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comments1.xml" ContentType="application/vnd.openxmlformats-officedocument.spreadsheetml.comments+xml"/>
  <Override PartName="/xl/tables/table2.xml" ContentType="application/vnd.openxmlformats-officedocument.spreadsheetml.table+xml"/>
  <Override PartName="/xl/drawings/drawing1.xml" ContentType="application/vnd.openxmlformats-officedocument.drawing+xml"/>
  <Override PartName="/xl/tables/table3.xml" ContentType="application/vnd.openxmlformats-officedocument.spreadsheetml.table+xml"/>
  <Override PartName="/xl/comments2.xml" ContentType="application/vnd.openxmlformats-officedocument.spreadsheetml.comments+xml"/>
  <Override PartName="/xl/tables/table4.xml" ContentType="application/vnd.openxmlformats-officedocument.spreadsheetml.table+xml"/>
  <Override PartName="/xl/tables/table5.xml" ContentType="application/vnd.openxmlformats-officedocument.spreadsheetml.table+xml"/>
  <Override PartName="/xl/comments3.xml" ContentType="application/vnd.openxmlformats-officedocument.spreadsheetml.comments+xml"/>
  <Override PartName="/xl/tables/table6.xml" ContentType="application/vnd.openxmlformats-officedocument.spreadsheetml.table+xml"/>
  <Override PartName="/xl/tables/table7.xml" ContentType="application/vnd.openxmlformats-officedocument.spreadsheetml.table+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codeName="ThisWorkbook" defaultThemeVersion="164011"/>
  <mc:AlternateContent xmlns:mc="http://schemas.openxmlformats.org/markup-compatibility/2006">
    <mc:Choice Requires="x15">
      <x15ac:absPath xmlns:x15ac="http://schemas.microsoft.com/office/spreadsheetml/2010/11/ac" url="\\serveur-pi\PI\CO Collaborateurs\Monique\Privé\"/>
    </mc:Choice>
  </mc:AlternateContent>
  <bookViews>
    <workbookView xWindow="4650" yWindow="0" windowWidth="24240" windowHeight="10395" firstSheet="1" activeTab="8"/>
  </bookViews>
  <sheets>
    <sheet name="DB" sheetId="1" state="hidden" r:id="rId1"/>
    <sheet name="Recapitulatif" sheetId="20" r:id="rId2"/>
    <sheet name="LocationOrg" sheetId="22" state="hidden" r:id="rId3"/>
    <sheet name="Appartements" sheetId="9" r:id="rId4"/>
    <sheet name="Villas" sheetId="11" r:id="rId5"/>
    <sheet name="Parking" sheetId="15" r:id="rId6"/>
    <sheet name="Commerces" sheetId="16" r:id="rId7"/>
    <sheet name="Divers" sheetId="17" r:id="rId8"/>
    <sheet name="Location" sheetId="26" r:id="rId9"/>
  </sheets>
  <externalReferences>
    <externalReference r:id="rId10"/>
  </externalReferences>
  <definedNames>
    <definedName name="_xlnm._FilterDatabase" localSheetId="8" hidden="1">Location!$A$7:$D$61</definedName>
    <definedName name="_xlnm.Print_Area" localSheetId="8">Location!$A$1:$D$61</definedName>
  </definedNames>
  <calcPr calcId="162913"/>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C4" i="20" l="1"/>
  <c r="C5" i="20"/>
  <c r="C3" i="20"/>
  <c r="C10" i="20" l="1"/>
  <c r="K11" i="17"/>
  <c r="B11" i="17"/>
  <c r="C9" i="20"/>
  <c r="D5" i="20" l="1"/>
  <c r="R7" i="17"/>
  <c r="R8" i="17"/>
  <c r="R9" i="17"/>
  <c r="R10" i="17"/>
  <c r="R6" i="17"/>
  <c r="Q483" i="15"/>
  <c r="O483" i="15"/>
  <c r="N483" i="15"/>
  <c r="M483" i="15"/>
  <c r="K483" i="15"/>
  <c r="I483" i="15"/>
  <c r="H483" i="15"/>
  <c r="G483" i="15"/>
  <c r="F483" i="15"/>
  <c r="E483" i="15"/>
  <c r="Q482" i="15"/>
  <c r="O482" i="15"/>
  <c r="N482" i="15"/>
  <c r="M482" i="15"/>
  <c r="K482" i="15"/>
  <c r="I482" i="15"/>
  <c r="H482" i="15"/>
  <c r="G482" i="15"/>
  <c r="F482" i="15"/>
  <c r="E482" i="15"/>
  <c r="Q481" i="15"/>
  <c r="O481" i="15"/>
  <c r="N481" i="15"/>
  <c r="M481" i="15"/>
  <c r="K481" i="15"/>
  <c r="I481" i="15"/>
  <c r="H481" i="15"/>
  <c r="G481" i="15"/>
  <c r="F481" i="15"/>
  <c r="E481" i="15"/>
  <c r="Q480" i="15"/>
  <c r="O480" i="15"/>
  <c r="N480" i="15"/>
  <c r="M480" i="15"/>
  <c r="K480" i="15"/>
  <c r="I480" i="15"/>
  <c r="H480" i="15"/>
  <c r="G480" i="15"/>
  <c r="F480" i="15"/>
  <c r="E480" i="15"/>
  <c r="Q479" i="15"/>
  <c r="O479" i="15"/>
  <c r="N479" i="15"/>
  <c r="M479" i="15"/>
  <c r="K479" i="15"/>
  <c r="I479" i="15"/>
  <c r="H479" i="15"/>
  <c r="G479" i="15"/>
  <c r="F479" i="15"/>
  <c r="E479" i="15"/>
  <c r="Q478" i="15"/>
  <c r="O478" i="15"/>
  <c r="N478" i="15"/>
  <c r="M478" i="15"/>
  <c r="K478" i="15"/>
  <c r="I478" i="15"/>
  <c r="H478" i="15"/>
  <c r="G478" i="15"/>
  <c r="F478" i="15"/>
  <c r="E478" i="15"/>
  <c r="Q477" i="15"/>
  <c r="O477" i="15"/>
  <c r="N477" i="15"/>
  <c r="M477" i="15"/>
  <c r="K477" i="15"/>
  <c r="I477" i="15"/>
  <c r="H477" i="15"/>
  <c r="G477" i="15"/>
  <c r="F477" i="15"/>
  <c r="E477" i="15"/>
  <c r="Q476" i="15"/>
  <c r="O476" i="15"/>
  <c r="N476" i="15"/>
  <c r="M476" i="15"/>
  <c r="K476" i="15"/>
  <c r="I476" i="15"/>
  <c r="H476" i="15"/>
  <c r="G476" i="15"/>
  <c r="F476" i="15"/>
  <c r="E476" i="15"/>
  <c r="Q475" i="15"/>
  <c r="O475" i="15"/>
  <c r="N475" i="15"/>
  <c r="M475" i="15"/>
  <c r="K475" i="15"/>
  <c r="I475" i="15"/>
  <c r="H475" i="15"/>
  <c r="G475" i="15"/>
  <c r="F475" i="15"/>
  <c r="E475" i="15"/>
  <c r="O474" i="15"/>
  <c r="N474" i="15"/>
  <c r="M474" i="15"/>
  <c r="K474" i="15"/>
  <c r="I474" i="15"/>
  <c r="H474" i="15"/>
  <c r="G474" i="15"/>
  <c r="F474" i="15"/>
  <c r="E474" i="15"/>
  <c r="O473" i="15"/>
  <c r="N473" i="15"/>
  <c r="M473" i="15"/>
  <c r="K473" i="15"/>
  <c r="I473" i="15"/>
  <c r="H473" i="15"/>
  <c r="G473" i="15"/>
  <c r="F473" i="15"/>
  <c r="E473" i="15"/>
  <c r="O472" i="15"/>
  <c r="N472" i="15"/>
  <c r="M472" i="15"/>
  <c r="K472" i="15"/>
  <c r="I472" i="15"/>
  <c r="H472" i="15"/>
  <c r="G472" i="15"/>
  <c r="F472" i="15"/>
  <c r="E472" i="15"/>
  <c r="O471" i="15"/>
  <c r="N471" i="15"/>
  <c r="M471" i="15"/>
  <c r="K471" i="15"/>
  <c r="I471" i="15"/>
  <c r="H471" i="15"/>
  <c r="G471" i="15"/>
  <c r="F471" i="15"/>
  <c r="E471" i="15"/>
  <c r="D472" i="15"/>
  <c r="D473" i="15" s="1"/>
  <c r="D474" i="15" s="1"/>
  <c r="D475" i="15" s="1"/>
  <c r="D476" i="15" s="1"/>
  <c r="D477" i="15" s="1"/>
  <c r="D478" i="15" s="1"/>
  <c r="D479" i="15" s="1"/>
  <c r="D480" i="15" s="1"/>
  <c r="D481" i="15" s="1"/>
  <c r="D482" i="15" s="1"/>
  <c r="D483" i="15" s="1"/>
  <c r="C472" i="15"/>
  <c r="C473" i="15" s="1"/>
  <c r="C474" i="15" s="1"/>
  <c r="C475" i="15" s="1"/>
  <c r="C476" i="15" s="1"/>
  <c r="C477" i="15" s="1"/>
  <c r="C478" i="15" s="1"/>
  <c r="C479" i="15" s="1"/>
  <c r="C480" i="15" s="1"/>
  <c r="C481" i="15" s="1"/>
  <c r="C482" i="15" s="1"/>
  <c r="C483" i="15" s="1"/>
  <c r="B472" i="15"/>
  <c r="B473" i="15" s="1"/>
  <c r="B474" i="15" s="1"/>
  <c r="B475" i="15" s="1"/>
  <c r="B476" i="15" s="1"/>
  <c r="B477" i="15" s="1"/>
  <c r="B478" i="15" s="1"/>
  <c r="B479" i="15" s="1"/>
  <c r="B480" i="15" s="1"/>
  <c r="B481" i="15" s="1"/>
  <c r="B482" i="15" s="1"/>
  <c r="B483" i="15" s="1"/>
  <c r="Q456" i="15"/>
  <c r="P456" i="15"/>
  <c r="O456" i="15"/>
  <c r="M456" i="15"/>
  <c r="K456" i="15"/>
  <c r="I456" i="15"/>
  <c r="H456" i="15"/>
  <c r="G456" i="15"/>
  <c r="F456" i="15"/>
  <c r="E456" i="15"/>
  <c r="Q455" i="15"/>
  <c r="P455" i="15"/>
  <c r="O455" i="15"/>
  <c r="M455" i="15"/>
  <c r="K455" i="15"/>
  <c r="I455" i="15"/>
  <c r="H455" i="15"/>
  <c r="G455" i="15"/>
  <c r="F455" i="15"/>
  <c r="E455" i="15"/>
  <c r="Q454" i="15"/>
  <c r="P454" i="15"/>
  <c r="O454" i="15"/>
  <c r="N454" i="15"/>
  <c r="M454" i="15"/>
  <c r="K454" i="15"/>
  <c r="I454" i="15"/>
  <c r="H454" i="15"/>
  <c r="G454" i="15"/>
  <c r="F454" i="15"/>
  <c r="E454" i="15"/>
  <c r="Q453" i="15"/>
  <c r="P453" i="15"/>
  <c r="O453" i="15"/>
  <c r="N453" i="15"/>
  <c r="M453" i="15"/>
  <c r="K453" i="15"/>
  <c r="I453" i="15"/>
  <c r="H453" i="15"/>
  <c r="G453" i="15"/>
  <c r="F453" i="15"/>
  <c r="E453" i="15"/>
  <c r="Q452" i="15"/>
  <c r="P452" i="15"/>
  <c r="O452" i="15"/>
  <c r="N452" i="15"/>
  <c r="M452" i="15"/>
  <c r="K452" i="15"/>
  <c r="I452" i="15"/>
  <c r="H452" i="15"/>
  <c r="G452" i="15"/>
  <c r="F452" i="15"/>
  <c r="E452" i="15"/>
  <c r="Q451" i="15"/>
  <c r="P451" i="15"/>
  <c r="O451" i="15"/>
  <c r="N451" i="15"/>
  <c r="M451" i="15"/>
  <c r="K451" i="15"/>
  <c r="I451" i="15"/>
  <c r="H451" i="15"/>
  <c r="G451" i="15"/>
  <c r="F451" i="15"/>
  <c r="E451" i="15"/>
  <c r="Q450" i="15"/>
  <c r="P450" i="15"/>
  <c r="O450" i="15"/>
  <c r="N450" i="15"/>
  <c r="M450" i="15"/>
  <c r="K450" i="15"/>
  <c r="I450" i="15"/>
  <c r="H450" i="15"/>
  <c r="G450" i="15"/>
  <c r="F450" i="15"/>
  <c r="E450" i="15"/>
  <c r="Q449" i="15"/>
  <c r="P449" i="15"/>
  <c r="O449" i="15"/>
  <c r="N449" i="15"/>
  <c r="M449" i="15"/>
  <c r="K449" i="15"/>
  <c r="I449" i="15"/>
  <c r="H449" i="15"/>
  <c r="G449" i="15"/>
  <c r="F449" i="15"/>
  <c r="E449" i="15"/>
  <c r="Q448" i="15"/>
  <c r="P448" i="15"/>
  <c r="O448" i="15"/>
  <c r="N448" i="15"/>
  <c r="M448" i="15"/>
  <c r="K448" i="15"/>
  <c r="I448" i="15"/>
  <c r="H448" i="15"/>
  <c r="G448" i="15"/>
  <c r="F448" i="15"/>
  <c r="E448" i="15"/>
  <c r="Q447" i="15"/>
  <c r="P447" i="15"/>
  <c r="O447" i="15"/>
  <c r="N447" i="15"/>
  <c r="M447" i="15"/>
  <c r="K447" i="15"/>
  <c r="I447" i="15"/>
  <c r="H447" i="15"/>
  <c r="G447" i="15"/>
  <c r="F447" i="15"/>
  <c r="E447" i="15"/>
  <c r="Q446" i="15"/>
  <c r="P446" i="15"/>
  <c r="O446" i="15"/>
  <c r="N446" i="15"/>
  <c r="M446" i="15"/>
  <c r="K446" i="15"/>
  <c r="I446" i="15"/>
  <c r="H446" i="15"/>
  <c r="G446" i="15"/>
  <c r="F446" i="15"/>
  <c r="E446" i="15"/>
  <c r="Q445" i="15"/>
  <c r="P445" i="15"/>
  <c r="O445" i="15"/>
  <c r="N445" i="15"/>
  <c r="M445" i="15"/>
  <c r="K445" i="15"/>
  <c r="I445" i="15"/>
  <c r="H445" i="15"/>
  <c r="G445" i="15"/>
  <c r="F445" i="15"/>
  <c r="E445" i="15"/>
  <c r="Q444" i="15"/>
  <c r="P444" i="15"/>
  <c r="O444" i="15"/>
  <c r="N444" i="15"/>
  <c r="M444" i="15"/>
  <c r="K444" i="15"/>
  <c r="I444" i="15"/>
  <c r="H444" i="15"/>
  <c r="G444" i="15"/>
  <c r="F444" i="15"/>
  <c r="E444" i="15"/>
  <c r="Q443" i="15"/>
  <c r="P443" i="15"/>
  <c r="O443" i="15"/>
  <c r="N443" i="15"/>
  <c r="M443" i="15"/>
  <c r="K443" i="15"/>
  <c r="I443" i="15"/>
  <c r="H443" i="15"/>
  <c r="G443" i="15"/>
  <c r="F443" i="15"/>
  <c r="E443" i="15"/>
  <c r="Q442" i="15"/>
  <c r="P442" i="15"/>
  <c r="O442" i="15"/>
  <c r="N442" i="15"/>
  <c r="M442" i="15"/>
  <c r="K442" i="15"/>
  <c r="I442" i="15"/>
  <c r="H442" i="15"/>
  <c r="G442" i="15"/>
  <c r="F442" i="15"/>
  <c r="E442" i="15"/>
  <c r="Q441" i="15"/>
  <c r="P441" i="15"/>
  <c r="O441" i="15"/>
  <c r="N441" i="15"/>
  <c r="M441" i="15"/>
  <c r="K441" i="15"/>
  <c r="I441" i="15"/>
  <c r="H441" i="15"/>
  <c r="G441" i="15"/>
  <c r="F441" i="15"/>
  <c r="E441" i="15"/>
  <c r="Q440" i="15"/>
  <c r="P440" i="15"/>
  <c r="O440" i="15"/>
  <c r="N440" i="15"/>
  <c r="M440" i="15"/>
  <c r="K440" i="15"/>
  <c r="I440" i="15"/>
  <c r="H440" i="15"/>
  <c r="G440" i="15"/>
  <c r="F440" i="15"/>
  <c r="E440" i="15"/>
  <c r="Q439" i="15"/>
  <c r="P439" i="15"/>
  <c r="O439" i="15"/>
  <c r="N439" i="15"/>
  <c r="M439" i="15"/>
  <c r="K439" i="15"/>
  <c r="I439" i="15"/>
  <c r="H439" i="15"/>
  <c r="G439" i="15"/>
  <c r="F439" i="15"/>
  <c r="E439" i="15"/>
  <c r="Q438" i="15"/>
  <c r="P438" i="15"/>
  <c r="O438" i="15"/>
  <c r="N438" i="15"/>
  <c r="M438" i="15"/>
  <c r="K438" i="15"/>
  <c r="I438" i="15"/>
  <c r="H438" i="15"/>
  <c r="G438" i="15"/>
  <c r="F438" i="15"/>
  <c r="E438" i="15"/>
  <c r="Q437" i="15"/>
  <c r="P437" i="15"/>
  <c r="O437" i="15"/>
  <c r="N437" i="15"/>
  <c r="M437" i="15"/>
  <c r="K437" i="15"/>
  <c r="I437" i="15"/>
  <c r="H437" i="15"/>
  <c r="G437" i="15"/>
  <c r="F437" i="15"/>
  <c r="E437" i="15"/>
  <c r="Q436" i="15"/>
  <c r="P436" i="15"/>
  <c r="O436" i="15"/>
  <c r="N436" i="15"/>
  <c r="M436" i="15"/>
  <c r="K436" i="15"/>
  <c r="I436" i="15"/>
  <c r="H436" i="15"/>
  <c r="G436" i="15"/>
  <c r="F436" i="15"/>
  <c r="E436" i="15"/>
  <c r="Q435" i="15"/>
  <c r="P435" i="15"/>
  <c r="O435" i="15"/>
  <c r="N435" i="15"/>
  <c r="M435" i="15"/>
  <c r="K435" i="15"/>
  <c r="I435" i="15"/>
  <c r="H435" i="15"/>
  <c r="G435" i="15"/>
  <c r="F435" i="15"/>
  <c r="E435" i="15"/>
  <c r="Q434" i="15"/>
  <c r="P434" i="15"/>
  <c r="O434" i="15"/>
  <c r="N434" i="15"/>
  <c r="M434" i="15"/>
  <c r="K434" i="15"/>
  <c r="I434" i="15"/>
  <c r="H434" i="15"/>
  <c r="G434" i="15"/>
  <c r="F434" i="15"/>
  <c r="E434" i="15"/>
  <c r="Q433" i="15"/>
  <c r="P433" i="15"/>
  <c r="O433" i="15"/>
  <c r="N433" i="15"/>
  <c r="M433" i="15"/>
  <c r="K433" i="15"/>
  <c r="I433" i="15"/>
  <c r="H433" i="15"/>
  <c r="G433" i="15"/>
  <c r="F433" i="15"/>
  <c r="E433" i="15"/>
  <c r="Q432" i="15"/>
  <c r="P432" i="15"/>
  <c r="O432" i="15"/>
  <c r="N432" i="15"/>
  <c r="M432" i="15"/>
  <c r="K432" i="15"/>
  <c r="I432" i="15"/>
  <c r="H432" i="15"/>
  <c r="G432" i="15"/>
  <c r="F432" i="15"/>
  <c r="E432" i="15"/>
  <c r="D433" i="15"/>
  <c r="D434" i="15" s="1"/>
  <c r="D435" i="15" s="1"/>
  <c r="D436" i="15" s="1"/>
  <c r="D437" i="15" s="1"/>
  <c r="D438" i="15" s="1"/>
  <c r="D439" i="15" s="1"/>
  <c r="D440" i="15" s="1"/>
  <c r="D441" i="15" s="1"/>
  <c r="D442" i="15" s="1"/>
  <c r="D443" i="15" s="1"/>
  <c r="D444" i="15" s="1"/>
  <c r="D445" i="15" s="1"/>
  <c r="D446" i="15" s="1"/>
  <c r="D447" i="15" s="1"/>
  <c r="D448" i="15" s="1"/>
  <c r="D449" i="15" s="1"/>
  <c r="D450" i="15" s="1"/>
  <c r="D451" i="15" s="1"/>
  <c r="D452" i="15" s="1"/>
  <c r="D453" i="15" s="1"/>
  <c r="D454" i="15" s="1"/>
  <c r="D455" i="15" s="1"/>
  <c r="D456" i="15" s="1"/>
  <c r="C433" i="15"/>
  <c r="C434" i="15" s="1"/>
  <c r="C435" i="15" s="1"/>
  <c r="C436" i="15" s="1"/>
  <c r="C437" i="15" s="1"/>
  <c r="C438" i="15" s="1"/>
  <c r="C439" i="15" s="1"/>
  <c r="C440" i="15" s="1"/>
  <c r="C441" i="15" s="1"/>
  <c r="C442" i="15" s="1"/>
  <c r="C443" i="15" s="1"/>
  <c r="C444" i="15" s="1"/>
  <c r="C445" i="15" s="1"/>
  <c r="C446" i="15" s="1"/>
  <c r="C447" i="15" s="1"/>
  <c r="C448" i="15" s="1"/>
  <c r="C449" i="15" s="1"/>
  <c r="C450" i="15" s="1"/>
  <c r="C451" i="15" s="1"/>
  <c r="C452" i="15" s="1"/>
  <c r="C453" i="15" s="1"/>
  <c r="C454" i="15" s="1"/>
  <c r="C455" i="15" s="1"/>
  <c r="C456" i="15" s="1"/>
  <c r="B433" i="15"/>
  <c r="B434" i="15" s="1"/>
  <c r="B435" i="15" s="1"/>
  <c r="B436" i="15" s="1"/>
  <c r="B437" i="15" s="1"/>
  <c r="B438" i="15" s="1"/>
  <c r="B439" i="15" s="1"/>
  <c r="B440" i="15" s="1"/>
  <c r="B441" i="15" s="1"/>
  <c r="B442" i="15" s="1"/>
  <c r="B443" i="15" s="1"/>
  <c r="B444" i="15" s="1"/>
  <c r="B445" i="15" s="1"/>
  <c r="B446" i="15" s="1"/>
  <c r="B447" i="15" s="1"/>
  <c r="B448" i="15" s="1"/>
  <c r="B449" i="15" s="1"/>
  <c r="B450" i="15" s="1"/>
  <c r="B451" i="15" s="1"/>
  <c r="B452" i="15" s="1"/>
  <c r="B453" i="15" s="1"/>
  <c r="B454" i="15" s="1"/>
  <c r="B455" i="15" s="1"/>
  <c r="B456" i="15" s="1"/>
  <c r="Q379" i="15"/>
  <c r="O379" i="15"/>
  <c r="N379" i="15"/>
  <c r="M379" i="15"/>
  <c r="K379" i="15"/>
  <c r="I379" i="15"/>
  <c r="H379" i="15"/>
  <c r="G379" i="15"/>
  <c r="F379" i="15"/>
  <c r="Q378" i="15"/>
  <c r="O378" i="15"/>
  <c r="N378" i="15"/>
  <c r="M378" i="15"/>
  <c r="K378" i="15"/>
  <c r="I378" i="15"/>
  <c r="H378" i="15"/>
  <c r="G378" i="15"/>
  <c r="F378" i="15"/>
  <c r="Q377" i="15"/>
  <c r="O377" i="15"/>
  <c r="N377" i="15"/>
  <c r="M377" i="15"/>
  <c r="K377" i="15"/>
  <c r="I377" i="15"/>
  <c r="H377" i="15"/>
  <c r="G377" i="15"/>
  <c r="F377" i="15"/>
  <c r="Q376" i="15"/>
  <c r="O376" i="15"/>
  <c r="N376" i="15"/>
  <c r="M376" i="15"/>
  <c r="K376" i="15"/>
  <c r="I376" i="15"/>
  <c r="H376" i="15"/>
  <c r="G376" i="15"/>
  <c r="F376" i="15"/>
  <c r="Q375" i="15"/>
  <c r="O375" i="15"/>
  <c r="N375" i="15"/>
  <c r="M375" i="15"/>
  <c r="K375" i="15"/>
  <c r="I375" i="15"/>
  <c r="H375" i="15"/>
  <c r="G375" i="15"/>
  <c r="F375" i="15"/>
  <c r="Q374" i="15"/>
  <c r="O374" i="15"/>
  <c r="N374" i="15"/>
  <c r="M374" i="15"/>
  <c r="K374" i="15"/>
  <c r="I374" i="15"/>
  <c r="H374" i="15"/>
  <c r="G374" i="15"/>
  <c r="F374" i="15"/>
  <c r="Q373" i="15"/>
  <c r="O373" i="15"/>
  <c r="N373" i="15"/>
  <c r="M373" i="15"/>
  <c r="K373" i="15"/>
  <c r="I373" i="15"/>
  <c r="H373" i="15"/>
  <c r="G373" i="15"/>
  <c r="F373" i="15"/>
  <c r="Q372" i="15"/>
  <c r="O372" i="15"/>
  <c r="N372" i="15"/>
  <c r="M372" i="15"/>
  <c r="K372" i="15"/>
  <c r="I372" i="15"/>
  <c r="H372" i="15"/>
  <c r="G372" i="15"/>
  <c r="F372" i="15"/>
  <c r="Q371" i="15"/>
  <c r="O371" i="15"/>
  <c r="N371" i="15"/>
  <c r="M371" i="15"/>
  <c r="K371" i="15"/>
  <c r="I371" i="15"/>
  <c r="H371" i="15"/>
  <c r="G371" i="15"/>
  <c r="F371" i="15"/>
  <c r="Q370" i="15"/>
  <c r="O370" i="15"/>
  <c r="N370" i="15"/>
  <c r="M370" i="15"/>
  <c r="K370" i="15"/>
  <c r="I370" i="15"/>
  <c r="H370" i="15"/>
  <c r="G370" i="15"/>
  <c r="F370" i="15"/>
  <c r="D371" i="15"/>
  <c r="D372" i="15" s="1"/>
  <c r="D373" i="15" s="1"/>
  <c r="D374" i="15" s="1"/>
  <c r="D375" i="15" s="1"/>
  <c r="D376" i="15" s="1"/>
  <c r="D377" i="15" s="1"/>
  <c r="D378" i="15" s="1"/>
  <c r="D379" i="15" s="1"/>
  <c r="C371" i="15"/>
  <c r="C372" i="15" s="1"/>
  <c r="C373" i="15" s="1"/>
  <c r="C374" i="15" s="1"/>
  <c r="C375" i="15" s="1"/>
  <c r="C376" i="15" s="1"/>
  <c r="C377" i="15" s="1"/>
  <c r="C378" i="15" s="1"/>
  <c r="C379" i="15" s="1"/>
  <c r="B371" i="15"/>
  <c r="B372" i="15" s="1"/>
  <c r="B373" i="15" s="1"/>
  <c r="B374" i="15" s="1"/>
  <c r="B375" i="15" s="1"/>
  <c r="B376" i="15" s="1"/>
  <c r="B377" i="15" s="1"/>
  <c r="B378" i="15" s="1"/>
  <c r="B379" i="15" s="1"/>
  <c r="Q142" i="15"/>
  <c r="N142" i="15"/>
  <c r="M142" i="15"/>
  <c r="K142" i="15"/>
  <c r="I142" i="15"/>
  <c r="G142" i="15"/>
  <c r="F142" i="15"/>
  <c r="E142" i="15"/>
  <c r="Q141" i="15"/>
  <c r="N141" i="15"/>
  <c r="M141" i="15"/>
  <c r="K141" i="15"/>
  <c r="I141" i="15"/>
  <c r="G141" i="15"/>
  <c r="F141" i="15"/>
  <c r="E141" i="15"/>
  <c r="Q140" i="15"/>
  <c r="O140" i="15"/>
  <c r="N140" i="15"/>
  <c r="M140" i="15"/>
  <c r="K140" i="15"/>
  <c r="I140" i="15"/>
  <c r="H140" i="15"/>
  <c r="G140" i="15"/>
  <c r="F140" i="15"/>
  <c r="E140" i="15"/>
  <c r="Q139" i="15"/>
  <c r="O139" i="15"/>
  <c r="N139" i="15"/>
  <c r="M139" i="15"/>
  <c r="K139" i="15"/>
  <c r="I139" i="15"/>
  <c r="H139" i="15"/>
  <c r="G139" i="15"/>
  <c r="F139" i="15"/>
  <c r="E139" i="15"/>
  <c r="Q138" i="15"/>
  <c r="N138" i="15"/>
  <c r="M138" i="15"/>
  <c r="K138" i="15"/>
  <c r="I138" i="15"/>
  <c r="H138" i="15"/>
  <c r="G138" i="15"/>
  <c r="F138" i="15"/>
  <c r="E138" i="15"/>
  <c r="Q137" i="15"/>
  <c r="O137" i="15"/>
  <c r="N137" i="15"/>
  <c r="M137" i="15"/>
  <c r="K137" i="15"/>
  <c r="I137" i="15"/>
  <c r="H137" i="15"/>
  <c r="G137" i="15"/>
  <c r="F137" i="15"/>
  <c r="E137" i="15"/>
  <c r="Q136" i="15"/>
  <c r="O136" i="15"/>
  <c r="N136" i="15"/>
  <c r="M136" i="15"/>
  <c r="K136" i="15"/>
  <c r="I136" i="15"/>
  <c r="H136" i="15"/>
  <c r="G136" i="15"/>
  <c r="F136" i="15"/>
  <c r="E136" i="15"/>
  <c r="Q135" i="15"/>
  <c r="N135" i="15"/>
  <c r="M135" i="15"/>
  <c r="K135" i="15"/>
  <c r="I135" i="15"/>
  <c r="H135" i="15"/>
  <c r="G135" i="15"/>
  <c r="F135" i="15"/>
  <c r="E135" i="15"/>
  <c r="Q134" i="15"/>
  <c r="N134" i="15"/>
  <c r="M134" i="15"/>
  <c r="K134" i="15"/>
  <c r="I134" i="15"/>
  <c r="H134" i="15"/>
  <c r="G134" i="15"/>
  <c r="F134" i="15"/>
  <c r="E134" i="15"/>
  <c r="Q133" i="15"/>
  <c r="N133" i="15"/>
  <c r="M133" i="15"/>
  <c r="K133" i="15"/>
  <c r="I133" i="15"/>
  <c r="H133" i="15"/>
  <c r="G133" i="15"/>
  <c r="F133" i="15"/>
  <c r="E133" i="15"/>
  <c r="D134" i="15"/>
  <c r="D135" i="15" s="1"/>
  <c r="D136" i="15" s="1"/>
  <c r="D137" i="15" s="1"/>
  <c r="D138" i="15" s="1"/>
  <c r="D139" i="15" s="1"/>
  <c r="D140" i="15" s="1"/>
  <c r="D141" i="15" s="1"/>
  <c r="D142" i="15" s="1"/>
  <c r="C134" i="15"/>
  <c r="C135" i="15" s="1"/>
  <c r="C136" i="15" s="1"/>
  <c r="C137" i="15" s="1"/>
  <c r="C138" i="15" s="1"/>
  <c r="C139" i="15" s="1"/>
  <c r="C140" i="15" s="1"/>
  <c r="C141" i="15" s="1"/>
  <c r="C142" i="15" s="1"/>
  <c r="B134" i="15"/>
  <c r="B135" i="15" s="1"/>
  <c r="B136" i="15" s="1"/>
  <c r="B137" i="15" s="1"/>
  <c r="B138" i="15" s="1"/>
  <c r="B139" i="15" s="1"/>
  <c r="B140" i="15" s="1"/>
  <c r="B141" i="15" s="1"/>
  <c r="B142" i="15" s="1"/>
  <c r="D90" i="15"/>
  <c r="D91" i="15" s="1"/>
  <c r="D92" i="15" s="1"/>
  <c r="D93" i="15" s="1"/>
  <c r="D94" i="15" s="1"/>
  <c r="D95" i="15" s="1"/>
  <c r="D96" i="15" s="1"/>
  <c r="D97" i="15" s="1"/>
  <c r="D98" i="15" s="1"/>
  <c r="C90" i="15"/>
  <c r="C91" i="15" s="1"/>
  <c r="C92" i="15" s="1"/>
  <c r="C93" i="15" s="1"/>
  <c r="C94" i="15" s="1"/>
  <c r="C95" i="15" s="1"/>
  <c r="C96" i="15" s="1"/>
  <c r="C97" i="15" s="1"/>
  <c r="C98" i="15" s="1"/>
  <c r="B90" i="15"/>
  <c r="B91" i="15" s="1"/>
  <c r="B92" i="15" s="1"/>
  <c r="B93" i="15" s="1"/>
  <c r="B94" i="15" s="1"/>
  <c r="B95" i="15" s="1"/>
  <c r="B96" i="15" s="1"/>
  <c r="B97" i="15" s="1"/>
  <c r="B98" i="15" s="1"/>
  <c r="C75" i="15"/>
  <c r="C76" i="15" s="1"/>
  <c r="C77" i="15" s="1"/>
  <c r="C78" i="15" s="1"/>
  <c r="C79" i="15" s="1"/>
  <c r="C80" i="15" s="1"/>
  <c r="C81" i="15" s="1"/>
  <c r="C82" i="15" s="1"/>
  <c r="C83" i="15" s="1"/>
  <c r="C84" i="15" s="1"/>
  <c r="C85" i="15" s="1"/>
  <c r="C86" i="15" s="1"/>
  <c r="C87" i="15" s="1"/>
  <c r="C88" i="15" s="1"/>
  <c r="B75" i="15"/>
  <c r="B76" i="15" s="1"/>
  <c r="B77" i="15" s="1"/>
  <c r="B78" i="15" s="1"/>
  <c r="B79" i="15" s="1"/>
  <c r="B80" i="15" s="1"/>
  <c r="B81" i="15" s="1"/>
  <c r="B82" i="15" s="1"/>
  <c r="B83" i="15" s="1"/>
  <c r="B84" i="15" s="1"/>
  <c r="B85" i="15" s="1"/>
  <c r="B86" i="15" s="1"/>
  <c r="B87" i="15" s="1"/>
  <c r="B88" i="15" s="1"/>
  <c r="C55" i="15"/>
  <c r="C56" i="15" s="1"/>
  <c r="C57" i="15" s="1"/>
  <c r="C58" i="15" s="1"/>
  <c r="C59" i="15" s="1"/>
  <c r="C60" i="15" s="1"/>
  <c r="C61" i="15" s="1"/>
  <c r="C62" i="15" s="1"/>
  <c r="C63" i="15" s="1"/>
  <c r="C64" i="15" s="1"/>
  <c r="C65" i="15" s="1"/>
  <c r="C66" i="15" s="1"/>
  <c r="C67" i="15" s="1"/>
  <c r="C68" i="15" s="1"/>
  <c r="C69" i="15" s="1"/>
  <c r="C70" i="15" s="1"/>
  <c r="C71" i="15" s="1"/>
  <c r="C72" i="15" s="1"/>
  <c r="C73" i="15" s="1"/>
  <c r="Q44" i="15"/>
  <c r="O44" i="15"/>
  <c r="N44" i="15"/>
  <c r="M44" i="15"/>
  <c r="K44" i="15"/>
  <c r="I44" i="15"/>
  <c r="H44" i="15"/>
  <c r="G44" i="15"/>
  <c r="F44" i="15"/>
  <c r="E44" i="15"/>
  <c r="Q43" i="15"/>
  <c r="O43" i="15"/>
  <c r="N43" i="15"/>
  <c r="M43" i="15"/>
  <c r="K43" i="15"/>
  <c r="I43" i="15"/>
  <c r="H43" i="15"/>
  <c r="G43" i="15"/>
  <c r="F43" i="15"/>
  <c r="E43" i="15"/>
  <c r="Q42" i="15"/>
  <c r="O42" i="15"/>
  <c r="M42" i="15"/>
  <c r="K42" i="15"/>
  <c r="I42" i="15"/>
  <c r="H42" i="15"/>
  <c r="G42" i="15"/>
  <c r="F42" i="15"/>
  <c r="E42" i="15"/>
  <c r="Q41" i="15"/>
  <c r="O41" i="15"/>
  <c r="N41" i="15"/>
  <c r="M41" i="15"/>
  <c r="K41" i="15"/>
  <c r="I41" i="15"/>
  <c r="H41" i="15"/>
  <c r="G41" i="15"/>
  <c r="F41" i="15"/>
  <c r="E41" i="15"/>
  <c r="Q40" i="15"/>
  <c r="O40" i="15"/>
  <c r="N40" i="15"/>
  <c r="M40" i="15"/>
  <c r="K40" i="15"/>
  <c r="I40" i="15"/>
  <c r="H40" i="15"/>
  <c r="G40" i="15"/>
  <c r="F40" i="15"/>
  <c r="E40" i="15"/>
  <c r="Q39" i="15"/>
  <c r="O39" i="15"/>
  <c r="M39" i="15"/>
  <c r="K39" i="15"/>
  <c r="I39" i="15"/>
  <c r="H39" i="15"/>
  <c r="G39" i="15"/>
  <c r="F39" i="15"/>
  <c r="E39" i="15"/>
  <c r="Q38" i="15"/>
  <c r="O38" i="15"/>
  <c r="M38" i="15"/>
  <c r="K38" i="15"/>
  <c r="I38" i="15"/>
  <c r="H38" i="15"/>
  <c r="G38" i="15"/>
  <c r="F38" i="15"/>
  <c r="E38" i="15"/>
  <c r="Q37" i="15"/>
  <c r="O37" i="15"/>
  <c r="M37" i="15"/>
  <c r="K37" i="15"/>
  <c r="I37" i="15"/>
  <c r="H37" i="15"/>
  <c r="G37" i="15"/>
  <c r="F37" i="15"/>
  <c r="E37" i="15"/>
  <c r="Q36" i="15"/>
  <c r="O36" i="15"/>
  <c r="N36" i="15"/>
  <c r="M36" i="15"/>
  <c r="K36" i="15"/>
  <c r="I36" i="15"/>
  <c r="H36" i="15"/>
  <c r="G36" i="15"/>
  <c r="F36" i="15"/>
  <c r="E36" i="15"/>
  <c r="Q35" i="15"/>
  <c r="O35" i="15"/>
  <c r="N35" i="15"/>
  <c r="M35" i="15"/>
  <c r="K35" i="15"/>
  <c r="I35" i="15"/>
  <c r="H35" i="15"/>
  <c r="G35" i="15"/>
  <c r="F35" i="15"/>
  <c r="E35" i="15"/>
  <c r="Q34" i="15"/>
  <c r="O34" i="15"/>
  <c r="N34" i="15"/>
  <c r="M34" i="15"/>
  <c r="K34" i="15"/>
  <c r="I34" i="15"/>
  <c r="H34" i="15"/>
  <c r="G34" i="15"/>
  <c r="F34" i="15"/>
  <c r="E34" i="15"/>
  <c r="Q33" i="15"/>
  <c r="O33" i="15"/>
  <c r="N33" i="15"/>
  <c r="M33" i="15"/>
  <c r="K33" i="15"/>
  <c r="I33" i="15"/>
  <c r="H33" i="15"/>
  <c r="G33" i="15"/>
  <c r="F33" i="15"/>
  <c r="E33" i="15"/>
  <c r="Q32" i="15"/>
  <c r="O32" i="15"/>
  <c r="N32" i="15"/>
  <c r="M32" i="15"/>
  <c r="K32" i="15"/>
  <c r="I32" i="15"/>
  <c r="H32" i="15"/>
  <c r="G32" i="15"/>
  <c r="F32" i="15"/>
  <c r="E32" i="15"/>
  <c r="Q31" i="15"/>
  <c r="O31" i="15"/>
  <c r="N31" i="15"/>
  <c r="M31" i="15"/>
  <c r="K31" i="15"/>
  <c r="I31" i="15"/>
  <c r="H31" i="15"/>
  <c r="G31" i="15"/>
  <c r="F31" i="15"/>
  <c r="E31" i="15"/>
  <c r="Q30" i="15"/>
  <c r="O30" i="15"/>
  <c r="N30" i="15"/>
  <c r="M30" i="15"/>
  <c r="K30" i="15"/>
  <c r="I30" i="15"/>
  <c r="H30" i="15"/>
  <c r="G30" i="15"/>
  <c r="F30" i="15"/>
  <c r="E30" i="15"/>
  <c r="Q29" i="15"/>
  <c r="O29" i="15"/>
  <c r="N29" i="15"/>
  <c r="M29" i="15"/>
  <c r="K29" i="15"/>
  <c r="I29" i="15"/>
  <c r="H29" i="15"/>
  <c r="G29" i="15"/>
  <c r="F29" i="15"/>
  <c r="E29" i="15"/>
  <c r="Q28" i="15"/>
  <c r="O28" i="15"/>
  <c r="N28" i="15"/>
  <c r="M28" i="15"/>
  <c r="K28" i="15"/>
  <c r="I28" i="15"/>
  <c r="H28" i="15"/>
  <c r="G28" i="15"/>
  <c r="F28" i="15"/>
  <c r="E28" i="15"/>
  <c r="Q27" i="15"/>
  <c r="O27" i="15"/>
  <c r="N27" i="15"/>
  <c r="M27" i="15"/>
  <c r="K27" i="15"/>
  <c r="I27" i="15"/>
  <c r="H27" i="15"/>
  <c r="G27" i="15"/>
  <c r="F27" i="15"/>
  <c r="E27" i="15"/>
  <c r="Q26" i="15"/>
  <c r="O26" i="15"/>
  <c r="N26" i="15"/>
  <c r="M26" i="15"/>
  <c r="K26" i="15"/>
  <c r="I26" i="15"/>
  <c r="H26" i="15"/>
  <c r="G26" i="15"/>
  <c r="F26" i="15"/>
  <c r="E26" i="15"/>
  <c r="Q25" i="15"/>
  <c r="O25" i="15"/>
  <c r="N25" i="15"/>
  <c r="M25" i="15"/>
  <c r="K25" i="15"/>
  <c r="I25" i="15"/>
  <c r="H25" i="15"/>
  <c r="G25" i="15"/>
  <c r="F25" i="15"/>
  <c r="E25" i="15"/>
  <c r="Q24" i="15"/>
  <c r="O24" i="15"/>
  <c r="N24" i="15"/>
  <c r="M24" i="15"/>
  <c r="K24" i="15"/>
  <c r="I24" i="15"/>
  <c r="H24" i="15"/>
  <c r="G24" i="15"/>
  <c r="F24" i="15"/>
  <c r="E24" i="15"/>
  <c r="Q23" i="15"/>
  <c r="O23" i="15"/>
  <c r="N23" i="15"/>
  <c r="M23" i="15"/>
  <c r="K23" i="15"/>
  <c r="I23" i="15"/>
  <c r="H23" i="15"/>
  <c r="G23" i="15"/>
  <c r="F23" i="15"/>
  <c r="E23" i="15"/>
  <c r="Q22" i="15"/>
  <c r="O22" i="15"/>
  <c r="N22" i="15"/>
  <c r="M22" i="15"/>
  <c r="K22" i="15"/>
  <c r="I22" i="15"/>
  <c r="H22" i="15"/>
  <c r="G22" i="15"/>
  <c r="F22" i="15"/>
  <c r="E22" i="15"/>
  <c r="Q21" i="15"/>
  <c r="O21" i="15"/>
  <c r="N21" i="15"/>
  <c r="M21" i="15"/>
  <c r="K21" i="15"/>
  <c r="I21" i="15"/>
  <c r="H21" i="15"/>
  <c r="G21" i="15"/>
  <c r="F21" i="15"/>
  <c r="E21" i="15"/>
  <c r="Q20" i="15"/>
  <c r="O20" i="15"/>
  <c r="N20" i="15"/>
  <c r="M20" i="15"/>
  <c r="K20" i="15"/>
  <c r="I20" i="15"/>
  <c r="H20" i="15"/>
  <c r="G20" i="15"/>
  <c r="F20" i="15"/>
  <c r="E20" i="15"/>
  <c r="Q19" i="15"/>
  <c r="O19" i="15"/>
  <c r="N19" i="15"/>
  <c r="M19" i="15"/>
  <c r="K19" i="15"/>
  <c r="I19" i="15"/>
  <c r="H19" i="15"/>
  <c r="G19" i="15"/>
  <c r="F19" i="15"/>
  <c r="E19" i="15"/>
  <c r="Q18" i="15"/>
  <c r="O18" i="15"/>
  <c r="N18" i="15"/>
  <c r="M18" i="15"/>
  <c r="K18" i="15"/>
  <c r="I18" i="15"/>
  <c r="H18" i="15"/>
  <c r="G18" i="15"/>
  <c r="F18" i="15"/>
  <c r="E18" i="15"/>
  <c r="Q17" i="15"/>
  <c r="O17" i="15"/>
  <c r="N17" i="15"/>
  <c r="M17" i="15"/>
  <c r="K17" i="15"/>
  <c r="I17" i="15"/>
  <c r="H17" i="15"/>
  <c r="G17" i="15"/>
  <c r="F17" i="15"/>
  <c r="E17" i="15"/>
  <c r="Q16" i="15"/>
  <c r="O16" i="15"/>
  <c r="N16" i="15"/>
  <c r="M16" i="15"/>
  <c r="K16" i="15"/>
  <c r="I16" i="15"/>
  <c r="H16" i="15"/>
  <c r="G16" i="15"/>
  <c r="F16" i="15"/>
  <c r="E16" i="15"/>
  <c r="Q15" i="15"/>
  <c r="O15" i="15"/>
  <c r="N15" i="15"/>
  <c r="M15" i="15"/>
  <c r="K15" i="15"/>
  <c r="I15" i="15"/>
  <c r="H15" i="15"/>
  <c r="G15" i="15"/>
  <c r="F15" i="15"/>
  <c r="E15" i="15"/>
  <c r="Q14" i="15"/>
  <c r="O14" i="15"/>
  <c r="N14" i="15"/>
  <c r="M14" i="15"/>
  <c r="K14" i="15"/>
  <c r="I14" i="15"/>
  <c r="H14" i="15"/>
  <c r="G14" i="15"/>
  <c r="F14" i="15"/>
  <c r="E14" i="15"/>
  <c r="Q13" i="15"/>
  <c r="O13" i="15"/>
  <c r="N13" i="15"/>
  <c r="M13" i="15"/>
  <c r="K13" i="15"/>
  <c r="I13" i="15"/>
  <c r="H13" i="15"/>
  <c r="G13" i="15"/>
  <c r="F13" i="15"/>
  <c r="E13" i="15"/>
  <c r="Q12" i="15"/>
  <c r="O12" i="15"/>
  <c r="N12" i="15"/>
  <c r="M12" i="15"/>
  <c r="K12" i="15"/>
  <c r="I12" i="15"/>
  <c r="H12" i="15"/>
  <c r="G12" i="15"/>
  <c r="F12" i="15"/>
  <c r="E12" i="15"/>
  <c r="Q11" i="15"/>
  <c r="O11" i="15"/>
  <c r="N11" i="15"/>
  <c r="M11" i="15"/>
  <c r="K11" i="15"/>
  <c r="I11" i="15"/>
  <c r="H11" i="15"/>
  <c r="G11" i="15"/>
  <c r="F11" i="15"/>
  <c r="E11" i="15"/>
  <c r="Q10" i="15"/>
  <c r="O10" i="15"/>
  <c r="N10" i="15"/>
  <c r="M10" i="15"/>
  <c r="K10" i="15"/>
  <c r="I10" i="15"/>
  <c r="H10" i="15"/>
  <c r="G10" i="15"/>
  <c r="F10" i="15"/>
  <c r="E10" i="15"/>
  <c r="Q9" i="15"/>
  <c r="O9" i="15"/>
  <c r="N9" i="15"/>
  <c r="M9" i="15"/>
  <c r="K9" i="15"/>
  <c r="I9" i="15"/>
  <c r="H9" i="15"/>
  <c r="G9" i="15"/>
  <c r="F9" i="15"/>
  <c r="E9" i="15"/>
  <c r="Q8" i="15"/>
  <c r="O8" i="15"/>
  <c r="N8" i="15"/>
  <c r="M8" i="15"/>
  <c r="K8" i="15"/>
  <c r="I8" i="15"/>
  <c r="H8" i="15"/>
  <c r="G8" i="15"/>
  <c r="F8" i="15"/>
  <c r="E8" i="15"/>
  <c r="Q7" i="15"/>
  <c r="O7" i="15"/>
  <c r="N7" i="15"/>
  <c r="M7" i="15"/>
  <c r="K7" i="15"/>
  <c r="I7" i="15"/>
  <c r="H7" i="15"/>
  <c r="G7" i="15"/>
  <c r="F7" i="15"/>
  <c r="E7" i="15"/>
  <c r="C7" i="15"/>
  <c r="C8" i="15" s="1"/>
  <c r="C9" i="15" s="1"/>
  <c r="C10" i="15" s="1"/>
  <c r="C11" i="15" s="1"/>
  <c r="C12" i="15" s="1"/>
  <c r="C13" i="15" s="1"/>
  <c r="C14" i="15" s="1"/>
  <c r="C15" i="15" s="1"/>
  <c r="C16" i="15" s="1"/>
  <c r="C17" i="15" s="1"/>
  <c r="C18" i="15" s="1"/>
  <c r="C19" i="15" s="1"/>
  <c r="C20" i="15" s="1"/>
  <c r="C21" i="15" s="1"/>
  <c r="C22" i="15" s="1"/>
  <c r="C23" i="15" s="1"/>
  <c r="C24" i="15" s="1"/>
  <c r="C25" i="15" s="1"/>
  <c r="C26" i="15" s="1"/>
  <c r="C27" i="15" s="1"/>
  <c r="C28" i="15" s="1"/>
  <c r="C29" i="15" s="1"/>
  <c r="C30" i="15" s="1"/>
  <c r="C31" i="15" s="1"/>
  <c r="C32" i="15" s="1"/>
  <c r="C33" i="15" s="1"/>
  <c r="C34" i="15" s="1"/>
  <c r="C35" i="15" s="1"/>
  <c r="C36" i="15" s="1"/>
  <c r="C37" i="15" s="1"/>
  <c r="C38" i="15" s="1"/>
  <c r="C39" i="15" s="1"/>
  <c r="C40" i="15" s="1"/>
  <c r="C41" i="15" s="1"/>
  <c r="C42" i="15" s="1"/>
  <c r="C43" i="15" s="1"/>
  <c r="C44" i="15" s="1"/>
  <c r="Q6" i="15"/>
  <c r="O6" i="15"/>
  <c r="N6" i="15"/>
  <c r="M6" i="15"/>
  <c r="K6" i="15"/>
  <c r="I6" i="15"/>
  <c r="H6" i="15"/>
  <c r="G6" i="15"/>
  <c r="F6" i="15"/>
  <c r="E6" i="15"/>
  <c r="D6" i="15"/>
  <c r="D7" i="15" s="1"/>
  <c r="D8" i="15" s="1"/>
  <c r="D9" i="15" s="1"/>
  <c r="D10" i="15" s="1"/>
  <c r="D11" i="15" s="1"/>
  <c r="D12" i="15" s="1"/>
  <c r="D13" i="15" s="1"/>
  <c r="D14" i="15" s="1"/>
  <c r="D15" i="15" s="1"/>
  <c r="D16" i="15" s="1"/>
  <c r="D17" i="15" s="1"/>
  <c r="D18" i="15" s="1"/>
  <c r="D19" i="15" s="1"/>
  <c r="D20" i="15" s="1"/>
  <c r="D21" i="15" s="1"/>
  <c r="D22" i="15" s="1"/>
  <c r="D23" i="15" s="1"/>
  <c r="D24" i="15" s="1"/>
  <c r="D25" i="15" s="1"/>
  <c r="D26" i="15" s="1"/>
  <c r="D27" i="15" s="1"/>
  <c r="D28" i="15" s="1"/>
  <c r="D29" i="15" s="1"/>
  <c r="D30" i="15" s="1"/>
  <c r="D31" i="15" s="1"/>
  <c r="D32" i="15" s="1"/>
  <c r="D33" i="15" s="1"/>
  <c r="D34" i="15" s="1"/>
  <c r="D35" i="15" s="1"/>
  <c r="D36" i="15" s="1"/>
  <c r="D37" i="15" s="1"/>
  <c r="D38" i="15" s="1"/>
  <c r="D39" i="15" s="1"/>
  <c r="D40" i="15" s="1"/>
  <c r="D41" i="15" s="1"/>
  <c r="D42" i="15" s="1"/>
  <c r="D43" i="15" s="1"/>
  <c r="D44" i="15" s="1"/>
  <c r="B6" i="15"/>
  <c r="B7" i="15" s="1"/>
  <c r="B8" i="15" s="1"/>
  <c r="B9" i="15" s="1"/>
  <c r="B10" i="15" s="1"/>
  <c r="B11" i="15" s="1"/>
  <c r="B12" i="15" s="1"/>
  <c r="B13" i="15" s="1"/>
  <c r="B14" i="15" s="1"/>
  <c r="B15" i="15" s="1"/>
  <c r="B16" i="15" s="1"/>
  <c r="B17" i="15" s="1"/>
  <c r="B18" i="15" s="1"/>
  <c r="B19" i="15" s="1"/>
  <c r="B20" i="15" s="1"/>
  <c r="B21" i="15" s="1"/>
  <c r="B22" i="15" s="1"/>
  <c r="B23" i="15" s="1"/>
  <c r="B24" i="15" s="1"/>
  <c r="B25" i="15" s="1"/>
  <c r="B26" i="15" s="1"/>
  <c r="B27" i="15" s="1"/>
  <c r="B28" i="15" s="1"/>
  <c r="B29" i="15" s="1"/>
  <c r="B30" i="15" s="1"/>
  <c r="B31" i="15" s="1"/>
  <c r="B32" i="15" s="1"/>
  <c r="B33" i="15" s="1"/>
  <c r="B34" i="15" s="1"/>
  <c r="B35" i="15" s="1"/>
  <c r="B36" i="15" s="1"/>
  <c r="B37" i="15" s="1"/>
  <c r="B38" i="15" s="1"/>
  <c r="B39" i="15" s="1"/>
  <c r="B40" i="15" s="1"/>
  <c r="B41" i="15" s="1"/>
  <c r="B42" i="15" s="1"/>
  <c r="B43" i="15" s="1"/>
  <c r="B44" i="15" s="1"/>
  <c r="B33" i="11"/>
  <c r="C33" i="11"/>
  <c r="C34" i="11" s="1"/>
  <c r="C35" i="11" s="1"/>
  <c r="C36" i="11" s="1"/>
  <c r="C37" i="11" s="1"/>
  <c r="C38" i="11" s="1"/>
  <c r="C39" i="11" s="1"/>
  <c r="C40" i="11" s="1"/>
  <c r="C41" i="11" s="1"/>
  <c r="C42" i="11" s="1"/>
  <c r="C43" i="11" s="1"/>
  <c r="C44" i="11" s="1"/>
  <c r="C45" i="11" s="1"/>
  <c r="C46" i="11" s="1"/>
  <c r="D33" i="11"/>
  <c r="D34" i="11" s="1"/>
  <c r="D35" i="11" s="1"/>
  <c r="D36" i="11" s="1"/>
  <c r="D37" i="11" s="1"/>
  <c r="D38" i="11" s="1"/>
  <c r="D39" i="11" s="1"/>
  <c r="D40" i="11" s="1"/>
  <c r="D41" i="11" s="1"/>
  <c r="D42" i="11" s="1"/>
  <c r="D43" i="11" s="1"/>
  <c r="D44" i="11" s="1"/>
  <c r="D45" i="11" s="1"/>
  <c r="D46" i="11" s="1"/>
  <c r="E33" i="11"/>
  <c r="F33" i="11"/>
  <c r="G33" i="11"/>
  <c r="J33" i="11"/>
  <c r="L33" i="11"/>
  <c r="M33" i="11"/>
  <c r="N33" i="11"/>
  <c r="O33" i="11"/>
  <c r="P33" i="11"/>
  <c r="R33" i="11"/>
  <c r="S33" i="11"/>
  <c r="T33" i="11"/>
  <c r="W33" i="11"/>
  <c r="X33" i="11"/>
  <c r="Y33" i="11"/>
  <c r="AA33" i="11"/>
  <c r="AB33" i="11"/>
  <c r="AC33" i="11"/>
  <c r="B34" i="11"/>
  <c r="E34" i="11"/>
  <c r="F34" i="11"/>
  <c r="G34" i="11"/>
  <c r="J34" i="11"/>
  <c r="L34" i="11"/>
  <c r="M34" i="11"/>
  <c r="N34" i="11"/>
  <c r="O34" i="11"/>
  <c r="P34" i="11"/>
  <c r="R34" i="11"/>
  <c r="S34" i="11"/>
  <c r="T34" i="11"/>
  <c r="W34" i="11"/>
  <c r="X34" i="11"/>
  <c r="Y34" i="11"/>
  <c r="AA34" i="11"/>
  <c r="AB34" i="11"/>
  <c r="AC34" i="11"/>
  <c r="AD34" i="11"/>
  <c r="B35" i="11"/>
  <c r="E35" i="11"/>
  <c r="F35" i="11"/>
  <c r="G35" i="11"/>
  <c r="J35" i="11"/>
  <c r="L35" i="11"/>
  <c r="M35" i="11"/>
  <c r="N35" i="11"/>
  <c r="O35" i="11"/>
  <c r="P35" i="11"/>
  <c r="R35" i="11"/>
  <c r="S35" i="11"/>
  <c r="T35" i="11"/>
  <c r="W35" i="11"/>
  <c r="X35" i="11"/>
  <c r="Y35" i="11"/>
  <c r="AA35" i="11"/>
  <c r="AB35" i="11"/>
  <c r="AC35" i="11"/>
  <c r="AD35" i="11"/>
  <c r="B36" i="11"/>
  <c r="E36" i="11"/>
  <c r="F36" i="11"/>
  <c r="G36" i="11"/>
  <c r="J36" i="11"/>
  <c r="L36" i="11"/>
  <c r="M36" i="11"/>
  <c r="N36" i="11"/>
  <c r="O36" i="11"/>
  <c r="P36" i="11"/>
  <c r="R36" i="11"/>
  <c r="S36" i="11"/>
  <c r="T36" i="11"/>
  <c r="W36" i="11"/>
  <c r="X36" i="11"/>
  <c r="Y36" i="11"/>
  <c r="AA36" i="11"/>
  <c r="AB36" i="11"/>
  <c r="AC36" i="11"/>
  <c r="AD36" i="11"/>
  <c r="B37" i="11"/>
  <c r="E37" i="11"/>
  <c r="F37" i="11"/>
  <c r="G37" i="11"/>
  <c r="J37" i="11"/>
  <c r="L37" i="11"/>
  <c r="M37" i="11"/>
  <c r="N37" i="11"/>
  <c r="O37" i="11"/>
  <c r="P37" i="11"/>
  <c r="R37" i="11"/>
  <c r="S37" i="11"/>
  <c r="T37" i="11"/>
  <c r="W37" i="11"/>
  <c r="X37" i="11"/>
  <c r="Y37" i="11"/>
  <c r="AA37" i="11"/>
  <c r="AB37" i="11"/>
  <c r="AC37" i="11"/>
  <c r="AD37" i="11"/>
  <c r="B38" i="11"/>
  <c r="E38" i="11"/>
  <c r="F38" i="11"/>
  <c r="G38" i="11"/>
  <c r="J38" i="11"/>
  <c r="L38" i="11"/>
  <c r="M38" i="11"/>
  <c r="N38" i="11"/>
  <c r="O38" i="11"/>
  <c r="P38" i="11"/>
  <c r="R38" i="11"/>
  <c r="S38" i="11"/>
  <c r="T38" i="11"/>
  <c r="W38" i="11"/>
  <c r="X38" i="11"/>
  <c r="Y38" i="11"/>
  <c r="AA38" i="11"/>
  <c r="AB38" i="11"/>
  <c r="AC38" i="11"/>
  <c r="AD38" i="11"/>
  <c r="B39" i="11"/>
  <c r="E39" i="11"/>
  <c r="F39" i="11"/>
  <c r="G39" i="11"/>
  <c r="J39" i="11"/>
  <c r="L39" i="11"/>
  <c r="M39" i="11"/>
  <c r="N39" i="11"/>
  <c r="O39" i="11"/>
  <c r="P39" i="11"/>
  <c r="R39" i="11"/>
  <c r="S39" i="11"/>
  <c r="T39" i="11"/>
  <c r="W39" i="11"/>
  <c r="X39" i="11"/>
  <c r="Y39" i="11"/>
  <c r="AA39" i="11"/>
  <c r="AB39" i="11"/>
  <c r="AC39" i="11"/>
  <c r="AD39" i="11"/>
  <c r="B40" i="11"/>
  <c r="E40" i="11"/>
  <c r="F40" i="11"/>
  <c r="G40" i="11"/>
  <c r="J40" i="11"/>
  <c r="L40" i="11"/>
  <c r="M40" i="11"/>
  <c r="N40" i="11"/>
  <c r="O40" i="11"/>
  <c r="P40" i="11"/>
  <c r="R40" i="11"/>
  <c r="S40" i="11"/>
  <c r="T40" i="11"/>
  <c r="W40" i="11"/>
  <c r="X40" i="11"/>
  <c r="Y40" i="11"/>
  <c r="AA40" i="11"/>
  <c r="AB40" i="11"/>
  <c r="AC40" i="11"/>
  <c r="AD40" i="11"/>
  <c r="B41" i="11"/>
  <c r="E41" i="11"/>
  <c r="F41" i="11"/>
  <c r="G41" i="11"/>
  <c r="J41" i="11"/>
  <c r="L41" i="11"/>
  <c r="M41" i="11"/>
  <c r="N41" i="11"/>
  <c r="O41" i="11"/>
  <c r="P41" i="11"/>
  <c r="R41" i="11"/>
  <c r="S41" i="11"/>
  <c r="T41" i="11"/>
  <c r="W41" i="11"/>
  <c r="X41" i="11"/>
  <c r="Y41" i="11"/>
  <c r="AA41" i="11"/>
  <c r="AB41" i="11"/>
  <c r="AC41" i="11"/>
  <c r="AD41" i="11"/>
  <c r="B42" i="11"/>
  <c r="E42" i="11"/>
  <c r="F42" i="11"/>
  <c r="G42" i="11"/>
  <c r="J42" i="11"/>
  <c r="L42" i="11"/>
  <c r="M42" i="11"/>
  <c r="N42" i="11"/>
  <c r="O42" i="11"/>
  <c r="P42" i="11"/>
  <c r="R42" i="11"/>
  <c r="S42" i="11"/>
  <c r="T42" i="11"/>
  <c r="W42" i="11"/>
  <c r="X42" i="11"/>
  <c r="Y42" i="11"/>
  <c r="AA42" i="11"/>
  <c r="AB42" i="11"/>
  <c r="AC42" i="11"/>
  <c r="AD42" i="11"/>
  <c r="B43" i="11"/>
  <c r="E43" i="11"/>
  <c r="F43" i="11"/>
  <c r="G43" i="11"/>
  <c r="J43" i="11"/>
  <c r="L43" i="11"/>
  <c r="M43" i="11"/>
  <c r="N43" i="11"/>
  <c r="O43" i="11"/>
  <c r="P43" i="11"/>
  <c r="R43" i="11"/>
  <c r="S43" i="11"/>
  <c r="T43" i="11"/>
  <c r="W43" i="11"/>
  <c r="X43" i="11"/>
  <c r="Y43" i="11"/>
  <c r="AA43" i="11"/>
  <c r="AB43" i="11"/>
  <c r="AC43" i="11"/>
  <c r="AD43" i="11"/>
  <c r="B44" i="11"/>
  <c r="E44" i="11"/>
  <c r="F44" i="11"/>
  <c r="G44" i="11"/>
  <c r="J44" i="11"/>
  <c r="L44" i="11"/>
  <c r="M44" i="11"/>
  <c r="N44" i="11"/>
  <c r="O44" i="11"/>
  <c r="P44" i="11"/>
  <c r="R44" i="11"/>
  <c r="S44" i="11"/>
  <c r="T44" i="11"/>
  <c r="W44" i="11"/>
  <c r="X44" i="11"/>
  <c r="Y44" i="11"/>
  <c r="AA44" i="11"/>
  <c r="AB44" i="11"/>
  <c r="AC44" i="11"/>
  <c r="AD44" i="11"/>
  <c r="Q6" i="11"/>
  <c r="U6" i="11"/>
  <c r="Q7" i="11"/>
  <c r="U7" i="11"/>
  <c r="Q8" i="11"/>
  <c r="U8" i="11"/>
  <c r="Q9" i="11"/>
  <c r="U9" i="11"/>
  <c r="Q10" i="11"/>
  <c r="U10" i="11"/>
  <c r="Q11" i="11"/>
  <c r="U11" i="11"/>
  <c r="Q12" i="11"/>
  <c r="U12" i="11"/>
  <c r="Q13" i="11"/>
  <c r="U13" i="11"/>
  <c r="Q14" i="11"/>
  <c r="U14" i="11"/>
  <c r="Q15" i="11"/>
  <c r="U15" i="11"/>
  <c r="Q16" i="11"/>
  <c r="U16" i="11"/>
  <c r="Q17" i="11"/>
  <c r="U17" i="11"/>
  <c r="Q18" i="11"/>
  <c r="U18" i="11"/>
  <c r="Q19" i="11"/>
  <c r="U19" i="11"/>
  <c r="B20" i="11"/>
  <c r="E20" i="11"/>
  <c r="F20" i="11"/>
  <c r="J20" i="11"/>
  <c r="L20" i="11"/>
  <c r="M20" i="11"/>
  <c r="N20" i="11"/>
  <c r="O20" i="11"/>
  <c r="P20" i="11"/>
  <c r="R20" i="11"/>
  <c r="S20" i="11"/>
  <c r="T20" i="11"/>
  <c r="W20" i="11"/>
  <c r="X20" i="11"/>
  <c r="AA20" i="11"/>
  <c r="AB20" i="11"/>
  <c r="AC20" i="11"/>
  <c r="AD20" i="11"/>
  <c r="B21" i="11"/>
  <c r="E21" i="11"/>
  <c r="F21" i="11"/>
  <c r="J21" i="11"/>
  <c r="L21" i="11"/>
  <c r="M21" i="11"/>
  <c r="N21" i="11"/>
  <c r="O21" i="11"/>
  <c r="P21" i="11"/>
  <c r="R21" i="11"/>
  <c r="S21" i="11"/>
  <c r="T21" i="11"/>
  <c r="W21" i="11"/>
  <c r="X21" i="11"/>
  <c r="AA21" i="11"/>
  <c r="AB21" i="11"/>
  <c r="AC21" i="11"/>
  <c r="AD21" i="11"/>
  <c r="B22" i="11"/>
  <c r="E22" i="11"/>
  <c r="F22" i="11"/>
  <c r="J22" i="11"/>
  <c r="L22" i="11"/>
  <c r="M22" i="11"/>
  <c r="N22" i="11"/>
  <c r="O22" i="11"/>
  <c r="P22" i="11"/>
  <c r="R22" i="11"/>
  <c r="S22" i="11"/>
  <c r="T22" i="11"/>
  <c r="W22" i="11"/>
  <c r="X22" i="11"/>
  <c r="AA22" i="11"/>
  <c r="AB22" i="11"/>
  <c r="AC22" i="11"/>
  <c r="AD22" i="11"/>
  <c r="Q31" i="11"/>
  <c r="U31" i="11"/>
  <c r="Y31" i="11"/>
  <c r="Q32" i="11"/>
  <c r="U32" i="11"/>
  <c r="Y32" i="11"/>
  <c r="B45" i="11"/>
  <c r="E45" i="11"/>
  <c r="F45" i="11"/>
  <c r="G45" i="11"/>
  <c r="J45" i="11"/>
  <c r="L45" i="11"/>
  <c r="M45" i="11"/>
  <c r="N45" i="11"/>
  <c r="O45" i="11"/>
  <c r="P45" i="11"/>
  <c r="R45" i="11"/>
  <c r="S45" i="11"/>
  <c r="T45" i="11"/>
  <c r="W45" i="11"/>
  <c r="X45" i="11"/>
  <c r="Y45" i="11"/>
  <c r="AA45" i="11"/>
  <c r="AB45" i="11"/>
  <c r="AC45" i="11"/>
  <c r="AD45" i="11"/>
  <c r="B46" i="11"/>
  <c r="E46" i="11"/>
  <c r="F46" i="11"/>
  <c r="G46" i="11"/>
  <c r="J46" i="11"/>
  <c r="L46" i="11"/>
  <c r="M46" i="11"/>
  <c r="N46" i="11"/>
  <c r="O46" i="11"/>
  <c r="P46" i="11"/>
  <c r="R46" i="11"/>
  <c r="S46" i="11"/>
  <c r="T46" i="11"/>
  <c r="W46" i="11"/>
  <c r="X46" i="11"/>
  <c r="Y46" i="11"/>
  <c r="AA46" i="11"/>
  <c r="AB46" i="11"/>
  <c r="AC46" i="11"/>
  <c r="AD46" i="11"/>
  <c r="B47" i="11"/>
  <c r="E47" i="11"/>
  <c r="F47" i="11"/>
  <c r="G47" i="11"/>
  <c r="J47" i="11"/>
  <c r="L47" i="11"/>
  <c r="M47" i="11"/>
  <c r="N47" i="11"/>
  <c r="O47" i="11"/>
  <c r="P47" i="11"/>
  <c r="R47" i="11"/>
  <c r="S47" i="11"/>
  <c r="T47" i="11"/>
  <c r="W47" i="11"/>
  <c r="X47" i="11"/>
  <c r="Y47" i="11"/>
  <c r="AA47" i="11"/>
  <c r="AB47" i="11"/>
  <c r="AC47" i="11"/>
  <c r="AD47" i="11"/>
  <c r="B48" i="11"/>
  <c r="E48" i="11"/>
  <c r="F48" i="11"/>
  <c r="G48" i="11"/>
  <c r="J48" i="11"/>
  <c r="L48" i="11"/>
  <c r="M48" i="11"/>
  <c r="N48" i="11"/>
  <c r="O48" i="11"/>
  <c r="P48" i="11"/>
  <c r="R48" i="11"/>
  <c r="S48" i="11"/>
  <c r="T48" i="11"/>
  <c r="W48" i="11"/>
  <c r="X48" i="11"/>
  <c r="Y48" i="11"/>
  <c r="AA48" i="11"/>
  <c r="AB48" i="11"/>
  <c r="AC48" i="11"/>
  <c r="AD48" i="11"/>
  <c r="B49" i="11"/>
  <c r="E49" i="11"/>
  <c r="F49" i="11"/>
  <c r="G49" i="11"/>
  <c r="J49" i="11"/>
  <c r="L49" i="11"/>
  <c r="M49" i="11"/>
  <c r="N49" i="11"/>
  <c r="O49" i="11"/>
  <c r="P49" i="11"/>
  <c r="R49" i="11"/>
  <c r="S49" i="11"/>
  <c r="T49" i="11"/>
  <c r="W49" i="11"/>
  <c r="X49" i="11"/>
  <c r="Y49" i="11"/>
  <c r="AA49" i="11"/>
  <c r="AB49" i="11"/>
  <c r="AC49" i="11"/>
  <c r="AD49" i="11"/>
  <c r="B50" i="11"/>
  <c r="E50" i="11"/>
  <c r="F50" i="11"/>
  <c r="G50" i="11"/>
  <c r="J50" i="11"/>
  <c r="L50" i="11"/>
  <c r="M50" i="11"/>
  <c r="N50" i="11"/>
  <c r="O50" i="11"/>
  <c r="P50" i="11"/>
  <c r="R50" i="11"/>
  <c r="S50" i="11"/>
  <c r="T50" i="11"/>
  <c r="W50" i="11"/>
  <c r="X50" i="11"/>
  <c r="Y50" i="11"/>
  <c r="AA50" i="11"/>
  <c r="AB50" i="11"/>
  <c r="AC50" i="11"/>
  <c r="AD50" i="11"/>
  <c r="B51" i="11"/>
  <c r="E51" i="11"/>
  <c r="F51" i="11"/>
  <c r="G51" i="11"/>
  <c r="J51" i="11"/>
  <c r="L51" i="11"/>
  <c r="M51" i="11"/>
  <c r="N51" i="11"/>
  <c r="O51" i="11"/>
  <c r="P51" i="11"/>
  <c r="R51" i="11"/>
  <c r="S51" i="11"/>
  <c r="T51" i="11"/>
  <c r="W51" i="11"/>
  <c r="X51" i="11"/>
  <c r="Y51" i="11"/>
  <c r="AA51" i="11"/>
  <c r="AB51" i="11"/>
  <c r="AC51" i="11"/>
  <c r="AD51" i="11"/>
  <c r="B52" i="11"/>
  <c r="E52" i="11"/>
  <c r="F52" i="11"/>
  <c r="G52" i="11"/>
  <c r="J52" i="11"/>
  <c r="L52" i="11"/>
  <c r="M52" i="11"/>
  <c r="N52" i="11"/>
  <c r="O52" i="11"/>
  <c r="P52" i="11"/>
  <c r="R52" i="11"/>
  <c r="S52" i="11"/>
  <c r="T52" i="11"/>
  <c r="W52" i="11"/>
  <c r="X52" i="11"/>
  <c r="Y52" i="11"/>
  <c r="AA52" i="11"/>
  <c r="AB52" i="11"/>
  <c r="AC52" i="11"/>
  <c r="AD52" i="11"/>
  <c r="B53" i="11"/>
  <c r="E53" i="11"/>
  <c r="F53" i="11"/>
  <c r="G53" i="11"/>
  <c r="J53" i="11"/>
  <c r="L53" i="11"/>
  <c r="M53" i="11"/>
  <c r="N53" i="11"/>
  <c r="O53" i="11"/>
  <c r="P53" i="11"/>
  <c r="R53" i="11"/>
  <c r="S53" i="11"/>
  <c r="T53" i="11"/>
  <c r="W53" i="11"/>
  <c r="X53" i="11"/>
  <c r="Y53" i="11"/>
  <c r="AA53" i="11"/>
  <c r="AB53" i="11"/>
  <c r="AC53" i="11"/>
  <c r="AD53" i="11"/>
  <c r="B54" i="11"/>
  <c r="E54" i="11"/>
  <c r="F54" i="11"/>
  <c r="G54" i="11"/>
  <c r="J54" i="11"/>
  <c r="L54" i="11"/>
  <c r="M54" i="11"/>
  <c r="N54" i="11"/>
  <c r="O54" i="11"/>
  <c r="P54" i="11"/>
  <c r="R54" i="11"/>
  <c r="S54" i="11"/>
  <c r="T54" i="11"/>
  <c r="W54" i="11"/>
  <c r="X54" i="11"/>
  <c r="Y54" i="11"/>
  <c r="AA54" i="11"/>
  <c r="AB54" i="11"/>
  <c r="AC54" i="11"/>
  <c r="AD54" i="11"/>
  <c r="B55" i="11"/>
  <c r="E55" i="11"/>
  <c r="F55" i="11"/>
  <c r="G55" i="11"/>
  <c r="J55" i="11"/>
  <c r="L55" i="11"/>
  <c r="M55" i="11"/>
  <c r="N55" i="11"/>
  <c r="O55" i="11"/>
  <c r="P55" i="11"/>
  <c r="R55" i="11"/>
  <c r="S55" i="11"/>
  <c r="T55" i="11"/>
  <c r="W55" i="11"/>
  <c r="X55" i="11"/>
  <c r="Y55" i="11"/>
  <c r="AA55" i="11"/>
  <c r="AB55" i="11"/>
  <c r="AC55" i="11"/>
  <c r="AD55" i="11"/>
  <c r="B56" i="11"/>
  <c r="E56" i="11"/>
  <c r="F56" i="11"/>
  <c r="G56" i="11"/>
  <c r="J56" i="11"/>
  <c r="L56" i="11"/>
  <c r="M56" i="11"/>
  <c r="N56" i="11"/>
  <c r="O56" i="11"/>
  <c r="P56" i="11"/>
  <c r="R56" i="11"/>
  <c r="S56" i="11"/>
  <c r="T56" i="11"/>
  <c r="W56" i="11"/>
  <c r="X56" i="11"/>
  <c r="Y56" i="11"/>
  <c r="AA56" i="11"/>
  <c r="AB56" i="11"/>
  <c r="AC56" i="11"/>
  <c r="AD56" i="11"/>
  <c r="B57" i="11"/>
  <c r="E57" i="11"/>
  <c r="F57" i="11"/>
  <c r="G57" i="11"/>
  <c r="J57" i="11"/>
  <c r="L57" i="11"/>
  <c r="M57" i="11"/>
  <c r="N57" i="11"/>
  <c r="O57" i="11"/>
  <c r="P57" i="11"/>
  <c r="R57" i="11"/>
  <c r="S57" i="11"/>
  <c r="T57" i="11"/>
  <c r="W57" i="11"/>
  <c r="X57" i="11"/>
  <c r="Y57" i="11"/>
  <c r="AA57" i="11"/>
  <c r="AB57" i="11"/>
  <c r="AC57" i="11"/>
  <c r="AD57" i="11"/>
  <c r="B58" i="11"/>
  <c r="E58" i="11"/>
  <c r="F58" i="11"/>
  <c r="G58" i="11"/>
  <c r="J58" i="11"/>
  <c r="L58" i="11"/>
  <c r="M58" i="11"/>
  <c r="N58" i="11"/>
  <c r="O58" i="11"/>
  <c r="P58" i="11"/>
  <c r="R58" i="11"/>
  <c r="S58" i="11"/>
  <c r="T58" i="11"/>
  <c r="W58" i="11"/>
  <c r="X58" i="11"/>
  <c r="Y58" i="11"/>
  <c r="AA58" i="11"/>
  <c r="AB58" i="11"/>
  <c r="AC58" i="11"/>
  <c r="AD58" i="11"/>
  <c r="B59" i="11"/>
  <c r="E59" i="11"/>
  <c r="F59" i="11"/>
  <c r="G59" i="11"/>
  <c r="J59" i="11"/>
  <c r="L59" i="11"/>
  <c r="M59" i="11"/>
  <c r="N59" i="11"/>
  <c r="O59" i="11"/>
  <c r="P59" i="11"/>
  <c r="R59" i="11"/>
  <c r="S59" i="11"/>
  <c r="T59" i="11"/>
  <c r="W59" i="11"/>
  <c r="X59" i="11"/>
  <c r="Y59" i="11"/>
  <c r="AA59" i="11"/>
  <c r="AB59" i="11"/>
  <c r="AC59" i="11"/>
  <c r="AD59" i="11"/>
  <c r="B60" i="11"/>
  <c r="E60" i="11"/>
  <c r="F60" i="11"/>
  <c r="G60" i="11"/>
  <c r="J60" i="11"/>
  <c r="L60" i="11"/>
  <c r="M60" i="11"/>
  <c r="N60" i="11"/>
  <c r="O60" i="11"/>
  <c r="P60" i="11"/>
  <c r="R60" i="11"/>
  <c r="S60" i="11"/>
  <c r="T60" i="11"/>
  <c r="W60" i="11"/>
  <c r="X60" i="11"/>
  <c r="Y60" i="11"/>
  <c r="AA60" i="11"/>
  <c r="AB60" i="11"/>
  <c r="AC60" i="11"/>
  <c r="AD60" i="11"/>
  <c r="B61" i="11"/>
  <c r="E61" i="11"/>
  <c r="F61" i="11"/>
  <c r="G61" i="11"/>
  <c r="J61" i="11"/>
  <c r="L61" i="11"/>
  <c r="M61" i="11"/>
  <c r="N61" i="11"/>
  <c r="O61" i="11"/>
  <c r="P61" i="11"/>
  <c r="R61" i="11"/>
  <c r="S61" i="11"/>
  <c r="T61" i="11"/>
  <c r="W61" i="11"/>
  <c r="X61" i="11"/>
  <c r="Y61" i="11"/>
  <c r="AA61" i="11"/>
  <c r="AB61" i="11"/>
  <c r="AC61" i="11"/>
  <c r="AD61" i="11"/>
  <c r="B62" i="11"/>
  <c r="E62" i="11"/>
  <c r="F62" i="11"/>
  <c r="G62" i="11"/>
  <c r="J62" i="11"/>
  <c r="L62" i="11"/>
  <c r="M62" i="11"/>
  <c r="N62" i="11"/>
  <c r="O62" i="11"/>
  <c r="P62" i="11"/>
  <c r="R62" i="11"/>
  <c r="S62" i="11"/>
  <c r="T62" i="11"/>
  <c r="W62" i="11"/>
  <c r="X62" i="11"/>
  <c r="Y62" i="11"/>
  <c r="AA62" i="11"/>
  <c r="AB62" i="11"/>
  <c r="AC62" i="11"/>
  <c r="AD62" i="11"/>
  <c r="B63" i="11"/>
  <c r="E63" i="11"/>
  <c r="F63" i="11"/>
  <c r="G63" i="11"/>
  <c r="J63" i="11"/>
  <c r="L63" i="11"/>
  <c r="M63" i="11"/>
  <c r="N63" i="11"/>
  <c r="O63" i="11"/>
  <c r="P63" i="11"/>
  <c r="R63" i="11"/>
  <c r="S63" i="11"/>
  <c r="T63" i="11"/>
  <c r="W63" i="11"/>
  <c r="X63" i="11"/>
  <c r="Y63" i="11"/>
  <c r="AA63" i="11"/>
  <c r="AB63" i="11"/>
  <c r="AC63" i="11"/>
  <c r="AD63" i="11"/>
  <c r="B64" i="11"/>
  <c r="E64" i="11"/>
  <c r="F64" i="11"/>
  <c r="G64" i="11"/>
  <c r="J64" i="11"/>
  <c r="L64" i="11"/>
  <c r="M64" i="11"/>
  <c r="N64" i="11"/>
  <c r="O64" i="11"/>
  <c r="P64" i="11"/>
  <c r="R64" i="11"/>
  <c r="S64" i="11"/>
  <c r="T64" i="11"/>
  <c r="W64" i="11"/>
  <c r="X64" i="11"/>
  <c r="Y64" i="11"/>
  <c r="AA64" i="11"/>
  <c r="AB64" i="11"/>
  <c r="AC64" i="11"/>
  <c r="AD64" i="11"/>
  <c r="B65" i="11"/>
  <c r="E65" i="11"/>
  <c r="F65" i="11"/>
  <c r="G65" i="11"/>
  <c r="J65" i="11"/>
  <c r="L65" i="11"/>
  <c r="M65" i="11"/>
  <c r="N65" i="11"/>
  <c r="O65" i="11"/>
  <c r="P65" i="11"/>
  <c r="R65" i="11"/>
  <c r="S65" i="11"/>
  <c r="T65" i="11"/>
  <c r="W65" i="11"/>
  <c r="X65" i="11"/>
  <c r="Y65" i="11"/>
  <c r="AA65" i="11"/>
  <c r="AB65" i="11"/>
  <c r="AC65" i="11"/>
  <c r="AD65" i="11"/>
  <c r="B66" i="11"/>
  <c r="E66" i="11"/>
  <c r="F66" i="11"/>
  <c r="G66" i="11"/>
  <c r="J66" i="11"/>
  <c r="L66" i="11"/>
  <c r="M66" i="11"/>
  <c r="N66" i="11"/>
  <c r="O66" i="11"/>
  <c r="P66" i="11"/>
  <c r="R66" i="11"/>
  <c r="S66" i="11"/>
  <c r="T66" i="11"/>
  <c r="W66" i="11"/>
  <c r="X66" i="11"/>
  <c r="Y66" i="11"/>
  <c r="AA66" i="11"/>
  <c r="AB66" i="11"/>
  <c r="AC66" i="11"/>
  <c r="AD66" i="11"/>
  <c r="B67" i="11"/>
  <c r="E67" i="11"/>
  <c r="F67" i="11"/>
  <c r="G67" i="11"/>
  <c r="J67" i="11"/>
  <c r="L67" i="11"/>
  <c r="M67" i="11"/>
  <c r="N67" i="11"/>
  <c r="O67" i="11"/>
  <c r="P67" i="11"/>
  <c r="R67" i="11"/>
  <c r="S67" i="11"/>
  <c r="T67" i="11"/>
  <c r="W67" i="11"/>
  <c r="X67" i="11"/>
  <c r="Y67" i="11"/>
  <c r="AA67" i="11"/>
  <c r="AB67" i="11"/>
  <c r="AC67" i="11"/>
  <c r="AD67" i="11"/>
  <c r="B68" i="11"/>
  <c r="E68" i="11"/>
  <c r="F68" i="11"/>
  <c r="G68" i="11"/>
  <c r="J68" i="11"/>
  <c r="L68" i="11"/>
  <c r="M68" i="11"/>
  <c r="N68" i="11"/>
  <c r="O68" i="11"/>
  <c r="P68" i="11"/>
  <c r="R68" i="11"/>
  <c r="S68" i="11"/>
  <c r="T68" i="11"/>
  <c r="W68" i="11"/>
  <c r="X68" i="11"/>
  <c r="Y68" i="11"/>
  <c r="AA68" i="11"/>
  <c r="AB68" i="11"/>
  <c r="AC68" i="11"/>
  <c r="AD68" i="11"/>
  <c r="B69" i="11"/>
  <c r="E69" i="11"/>
  <c r="F69" i="11"/>
  <c r="G69" i="11"/>
  <c r="J69" i="11"/>
  <c r="L69" i="11"/>
  <c r="M69" i="11"/>
  <c r="N69" i="11"/>
  <c r="O69" i="11"/>
  <c r="P69" i="11"/>
  <c r="R69" i="11"/>
  <c r="S69" i="11"/>
  <c r="T69" i="11"/>
  <c r="W69" i="11"/>
  <c r="X69" i="11"/>
  <c r="Y69" i="11"/>
  <c r="AA69" i="11"/>
  <c r="AB69" i="11"/>
  <c r="AC69" i="11"/>
  <c r="AD69" i="11"/>
  <c r="B70" i="11"/>
  <c r="E70" i="11"/>
  <c r="F70" i="11"/>
  <c r="G70" i="11"/>
  <c r="J70" i="11"/>
  <c r="L70" i="11"/>
  <c r="M70" i="11"/>
  <c r="N70" i="11"/>
  <c r="O70" i="11"/>
  <c r="P70" i="11"/>
  <c r="R70" i="11"/>
  <c r="S70" i="11"/>
  <c r="T70" i="11"/>
  <c r="W70" i="11"/>
  <c r="X70" i="11"/>
  <c r="Y70" i="11"/>
  <c r="AA70" i="11"/>
  <c r="AB70" i="11"/>
  <c r="AC70" i="11"/>
  <c r="AD70" i="11"/>
  <c r="B71" i="11"/>
  <c r="E71" i="11"/>
  <c r="F71" i="11"/>
  <c r="G71" i="11"/>
  <c r="J71" i="11"/>
  <c r="L71" i="11"/>
  <c r="M71" i="11"/>
  <c r="N71" i="11"/>
  <c r="O71" i="11"/>
  <c r="P71" i="11"/>
  <c r="R71" i="11"/>
  <c r="S71" i="11"/>
  <c r="T71" i="11"/>
  <c r="W71" i="11"/>
  <c r="X71" i="11"/>
  <c r="Y71" i="11"/>
  <c r="AA71" i="11"/>
  <c r="AB71" i="11"/>
  <c r="AC71" i="11"/>
  <c r="AD71" i="11"/>
  <c r="B72" i="11"/>
  <c r="E72" i="11"/>
  <c r="F72" i="11"/>
  <c r="G72" i="11"/>
  <c r="J72" i="11"/>
  <c r="L72" i="11"/>
  <c r="M72" i="11"/>
  <c r="N72" i="11"/>
  <c r="O72" i="11"/>
  <c r="P72" i="11"/>
  <c r="R72" i="11"/>
  <c r="S72" i="11"/>
  <c r="T72" i="11"/>
  <c r="W72" i="11"/>
  <c r="X72" i="11"/>
  <c r="Y72" i="11"/>
  <c r="AA72" i="11"/>
  <c r="AB72" i="11"/>
  <c r="AC72" i="11"/>
  <c r="AD72" i="11"/>
  <c r="Q73" i="11"/>
  <c r="U73" i="11"/>
  <c r="Q74" i="11"/>
  <c r="U74" i="11"/>
  <c r="Q75" i="11"/>
  <c r="U75" i="11"/>
  <c r="X75" i="11"/>
  <c r="Y75" i="11" s="1"/>
  <c r="Q76" i="11"/>
  <c r="U76" i="11"/>
  <c r="Y76" i="11"/>
  <c r="D47" i="11" l="1"/>
  <c r="D48" i="11" s="1"/>
  <c r="D49" i="11" s="1"/>
  <c r="C47" i="11"/>
  <c r="C48" i="11" s="1"/>
  <c r="C49" i="11" s="1"/>
  <c r="O77" i="11"/>
  <c r="N77" i="11"/>
  <c r="P77" i="11"/>
  <c r="U77" i="11"/>
  <c r="J77" i="11"/>
  <c r="L77" i="11"/>
  <c r="W77" i="11"/>
  <c r="R77" i="11"/>
  <c r="X77" i="11"/>
  <c r="M11" i="17"/>
  <c r="B8" i="16"/>
  <c r="P8" i="16"/>
  <c r="B484" i="15"/>
  <c r="C8" i="20" s="1"/>
  <c r="M77" i="11"/>
  <c r="T77" i="11"/>
  <c r="S77" i="11"/>
  <c r="B77" i="11"/>
  <c r="C7" i="20" s="1"/>
  <c r="K484" i="15"/>
  <c r="U44" i="11"/>
  <c r="U33" i="11"/>
  <c r="Q36" i="11"/>
  <c r="U40" i="11"/>
  <c r="U36" i="11"/>
  <c r="Q33" i="11"/>
  <c r="U37" i="11"/>
  <c r="U34" i="11"/>
  <c r="U42" i="11"/>
  <c r="Q39" i="11"/>
  <c r="Q38" i="11"/>
  <c r="Q35" i="11"/>
  <c r="Q34" i="11"/>
  <c r="Q42" i="11"/>
  <c r="U41" i="11"/>
  <c r="U35" i="11"/>
  <c r="U39" i="11"/>
  <c r="Q40" i="11"/>
  <c r="Q43" i="11"/>
  <c r="Q37" i="11"/>
  <c r="Q41" i="11"/>
  <c r="U43" i="11"/>
  <c r="U38" i="11"/>
  <c r="Q44" i="11"/>
  <c r="U60" i="11"/>
  <c r="Q66" i="11"/>
  <c r="U48" i="11"/>
  <c r="Q21" i="11"/>
  <c r="U68" i="11"/>
  <c r="Q22" i="11"/>
  <c r="U53" i="11"/>
  <c r="U67" i="11"/>
  <c r="U47" i="11"/>
  <c r="U65" i="11"/>
  <c r="U57" i="11"/>
  <c r="Q53" i="11"/>
  <c r="Y21" i="11"/>
  <c r="Y20" i="11"/>
  <c r="U64" i="11"/>
  <c r="Q65" i="11"/>
  <c r="U56" i="11"/>
  <c r="U72" i="11"/>
  <c r="Q45" i="11"/>
  <c r="Q63" i="11"/>
  <c r="Q57" i="11"/>
  <c r="Q55" i="11"/>
  <c r="Q20" i="11"/>
  <c r="Q47" i="11"/>
  <c r="Q46" i="11"/>
  <c r="U22" i="11"/>
  <c r="U71" i="11"/>
  <c r="U59" i="11"/>
  <c r="Q52" i="11"/>
  <c r="Q51" i="11"/>
  <c r="Q59" i="11"/>
  <c r="Q69" i="11"/>
  <c r="Q54" i="11"/>
  <c r="U49" i="11"/>
  <c r="Q48" i="11"/>
  <c r="Q71" i="11"/>
  <c r="U61" i="11"/>
  <c r="Q67" i="11"/>
  <c r="Q62" i="11"/>
  <c r="U52" i="11"/>
  <c r="U50" i="11"/>
  <c r="Y22" i="11"/>
  <c r="Q61" i="11"/>
  <c r="U55" i="11"/>
  <c r="U45" i="11"/>
  <c r="Q72" i="11"/>
  <c r="U69" i="11"/>
  <c r="U54" i="11"/>
  <c r="U21" i="11"/>
  <c r="Q70" i="11"/>
  <c r="U20" i="11"/>
  <c r="U63" i="11"/>
  <c r="Q58" i="11"/>
  <c r="U70" i="11"/>
  <c r="U66" i="11"/>
  <c r="Q68" i="11"/>
  <c r="U58" i="11"/>
  <c r="Q56" i="11"/>
  <c r="Q50" i="11"/>
  <c r="Q49" i="11"/>
  <c r="U62" i="11"/>
  <c r="U51" i="11"/>
  <c r="Q64" i="11"/>
  <c r="Q60" i="11"/>
  <c r="U46" i="11"/>
  <c r="C50" i="11" l="1"/>
  <c r="C51" i="11" s="1"/>
  <c r="C52" i="11" s="1"/>
  <c r="C53" i="11" s="1"/>
  <c r="C54" i="11" s="1"/>
  <c r="C55" i="11" s="1"/>
  <c r="C56" i="11" s="1"/>
  <c r="C57" i="11" s="1"/>
  <c r="C58" i="11" s="1"/>
  <c r="C59" i="11" s="1"/>
  <c r="C60" i="11" s="1"/>
  <c r="C61" i="11" s="1"/>
  <c r="C62" i="11" s="1"/>
  <c r="C63" i="11" s="1"/>
  <c r="C64" i="11" s="1"/>
  <c r="C65" i="11" s="1"/>
  <c r="C66" i="11" s="1"/>
  <c r="C67" i="11" s="1"/>
  <c r="C68" i="11" s="1"/>
  <c r="C69" i="11" s="1"/>
  <c r="C70" i="11" s="1"/>
  <c r="C71" i="11" s="1"/>
  <c r="C72" i="11" s="1"/>
  <c r="D50" i="11"/>
  <c r="D51" i="11" s="1"/>
  <c r="D52" i="11" s="1"/>
  <c r="D53" i="11" s="1"/>
  <c r="D54" i="11" s="1"/>
  <c r="D55" i="11" s="1"/>
  <c r="D56" i="11" s="1"/>
  <c r="D57" i="11" s="1"/>
  <c r="D58" i="11" s="1"/>
  <c r="D59" i="11" s="1"/>
  <c r="D60" i="11" s="1"/>
  <c r="D61" i="11" s="1"/>
  <c r="D62" i="11" s="1"/>
  <c r="D63" i="11" s="1"/>
  <c r="D64" i="11" s="1"/>
  <c r="D65" i="11" s="1"/>
  <c r="D66" i="11" s="1"/>
  <c r="D67" i="11" s="1"/>
  <c r="D68" i="11" s="1"/>
  <c r="D69" i="11" s="1"/>
  <c r="D70" i="11" s="1"/>
  <c r="D71" i="11" s="1"/>
  <c r="D72" i="11" s="1"/>
  <c r="Q77" i="11"/>
  <c r="Y77" i="11"/>
  <c r="W352" i="9" l="1"/>
  <c r="V352" i="9"/>
  <c r="U352" i="9"/>
  <c r="S352" i="9"/>
  <c r="O352" i="9"/>
  <c r="M352" i="9"/>
  <c r="L352" i="9"/>
  <c r="J352" i="9"/>
  <c r="I352" i="9"/>
  <c r="H352" i="9"/>
  <c r="G352" i="9"/>
  <c r="F352" i="9"/>
  <c r="E352" i="9"/>
  <c r="W351" i="9"/>
  <c r="V351" i="9"/>
  <c r="U351" i="9"/>
  <c r="S351" i="9"/>
  <c r="O351" i="9"/>
  <c r="M351" i="9"/>
  <c r="L351" i="9"/>
  <c r="J351" i="9"/>
  <c r="I351" i="9"/>
  <c r="H351" i="9"/>
  <c r="G351" i="9"/>
  <c r="F351" i="9"/>
  <c r="E351" i="9"/>
  <c r="W350" i="9"/>
  <c r="V350" i="9"/>
  <c r="U350" i="9"/>
  <c r="S350" i="9"/>
  <c r="O350" i="9"/>
  <c r="M350" i="9"/>
  <c r="L350" i="9"/>
  <c r="J350" i="9"/>
  <c r="I350" i="9"/>
  <c r="H350" i="9"/>
  <c r="G350" i="9"/>
  <c r="F350" i="9"/>
  <c r="E350" i="9"/>
  <c r="W349" i="9"/>
  <c r="V349" i="9"/>
  <c r="U349" i="9"/>
  <c r="S349" i="9"/>
  <c r="O349" i="9"/>
  <c r="M349" i="9"/>
  <c r="L349" i="9"/>
  <c r="J349" i="9"/>
  <c r="I349" i="9"/>
  <c r="H349" i="9"/>
  <c r="G349" i="9"/>
  <c r="F349" i="9"/>
  <c r="E349" i="9"/>
  <c r="W348" i="9"/>
  <c r="V348" i="9"/>
  <c r="U348" i="9"/>
  <c r="S348" i="9"/>
  <c r="O348" i="9"/>
  <c r="M348" i="9"/>
  <c r="L348" i="9"/>
  <c r="J348" i="9"/>
  <c r="I348" i="9"/>
  <c r="H348" i="9"/>
  <c r="G348" i="9"/>
  <c r="F348" i="9"/>
  <c r="E348" i="9"/>
  <c r="W347" i="9"/>
  <c r="V347" i="9"/>
  <c r="U347" i="9"/>
  <c r="S347" i="9"/>
  <c r="O347" i="9"/>
  <c r="M347" i="9"/>
  <c r="L347" i="9"/>
  <c r="J347" i="9"/>
  <c r="I347" i="9"/>
  <c r="H347" i="9"/>
  <c r="G347" i="9"/>
  <c r="F347" i="9"/>
  <c r="E347" i="9"/>
  <c r="W346" i="9"/>
  <c r="V346" i="9"/>
  <c r="U346" i="9"/>
  <c r="S346" i="9"/>
  <c r="O346" i="9"/>
  <c r="N346" i="9"/>
  <c r="M346" i="9"/>
  <c r="L346" i="9"/>
  <c r="J346" i="9"/>
  <c r="I346" i="9"/>
  <c r="H346" i="9"/>
  <c r="G346" i="9"/>
  <c r="F346" i="9"/>
  <c r="E346" i="9"/>
  <c r="W345" i="9"/>
  <c r="V345" i="9"/>
  <c r="U345" i="9"/>
  <c r="S345" i="9"/>
  <c r="O345" i="9"/>
  <c r="M345" i="9"/>
  <c r="L345" i="9"/>
  <c r="J345" i="9"/>
  <c r="I345" i="9"/>
  <c r="H345" i="9"/>
  <c r="G345" i="9"/>
  <c r="F345" i="9"/>
  <c r="E345" i="9"/>
  <c r="D345" i="9"/>
  <c r="D346" i="9" s="1"/>
  <c r="D347" i="9" s="1"/>
  <c r="D348" i="9" s="1"/>
  <c r="D349" i="9" s="1"/>
  <c r="D350" i="9" s="1"/>
  <c r="D351" i="9" s="1"/>
  <c r="D352" i="9" s="1"/>
  <c r="C345" i="9"/>
  <c r="C346" i="9" s="1"/>
  <c r="C347" i="9" s="1"/>
  <c r="C348" i="9" s="1"/>
  <c r="C349" i="9" s="1"/>
  <c r="C350" i="9" s="1"/>
  <c r="C351" i="9" s="1"/>
  <c r="C352" i="9" s="1"/>
  <c r="B345" i="9"/>
  <c r="X337" i="9"/>
  <c r="W337" i="9"/>
  <c r="V337" i="9"/>
  <c r="U337" i="9"/>
  <c r="S337" i="9"/>
  <c r="O337" i="9"/>
  <c r="M337" i="9"/>
  <c r="L337" i="9"/>
  <c r="J337" i="9"/>
  <c r="I337" i="9"/>
  <c r="H337" i="9"/>
  <c r="G337" i="9"/>
  <c r="F337" i="9"/>
  <c r="E337" i="9"/>
  <c r="X336" i="9"/>
  <c r="W336" i="9"/>
  <c r="V336" i="9"/>
  <c r="U336" i="9"/>
  <c r="S336" i="9"/>
  <c r="O336" i="9"/>
  <c r="M336" i="9"/>
  <c r="L336" i="9"/>
  <c r="J336" i="9"/>
  <c r="I336" i="9"/>
  <c r="H336" i="9"/>
  <c r="G336" i="9"/>
  <c r="F336" i="9"/>
  <c r="E336" i="9"/>
  <c r="X335" i="9"/>
  <c r="W335" i="9"/>
  <c r="V335" i="9"/>
  <c r="U335" i="9"/>
  <c r="S335" i="9"/>
  <c r="O335" i="9"/>
  <c r="M335" i="9"/>
  <c r="L335" i="9"/>
  <c r="J335" i="9"/>
  <c r="I335" i="9"/>
  <c r="H335" i="9"/>
  <c r="G335" i="9"/>
  <c r="F335" i="9"/>
  <c r="E335" i="9"/>
  <c r="X334" i="9"/>
  <c r="W334" i="9"/>
  <c r="V334" i="9"/>
  <c r="U334" i="9"/>
  <c r="S334" i="9"/>
  <c r="O334" i="9"/>
  <c r="M334" i="9"/>
  <c r="L334" i="9"/>
  <c r="J334" i="9"/>
  <c r="I334" i="9"/>
  <c r="H334" i="9"/>
  <c r="G334" i="9"/>
  <c r="F334" i="9"/>
  <c r="E334" i="9"/>
  <c r="X333" i="9"/>
  <c r="W333" i="9"/>
  <c r="V333" i="9"/>
  <c r="U333" i="9"/>
  <c r="S333" i="9"/>
  <c r="O333" i="9"/>
  <c r="M333" i="9"/>
  <c r="L333" i="9"/>
  <c r="J333" i="9"/>
  <c r="I333" i="9"/>
  <c r="H333" i="9"/>
  <c r="G333" i="9"/>
  <c r="F333" i="9"/>
  <c r="E333" i="9"/>
  <c r="X332" i="9"/>
  <c r="W332" i="9"/>
  <c r="V332" i="9"/>
  <c r="U332" i="9"/>
  <c r="S332" i="9"/>
  <c r="O332" i="9"/>
  <c r="M332" i="9"/>
  <c r="L332" i="9"/>
  <c r="J332" i="9"/>
  <c r="I332" i="9"/>
  <c r="H332" i="9"/>
  <c r="G332" i="9"/>
  <c r="F332" i="9"/>
  <c r="E332" i="9"/>
  <c r="X331" i="9"/>
  <c r="W331" i="9"/>
  <c r="V331" i="9"/>
  <c r="U331" i="9"/>
  <c r="S331" i="9"/>
  <c r="O331" i="9"/>
  <c r="M331" i="9"/>
  <c r="L331" i="9"/>
  <c r="J331" i="9"/>
  <c r="I331" i="9"/>
  <c r="H331" i="9"/>
  <c r="G331" i="9"/>
  <c r="F331" i="9"/>
  <c r="E331" i="9"/>
  <c r="X330" i="9"/>
  <c r="W330" i="9"/>
  <c r="V330" i="9"/>
  <c r="U330" i="9"/>
  <c r="S330" i="9"/>
  <c r="O330" i="9"/>
  <c r="M330" i="9"/>
  <c r="L330" i="9"/>
  <c r="J330" i="9"/>
  <c r="I330" i="9"/>
  <c r="H330" i="9"/>
  <c r="G330" i="9"/>
  <c r="F330" i="9"/>
  <c r="E330" i="9"/>
  <c r="X329" i="9"/>
  <c r="W329" i="9"/>
  <c r="V329" i="9"/>
  <c r="U329" i="9"/>
  <c r="S329" i="9"/>
  <c r="O329" i="9"/>
  <c r="M329" i="9"/>
  <c r="L329" i="9"/>
  <c r="J329" i="9"/>
  <c r="I329" i="9"/>
  <c r="H329" i="9"/>
  <c r="G329" i="9"/>
  <c r="F329" i="9"/>
  <c r="E329" i="9"/>
  <c r="X328" i="9"/>
  <c r="W328" i="9"/>
  <c r="V328" i="9"/>
  <c r="U328" i="9"/>
  <c r="S328" i="9"/>
  <c r="O328" i="9"/>
  <c r="M328" i="9"/>
  <c r="L328" i="9"/>
  <c r="J328" i="9"/>
  <c r="I328" i="9"/>
  <c r="H328" i="9"/>
  <c r="G328" i="9"/>
  <c r="F328" i="9"/>
  <c r="E328" i="9"/>
  <c r="X327" i="9"/>
  <c r="W327" i="9"/>
  <c r="V327" i="9"/>
  <c r="U327" i="9"/>
  <c r="S327" i="9"/>
  <c r="O327" i="9"/>
  <c r="M327" i="9"/>
  <c r="L327" i="9"/>
  <c r="J327" i="9"/>
  <c r="I327" i="9"/>
  <c r="H327" i="9"/>
  <c r="G327" i="9"/>
  <c r="F327" i="9"/>
  <c r="E327" i="9"/>
  <c r="X326" i="9"/>
  <c r="W326" i="9"/>
  <c r="V326" i="9"/>
  <c r="U326" i="9"/>
  <c r="S326" i="9"/>
  <c r="O326" i="9"/>
  <c r="N326" i="9"/>
  <c r="M326" i="9"/>
  <c r="L326" i="9"/>
  <c r="J326" i="9"/>
  <c r="I326" i="9"/>
  <c r="H326" i="9"/>
  <c r="G326" i="9"/>
  <c r="F326" i="9"/>
  <c r="E326" i="9"/>
  <c r="X325" i="9"/>
  <c r="W325" i="9"/>
  <c r="V325" i="9"/>
  <c r="U325" i="9"/>
  <c r="S325" i="9"/>
  <c r="O325" i="9"/>
  <c r="N325" i="9"/>
  <c r="M325" i="9"/>
  <c r="L325" i="9"/>
  <c r="J325" i="9"/>
  <c r="I325" i="9"/>
  <c r="H325" i="9"/>
  <c r="G325" i="9"/>
  <c r="F325" i="9"/>
  <c r="E325" i="9"/>
  <c r="X324" i="9"/>
  <c r="W324" i="9"/>
  <c r="V324" i="9"/>
  <c r="U324" i="9"/>
  <c r="S324" i="9"/>
  <c r="O324" i="9"/>
  <c r="N324" i="9"/>
  <c r="M324" i="9"/>
  <c r="L324" i="9"/>
  <c r="J324" i="9"/>
  <c r="I324" i="9"/>
  <c r="H324" i="9"/>
  <c r="G324" i="9"/>
  <c r="F324" i="9"/>
  <c r="E324" i="9"/>
  <c r="X323" i="9"/>
  <c r="W323" i="9"/>
  <c r="V323" i="9"/>
  <c r="U323" i="9"/>
  <c r="S323" i="9"/>
  <c r="O323" i="9"/>
  <c r="N323" i="9"/>
  <c r="M323" i="9"/>
  <c r="L323" i="9"/>
  <c r="J323" i="9"/>
  <c r="I323" i="9"/>
  <c r="H323" i="9"/>
  <c r="G323" i="9"/>
  <c r="F323" i="9"/>
  <c r="E323" i="9"/>
  <c r="X322" i="9"/>
  <c r="W322" i="9"/>
  <c r="V322" i="9"/>
  <c r="U322" i="9"/>
  <c r="S322" i="9"/>
  <c r="O322" i="9"/>
  <c r="N322" i="9"/>
  <c r="M322" i="9"/>
  <c r="L322" i="9"/>
  <c r="J322" i="9"/>
  <c r="I322" i="9"/>
  <c r="H322" i="9"/>
  <c r="G322" i="9"/>
  <c r="F322" i="9"/>
  <c r="E322" i="9"/>
  <c r="D322" i="9"/>
  <c r="D323" i="9" s="1"/>
  <c r="D324" i="9" s="1"/>
  <c r="D325" i="9" s="1"/>
  <c r="D326" i="9" s="1"/>
  <c r="D327" i="9" s="1"/>
  <c r="D328" i="9" s="1"/>
  <c r="D329" i="9" s="1"/>
  <c r="C322" i="9"/>
  <c r="C323" i="9" s="1"/>
  <c r="C324" i="9" s="1"/>
  <c r="C325" i="9" s="1"/>
  <c r="C326" i="9" s="1"/>
  <c r="C327" i="9" s="1"/>
  <c r="C328" i="9" s="1"/>
  <c r="C329" i="9" s="1"/>
  <c r="B322" i="9"/>
  <c r="B323" i="9" s="1"/>
  <c r="B324" i="9" s="1"/>
  <c r="B325" i="9" s="1"/>
  <c r="B326" i="9" s="1"/>
  <c r="B327" i="9" s="1"/>
  <c r="B328" i="9" s="1"/>
  <c r="B329" i="9" s="1"/>
  <c r="Q321" i="9"/>
  <c r="Q320" i="9"/>
  <c r="Q319" i="9"/>
  <c r="Q318" i="9"/>
  <c r="Q317" i="9"/>
  <c r="Q316" i="9"/>
  <c r="Q315" i="9"/>
  <c r="Q314" i="9"/>
  <c r="Q313" i="9"/>
  <c r="Q312" i="9"/>
  <c r="Q311" i="9"/>
  <c r="Q310" i="9"/>
  <c r="Q309" i="9"/>
  <c r="Q308" i="9"/>
  <c r="Q307" i="9"/>
  <c r="Q306" i="9"/>
  <c r="Q305" i="9"/>
  <c r="Q304" i="9"/>
  <c r="Q303" i="9"/>
  <c r="Q302" i="9"/>
  <c r="Q301" i="9"/>
  <c r="Q300" i="9"/>
  <c r="Q299" i="9"/>
  <c r="Q298" i="9"/>
  <c r="Q297" i="9"/>
  <c r="Q296" i="9"/>
  <c r="Q295" i="9"/>
  <c r="Q294" i="9"/>
  <c r="Q293" i="9"/>
  <c r="Q292" i="9"/>
  <c r="Q291" i="9"/>
  <c r="Q290" i="9"/>
  <c r="Q289" i="9"/>
  <c r="Q288" i="9"/>
  <c r="X287" i="9"/>
  <c r="W287" i="9"/>
  <c r="V287" i="9"/>
  <c r="U287" i="9"/>
  <c r="S287" i="9"/>
  <c r="O287" i="9"/>
  <c r="M287" i="9"/>
  <c r="L287" i="9"/>
  <c r="J287" i="9"/>
  <c r="I287" i="9"/>
  <c r="H287" i="9"/>
  <c r="G287" i="9"/>
  <c r="F287" i="9"/>
  <c r="X286" i="9"/>
  <c r="W286" i="9"/>
  <c r="V286" i="9"/>
  <c r="U286" i="9"/>
  <c r="S286" i="9"/>
  <c r="O286" i="9"/>
  <c r="M286" i="9"/>
  <c r="L286" i="9"/>
  <c r="J286" i="9"/>
  <c r="I286" i="9"/>
  <c r="H286" i="9"/>
  <c r="G286" i="9"/>
  <c r="F286" i="9"/>
  <c r="X285" i="9"/>
  <c r="W285" i="9"/>
  <c r="V285" i="9"/>
  <c r="U285" i="9"/>
  <c r="S285" i="9"/>
  <c r="O285" i="9"/>
  <c r="M285" i="9"/>
  <c r="L285" i="9"/>
  <c r="J285" i="9"/>
  <c r="I285" i="9"/>
  <c r="H285" i="9"/>
  <c r="G285" i="9"/>
  <c r="F285" i="9"/>
  <c r="X284" i="9"/>
  <c r="W284" i="9"/>
  <c r="V284" i="9"/>
  <c r="U284" i="9"/>
  <c r="S284" i="9"/>
  <c r="O284" i="9"/>
  <c r="M284" i="9"/>
  <c r="L284" i="9"/>
  <c r="J284" i="9"/>
  <c r="I284" i="9"/>
  <c r="H284" i="9"/>
  <c r="G284" i="9"/>
  <c r="F284" i="9"/>
  <c r="X283" i="9"/>
  <c r="W283" i="9"/>
  <c r="V283" i="9"/>
  <c r="U283" i="9"/>
  <c r="S283" i="9"/>
  <c r="O283" i="9"/>
  <c r="M283" i="9"/>
  <c r="L283" i="9"/>
  <c r="J283" i="9"/>
  <c r="I283" i="9"/>
  <c r="H283" i="9"/>
  <c r="G283" i="9"/>
  <c r="F283" i="9"/>
  <c r="X282" i="9"/>
  <c r="W282" i="9"/>
  <c r="V282" i="9"/>
  <c r="U282" i="9"/>
  <c r="S282" i="9"/>
  <c r="O282" i="9"/>
  <c r="M282" i="9"/>
  <c r="L282" i="9"/>
  <c r="J282" i="9"/>
  <c r="I282" i="9"/>
  <c r="H282" i="9"/>
  <c r="G282" i="9"/>
  <c r="F282" i="9"/>
  <c r="X281" i="9"/>
  <c r="W281" i="9"/>
  <c r="V281" i="9"/>
  <c r="U281" i="9"/>
  <c r="S281" i="9"/>
  <c r="O281" i="9"/>
  <c r="N281" i="9"/>
  <c r="M281" i="9"/>
  <c r="L281" i="9"/>
  <c r="J281" i="9"/>
  <c r="I281" i="9"/>
  <c r="H281" i="9"/>
  <c r="G281" i="9"/>
  <c r="F281" i="9"/>
  <c r="X280" i="9"/>
  <c r="W280" i="9"/>
  <c r="V280" i="9"/>
  <c r="U280" i="9"/>
  <c r="S280" i="9"/>
  <c r="O280" i="9"/>
  <c r="N280" i="9"/>
  <c r="M280" i="9"/>
  <c r="L280" i="9"/>
  <c r="J280" i="9"/>
  <c r="I280" i="9"/>
  <c r="H280" i="9"/>
  <c r="G280" i="9"/>
  <c r="F280" i="9"/>
  <c r="X279" i="9"/>
  <c r="W279" i="9"/>
  <c r="V279" i="9"/>
  <c r="U279" i="9"/>
  <c r="S279" i="9"/>
  <c r="O279" i="9"/>
  <c r="N279" i="9"/>
  <c r="M279" i="9"/>
  <c r="L279" i="9"/>
  <c r="J279" i="9"/>
  <c r="I279" i="9"/>
  <c r="H279" i="9"/>
  <c r="G279" i="9"/>
  <c r="F279" i="9"/>
  <c r="X278" i="9"/>
  <c r="W278" i="9"/>
  <c r="V278" i="9"/>
  <c r="U278" i="9"/>
  <c r="S278" i="9"/>
  <c r="O278" i="9"/>
  <c r="N278" i="9"/>
  <c r="M278" i="9"/>
  <c r="L278" i="9"/>
  <c r="J278" i="9"/>
  <c r="I278" i="9"/>
  <c r="H278" i="9"/>
  <c r="G278" i="9"/>
  <c r="F278" i="9"/>
  <c r="D278" i="9"/>
  <c r="D279" i="9" s="1"/>
  <c r="D280" i="9" s="1"/>
  <c r="D281" i="9" s="1"/>
  <c r="D282" i="9" s="1"/>
  <c r="D283" i="9" s="1"/>
  <c r="D284" i="9" s="1"/>
  <c r="D285" i="9" s="1"/>
  <c r="D286" i="9" s="1"/>
  <c r="D287" i="9" s="1"/>
  <c r="C278" i="9"/>
  <c r="C279" i="9" s="1"/>
  <c r="C280" i="9" s="1"/>
  <c r="C281" i="9" s="1"/>
  <c r="C282" i="9" s="1"/>
  <c r="C283" i="9" s="1"/>
  <c r="C284" i="9" s="1"/>
  <c r="C285" i="9" s="1"/>
  <c r="C286" i="9" s="1"/>
  <c r="C287" i="9" s="1"/>
  <c r="B278" i="9"/>
  <c r="Q277" i="9"/>
  <c r="Q276" i="9"/>
  <c r="Q275" i="9"/>
  <c r="Q274" i="9"/>
  <c r="Q273" i="9"/>
  <c r="Q272" i="9"/>
  <c r="Q271" i="9"/>
  <c r="Q270" i="9"/>
  <c r="Q269" i="9"/>
  <c r="Q268" i="9"/>
  <c r="Q267" i="9"/>
  <c r="Q266" i="9"/>
  <c r="Q265" i="9"/>
  <c r="Q264" i="9"/>
  <c r="Q263" i="9"/>
  <c r="Q262" i="9"/>
  <c r="Q261" i="9"/>
  <c r="Q260" i="9"/>
  <c r="Q259" i="9"/>
  <c r="Q258" i="9"/>
  <c r="Q257" i="9"/>
  <c r="Q256" i="9"/>
  <c r="Q255" i="9"/>
  <c r="Q254" i="9"/>
  <c r="Q253" i="9"/>
  <c r="Q252" i="9"/>
  <c r="Q251" i="9"/>
  <c r="Q250" i="9"/>
  <c r="Q249" i="9"/>
  <c r="Q248" i="9"/>
  <c r="Q247" i="9"/>
  <c r="Q246" i="9"/>
  <c r="Q245" i="9"/>
  <c r="Q244" i="9"/>
  <c r="Q243" i="9"/>
  <c r="Q242" i="9"/>
  <c r="Q241" i="9"/>
  <c r="Q240" i="9"/>
  <c r="Q239" i="9"/>
  <c r="Q238" i="9"/>
  <c r="Q237" i="9"/>
  <c r="Q236" i="9"/>
  <c r="Q235" i="9"/>
  <c r="Q234" i="9"/>
  <c r="Q233" i="9"/>
  <c r="Q232" i="9"/>
  <c r="Q231" i="9"/>
  <c r="Q230" i="9"/>
  <c r="Q229" i="9"/>
  <c r="Q228" i="9"/>
  <c r="Q227" i="9"/>
  <c r="Q226" i="9"/>
  <c r="Q225" i="9"/>
  <c r="Q224" i="9"/>
  <c r="Q223" i="9"/>
  <c r="Q222" i="9"/>
  <c r="Q221" i="9"/>
  <c r="Q220" i="9"/>
  <c r="Q219" i="9"/>
  <c r="Q218" i="9"/>
  <c r="Q217" i="9"/>
  <c r="Q216" i="9"/>
  <c r="Q215" i="9"/>
  <c r="Q214" i="9"/>
  <c r="Q213" i="9"/>
  <c r="Q212" i="9"/>
  <c r="Q211" i="9"/>
  <c r="Q210" i="9"/>
  <c r="Q209" i="9"/>
  <c r="Q208" i="9"/>
  <c r="Q207" i="9"/>
  <c r="Q206" i="9"/>
  <c r="Q205" i="9"/>
  <c r="Q204" i="9"/>
  <c r="Q203" i="9"/>
  <c r="Q202" i="9"/>
  <c r="Q201" i="9"/>
  <c r="Q200" i="9"/>
  <c r="Q199" i="9"/>
  <c r="Q198" i="9"/>
  <c r="Q197" i="9"/>
  <c r="Q196" i="9"/>
  <c r="Q195" i="9"/>
  <c r="Q194" i="9"/>
  <c r="Q193" i="9"/>
  <c r="Q192" i="9"/>
  <c r="Q191" i="9"/>
  <c r="Q190" i="9"/>
  <c r="Q189" i="9"/>
  <c r="Q188" i="9"/>
  <c r="Q187" i="9"/>
  <c r="Q186" i="9"/>
  <c r="Q185" i="9"/>
  <c r="Q184" i="9"/>
  <c r="Q183" i="9"/>
  <c r="Q182" i="9"/>
  <c r="Q181" i="9"/>
  <c r="Q180" i="9"/>
  <c r="Q179" i="9"/>
  <c r="Q178" i="9"/>
  <c r="Q177" i="9"/>
  <c r="Q176" i="9"/>
  <c r="M175" i="9"/>
  <c r="Q175" i="9" s="1"/>
  <c r="Q174" i="9"/>
  <c r="Q173" i="9"/>
  <c r="Q172" i="9"/>
  <c r="Q171" i="9"/>
  <c r="Q170" i="9"/>
  <c r="Q169" i="9"/>
  <c r="Q168" i="9"/>
  <c r="Q167" i="9"/>
  <c r="Q166" i="9"/>
  <c r="Q165" i="9"/>
  <c r="Q164" i="9"/>
  <c r="Q163" i="9"/>
  <c r="Q162" i="9"/>
  <c r="Q143" i="9"/>
  <c r="Q142" i="9"/>
  <c r="Q141" i="9"/>
  <c r="Q140" i="9"/>
  <c r="Q139" i="9"/>
  <c r="Q138" i="9"/>
  <c r="Q137" i="9"/>
  <c r="Q136" i="9"/>
  <c r="Q135" i="9"/>
  <c r="Q134" i="9"/>
  <c r="Q133" i="9"/>
  <c r="Q132" i="9"/>
  <c r="Q131" i="9"/>
  <c r="Q130" i="9"/>
  <c r="Q129" i="9"/>
  <c r="Q128" i="9"/>
  <c r="Q127" i="9"/>
  <c r="Q126" i="9"/>
  <c r="Q125" i="9"/>
  <c r="Q124" i="9"/>
  <c r="Q123" i="9"/>
  <c r="Q122" i="9"/>
  <c r="Q121" i="9"/>
  <c r="Q120" i="9"/>
  <c r="Q119" i="9"/>
  <c r="Q118" i="9"/>
  <c r="Q117" i="9"/>
  <c r="Q116" i="9"/>
  <c r="Q115" i="9"/>
  <c r="Q114" i="9"/>
  <c r="Q113" i="9"/>
  <c r="Q112" i="9"/>
  <c r="Q111" i="9"/>
  <c r="Q110" i="9"/>
  <c r="Q109" i="9"/>
  <c r="Q108" i="9"/>
  <c r="Q107" i="9"/>
  <c r="Q106" i="9"/>
  <c r="Q105" i="9"/>
  <c r="Q104" i="9"/>
  <c r="Q103" i="9"/>
  <c r="Q102" i="9"/>
  <c r="Q101" i="9"/>
  <c r="Q100" i="9"/>
  <c r="Q99" i="9"/>
  <c r="Q98" i="9"/>
  <c r="Q97" i="9"/>
  <c r="Q96" i="9"/>
  <c r="Q95" i="9"/>
  <c r="Q94" i="9"/>
  <c r="Q93" i="9"/>
  <c r="Q92" i="9"/>
  <c r="Q91" i="9"/>
  <c r="Q90" i="9"/>
  <c r="Q89" i="9"/>
  <c r="Q88" i="9"/>
  <c r="Q87" i="9"/>
  <c r="Q86" i="9"/>
  <c r="Q85" i="9"/>
  <c r="Q84" i="9"/>
  <c r="Q83" i="9"/>
  <c r="Q82" i="9"/>
  <c r="Q81" i="9"/>
  <c r="Q80" i="9"/>
  <c r="Q79" i="9"/>
  <c r="X78" i="9"/>
  <c r="W78" i="9"/>
  <c r="V78" i="9"/>
  <c r="U78" i="9"/>
  <c r="S78" i="9"/>
  <c r="L78" i="9"/>
  <c r="Q78" i="9" s="1"/>
  <c r="J78" i="9"/>
  <c r="H78" i="9"/>
  <c r="F78" i="9"/>
  <c r="E78" i="9"/>
  <c r="X77" i="9"/>
  <c r="W77" i="9"/>
  <c r="V77" i="9"/>
  <c r="U77" i="9"/>
  <c r="S77" i="9"/>
  <c r="L77" i="9"/>
  <c r="Q77" i="9" s="1"/>
  <c r="J77" i="9"/>
  <c r="H77" i="9"/>
  <c r="G77" i="9"/>
  <c r="F77" i="9"/>
  <c r="E77" i="9"/>
  <c r="X76" i="9"/>
  <c r="W76" i="9"/>
  <c r="V76" i="9"/>
  <c r="U76" i="9"/>
  <c r="S76" i="9"/>
  <c r="O76" i="9"/>
  <c r="M76" i="9"/>
  <c r="L76" i="9"/>
  <c r="J76" i="9"/>
  <c r="H76" i="9"/>
  <c r="G76" i="9"/>
  <c r="F76" i="9"/>
  <c r="E76" i="9"/>
  <c r="X75" i="9"/>
  <c r="W75" i="9"/>
  <c r="V75" i="9"/>
  <c r="U75" i="9"/>
  <c r="S75" i="9"/>
  <c r="O75" i="9"/>
  <c r="M75" i="9"/>
  <c r="L75" i="9"/>
  <c r="J75" i="9"/>
  <c r="I75" i="9"/>
  <c r="H75" i="9"/>
  <c r="G75" i="9"/>
  <c r="F75" i="9"/>
  <c r="E75" i="9"/>
  <c r="X74" i="9"/>
  <c r="V74" i="9"/>
  <c r="U74" i="9"/>
  <c r="S74" i="9"/>
  <c r="L74" i="9"/>
  <c r="Q74" i="9" s="1"/>
  <c r="J74" i="9"/>
  <c r="H74" i="9"/>
  <c r="G74" i="9"/>
  <c r="F74" i="9"/>
  <c r="E74" i="9"/>
  <c r="X73" i="9"/>
  <c r="V73" i="9"/>
  <c r="U73" i="9"/>
  <c r="S73" i="9"/>
  <c r="L73" i="9"/>
  <c r="Q73" i="9" s="1"/>
  <c r="J73" i="9"/>
  <c r="I73" i="9"/>
  <c r="H73" i="9"/>
  <c r="G73" i="9"/>
  <c r="F73" i="9"/>
  <c r="E73" i="9"/>
  <c r="X72" i="9"/>
  <c r="V72" i="9"/>
  <c r="U72" i="9"/>
  <c r="S72" i="9"/>
  <c r="L72" i="9"/>
  <c r="Q72" i="9" s="1"/>
  <c r="J72" i="9"/>
  <c r="I72" i="9"/>
  <c r="H72" i="9"/>
  <c r="G72" i="9"/>
  <c r="F72" i="9"/>
  <c r="E72" i="9"/>
  <c r="D72" i="9"/>
  <c r="D73" i="9" s="1"/>
  <c r="D74" i="9" s="1"/>
  <c r="D75" i="9" s="1"/>
  <c r="D76" i="9" s="1"/>
  <c r="D77" i="9" s="1"/>
  <c r="D78" i="9" s="1"/>
  <c r="C72" i="9"/>
  <c r="C73" i="9" s="1"/>
  <c r="C74" i="9" s="1"/>
  <c r="C75" i="9" s="1"/>
  <c r="C76" i="9" s="1"/>
  <c r="C77" i="9" s="1"/>
  <c r="C78" i="9" s="1"/>
  <c r="B72" i="9"/>
  <c r="B73" i="9" s="1"/>
  <c r="B74" i="9" s="1"/>
  <c r="B75" i="9" s="1"/>
  <c r="B76" i="9" s="1"/>
  <c r="B77" i="9" s="1"/>
  <c r="B78" i="9" s="1"/>
  <c r="Q71" i="9"/>
  <c r="M70" i="9"/>
  <c r="Q70" i="9" s="1"/>
  <c r="M69" i="9"/>
  <c r="Q69" i="9" s="1"/>
  <c r="Q68" i="9"/>
  <c r="Q67" i="9"/>
  <c r="Q66" i="9"/>
  <c r="Q65" i="9"/>
  <c r="Q64" i="9"/>
  <c r="Q63" i="9"/>
  <c r="Q62" i="9"/>
  <c r="Q61" i="9"/>
  <c r="D61" i="9"/>
  <c r="D62" i="9" s="1"/>
  <c r="D63" i="9" s="1"/>
  <c r="C61" i="9"/>
  <c r="C62" i="9" s="1"/>
  <c r="C63" i="9" s="1"/>
  <c r="B61" i="9"/>
  <c r="B62" i="9" s="1"/>
  <c r="B63" i="9" s="1"/>
  <c r="Q60" i="9"/>
  <c r="Q59" i="9"/>
  <c r="Q58" i="9"/>
  <c r="Q57" i="9"/>
  <c r="Q56" i="9"/>
  <c r="Q55" i="9"/>
  <c r="Q54" i="9"/>
  <c r="Q53" i="9"/>
  <c r="Q52" i="9"/>
  <c r="Q51" i="9"/>
  <c r="Q50" i="9"/>
  <c r="Q49" i="9"/>
  <c r="C49" i="9"/>
  <c r="C50" i="9" s="1"/>
  <c r="C51" i="9" s="1"/>
  <c r="C52" i="9" s="1"/>
  <c r="C53" i="9" s="1"/>
  <c r="C54" i="9" s="1"/>
  <c r="C55" i="9" s="1"/>
  <c r="C56" i="9" s="1"/>
  <c r="C57" i="9" s="1"/>
  <c r="C58" i="9" s="1"/>
  <c r="C59" i="9" s="1"/>
  <c r="B49" i="9"/>
  <c r="B50" i="9" s="1"/>
  <c r="B51" i="9" s="1"/>
  <c r="B52" i="9" s="1"/>
  <c r="B53" i="9" s="1"/>
  <c r="B54" i="9" s="1"/>
  <c r="B55" i="9" s="1"/>
  <c r="B56" i="9" s="1"/>
  <c r="B57" i="9" s="1"/>
  <c r="B58" i="9" s="1"/>
  <c r="B59" i="9" s="1"/>
  <c r="Q48" i="9"/>
  <c r="Q47" i="9"/>
  <c r="Q46" i="9"/>
  <c r="Q45" i="9"/>
  <c r="Q44" i="9"/>
  <c r="Q43" i="9"/>
  <c r="Q42" i="9"/>
  <c r="Q41" i="9"/>
  <c r="Q40" i="9"/>
  <c r="Q39" i="9"/>
  <c r="C39" i="9"/>
  <c r="C40" i="9" s="1"/>
  <c r="C41" i="9" s="1"/>
  <c r="C42" i="9" s="1"/>
  <c r="C43" i="9" s="1"/>
  <c r="C44" i="9" s="1"/>
  <c r="C45" i="9" s="1"/>
  <c r="C46" i="9" s="1"/>
  <c r="C47" i="9" s="1"/>
  <c r="Q38" i="9"/>
  <c r="L37" i="9"/>
  <c r="Q37" i="9" s="1"/>
  <c r="L36" i="9"/>
  <c r="Q36" i="9" s="1"/>
  <c r="Q35" i="9"/>
  <c r="Q34" i="9"/>
  <c r="Q33" i="9"/>
  <c r="Q32" i="9"/>
  <c r="Q31" i="9"/>
  <c r="Q30" i="9"/>
  <c r="Q29" i="9"/>
  <c r="Q28" i="9"/>
  <c r="Q27" i="9"/>
  <c r="Q26" i="9"/>
  <c r="Q25" i="9"/>
  <c r="Q24" i="9"/>
  <c r="Q23" i="9"/>
  <c r="Q22" i="9"/>
  <c r="Q21" i="9"/>
  <c r="Q20" i="9"/>
  <c r="Q19" i="9"/>
  <c r="Q18" i="9"/>
  <c r="Q17" i="9"/>
  <c r="Q16" i="9"/>
  <c r="Q15" i="9"/>
  <c r="Q14" i="9"/>
  <c r="Q13" i="9"/>
  <c r="Q12" i="9"/>
  <c r="Q11" i="9"/>
  <c r="Q10" i="9"/>
  <c r="Q9" i="9"/>
  <c r="Q8" i="9"/>
  <c r="Q7" i="9"/>
  <c r="Q6" i="9"/>
  <c r="AV1499" i="1"/>
  <c r="AK1499" i="1"/>
  <c r="AF1499" i="1"/>
  <c r="X1499" i="1"/>
  <c r="R1499" i="1"/>
  <c r="AV1498" i="1"/>
  <c r="AK1498" i="1"/>
  <c r="AF1498" i="1"/>
  <c r="X1498" i="1"/>
  <c r="R1498" i="1"/>
  <c r="AV1497" i="1"/>
  <c r="AK1497" i="1"/>
  <c r="AF1497" i="1"/>
  <c r="X1497" i="1"/>
  <c r="R1497" i="1"/>
  <c r="AV1496" i="1"/>
  <c r="AK1496" i="1"/>
  <c r="AF1496" i="1"/>
  <c r="X1496" i="1"/>
  <c r="R1496" i="1"/>
  <c r="AV1495" i="1"/>
  <c r="AK1495" i="1"/>
  <c r="AF1495" i="1"/>
  <c r="X1495" i="1"/>
  <c r="R1495" i="1"/>
  <c r="AV1494" i="1"/>
  <c r="AK1494" i="1"/>
  <c r="AF1494" i="1"/>
  <c r="X1494" i="1"/>
  <c r="R1494" i="1"/>
  <c r="AV1493" i="1"/>
  <c r="AK1493" i="1"/>
  <c r="AF1493" i="1"/>
  <c r="X1493" i="1"/>
  <c r="R1493" i="1"/>
  <c r="AV1492" i="1"/>
  <c r="AK1492" i="1"/>
  <c r="AF1492" i="1"/>
  <c r="X1492" i="1"/>
  <c r="R1492" i="1"/>
  <c r="AV1491" i="1"/>
  <c r="AK1491" i="1"/>
  <c r="AF1491" i="1"/>
  <c r="X1491" i="1"/>
  <c r="R1491" i="1"/>
  <c r="AV1490" i="1"/>
  <c r="AK1490" i="1"/>
  <c r="AF1490" i="1"/>
  <c r="X1490" i="1"/>
  <c r="R1490" i="1"/>
  <c r="AV1489" i="1"/>
  <c r="AK1489" i="1"/>
  <c r="AF1489" i="1"/>
  <c r="X1489" i="1"/>
  <c r="R1489" i="1"/>
  <c r="AV1488" i="1"/>
  <c r="AK1488" i="1"/>
  <c r="AF1488" i="1"/>
  <c r="X1488" i="1"/>
  <c r="R1488" i="1"/>
  <c r="AV1487" i="1"/>
  <c r="AK1487" i="1"/>
  <c r="AF1487" i="1"/>
  <c r="X1487" i="1"/>
  <c r="R1487" i="1"/>
  <c r="AV1486" i="1"/>
  <c r="AK1486" i="1"/>
  <c r="AF1486" i="1"/>
  <c r="X1486" i="1"/>
  <c r="R1486" i="1"/>
  <c r="AV1485" i="1"/>
  <c r="AK1485" i="1"/>
  <c r="AF1485" i="1"/>
  <c r="X1485" i="1"/>
  <c r="R1485" i="1"/>
  <c r="AV1484" i="1"/>
  <c r="AK1484" i="1"/>
  <c r="AF1484" i="1"/>
  <c r="X1484" i="1"/>
  <c r="R1484" i="1"/>
  <c r="AV1483" i="1"/>
  <c r="AK1483" i="1"/>
  <c r="AF1483" i="1"/>
  <c r="X1483" i="1"/>
  <c r="R1483" i="1"/>
  <c r="AV1482" i="1"/>
  <c r="AK1482" i="1"/>
  <c r="AF1482" i="1"/>
  <c r="X1482" i="1"/>
  <c r="R1482" i="1"/>
  <c r="AV1481" i="1"/>
  <c r="AK1481" i="1"/>
  <c r="AF1481" i="1"/>
  <c r="X1481" i="1"/>
  <c r="R1481" i="1"/>
  <c r="AV1480" i="1"/>
  <c r="AK1480" i="1"/>
  <c r="AF1480" i="1"/>
  <c r="X1480" i="1"/>
  <c r="R1480" i="1"/>
  <c r="AV1479" i="1"/>
  <c r="AK1479" i="1"/>
  <c r="AF1479" i="1"/>
  <c r="X1479" i="1"/>
  <c r="R1479" i="1"/>
  <c r="AV1478" i="1"/>
  <c r="AK1478" i="1"/>
  <c r="AF1478" i="1"/>
  <c r="X1478" i="1"/>
  <c r="R1478" i="1"/>
  <c r="AV1477" i="1"/>
  <c r="AK1477" i="1"/>
  <c r="AF1477" i="1"/>
  <c r="X1477" i="1"/>
  <c r="R1477" i="1"/>
  <c r="AV1476" i="1"/>
  <c r="AK1476" i="1"/>
  <c r="AF1476" i="1"/>
  <c r="X1476" i="1"/>
  <c r="R1476" i="1"/>
  <c r="AV1475" i="1"/>
  <c r="AK1475" i="1"/>
  <c r="AF1475" i="1"/>
  <c r="X1475" i="1"/>
  <c r="R1475" i="1"/>
  <c r="AV1474" i="1"/>
  <c r="AK1474" i="1"/>
  <c r="AF1474" i="1"/>
  <c r="X1474" i="1"/>
  <c r="R1474" i="1"/>
  <c r="AV1473" i="1"/>
  <c r="AK1473" i="1"/>
  <c r="AF1473" i="1"/>
  <c r="X1473" i="1"/>
  <c r="R1473" i="1"/>
  <c r="AV1472" i="1"/>
  <c r="AK1472" i="1"/>
  <c r="AF1472" i="1"/>
  <c r="X1472" i="1"/>
  <c r="R1472" i="1"/>
  <c r="AV1471" i="1"/>
  <c r="AK1471" i="1"/>
  <c r="AF1471" i="1"/>
  <c r="X1471" i="1"/>
  <c r="R1471" i="1"/>
  <c r="AV1470" i="1"/>
  <c r="AK1470" i="1"/>
  <c r="AF1470" i="1"/>
  <c r="X1470" i="1"/>
  <c r="R1470" i="1"/>
  <c r="AV1469" i="1"/>
  <c r="AK1469" i="1"/>
  <c r="AF1469" i="1"/>
  <c r="X1469" i="1"/>
  <c r="R1469" i="1"/>
  <c r="AV1468" i="1"/>
  <c r="AK1468" i="1"/>
  <c r="AF1468" i="1"/>
  <c r="X1468" i="1"/>
  <c r="R1468" i="1"/>
  <c r="AV1467" i="1"/>
  <c r="AK1467" i="1"/>
  <c r="AF1467" i="1"/>
  <c r="X1467" i="1"/>
  <c r="R1467" i="1"/>
  <c r="AV1466" i="1"/>
  <c r="AK1466" i="1"/>
  <c r="AF1466" i="1"/>
  <c r="X1466" i="1"/>
  <c r="R1466" i="1"/>
  <c r="AV1465" i="1"/>
  <c r="AK1465" i="1"/>
  <c r="AF1465" i="1"/>
  <c r="X1465" i="1"/>
  <c r="R1465" i="1"/>
  <c r="AV1464" i="1"/>
  <c r="AK1464" i="1"/>
  <c r="AF1464" i="1"/>
  <c r="X1464" i="1"/>
  <c r="R1464" i="1"/>
  <c r="AV1463" i="1"/>
  <c r="AK1463" i="1"/>
  <c r="AF1463" i="1"/>
  <c r="X1463" i="1"/>
  <c r="R1463" i="1"/>
  <c r="AV1462" i="1"/>
  <c r="AK1462" i="1"/>
  <c r="AF1462" i="1"/>
  <c r="X1462" i="1"/>
  <c r="R1462" i="1"/>
  <c r="AV1461" i="1"/>
  <c r="AK1461" i="1"/>
  <c r="AF1461" i="1"/>
  <c r="X1461" i="1"/>
  <c r="R1461" i="1"/>
  <c r="AV1460" i="1"/>
  <c r="AK1460" i="1"/>
  <c r="AF1460" i="1"/>
  <c r="X1460" i="1"/>
  <c r="R1460" i="1"/>
  <c r="AV1459" i="1"/>
  <c r="AK1459" i="1"/>
  <c r="AF1459" i="1"/>
  <c r="X1459" i="1"/>
  <c r="R1459" i="1"/>
  <c r="AV1458" i="1"/>
  <c r="AK1458" i="1"/>
  <c r="AF1458" i="1"/>
  <c r="X1458" i="1"/>
  <c r="R1458" i="1"/>
  <c r="AV1457" i="1"/>
  <c r="AK1457" i="1"/>
  <c r="AF1457" i="1"/>
  <c r="X1457" i="1"/>
  <c r="R1457" i="1"/>
  <c r="AV1456" i="1"/>
  <c r="AK1456" i="1"/>
  <c r="AF1456" i="1"/>
  <c r="X1456" i="1"/>
  <c r="R1456" i="1"/>
  <c r="AV1455" i="1"/>
  <c r="AK1455" i="1"/>
  <c r="AF1455" i="1"/>
  <c r="X1455" i="1"/>
  <c r="R1455" i="1"/>
  <c r="AV1454" i="1"/>
  <c r="AK1454" i="1"/>
  <c r="AF1454" i="1"/>
  <c r="X1454" i="1"/>
  <c r="R1454" i="1"/>
  <c r="AV1453" i="1"/>
  <c r="AK1453" i="1"/>
  <c r="AF1453" i="1"/>
  <c r="X1453" i="1"/>
  <c r="R1453" i="1"/>
  <c r="AV1452" i="1"/>
  <c r="AK1452" i="1"/>
  <c r="AF1452" i="1"/>
  <c r="X1452" i="1"/>
  <c r="R1452" i="1"/>
  <c r="AV1451" i="1"/>
  <c r="AK1451" i="1"/>
  <c r="AF1451" i="1"/>
  <c r="X1451" i="1"/>
  <c r="R1451" i="1"/>
  <c r="AV1450" i="1"/>
  <c r="AK1450" i="1"/>
  <c r="AF1450" i="1"/>
  <c r="X1450" i="1"/>
  <c r="R1450" i="1"/>
  <c r="AV1449" i="1"/>
  <c r="AK1449" i="1"/>
  <c r="AF1449" i="1"/>
  <c r="X1449" i="1"/>
  <c r="R1449" i="1"/>
  <c r="AV1448" i="1"/>
  <c r="AK1448" i="1"/>
  <c r="AF1448" i="1"/>
  <c r="X1448" i="1"/>
  <c r="R1448" i="1"/>
  <c r="AV1447" i="1"/>
  <c r="AK1447" i="1"/>
  <c r="AF1447" i="1"/>
  <c r="X1447" i="1"/>
  <c r="R1447" i="1"/>
  <c r="AV1446" i="1"/>
  <c r="AK1446" i="1"/>
  <c r="AF1446" i="1"/>
  <c r="X1446" i="1"/>
  <c r="R1446" i="1"/>
  <c r="AV1445" i="1"/>
  <c r="AK1445" i="1"/>
  <c r="AF1445" i="1"/>
  <c r="X1445" i="1"/>
  <c r="R1445" i="1"/>
  <c r="AV1444" i="1"/>
  <c r="AK1444" i="1"/>
  <c r="AF1444" i="1"/>
  <c r="X1444" i="1"/>
  <c r="R1444" i="1"/>
  <c r="AV1443" i="1"/>
  <c r="AK1443" i="1"/>
  <c r="AF1443" i="1"/>
  <c r="X1443" i="1"/>
  <c r="R1443" i="1"/>
  <c r="AV1442" i="1"/>
  <c r="AK1442" i="1"/>
  <c r="AF1442" i="1"/>
  <c r="X1442" i="1"/>
  <c r="R1442" i="1"/>
  <c r="AV1441" i="1"/>
  <c r="AK1441" i="1"/>
  <c r="AF1441" i="1"/>
  <c r="X1441" i="1"/>
  <c r="R1441" i="1"/>
  <c r="AV1440" i="1"/>
  <c r="AK1440" i="1"/>
  <c r="AF1440" i="1"/>
  <c r="X1440" i="1"/>
  <c r="R1440" i="1"/>
  <c r="AV1439" i="1"/>
  <c r="AK1439" i="1"/>
  <c r="AF1439" i="1"/>
  <c r="X1439" i="1"/>
  <c r="R1439" i="1"/>
  <c r="AV1438" i="1"/>
  <c r="AK1438" i="1"/>
  <c r="AF1438" i="1"/>
  <c r="X1438" i="1"/>
  <c r="R1438" i="1"/>
  <c r="AV1437" i="1"/>
  <c r="AK1437" i="1"/>
  <c r="AF1437" i="1"/>
  <c r="X1437" i="1"/>
  <c r="R1437" i="1"/>
  <c r="AV1436" i="1"/>
  <c r="AK1436" i="1"/>
  <c r="AF1436" i="1"/>
  <c r="X1436" i="1"/>
  <c r="R1436" i="1"/>
  <c r="AV1435" i="1"/>
  <c r="AK1435" i="1"/>
  <c r="AF1435" i="1"/>
  <c r="X1435" i="1"/>
  <c r="R1435" i="1"/>
  <c r="AV1434" i="1"/>
  <c r="AK1434" i="1"/>
  <c r="AF1434" i="1"/>
  <c r="X1434" i="1"/>
  <c r="R1434" i="1"/>
  <c r="AV1433" i="1"/>
  <c r="AK1433" i="1"/>
  <c r="AF1433" i="1"/>
  <c r="X1433" i="1"/>
  <c r="R1433" i="1"/>
  <c r="AV1432" i="1"/>
  <c r="AK1432" i="1"/>
  <c r="AF1432" i="1"/>
  <c r="X1432" i="1"/>
  <c r="R1432" i="1"/>
  <c r="AV1431" i="1"/>
  <c r="AK1431" i="1"/>
  <c r="AF1431" i="1"/>
  <c r="X1431" i="1"/>
  <c r="R1431" i="1"/>
  <c r="AV1430" i="1"/>
  <c r="AK1430" i="1"/>
  <c r="AF1430" i="1"/>
  <c r="X1430" i="1"/>
  <c r="R1430" i="1"/>
  <c r="AV1429" i="1"/>
  <c r="AK1429" i="1"/>
  <c r="AF1429" i="1"/>
  <c r="X1429" i="1"/>
  <c r="R1429" i="1"/>
  <c r="AV1428" i="1"/>
  <c r="AK1428" i="1"/>
  <c r="AF1428" i="1"/>
  <c r="X1428" i="1"/>
  <c r="R1428" i="1"/>
  <c r="AV1427" i="1"/>
  <c r="AK1427" i="1"/>
  <c r="AF1427" i="1"/>
  <c r="X1427" i="1"/>
  <c r="R1427" i="1"/>
  <c r="AV1426" i="1"/>
  <c r="AK1426" i="1"/>
  <c r="AF1426" i="1"/>
  <c r="X1426" i="1"/>
  <c r="R1426" i="1"/>
  <c r="AV1425" i="1"/>
  <c r="AK1425" i="1"/>
  <c r="AF1425" i="1"/>
  <c r="X1425" i="1"/>
  <c r="R1425" i="1"/>
  <c r="AV1424" i="1"/>
  <c r="AK1424" i="1"/>
  <c r="AF1424" i="1"/>
  <c r="X1424" i="1"/>
  <c r="R1424" i="1"/>
  <c r="AV1423" i="1"/>
  <c r="AK1423" i="1"/>
  <c r="AF1423" i="1"/>
  <c r="X1423" i="1"/>
  <c r="R1423" i="1"/>
  <c r="AV1422" i="1"/>
  <c r="AK1422" i="1"/>
  <c r="AF1422" i="1"/>
  <c r="X1422" i="1"/>
  <c r="R1422" i="1"/>
  <c r="AV1421" i="1"/>
  <c r="AK1421" i="1"/>
  <c r="AF1421" i="1"/>
  <c r="X1421" i="1"/>
  <c r="R1421" i="1"/>
  <c r="AV1420" i="1"/>
  <c r="AK1420" i="1"/>
  <c r="AF1420" i="1"/>
  <c r="X1420" i="1"/>
  <c r="R1420" i="1"/>
  <c r="AV1419" i="1"/>
  <c r="AK1419" i="1"/>
  <c r="AF1419" i="1"/>
  <c r="X1419" i="1"/>
  <c r="R1419" i="1"/>
  <c r="AV1418" i="1"/>
  <c r="AK1418" i="1"/>
  <c r="AF1418" i="1"/>
  <c r="X1418" i="1"/>
  <c r="R1418" i="1"/>
  <c r="AV1417" i="1"/>
  <c r="AK1417" i="1"/>
  <c r="AF1417" i="1"/>
  <c r="X1417" i="1"/>
  <c r="R1417" i="1"/>
  <c r="AV1416" i="1"/>
  <c r="AK1416" i="1"/>
  <c r="AF1416" i="1"/>
  <c r="X1416" i="1"/>
  <c r="R1416" i="1"/>
  <c r="AV1415" i="1"/>
  <c r="AK1415" i="1"/>
  <c r="AF1415" i="1"/>
  <c r="X1415" i="1"/>
  <c r="R1415" i="1"/>
  <c r="AV1414" i="1"/>
  <c r="AK1414" i="1"/>
  <c r="AF1414" i="1"/>
  <c r="X1414" i="1"/>
  <c r="R1414" i="1"/>
  <c r="AV1413" i="1"/>
  <c r="AK1413" i="1"/>
  <c r="AF1413" i="1"/>
  <c r="X1413" i="1"/>
  <c r="R1413" i="1"/>
  <c r="AV1412" i="1"/>
  <c r="AK1412" i="1"/>
  <c r="AF1412" i="1"/>
  <c r="X1412" i="1"/>
  <c r="R1412" i="1"/>
  <c r="AV1411" i="1"/>
  <c r="AK1411" i="1"/>
  <c r="AF1411" i="1"/>
  <c r="X1411" i="1"/>
  <c r="R1411" i="1"/>
  <c r="AV1410" i="1"/>
  <c r="AK1410" i="1"/>
  <c r="AF1410" i="1"/>
  <c r="X1410" i="1"/>
  <c r="R1410" i="1"/>
  <c r="AV1409" i="1"/>
  <c r="AK1409" i="1"/>
  <c r="AF1409" i="1"/>
  <c r="X1409" i="1"/>
  <c r="R1409" i="1"/>
  <c r="AV1408" i="1"/>
  <c r="AK1408" i="1"/>
  <c r="AF1408" i="1"/>
  <c r="X1408" i="1"/>
  <c r="R1408" i="1"/>
  <c r="AV1407" i="1"/>
  <c r="AK1407" i="1"/>
  <c r="AF1407" i="1"/>
  <c r="X1407" i="1"/>
  <c r="R1407" i="1"/>
  <c r="AV1406" i="1"/>
  <c r="AK1406" i="1"/>
  <c r="AF1406" i="1"/>
  <c r="X1406" i="1"/>
  <c r="R1406" i="1"/>
  <c r="AV1405" i="1"/>
  <c r="AK1405" i="1"/>
  <c r="AF1405" i="1"/>
  <c r="X1405" i="1"/>
  <c r="R1405" i="1"/>
  <c r="AV1404" i="1"/>
  <c r="AK1404" i="1"/>
  <c r="AF1404" i="1"/>
  <c r="X1404" i="1"/>
  <c r="R1404" i="1"/>
  <c r="AV1403" i="1"/>
  <c r="AK1403" i="1"/>
  <c r="AF1403" i="1"/>
  <c r="X1403" i="1"/>
  <c r="R1403" i="1"/>
  <c r="AV1402" i="1"/>
  <c r="AK1402" i="1"/>
  <c r="AF1402" i="1"/>
  <c r="X1402" i="1"/>
  <c r="R1402" i="1"/>
  <c r="AV1401" i="1"/>
  <c r="AK1401" i="1"/>
  <c r="AF1401" i="1"/>
  <c r="X1401" i="1"/>
  <c r="R1401" i="1"/>
  <c r="AV1400" i="1"/>
  <c r="AK1400" i="1"/>
  <c r="AF1400" i="1"/>
  <c r="X1400" i="1"/>
  <c r="R1400" i="1"/>
  <c r="AV1399" i="1"/>
  <c r="AK1399" i="1"/>
  <c r="AF1399" i="1"/>
  <c r="X1399" i="1"/>
  <c r="R1399" i="1"/>
  <c r="AV1398" i="1"/>
  <c r="AK1398" i="1"/>
  <c r="AF1398" i="1"/>
  <c r="X1398" i="1"/>
  <c r="R1398" i="1"/>
  <c r="AV1397" i="1"/>
  <c r="AK1397" i="1"/>
  <c r="AF1397" i="1"/>
  <c r="X1397" i="1"/>
  <c r="R1397" i="1"/>
  <c r="AV1396" i="1"/>
  <c r="AK1396" i="1"/>
  <c r="AF1396" i="1"/>
  <c r="X1396" i="1"/>
  <c r="R1396" i="1"/>
  <c r="AV1395" i="1"/>
  <c r="AK1395" i="1"/>
  <c r="AF1395" i="1"/>
  <c r="X1395" i="1"/>
  <c r="R1395" i="1"/>
  <c r="AV1394" i="1"/>
  <c r="AK1394" i="1"/>
  <c r="AF1394" i="1"/>
  <c r="X1394" i="1"/>
  <c r="R1394" i="1"/>
  <c r="AV1393" i="1"/>
  <c r="AK1393" i="1"/>
  <c r="AF1393" i="1"/>
  <c r="X1393" i="1"/>
  <c r="R1393" i="1"/>
  <c r="AV1392" i="1"/>
  <c r="AK1392" i="1"/>
  <c r="AF1392" i="1"/>
  <c r="X1392" i="1"/>
  <c r="R1392" i="1"/>
  <c r="AV1391" i="1"/>
  <c r="AK1391" i="1"/>
  <c r="AF1391" i="1"/>
  <c r="X1391" i="1"/>
  <c r="R1391" i="1"/>
  <c r="AV1390" i="1"/>
  <c r="AK1390" i="1"/>
  <c r="AF1390" i="1"/>
  <c r="X1390" i="1"/>
  <c r="R1390" i="1"/>
  <c r="AV1389" i="1"/>
  <c r="AK1389" i="1"/>
  <c r="AF1389" i="1"/>
  <c r="X1389" i="1"/>
  <c r="R1389" i="1"/>
  <c r="AV1388" i="1"/>
  <c r="AK1388" i="1"/>
  <c r="AF1388" i="1"/>
  <c r="X1388" i="1"/>
  <c r="R1388" i="1"/>
  <c r="AV1387" i="1"/>
  <c r="AK1387" i="1"/>
  <c r="AF1387" i="1"/>
  <c r="X1387" i="1"/>
  <c r="R1387" i="1"/>
  <c r="AV1386" i="1"/>
  <c r="AK1386" i="1"/>
  <c r="AF1386" i="1"/>
  <c r="X1386" i="1"/>
  <c r="R1386" i="1"/>
  <c r="AV1385" i="1"/>
  <c r="AK1385" i="1"/>
  <c r="AF1385" i="1"/>
  <c r="X1385" i="1"/>
  <c r="R1385" i="1"/>
  <c r="AV1384" i="1"/>
  <c r="AK1384" i="1"/>
  <c r="AF1384" i="1"/>
  <c r="X1384" i="1"/>
  <c r="R1384" i="1"/>
  <c r="AV1383" i="1"/>
  <c r="AK1383" i="1"/>
  <c r="AF1383" i="1"/>
  <c r="X1383" i="1"/>
  <c r="R1383" i="1"/>
  <c r="AV1382" i="1"/>
  <c r="AK1382" i="1"/>
  <c r="AF1382" i="1"/>
  <c r="X1382" i="1"/>
  <c r="R1382" i="1"/>
  <c r="AV1381" i="1"/>
  <c r="AK1381" i="1"/>
  <c r="AF1381" i="1"/>
  <c r="X1381" i="1"/>
  <c r="R1381" i="1"/>
  <c r="AV1380" i="1"/>
  <c r="AK1380" i="1"/>
  <c r="AF1380" i="1"/>
  <c r="X1380" i="1"/>
  <c r="R1380" i="1"/>
  <c r="AV1379" i="1"/>
  <c r="AK1379" i="1"/>
  <c r="AF1379" i="1"/>
  <c r="X1379" i="1"/>
  <c r="R1379" i="1"/>
  <c r="AV1378" i="1"/>
  <c r="AK1378" i="1"/>
  <c r="AF1378" i="1"/>
  <c r="X1378" i="1"/>
  <c r="R1378" i="1"/>
  <c r="AV1377" i="1"/>
  <c r="AK1377" i="1"/>
  <c r="AF1377" i="1"/>
  <c r="X1377" i="1"/>
  <c r="R1377" i="1"/>
  <c r="AV1376" i="1"/>
  <c r="AK1376" i="1"/>
  <c r="AF1376" i="1"/>
  <c r="X1376" i="1"/>
  <c r="R1376" i="1"/>
  <c r="AV1375" i="1"/>
  <c r="AK1375" i="1"/>
  <c r="AF1375" i="1"/>
  <c r="X1375" i="1"/>
  <c r="R1375" i="1"/>
  <c r="AV1374" i="1"/>
  <c r="AK1374" i="1"/>
  <c r="AF1374" i="1"/>
  <c r="X1374" i="1"/>
  <c r="R1374" i="1"/>
  <c r="AV1373" i="1"/>
  <c r="AK1373" i="1"/>
  <c r="AF1373" i="1"/>
  <c r="X1373" i="1"/>
  <c r="R1373" i="1"/>
  <c r="AV1372" i="1"/>
  <c r="AK1372" i="1"/>
  <c r="AF1372" i="1"/>
  <c r="X1372" i="1"/>
  <c r="R1372" i="1"/>
  <c r="AV1371" i="1"/>
  <c r="AK1371" i="1"/>
  <c r="AF1371" i="1"/>
  <c r="X1371" i="1"/>
  <c r="R1371" i="1"/>
  <c r="AV1370" i="1"/>
  <c r="AK1370" i="1"/>
  <c r="AF1370" i="1"/>
  <c r="X1370" i="1"/>
  <c r="R1370" i="1"/>
  <c r="AV1369" i="1"/>
  <c r="AK1369" i="1"/>
  <c r="AF1369" i="1"/>
  <c r="X1369" i="1"/>
  <c r="R1369" i="1"/>
  <c r="AV1368" i="1"/>
  <c r="AK1368" i="1"/>
  <c r="AF1368" i="1"/>
  <c r="X1368" i="1"/>
  <c r="R1368" i="1"/>
  <c r="AV1367" i="1"/>
  <c r="AK1367" i="1"/>
  <c r="AF1367" i="1"/>
  <c r="X1367" i="1"/>
  <c r="R1367" i="1"/>
  <c r="AV1366" i="1"/>
  <c r="AK1366" i="1"/>
  <c r="AF1366" i="1"/>
  <c r="X1366" i="1"/>
  <c r="R1366" i="1"/>
  <c r="AV1365" i="1"/>
  <c r="AK1365" i="1"/>
  <c r="AF1365" i="1"/>
  <c r="X1365" i="1"/>
  <c r="R1365" i="1"/>
  <c r="AV1364" i="1"/>
  <c r="AK1364" i="1"/>
  <c r="AF1364" i="1"/>
  <c r="X1364" i="1"/>
  <c r="R1364" i="1"/>
  <c r="AV1363" i="1"/>
  <c r="AK1363" i="1"/>
  <c r="AF1363" i="1"/>
  <c r="X1363" i="1"/>
  <c r="R1363" i="1"/>
  <c r="AV1362" i="1"/>
  <c r="AK1362" i="1"/>
  <c r="AF1362" i="1"/>
  <c r="X1362" i="1"/>
  <c r="R1362" i="1"/>
  <c r="AV1361" i="1"/>
  <c r="AK1361" i="1"/>
  <c r="AF1361" i="1"/>
  <c r="X1361" i="1"/>
  <c r="R1361" i="1"/>
  <c r="AV1360" i="1"/>
  <c r="AK1360" i="1"/>
  <c r="AF1360" i="1"/>
  <c r="X1360" i="1"/>
  <c r="R1360" i="1"/>
  <c r="AV1359" i="1"/>
  <c r="AK1359" i="1"/>
  <c r="AF1359" i="1"/>
  <c r="X1359" i="1"/>
  <c r="R1359" i="1"/>
  <c r="AV1358" i="1"/>
  <c r="AK1358" i="1"/>
  <c r="AF1358" i="1"/>
  <c r="X1358" i="1"/>
  <c r="R1358" i="1"/>
  <c r="AV1357" i="1"/>
  <c r="AK1357" i="1"/>
  <c r="AF1357" i="1"/>
  <c r="X1357" i="1"/>
  <c r="R1357" i="1"/>
  <c r="AV1356" i="1"/>
  <c r="AK1356" i="1"/>
  <c r="AF1356" i="1"/>
  <c r="X1356" i="1"/>
  <c r="R1356" i="1"/>
  <c r="AV1355" i="1"/>
  <c r="AK1355" i="1"/>
  <c r="AF1355" i="1"/>
  <c r="X1355" i="1"/>
  <c r="R1355" i="1"/>
  <c r="AV1354" i="1"/>
  <c r="AK1354" i="1"/>
  <c r="AF1354" i="1"/>
  <c r="X1354" i="1"/>
  <c r="R1354" i="1"/>
  <c r="AV1353" i="1"/>
  <c r="AK1353" i="1"/>
  <c r="AF1353" i="1"/>
  <c r="X1353" i="1"/>
  <c r="R1353" i="1"/>
  <c r="AV1352" i="1"/>
  <c r="AK1352" i="1"/>
  <c r="AF1352" i="1"/>
  <c r="X1352" i="1"/>
  <c r="R1352" i="1"/>
  <c r="AV1351" i="1"/>
  <c r="AK1351" i="1"/>
  <c r="AF1351" i="1"/>
  <c r="X1351" i="1"/>
  <c r="R1351" i="1"/>
  <c r="AV1350" i="1"/>
  <c r="AK1350" i="1"/>
  <c r="AF1350" i="1"/>
  <c r="X1350" i="1"/>
  <c r="R1350" i="1"/>
  <c r="AV1349" i="1"/>
  <c r="AK1349" i="1"/>
  <c r="AF1349" i="1"/>
  <c r="X1349" i="1"/>
  <c r="R1349" i="1"/>
  <c r="AV1348" i="1"/>
  <c r="AK1348" i="1"/>
  <c r="AF1348" i="1"/>
  <c r="X1348" i="1"/>
  <c r="R1348" i="1"/>
  <c r="AV1347" i="1"/>
  <c r="AK1347" i="1"/>
  <c r="AF1347" i="1"/>
  <c r="X1347" i="1"/>
  <c r="R1347" i="1"/>
  <c r="AV1346" i="1"/>
  <c r="AK1346" i="1"/>
  <c r="AF1346" i="1"/>
  <c r="X1346" i="1"/>
  <c r="R1346" i="1"/>
  <c r="AV1345" i="1"/>
  <c r="AK1345" i="1"/>
  <c r="AF1345" i="1"/>
  <c r="X1345" i="1"/>
  <c r="R1345" i="1"/>
  <c r="AV1344" i="1"/>
  <c r="AK1344" i="1"/>
  <c r="AF1344" i="1"/>
  <c r="X1344" i="1"/>
  <c r="R1344" i="1"/>
  <c r="AV1343" i="1"/>
  <c r="AK1343" i="1"/>
  <c r="AF1343" i="1"/>
  <c r="X1343" i="1"/>
  <c r="R1343" i="1"/>
  <c r="AV1342" i="1"/>
  <c r="AK1342" i="1"/>
  <c r="AF1342" i="1"/>
  <c r="X1342" i="1"/>
  <c r="R1342" i="1"/>
  <c r="AV1341" i="1"/>
  <c r="AK1341" i="1"/>
  <c r="AF1341" i="1"/>
  <c r="X1341" i="1"/>
  <c r="R1341" i="1"/>
  <c r="AV1340" i="1"/>
  <c r="AK1340" i="1"/>
  <c r="AF1340" i="1"/>
  <c r="X1340" i="1"/>
  <c r="R1340" i="1"/>
  <c r="AV1339" i="1"/>
  <c r="AK1339" i="1"/>
  <c r="AF1339" i="1"/>
  <c r="X1339" i="1"/>
  <c r="R1339" i="1"/>
  <c r="AV1338" i="1"/>
  <c r="AK1338" i="1"/>
  <c r="AF1338" i="1"/>
  <c r="X1338" i="1"/>
  <c r="R1338" i="1"/>
  <c r="AV1337" i="1"/>
  <c r="AK1337" i="1"/>
  <c r="AF1337" i="1"/>
  <c r="X1337" i="1"/>
  <c r="R1337" i="1"/>
  <c r="AV1336" i="1"/>
  <c r="AK1336" i="1"/>
  <c r="AF1336" i="1"/>
  <c r="X1336" i="1"/>
  <c r="R1336" i="1"/>
  <c r="AV1335" i="1"/>
  <c r="AK1335" i="1"/>
  <c r="AF1335" i="1"/>
  <c r="X1335" i="1"/>
  <c r="R1335" i="1"/>
  <c r="AV1334" i="1"/>
  <c r="AK1334" i="1"/>
  <c r="AF1334" i="1"/>
  <c r="X1334" i="1"/>
  <c r="R1334" i="1"/>
  <c r="AV1333" i="1"/>
  <c r="AK1333" i="1"/>
  <c r="AF1333" i="1"/>
  <c r="X1333" i="1"/>
  <c r="R1333" i="1"/>
  <c r="AV1332" i="1"/>
  <c r="AK1332" i="1"/>
  <c r="AF1332" i="1"/>
  <c r="X1332" i="1"/>
  <c r="R1332" i="1"/>
  <c r="AV1331" i="1"/>
  <c r="AK1331" i="1"/>
  <c r="AF1331" i="1"/>
  <c r="X1331" i="1"/>
  <c r="R1331" i="1"/>
  <c r="AV1330" i="1"/>
  <c r="AK1330" i="1"/>
  <c r="AF1330" i="1"/>
  <c r="X1330" i="1"/>
  <c r="R1330" i="1"/>
  <c r="AV1329" i="1"/>
  <c r="AK1329" i="1"/>
  <c r="AF1329" i="1"/>
  <c r="X1329" i="1"/>
  <c r="R1329" i="1"/>
  <c r="AV1328" i="1"/>
  <c r="AK1328" i="1"/>
  <c r="AF1328" i="1"/>
  <c r="X1328" i="1"/>
  <c r="R1328" i="1"/>
  <c r="AV1327" i="1"/>
  <c r="AK1327" i="1"/>
  <c r="AF1327" i="1"/>
  <c r="X1327" i="1"/>
  <c r="R1327" i="1"/>
  <c r="AV1326" i="1"/>
  <c r="AK1326" i="1"/>
  <c r="AF1326" i="1"/>
  <c r="X1326" i="1"/>
  <c r="R1326" i="1"/>
  <c r="AV1325" i="1"/>
  <c r="AK1325" i="1"/>
  <c r="AF1325" i="1"/>
  <c r="X1325" i="1"/>
  <c r="R1325" i="1"/>
  <c r="AV1324" i="1"/>
  <c r="AK1324" i="1"/>
  <c r="AF1324" i="1"/>
  <c r="X1324" i="1"/>
  <c r="R1324" i="1"/>
  <c r="AV1323" i="1"/>
  <c r="AK1323" i="1"/>
  <c r="AF1323" i="1"/>
  <c r="X1323" i="1"/>
  <c r="R1323" i="1"/>
  <c r="AV1322" i="1"/>
  <c r="AK1322" i="1"/>
  <c r="AF1322" i="1"/>
  <c r="X1322" i="1"/>
  <c r="R1322" i="1"/>
  <c r="AV1321" i="1"/>
  <c r="AK1321" i="1"/>
  <c r="AF1321" i="1"/>
  <c r="X1321" i="1"/>
  <c r="R1321" i="1"/>
  <c r="AV1320" i="1"/>
  <c r="AK1320" i="1"/>
  <c r="AF1320" i="1"/>
  <c r="X1320" i="1"/>
  <c r="R1320" i="1"/>
  <c r="AV1319" i="1"/>
  <c r="AK1319" i="1"/>
  <c r="AF1319" i="1"/>
  <c r="X1319" i="1"/>
  <c r="R1319" i="1"/>
  <c r="AV1318" i="1"/>
  <c r="AK1318" i="1"/>
  <c r="AF1318" i="1"/>
  <c r="X1318" i="1"/>
  <c r="R1318" i="1"/>
  <c r="AV1317" i="1"/>
  <c r="AK1317" i="1"/>
  <c r="AF1317" i="1"/>
  <c r="X1317" i="1"/>
  <c r="R1317" i="1"/>
  <c r="AV1316" i="1"/>
  <c r="AK1316" i="1"/>
  <c r="AF1316" i="1"/>
  <c r="X1316" i="1"/>
  <c r="R1316" i="1"/>
  <c r="AV1315" i="1"/>
  <c r="AK1315" i="1"/>
  <c r="AF1315" i="1"/>
  <c r="X1315" i="1"/>
  <c r="R1315" i="1"/>
  <c r="AV1314" i="1"/>
  <c r="AK1314" i="1"/>
  <c r="AF1314" i="1"/>
  <c r="X1314" i="1"/>
  <c r="R1314" i="1"/>
  <c r="AV1313" i="1"/>
  <c r="AK1313" i="1"/>
  <c r="AF1313" i="1"/>
  <c r="X1313" i="1"/>
  <c r="R1313" i="1"/>
  <c r="AV1312" i="1"/>
  <c r="AK1312" i="1"/>
  <c r="AF1312" i="1"/>
  <c r="X1312" i="1"/>
  <c r="R1312" i="1"/>
  <c r="AV1311" i="1"/>
  <c r="AK1311" i="1"/>
  <c r="AF1311" i="1"/>
  <c r="X1311" i="1"/>
  <c r="R1311" i="1"/>
  <c r="AV1310" i="1"/>
  <c r="AK1310" i="1"/>
  <c r="AF1310" i="1"/>
  <c r="X1310" i="1"/>
  <c r="R1310" i="1"/>
  <c r="AV1309" i="1"/>
  <c r="AK1309" i="1"/>
  <c r="AF1309" i="1"/>
  <c r="X1309" i="1"/>
  <c r="R1309" i="1"/>
  <c r="AV1308" i="1"/>
  <c r="AK1308" i="1"/>
  <c r="AF1308" i="1"/>
  <c r="X1308" i="1"/>
  <c r="R1308" i="1"/>
  <c r="AV1307" i="1"/>
  <c r="AK1307" i="1"/>
  <c r="AF1307" i="1"/>
  <c r="X1307" i="1"/>
  <c r="R1307" i="1"/>
  <c r="AV1306" i="1"/>
  <c r="AK1306" i="1"/>
  <c r="AF1306" i="1"/>
  <c r="X1306" i="1"/>
  <c r="R1306" i="1"/>
  <c r="AV1305" i="1"/>
  <c r="AK1305" i="1"/>
  <c r="AF1305" i="1"/>
  <c r="X1305" i="1"/>
  <c r="R1305" i="1"/>
  <c r="AV1304" i="1"/>
  <c r="AK1304" i="1"/>
  <c r="AF1304" i="1"/>
  <c r="X1304" i="1"/>
  <c r="R1304" i="1"/>
  <c r="AV1303" i="1"/>
  <c r="AK1303" i="1"/>
  <c r="AF1303" i="1"/>
  <c r="X1303" i="1"/>
  <c r="R1303" i="1"/>
  <c r="AV1302" i="1"/>
  <c r="AK1302" i="1"/>
  <c r="AF1302" i="1"/>
  <c r="X1302" i="1"/>
  <c r="R1302" i="1"/>
  <c r="AV1301" i="1"/>
  <c r="AK1301" i="1"/>
  <c r="AF1301" i="1"/>
  <c r="X1301" i="1"/>
  <c r="R1301" i="1"/>
  <c r="AV1300" i="1"/>
  <c r="AK1300" i="1"/>
  <c r="AF1300" i="1"/>
  <c r="X1300" i="1"/>
  <c r="R1300" i="1"/>
  <c r="AV1299" i="1"/>
  <c r="AK1299" i="1"/>
  <c r="AF1299" i="1"/>
  <c r="X1299" i="1"/>
  <c r="R1299" i="1"/>
  <c r="AV1298" i="1"/>
  <c r="AK1298" i="1"/>
  <c r="AF1298" i="1"/>
  <c r="X1298" i="1"/>
  <c r="R1298" i="1"/>
  <c r="AV1297" i="1"/>
  <c r="AK1297" i="1"/>
  <c r="AF1297" i="1"/>
  <c r="X1297" i="1"/>
  <c r="R1297" i="1"/>
  <c r="AV1296" i="1"/>
  <c r="AK1296" i="1"/>
  <c r="AF1296" i="1"/>
  <c r="X1296" i="1"/>
  <c r="R1296" i="1"/>
  <c r="AV1295" i="1"/>
  <c r="AK1295" i="1"/>
  <c r="AF1295" i="1"/>
  <c r="X1295" i="1"/>
  <c r="R1295" i="1"/>
  <c r="AV1294" i="1"/>
  <c r="AK1294" i="1"/>
  <c r="AF1294" i="1"/>
  <c r="X1294" i="1"/>
  <c r="R1294" i="1"/>
  <c r="AV1293" i="1"/>
  <c r="AK1293" i="1"/>
  <c r="AF1293" i="1"/>
  <c r="X1293" i="1"/>
  <c r="R1293" i="1"/>
  <c r="AV1292" i="1"/>
  <c r="AK1292" i="1"/>
  <c r="AF1292" i="1"/>
  <c r="X1292" i="1"/>
  <c r="R1292" i="1"/>
  <c r="AV1291" i="1"/>
  <c r="AK1291" i="1"/>
  <c r="AF1291" i="1"/>
  <c r="X1291" i="1"/>
  <c r="R1291" i="1"/>
  <c r="AV1290" i="1"/>
  <c r="AK1290" i="1"/>
  <c r="AF1290" i="1"/>
  <c r="X1290" i="1"/>
  <c r="R1290" i="1"/>
  <c r="AV1289" i="1"/>
  <c r="AK1289" i="1"/>
  <c r="AF1289" i="1"/>
  <c r="X1289" i="1"/>
  <c r="R1289" i="1"/>
  <c r="AV1288" i="1"/>
  <c r="AK1288" i="1"/>
  <c r="AF1288" i="1"/>
  <c r="X1288" i="1"/>
  <c r="R1288" i="1"/>
  <c r="AV1287" i="1"/>
  <c r="AK1287" i="1"/>
  <c r="AF1287" i="1"/>
  <c r="X1287" i="1"/>
  <c r="R1287" i="1"/>
  <c r="E1287" i="1"/>
  <c r="AV1286" i="1"/>
  <c r="AQ1286" i="1"/>
  <c r="AO1286" i="1"/>
  <c r="AN1286" i="1"/>
  <c r="AM1286" i="1"/>
  <c r="AH1286" i="1"/>
  <c r="AK1286" i="1" s="1"/>
  <c r="AF1286" i="1"/>
  <c r="X1286" i="1"/>
  <c r="Q1286" i="1"/>
  <c r="P1286" i="1"/>
  <c r="O1286" i="1"/>
  <c r="N1286" i="1"/>
  <c r="M1286" i="1"/>
  <c r="K1286" i="1"/>
  <c r="J1286" i="1"/>
  <c r="I1286" i="1"/>
  <c r="H1286" i="1"/>
  <c r="F1286" i="1"/>
  <c r="AV1285" i="1"/>
  <c r="AQ1285" i="1"/>
  <c r="AO1285" i="1"/>
  <c r="AN1285" i="1"/>
  <c r="AM1285" i="1"/>
  <c r="AH1285" i="1"/>
  <c r="AK1285" i="1" s="1"/>
  <c r="AF1285" i="1"/>
  <c r="X1285" i="1"/>
  <c r="Q1285" i="1"/>
  <c r="P1285" i="1"/>
  <c r="O1285" i="1"/>
  <c r="N1285" i="1"/>
  <c r="M1285" i="1"/>
  <c r="K1285" i="1"/>
  <c r="J1285" i="1"/>
  <c r="I1285" i="1"/>
  <c r="H1285" i="1"/>
  <c r="F1285" i="1"/>
  <c r="AV1284" i="1"/>
  <c r="AQ1284" i="1"/>
  <c r="AO1284" i="1"/>
  <c r="AN1284" i="1"/>
  <c r="AM1284" i="1"/>
  <c r="AH1284" i="1"/>
  <c r="AK1284" i="1" s="1"/>
  <c r="AF1284" i="1"/>
  <c r="X1284" i="1"/>
  <c r="Q1284" i="1"/>
  <c r="P1284" i="1"/>
  <c r="O1284" i="1"/>
  <c r="N1284" i="1"/>
  <c r="M1284" i="1"/>
  <c r="K1284" i="1"/>
  <c r="J1284" i="1"/>
  <c r="I1284" i="1"/>
  <c r="H1284" i="1"/>
  <c r="F1284" i="1"/>
  <c r="BI1283" i="1"/>
  <c r="BH1283" i="1"/>
  <c r="BG1283" i="1"/>
  <c r="BF1283" i="1"/>
  <c r="BE1283" i="1"/>
  <c r="BD1283" i="1"/>
  <c r="BC1283" i="1"/>
  <c r="BB1283" i="1"/>
  <c r="BA1283" i="1"/>
  <c r="AZ1283" i="1"/>
  <c r="AY1283" i="1"/>
  <c r="AX1283" i="1"/>
  <c r="AW1283" i="1"/>
  <c r="AU1283" i="1"/>
  <c r="AT1283" i="1"/>
  <c r="AQ1283" i="1"/>
  <c r="AO1283" i="1"/>
  <c r="AN1283" i="1"/>
  <c r="AM1283" i="1"/>
  <c r="AH1283" i="1"/>
  <c r="AK1283" i="1" s="1"/>
  <c r="AF1283" i="1"/>
  <c r="X1283" i="1"/>
  <c r="Q1283" i="1"/>
  <c r="P1283" i="1"/>
  <c r="O1283" i="1"/>
  <c r="N1283" i="1"/>
  <c r="M1283" i="1"/>
  <c r="K1283" i="1"/>
  <c r="J1283" i="1"/>
  <c r="I1283" i="1"/>
  <c r="H1283" i="1"/>
  <c r="G1283" i="1"/>
  <c r="F1283" i="1"/>
  <c r="E1283" i="1"/>
  <c r="E1284" i="1" s="1"/>
  <c r="E1285" i="1" s="1"/>
  <c r="E1286" i="1" s="1"/>
  <c r="D1283" i="1"/>
  <c r="D1284" i="1" s="1"/>
  <c r="D1285" i="1" s="1"/>
  <c r="D1286" i="1" s="1"/>
  <c r="C1283" i="1"/>
  <c r="AS1283" i="1" s="1"/>
  <c r="AV1282" i="1"/>
  <c r="AQ1282" i="1"/>
  <c r="AO1282" i="1"/>
  <c r="AN1282" i="1"/>
  <c r="AM1282" i="1"/>
  <c r="AH1282" i="1"/>
  <c r="AK1282" i="1" s="1"/>
  <c r="AF1282" i="1"/>
  <c r="X1282" i="1"/>
  <c r="Q1282" i="1"/>
  <c r="P1282" i="1"/>
  <c r="O1282" i="1"/>
  <c r="N1282" i="1"/>
  <c r="M1282" i="1"/>
  <c r="K1282" i="1"/>
  <c r="J1282" i="1"/>
  <c r="I1282" i="1"/>
  <c r="H1282" i="1"/>
  <c r="F1282" i="1"/>
  <c r="AV1281" i="1"/>
  <c r="AQ1281" i="1"/>
  <c r="AO1281" i="1"/>
  <c r="AN1281" i="1"/>
  <c r="AM1281" i="1"/>
  <c r="AH1281" i="1"/>
  <c r="AK1281" i="1" s="1"/>
  <c r="AF1281" i="1"/>
  <c r="X1281" i="1"/>
  <c r="Q1281" i="1"/>
  <c r="P1281" i="1"/>
  <c r="O1281" i="1"/>
  <c r="N1281" i="1"/>
  <c r="M1281" i="1"/>
  <c r="K1281" i="1"/>
  <c r="J1281" i="1"/>
  <c r="I1281" i="1"/>
  <c r="H1281" i="1"/>
  <c r="F1281" i="1"/>
  <c r="AV1280" i="1"/>
  <c r="AQ1280" i="1"/>
  <c r="AO1280" i="1"/>
  <c r="AN1280" i="1"/>
  <c r="AM1280" i="1"/>
  <c r="AH1280" i="1"/>
  <c r="AK1280" i="1" s="1"/>
  <c r="AF1280" i="1"/>
  <c r="X1280" i="1"/>
  <c r="Q1280" i="1"/>
  <c r="P1280" i="1"/>
  <c r="O1280" i="1"/>
  <c r="N1280" i="1"/>
  <c r="M1280" i="1"/>
  <c r="K1280" i="1"/>
  <c r="J1280" i="1"/>
  <c r="I1280" i="1"/>
  <c r="H1280" i="1"/>
  <c r="F1280" i="1"/>
  <c r="AV1279" i="1"/>
  <c r="AQ1279" i="1"/>
  <c r="AO1279" i="1"/>
  <c r="AN1279" i="1"/>
  <c r="AM1279" i="1"/>
  <c r="AH1279" i="1"/>
  <c r="AK1279" i="1" s="1"/>
  <c r="AF1279" i="1"/>
  <c r="X1279" i="1"/>
  <c r="Q1279" i="1"/>
  <c r="P1279" i="1"/>
  <c r="O1279" i="1"/>
  <c r="N1279" i="1"/>
  <c r="M1279" i="1"/>
  <c r="K1279" i="1"/>
  <c r="J1279" i="1"/>
  <c r="I1279" i="1"/>
  <c r="H1279" i="1"/>
  <c r="F1279" i="1"/>
  <c r="AV1278" i="1"/>
  <c r="AQ1278" i="1"/>
  <c r="AO1278" i="1"/>
  <c r="AN1278" i="1"/>
  <c r="AM1278" i="1"/>
  <c r="AH1278" i="1"/>
  <c r="AK1278" i="1" s="1"/>
  <c r="AF1278" i="1"/>
  <c r="X1278" i="1"/>
  <c r="Q1278" i="1"/>
  <c r="P1278" i="1"/>
  <c r="O1278" i="1"/>
  <c r="N1278" i="1"/>
  <c r="M1278" i="1"/>
  <c r="K1278" i="1"/>
  <c r="J1278" i="1"/>
  <c r="I1278" i="1"/>
  <c r="H1278" i="1"/>
  <c r="F1278" i="1"/>
  <c r="AV1277" i="1"/>
  <c r="AQ1277" i="1"/>
  <c r="AO1277" i="1"/>
  <c r="AN1277" i="1"/>
  <c r="AM1277" i="1"/>
  <c r="AH1277" i="1"/>
  <c r="AK1277" i="1" s="1"/>
  <c r="AF1277" i="1"/>
  <c r="X1277" i="1"/>
  <c r="Q1277" i="1"/>
  <c r="P1277" i="1"/>
  <c r="O1277" i="1"/>
  <c r="N1277" i="1"/>
  <c r="M1277" i="1"/>
  <c r="K1277" i="1"/>
  <c r="J1277" i="1"/>
  <c r="I1277" i="1"/>
  <c r="H1277" i="1"/>
  <c r="F1277" i="1"/>
  <c r="AV1276" i="1"/>
  <c r="AQ1276" i="1"/>
  <c r="AO1276" i="1"/>
  <c r="AN1276" i="1"/>
  <c r="AM1276" i="1"/>
  <c r="AH1276" i="1"/>
  <c r="AK1276" i="1" s="1"/>
  <c r="AF1276" i="1"/>
  <c r="X1276" i="1"/>
  <c r="Q1276" i="1"/>
  <c r="P1276" i="1"/>
  <c r="O1276" i="1"/>
  <c r="N1276" i="1"/>
  <c r="M1276" i="1"/>
  <c r="K1276" i="1"/>
  <c r="J1276" i="1"/>
  <c r="I1276" i="1"/>
  <c r="H1276" i="1"/>
  <c r="F1276" i="1"/>
  <c r="AV1275" i="1"/>
  <c r="AQ1275" i="1"/>
  <c r="AO1275" i="1"/>
  <c r="AN1275" i="1"/>
  <c r="AM1275" i="1"/>
  <c r="AH1275" i="1"/>
  <c r="AK1275" i="1" s="1"/>
  <c r="AF1275" i="1"/>
  <c r="X1275" i="1"/>
  <c r="Q1275" i="1"/>
  <c r="P1275" i="1"/>
  <c r="O1275" i="1"/>
  <c r="N1275" i="1"/>
  <c r="M1275" i="1"/>
  <c r="K1275" i="1"/>
  <c r="J1275" i="1"/>
  <c r="I1275" i="1"/>
  <c r="H1275" i="1"/>
  <c r="F1275" i="1"/>
  <c r="AV1274" i="1"/>
  <c r="AQ1274" i="1"/>
  <c r="AO1274" i="1"/>
  <c r="AN1274" i="1"/>
  <c r="AM1274" i="1"/>
  <c r="AH1274" i="1"/>
  <c r="AK1274" i="1" s="1"/>
  <c r="AF1274" i="1"/>
  <c r="X1274" i="1"/>
  <c r="Q1274" i="1"/>
  <c r="P1274" i="1"/>
  <c r="O1274" i="1"/>
  <c r="N1274" i="1"/>
  <c r="M1274" i="1"/>
  <c r="K1274" i="1"/>
  <c r="J1274" i="1"/>
  <c r="I1274" i="1"/>
  <c r="H1274" i="1"/>
  <c r="F1274" i="1"/>
  <c r="AV1273" i="1"/>
  <c r="AQ1273" i="1"/>
  <c r="AO1273" i="1"/>
  <c r="AN1273" i="1"/>
  <c r="AM1273" i="1"/>
  <c r="AH1273" i="1"/>
  <c r="AK1273" i="1" s="1"/>
  <c r="AF1273" i="1"/>
  <c r="X1273" i="1"/>
  <c r="Q1273" i="1"/>
  <c r="P1273" i="1"/>
  <c r="O1273" i="1"/>
  <c r="N1273" i="1"/>
  <c r="M1273" i="1"/>
  <c r="K1273" i="1"/>
  <c r="J1273" i="1"/>
  <c r="I1273" i="1"/>
  <c r="H1273" i="1"/>
  <c r="F1273" i="1"/>
  <c r="AV1272" i="1"/>
  <c r="AQ1272" i="1"/>
  <c r="AO1272" i="1"/>
  <c r="AN1272" i="1"/>
  <c r="AM1272" i="1"/>
  <c r="AH1272" i="1"/>
  <c r="AK1272" i="1" s="1"/>
  <c r="AF1272" i="1"/>
  <c r="X1272" i="1"/>
  <c r="Q1272" i="1"/>
  <c r="P1272" i="1"/>
  <c r="O1272" i="1"/>
  <c r="N1272" i="1"/>
  <c r="M1272" i="1"/>
  <c r="K1272" i="1"/>
  <c r="J1272" i="1"/>
  <c r="I1272" i="1"/>
  <c r="H1272" i="1"/>
  <c r="F1272" i="1"/>
  <c r="AV1271" i="1"/>
  <c r="AQ1271" i="1"/>
  <c r="AO1271" i="1"/>
  <c r="AN1271" i="1"/>
  <c r="AM1271" i="1"/>
  <c r="AH1271" i="1"/>
  <c r="AK1271" i="1" s="1"/>
  <c r="AF1271" i="1"/>
  <c r="X1271" i="1"/>
  <c r="Q1271" i="1"/>
  <c r="P1271" i="1"/>
  <c r="O1271" i="1"/>
  <c r="N1271" i="1"/>
  <c r="M1271" i="1"/>
  <c r="K1271" i="1"/>
  <c r="J1271" i="1"/>
  <c r="I1271" i="1"/>
  <c r="H1271" i="1"/>
  <c r="F1271" i="1"/>
  <c r="AV1270" i="1"/>
  <c r="AQ1270" i="1"/>
  <c r="AO1270" i="1"/>
  <c r="AN1270" i="1"/>
  <c r="AM1270" i="1"/>
  <c r="AH1270" i="1"/>
  <c r="AK1270" i="1" s="1"/>
  <c r="AF1270" i="1"/>
  <c r="X1270" i="1"/>
  <c r="Q1270" i="1"/>
  <c r="P1270" i="1"/>
  <c r="O1270" i="1"/>
  <c r="N1270" i="1"/>
  <c r="M1270" i="1"/>
  <c r="K1270" i="1"/>
  <c r="J1270" i="1"/>
  <c r="I1270" i="1"/>
  <c r="H1270" i="1"/>
  <c r="F1270" i="1"/>
  <c r="AV1269" i="1"/>
  <c r="AQ1269" i="1"/>
  <c r="AO1269" i="1"/>
  <c r="AN1269" i="1"/>
  <c r="AM1269" i="1"/>
  <c r="AH1269" i="1"/>
  <c r="AK1269" i="1" s="1"/>
  <c r="AF1269" i="1"/>
  <c r="X1269" i="1"/>
  <c r="Q1269" i="1"/>
  <c r="P1269" i="1"/>
  <c r="O1269" i="1"/>
  <c r="N1269" i="1"/>
  <c r="M1269" i="1"/>
  <c r="K1269" i="1"/>
  <c r="J1269" i="1"/>
  <c r="I1269" i="1"/>
  <c r="H1269" i="1"/>
  <c r="F1269" i="1"/>
  <c r="AV1268" i="1"/>
  <c r="AQ1268" i="1"/>
  <c r="AO1268" i="1"/>
  <c r="AN1268" i="1"/>
  <c r="AM1268" i="1"/>
  <c r="AH1268" i="1"/>
  <c r="AK1268" i="1" s="1"/>
  <c r="AF1268" i="1"/>
  <c r="X1268" i="1"/>
  <c r="Q1268" i="1"/>
  <c r="P1268" i="1"/>
  <c r="O1268" i="1"/>
  <c r="N1268" i="1"/>
  <c r="M1268" i="1"/>
  <c r="K1268" i="1"/>
  <c r="J1268" i="1"/>
  <c r="I1268" i="1"/>
  <c r="H1268" i="1"/>
  <c r="F1268" i="1"/>
  <c r="AV1267" i="1"/>
  <c r="AQ1267" i="1"/>
  <c r="AO1267" i="1"/>
  <c r="AN1267" i="1"/>
  <c r="AM1267" i="1"/>
  <c r="AH1267" i="1"/>
  <c r="AK1267" i="1" s="1"/>
  <c r="AF1267" i="1"/>
  <c r="X1267" i="1"/>
  <c r="Q1267" i="1"/>
  <c r="P1267" i="1"/>
  <c r="O1267" i="1"/>
  <c r="N1267" i="1"/>
  <c r="M1267" i="1"/>
  <c r="K1267" i="1"/>
  <c r="J1267" i="1"/>
  <c r="I1267" i="1"/>
  <c r="H1267" i="1"/>
  <c r="F1267" i="1"/>
  <c r="AV1266" i="1"/>
  <c r="AQ1266" i="1"/>
  <c r="AO1266" i="1"/>
  <c r="AN1266" i="1"/>
  <c r="AM1266" i="1"/>
  <c r="AH1266" i="1"/>
  <c r="AK1266" i="1" s="1"/>
  <c r="AF1266" i="1"/>
  <c r="X1266" i="1"/>
  <c r="Q1266" i="1"/>
  <c r="P1266" i="1"/>
  <c r="O1266" i="1"/>
  <c r="N1266" i="1"/>
  <c r="M1266" i="1"/>
  <c r="K1266" i="1"/>
  <c r="J1266" i="1"/>
  <c r="I1266" i="1"/>
  <c r="H1266" i="1"/>
  <c r="F1266" i="1"/>
  <c r="AV1265" i="1"/>
  <c r="AQ1265" i="1"/>
  <c r="AO1265" i="1"/>
  <c r="AN1265" i="1"/>
  <c r="AM1265" i="1"/>
  <c r="AH1265" i="1"/>
  <c r="AK1265" i="1" s="1"/>
  <c r="AF1265" i="1"/>
  <c r="X1265" i="1"/>
  <c r="Q1265" i="1"/>
  <c r="P1265" i="1"/>
  <c r="O1265" i="1"/>
  <c r="N1265" i="1"/>
  <c r="M1265" i="1"/>
  <c r="K1265" i="1"/>
  <c r="J1265" i="1"/>
  <c r="I1265" i="1"/>
  <c r="H1265" i="1"/>
  <c r="F1265" i="1"/>
  <c r="AV1264" i="1"/>
  <c r="AQ1264" i="1"/>
  <c r="AO1264" i="1"/>
  <c r="AN1264" i="1"/>
  <c r="AM1264" i="1"/>
  <c r="AH1264" i="1"/>
  <c r="AK1264" i="1" s="1"/>
  <c r="AF1264" i="1"/>
  <c r="X1264" i="1"/>
  <c r="Q1264" i="1"/>
  <c r="P1264" i="1"/>
  <c r="O1264" i="1"/>
  <c r="N1264" i="1"/>
  <c r="M1264" i="1"/>
  <c r="K1264" i="1"/>
  <c r="J1264" i="1"/>
  <c r="I1264" i="1"/>
  <c r="H1264" i="1"/>
  <c r="F1264" i="1"/>
  <c r="AV1263" i="1"/>
  <c r="AQ1263" i="1"/>
  <c r="AO1263" i="1"/>
  <c r="AN1263" i="1"/>
  <c r="AM1263" i="1"/>
  <c r="AH1263" i="1"/>
  <c r="AK1263" i="1" s="1"/>
  <c r="AF1263" i="1"/>
  <c r="X1263" i="1"/>
  <c r="Q1263" i="1"/>
  <c r="P1263" i="1"/>
  <c r="O1263" i="1"/>
  <c r="N1263" i="1"/>
  <c r="M1263" i="1"/>
  <c r="K1263" i="1"/>
  <c r="J1263" i="1"/>
  <c r="I1263" i="1"/>
  <c r="H1263" i="1"/>
  <c r="F1263" i="1"/>
  <c r="AV1262" i="1"/>
  <c r="AQ1262" i="1"/>
  <c r="AO1262" i="1"/>
  <c r="AN1262" i="1"/>
  <c r="AM1262" i="1"/>
  <c r="AH1262" i="1"/>
  <c r="AK1262" i="1" s="1"/>
  <c r="AF1262" i="1"/>
  <c r="X1262" i="1"/>
  <c r="Q1262" i="1"/>
  <c r="P1262" i="1"/>
  <c r="O1262" i="1"/>
  <c r="N1262" i="1"/>
  <c r="M1262" i="1"/>
  <c r="K1262" i="1"/>
  <c r="J1262" i="1"/>
  <c r="I1262" i="1"/>
  <c r="H1262" i="1"/>
  <c r="F1262" i="1"/>
  <c r="AV1261" i="1"/>
  <c r="AQ1261" i="1"/>
  <c r="AO1261" i="1"/>
  <c r="AN1261" i="1"/>
  <c r="AM1261" i="1"/>
  <c r="AH1261" i="1"/>
  <c r="AK1261" i="1" s="1"/>
  <c r="AF1261" i="1"/>
  <c r="X1261" i="1"/>
  <c r="Q1261" i="1"/>
  <c r="P1261" i="1"/>
  <c r="O1261" i="1"/>
  <c r="N1261" i="1"/>
  <c r="M1261" i="1"/>
  <c r="K1261" i="1"/>
  <c r="J1261" i="1"/>
  <c r="I1261" i="1"/>
  <c r="H1261" i="1"/>
  <c r="F1261" i="1"/>
  <c r="AV1260" i="1"/>
  <c r="AQ1260" i="1"/>
  <c r="AO1260" i="1"/>
  <c r="AN1260" i="1"/>
  <c r="AM1260" i="1"/>
  <c r="AH1260" i="1"/>
  <c r="AK1260" i="1" s="1"/>
  <c r="AF1260" i="1"/>
  <c r="X1260" i="1"/>
  <c r="Q1260" i="1"/>
  <c r="P1260" i="1"/>
  <c r="O1260" i="1"/>
  <c r="N1260" i="1"/>
  <c r="M1260" i="1"/>
  <c r="K1260" i="1"/>
  <c r="J1260" i="1"/>
  <c r="I1260" i="1"/>
  <c r="H1260" i="1"/>
  <c r="F1260" i="1"/>
  <c r="BI1259" i="1"/>
  <c r="BH1259" i="1"/>
  <c r="BG1259" i="1"/>
  <c r="BF1259" i="1"/>
  <c r="BE1259" i="1"/>
  <c r="BD1259" i="1"/>
  <c r="BC1259" i="1"/>
  <c r="BB1259" i="1"/>
  <c r="BA1259" i="1"/>
  <c r="AZ1259" i="1"/>
  <c r="AY1259" i="1"/>
  <c r="AX1259" i="1"/>
  <c r="AW1259" i="1"/>
  <c r="AU1259" i="1"/>
  <c r="AT1259" i="1"/>
  <c r="AQ1259" i="1"/>
  <c r="AO1259" i="1"/>
  <c r="AN1259" i="1"/>
  <c r="AM1259" i="1"/>
  <c r="AH1259" i="1"/>
  <c r="AK1259" i="1" s="1"/>
  <c r="AF1259" i="1"/>
  <c r="X1259" i="1"/>
  <c r="Q1259" i="1"/>
  <c r="P1259" i="1"/>
  <c r="O1259" i="1"/>
  <c r="N1259" i="1"/>
  <c r="M1259" i="1"/>
  <c r="K1259" i="1"/>
  <c r="J1259" i="1"/>
  <c r="I1259" i="1"/>
  <c r="H1259" i="1"/>
  <c r="G1259" i="1"/>
  <c r="F1259" i="1"/>
  <c r="E1259" i="1"/>
  <c r="E1260" i="1" s="1"/>
  <c r="E1261" i="1" s="1"/>
  <c r="E1262" i="1" s="1"/>
  <c r="E1263" i="1" s="1"/>
  <c r="E1264" i="1" s="1"/>
  <c r="E1265" i="1" s="1"/>
  <c r="E1266" i="1" s="1"/>
  <c r="E1267" i="1" s="1"/>
  <c r="E1268" i="1" s="1"/>
  <c r="E1269" i="1" s="1"/>
  <c r="E1270" i="1" s="1"/>
  <c r="E1271" i="1" s="1"/>
  <c r="E1272" i="1" s="1"/>
  <c r="E1273" i="1" s="1"/>
  <c r="E1274" i="1" s="1"/>
  <c r="E1275" i="1" s="1"/>
  <c r="E1276" i="1" s="1"/>
  <c r="E1277" i="1" s="1"/>
  <c r="E1278" i="1" s="1"/>
  <c r="E1279" i="1" s="1"/>
  <c r="E1280" i="1" s="1"/>
  <c r="E1281" i="1" s="1"/>
  <c r="E1282" i="1" s="1"/>
  <c r="D1259" i="1"/>
  <c r="D1260" i="1" s="1"/>
  <c r="D1261" i="1" s="1"/>
  <c r="D1262" i="1" s="1"/>
  <c r="D1263" i="1" s="1"/>
  <c r="D1264" i="1" s="1"/>
  <c r="D1265" i="1" s="1"/>
  <c r="D1266" i="1" s="1"/>
  <c r="D1267" i="1" s="1"/>
  <c r="D1268" i="1" s="1"/>
  <c r="D1269" i="1" s="1"/>
  <c r="D1270" i="1" s="1"/>
  <c r="D1271" i="1" s="1"/>
  <c r="D1272" i="1" s="1"/>
  <c r="D1273" i="1" s="1"/>
  <c r="D1274" i="1" s="1"/>
  <c r="D1275" i="1" s="1"/>
  <c r="D1276" i="1" s="1"/>
  <c r="D1277" i="1" s="1"/>
  <c r="D1278" i="1" s="1"/>
  <c r="D1279" i="1" s="1"/>
  <c r="D1280" i="1" s="1"/>
  <c r="D1281" i="1" s="1"/>
  <c r="D1282" i="1" s="1"/>
  <c r="C1259" i="1"/>
  <c r="C1260" i="1" s="1"/>
  <c r="C1261" i="1" s="1"/>
  <c r="C1262" i="1" s="1"/>
  <c r="C1263" i="1" s="1"/>
  <c r="C1264" i="1" s="1"/>
  <c r="C1265" i="1" s="1"/>
  <c r="C1266" i="1" s="1"/>
  <c r="C1267" i="1" s="1"/>
  <c r="C1268" i="1" s="1"/>
  <c r="C1269" i="1" s="1"/>
  <c r="C1270" i="1" s="1"/>
  <c r="C1271" i="1" s="1"/>
  <c r="C1272" i="1" s="1"/>
  <c r="C1273" i="1" s="1"/>
  <c r="C1274" i="1" s="1"/>
  <c r="C1275" i="1" s="1"/>
  <c r="C1276" i="1" s="1"/>
  <c r="C1277" i="1" s="1"/>
  <c r="C1278" i="1" s="1"/>
  <c r="C1279" i="1" s="1"/>
  <c r="C1280" i="1" s="1"/>
  <c r="C1281" i="1" s="1"/>
  <c r="C1282" i="1" s="1"/>
  <c r="AQ1258" i="1"/>
  <c r="AO1258" i="1"/>
  <c r="AN1258" i="1"/>
  <c r="AM1258" i="1"/>
  <c r="AH1258" i="1"/>
  <c r="AK1258" i="1" s="1"/>
  <c r="AF1258" i="1"/>
  <c r="X1258" i="1"/>
  <c r="Q1258" i="1"/>
  <c r="P1258" i="1"/>
  <c r="O1258" i="1"/>
  <c r="N1258" i="1"/>
  <c r="M1258" i="1"/>
  <c r="K1258" i="1"/>
  <c r="J1258" i="1"/>
  <c r="I1258" i="1"/>
  <c r="H1258" i="1"/>
  <c r="G1258" i="1"/>
  <c r="F1258" i="1"/>
  <c r="AQ1257" i="1"/>
  <c r="AO1257" i="1"/>
  <c r="AN1257" i="1"/>
  <c r="AM1257" i="1"/>
  <c r="AH1257" i="1"/>
  <c r="AK1257" i="1" s="1"/>
  <c r="AF1257" i="1"/>
  <c r="X1257" i="1"/>
  <c r="Q1257" i="1"/>
  <c r="P1257" i="1"/>
  <c r="O1257" i="1"/>
  <c r="N1257" i="1"/>
  <c r="M1257" i="1"/>
  <c r="K1257" i="1"/>
  <c r="J1257" i="1"/>
  <c r="I1257" i="1"/>
  <c r="H1257" i="1"/>
  <c r="G1257" i="1"/>
  <c r="F1257" i="1"/>
  <c r="AQ1256" i="1"/>
  <c r="AO1256" i="1"/>
  <c r="AN1256" i="1"/>
  <c r="AM1256" i="1"/>
  <c r="AH1256" i="1"/>
  <c r="AK1256" i="1" s="1"/>
  <c r="AF1256" i="1"/>
  <c r="X1256" i="1"/>
  <c r="Q1256" i="1"/>
  <c r="P1256" i="1"/>
  <c r="O1256" i="1"/>
  <c r="N1256" i="1"/>
  <c r="M1256" i="1"/>
  <c r="K1256" i="1"/>
  <c r="J1256" i="1"/>
  <c r="I1256" i="1"/>
  <c r="H1256" i="1"/>
  <c r="G1256" i="1"/>
  <c r="F1256" i="1"/>
  <c r="AQ1255" i="1"/>
  <c r="AO1255" i="1"/>
  <c r="AN1255" i="1"/>
  <c r="AM1255" i="1"/>
  <c r="AH1255" i="1"/>
  <c r="AK1255" i="1" s="1"/>
  <c r="AF1255" i="1"/>
  <c r="X1255" i="1"/>
  <c r="Q1255" i="1"/>
  <c r="P1255" i="1"/>
  <c r="O1255" i="1"/>
  <c r="N1255" i="1"/>
  <c r="M1255" i="1"/>
  <c r="K1255" i="1"/>
  <c r="J1255" i="1"/>
  <c r="I1255" i="1"/>
  <c r="H1255" i="1"/>
  <c r="G1255" i="1"/>
  <c r="F1255" i="1"/>
  <c r="AQ1254" i="1"/>
  <c r="AO1254" i="1"/>
  <c r="AN1254" i="1"/>
  <c r="AM1254" i="1"/>
  <c r="AH1254" i="1"/>
  <c r="AK1254" i="1" s="1"/>
  <c r="AF1254" i="1"/>
  <c r="X1254" i="1"/>
  <c r="Q1254" i="1"/>
  <c r="P1254" i="1"/>
  <c r="O1254" i="1"/>
  <c r="N1254" i="1"/>
  <c r="M1254" i="1"/>
  <c r="K1254" i="1"/>
  <c r="J1254" i="1"/>
  <c r="I1254" i="1"/>
  <c r="H1254" i="1"/>
  <c r="G1254" i="1"/>
  <c r="F1254" i="1"/>
  <c r="AQ1253" i="1"/>
  <c r="AO1253" i="1"/>
  <c r="AN1253" i="1"/>
  <c r="AM1253" i="1"/>
  <c r="AH1253" i="1"/>
  <c r="AK1253" i="1" s="1"/>
  <c r="AF1253" i="1"/>
  <c r="X1253" i="1"/>
  <c r="Q1253" i="1"/>
  <c r="P1253" i="1"/>
  <c r="O1253" i="1"/>
  <c r="N1253" i="1"/>
  <c r="M1253" i="1"/>
  <c r="K1253" i="1"/>
  <c r="J1253" i="1"/>
  <c r="I1253" i="1"/>
  <c r="H1253" i="1"/>
  <c r="G1253" i="1"/>
  <c r="F1253" i="1"/>
  <c r="AQ1252" i="1"/>
  <c r="AO1252" i="1"/>
  <c r="AN1252" i="1"/>
  <c r="AM1252" i="1"/>
  <c r="AH1252" i="1"/>
  <c r="AK1252" i="1" s="1"/>
  <c r="AF1252" i="1"/>
  <c r="X1252" i="1"/>
  <c r="Q1252" i="1"/>
  <c r="P1252" i="1"/>
  <c r="O1252" i="1"/>
  <c r="N1252" i="1"/>
  <c r="M1252" i="1"/>
  <c r="K1252" i="1"/>
  <c r="J1252" i="1"/>
  <c r="I1252" i="1"/>
  <c r="H1252" i="1"/>
  <c r="G1252" i="1"/>
  <c r="F1252" i="1"/>
  <c r="AQ1251" i="1"/>
  <c r="AO1251" i="1"/>
  <c r="AN1251" i="1"/>
  <c r="AM1251" i="1"/>
  <c r="AH1251" i="1"/>
  <c r="AK1251" i="1" s="1"/>
  <c r="AF1251" i="1"/>
  <c r="X1251" i="1"/>
  <c r="Q1251" i="1"/>
  <c r="P1251" i="1"/>
  <c r="O1251" i="1"/>
  <c r="N1251" i="1"/>
  <c r="M1251" i="1"/>
  <c r="K1251" i="1"/>
  <c r="J1251" i="1"/>
  <c r="I1251" i="1"/>
  <c r="H1251" i="1"/>
  <c r="G1251" i="1"/>
  <c r="F1251" i="1"/>
  <c r="AQ1250" i="1"/>
  <c r="AO1250" i="1"/>
  <c r="AN1250" i="1"/>
  <c r="AM1250" i="1"/>
  <c r="AH1250" i="1"/>
  <c r="AK1250" i="1" s="1"/>
  <c r="AF1250" i="1"/>
  <c r="X1250" i="1"/>
  <c r="Q1250" i="1"/>
  <c r="P1250" i="1"/>
  <c r="O1250" i="1"/>
  <c r="N1250" i="1"/>
  <c r="M1250" i="1"/>
  <c r="K1250" i="1"/>
  <c r="J1250" i="1"/>
  <c r="I1250" i="1"/>
  <c r="H1250" i="1"/>
  <c r="G1250" i="1"/>
  <c r="F1250" i="1"/>
  <c r="AQ1249" i="1"/>
  <c r="AO1249" i="1"/>
  <c r="AN1249" i="1"/>
  <c r="AM1249" i="1"/>
  <c r="AH1249" i="1"/>
  <c r="AK1249" i="1" s="1"/>
  <c r="AF1249" i="1"/>
  <c r="X1249" i="1"/>
  <c r="Q1249" i="1"/>
  <c r="P1249" i="1"/>
  <c r="O1249" i="1"/>
  <c r="N1249" i="1"/>
  <c r="M1249" i="1"/>
  <c r="K1249" i="1"/>
  <c r="J1249" i="1"/>
  <c r="I1249" i="1"/>
  <c r="H1249" i="1"/>
  <c r="G1249" i="1"/>
  <c r="F1249" i="1"/>
  <c r="AQ1248" i="1"/>
  <c r="AO1248" i="1"/>
  <c r="AN1248" i="1"/>
  <c r="AM1248" i="1"/>
  <c r="AH1248" i="1"/>
  <c r="AK1248" i="1" s="1"/>
  <c r="AF1248" i="1"/>
  <c r="X1248" i="1"/>
  <c r="Q1248" i="1"/>
  <c r="P1248" i="1"/>
  <c r="O1248" i="1"/>
  <c r="N1248" i="1"/>
  <c r="M1248" i="1"/>
  <c r="K1248" i="1"/>
  <c r="J1248" i="1"/>
  <c r="I1248" i="1"/>
  <c r="H1248" i="1"/>
  <c r="G1248" i="1"/>
  <c r="F1248" i="1"/>
  <c r="AQ1247" i="1"/>
  <c r="AO1247" i="1"/>
  <c r="AN1247" i="1"/>
  <c r="AM1247" i="1"/>
  <c r="AH1247" i="1"/>
  <c r="AK1247" i="1" s="1"/>
  <c r="AF1247" i="1"/>
  <c r="X1247" i="1"/>
  <c r="Q1247" i="1"/>
  <c r="P1247" i="1"/>
  <c r="O1247" i="1"/>
  <c r="N1247" i="1"/>
  <c r="M1247" i="1"/>
  <c r="K1247" i="1"/>
  <c r="J1247" i="1"/>
  <c r="I1247" i="1"/>
  <c r="H1247" i="1"/>
  <c r="G1247" i="1"/>
  <c r="F1247" i="1"/>
  <c r="AQ1246" i="1"/>
  <c r="AO1246" i="1"/>
  <c r="AN1246" i="1"/>
  <c r="AM1246" i="1"/>
  <c r="AH1246" i="1"/>
  <c r="AK1246" i="1" s="1"/>
  <c r="AF1246" i="1"/>
  <c r="X1246" i="1"/>
  <c r="Q1246" i="1"/>
  <c r="P1246" i="1"/>
  <c r="O1246" i="1"/>
  <c r="N1246" i="1"/>
  <c r="M1246" i="1"/>
  <c r="K1246" i="1"/>
  <c r="J1246" i="1"/>
  <c r="I1246" i="1"/>
  <c r="H1246" i="1"/>
  <c r="G1246" i="1"/>
  <c r="F1246" i="1"/>
  <c r="AQ1245" i="1"/>
  <c r="AO1245" i="1"/>
  <c r="AN1245" i="1"/>
  <c r="AM1245" i="1"/>
  <c r="AH1245" i="1"/>
  <c r="AK1245" i="1" s="1"/>
  <c r="AF1245" i="1"/>
  <c r="X1245" i="1"/>
  <c r="Q1245" i="1"/>
  <c r="P1245" i="1"/>
  <c r="O1245" i="1"/>
  <c r="N1245" i="1"/>
  <c r="M1245" i="1"/>
  <c r="K1245" i="1"/>
  <c r="J1245" i="1"/>
  <c r="I1245" i="1"/>
  <c r="H1245" i="1"/>
  <c r="G1245" i="1"/>
  <c r="F1245" i="1"/>
  <c r="AQ1244" i="1"/>
  <c r="AO1244" i="1"/>
  <c r="AN1244" i="1"/>
  <c r="AM1244" i="1"/>
  <c r="AH1244" i="1"/>
  <c r="AK1244" i="1" s="1"/>
  <c r="AF1244" i="1"/>
  <c r="X1244" i="1"/>
  <c r="Q1244" i="1"/>
  <c r="P1244" i="1"/>
  <c r="O1244" i="1"/>
  <c r="N1244" i="1"/>
  <c r="M1244" i="1"/>
  <c r="K1244" i="1"/>
  <c r="J1244" i="1"/>
  <c r="I1244" i="1"/>
  <c r="H1244" i="1"/>
  <c r="G1244" i="1"/>
  <c r="F1244" i="1"/>
  <c r="AQ1243" i="1"/>
  <c r="AO1243" i="1"/>
  <c r="AN1243" i="1"/>
  <c r="AM1243" i="1"/>
  <c r="AH1243" i="1"/>
  <c r="AK1243" i="1" s="1"/>
  <c r="AF1243" i="1"/>
  <c r="X1243" i="1"/>
  <c r="Q1243" i="1"/>
  <c r="P1243" i="1"/>
  <c r="O1243" i="1"/>
  <c r="N1243" i="1"/>
  <c r="M1243" i="1"/>
  <c r="K1243" i="1"/>
  <c r="J1243" i="1"/>
  <c r="I1243" i="1"/>
  <c r="H1243" i="1"/>
  <c r="G1243" i="1"/>
  <c r="F1243" i="1"/>
  <c r="AQ1242" i="1"/>
  <c r="AO1242" i="1"/>
  <c r="AN1242" i="1"/>
  <c r="AM1242" i="1"/>
  <c r="AH1242" i="1"/>
  <c r="AK1242" i="1" s="1"/>
  <c r="AF1242" i="1"/>
  <c r="X1242" i="1"/>
  <c r="Q1242" i="1"/>
  <c r="P1242" i="1"/>
  <c r="O1242" i="1"/>
  <c r="N1242" i="1"/>
  <c r="M1242" i="1"/>
  <c r="K1242" i="1"/>
  <c r="J1242" i="1"/>
  <c r="I1242" i="1"/>
  <c r="H1242" i="1"/>
  <c r="G1242" i="1"/>
  <c r="F1242" i="1"/>
  <c r="AQ1241" i="1"/>
  <c r="AO1241" i="1"/>
  <c r="AN1241" i="1"/>
  <c r="AM1241" i="1"/>
  <c r="AH1241" i="1"/>
  <c r="AK1241" i="1" s="1"/>
  <c r="AF1241" i="1"/>
  <c r="X1241" i="1"/>
  <c r="Q1241" i="1"/>
  <c r="P1241" i="1"/>
  <c r="O1241" i="1"/>
  <c r="N1241" i="1"/>
  <c r="M1241" i="1"/>
  <c r="K1241" i="1"/>
  <c r="J1241" i="1"/>
  <c r="I1241" i="1"/>
  <c r="H1241" i="1"/>
  <c r="G1241" i="1"/>
  <c r="F1241" i="1"/>
  <c r="AQ1240" i="1"/>
  <c r="AO1240" i="1"/>
  <c r="AN1240" i="1"/>
  <c r="AM1240" i="1"/>
  <c r="AH1240" i="1"/>
  <c r="AK1240" i="1" s="1"/>
  <c r="AF1240" i="1"/>
  <c r="X1240" i="1"/>
  <c r="Q1240" i="1"/>
  <c r="P1240" i="1"/>
  <c r="O1240" i="1"/>
  <c r="N1240" i="1"/>
  <c r="M1240" i="1"/>
  <c r="K1240" i="1"/>
  <c r="J1240" i="1"/>
  <c r="I1240" i="1"/>
  <c r="H1240" i="1"/>
  <c r="G1240" i="1"/>
  <c r="F1240" i="1"/>
  <c r="AQ1239" i="1"/>
  <c r="AO1239" i="1"/>
  <c r="AN1239" i="1"/>
  <c r="AM1239" i="1"/>
  <c r="AH1239" i="1"/>
  <c r="AK1239" i="1" s="1"/>
  <c r="AF1239" i="1"/>
  <c r="X1239" i="1"/>
  <c r="Q1239" i="1"/>
  <c r="P1239" i="1"/>
  <c r="O1239" i="1"/>
  <c r="N1239" i="1"/>
  <c r="M1239" i="1"/>
  <c r="K1239" i="1"/>
  <c r="J1239" i="1"/>
  <c r="I1239" i="1"/>
  <c r="H1239" i="1"/>
  <c r="G1239" i="1"/>
  <c r="F1239" i="1"/>
  <c r="AQ1238" i="1"/>
  <c r="AO1238" i="1"/>
  <c r="AN1238" i="1"/>
  <c r="AM1238" i="1"/>
  <c r="AH1238" i="1"/>
  <c r="AK1238" i="1" s="1"/>
  <c r="AF1238" i="1"/>
  <c r="X1238" i="1"/>
  <c r="Q1238" i="1"/>
  <c r="P1238" i="1"/>
  <c r="O1238" i="1"/>
  <c r="N1238" i="1"/>
  <c r="M1238" i="1"/>
  <c r="K1238" i="1"/>
  <c r="J1238" i="1"/>
  <c r="I1238" i="1"/>
  <c r="H1238" i="1"/>
  <c r="G1238" i="1"/>
  <c r="F1238" i="1"/>
  <c r="AQ1237" i="1"/>
  <c r="AO1237" i="1"/>
  <c r="AN1237" i="1"/>
  <c r="AM1237" i="1"/>
  <c r="AH1237" i="1"/>
  <c r="AK1237" i="1" s="1"/>
  <c r="AF1237" i="1"/>
  <c r="X1237" i="1"/>
  <c r="Q1237" i="1"/>
  <c r="P1237" i="1"/>
  <c r="O1237" i="1"/>
  <c r="N1237" i="1"/>
  <c r="M1237" i="1"/>
  <c r="K1237" i="1"/>
  <c r="J1237" i="1"/>
  <c r="I1237" i="1"/>
  <c r="H1237" i="1"/>
  <c r="G1237" i="1"/>
  <c r="F1237" i="1"/>
  <c r="AQ1236" i="1"/>
  <c r="AO1236" i="1"/>
  <c r="AN1236" i="1"/>
  <c r="AM1236" i="1"/>
  <c r="AH1236" i="1"/>
  <c r="AK1236" i="1" s="1"/>
  <c r="AF1236" i="1"/>
  <c r="X1236" i="1"/>
  <c r="Q1236" i="1"/>
  <c r="P1236" i="1"/>
  <c r="O1236" i="1"/>
  <c r="N1236" i="1"/>
  <c r="M1236" i="1"/>
  <c r="K1236" i="1"/>
  <c r="J1236" i="1"/>
  <c r="I1236" i="1"/>
  <c r="H1236" i="1"/>
  <c r="G1236" i="1"/>
  <c r="F1236" i="1"/>
  <c r="AQ1235" i="1"/>
  <c r="AO1235" i="1"/>
  <c r="AN1235" i="1"/>
  <c r="AM1235" i="1"/>
  <c r="AH1235" i="1"/>
  <c r="AK1235" i="1" s="1"/>
  <c r="AF1235" i="1"/>
  <c r="X1235" i="1"/>
  <c r="Q1235" i="1"/>
  <c r="P1235" i="1"/>
  <c r="O1235" i="1"/>
  <c r="N1235" i="1"/>
  <c r="M1235" i="1"/>
  <c r="K1235" i="1"/>
  <c r="J1235" i="1"/>
  <c r="I1235" i="1"/>
  <c r="H1235" i="1"/>
  <c r="G1235" i="1"/>
  <c r="F1235" i="1"/>
  <c r="AQ1234" i="1"/>
  <c r="AO1234" i="1"/>
  <c r="AN1234" i="1"/>
  <c r="AM1234" i="1"/>
  <c r="AH1234" i="1"/>
  <c r="AK1234" i="1" s="1"/>
  <c r="AF1234" i="1"/>
  <c r="X1234" i="1"/>
  <c r="Q1234" i="1"/>
  <c r="P1234" i="1"/>
  <c r="O1234" i="1"/>
  <c r="N1234" i="1"/>
  <c r="M1234" i="1"/>
  <c r="K1234" i="1"/>
  <c r="J1234" i="1"/>
  <c r="I1234" i="1"/>
  <c r="H1234" i="1"/>
  <c r="G1234" i="1"/>
  <c r="F1234" i="1"/>
  <c r="AQ1233" i="1"/>
  <c r="AO1233" i="1"/>
  <c r="AN1233" i="1"/>
  <c r="AM1233" i="1"/>
  <c r="AH1233" i="1"/>
  <c r="AK1233" i="1" s="1"/>
  <c r="AF1233" i="1"/>
  <c r="X1233" i="1"/>
  <c r="Q1233" i="1"/>
  <c r="P1233" i="1"/>
  <c r="O1233" i="1"/>
  <c r="N1233" i="1"/>
  <c r="M1233" i="1"/>
  <c r="K1233" i="1"/>
  <c r="J1233" i="1"/>
  <c r="I1233" i="1"/>
  <c r="H1233" i="1"/>
  <c r="G1233" i="1"/>
  <c r="F1233" i="1"/>
  <c r="AQ1232" i="1"/>
  <c r="AO1232" i="1"/>
  <c r="AN1232" i="1"/>
  <c r="AM1232" i="1"/>
  <c r="AH1232" i="1"/>
  <c r="AK1232" i="1" s="1"/>
  <c r="AF1232" i="1"/>
  <c r="X1232" i="1"/>
  <c r="Q1232" i="1"/>
  <c r="P1232" i="1"/>
  <c r="O1232" i="1"/>
  <c r="N1232" i="1"/>
  <c r="M1232" i="1"/>
  <c r="K1232" i="1"/>
  <c r="J1232" i="1"/>
  <c r="I1232" i="1"/>
  <c r="H1232" i="1"/>
  <c r="G1232" i="1"/>
  <c r="F1232" i="1"/>
  <c r="AQ1231" i="1"/>
  <c r="AO1231" i="1"/>
  <c r="AN1231" i="1"/>
  <c r="AM1231" i="1"/>
  <c r="AH1231" i="1"/>
  <c r="AK1231" i="1" s="1"/>
  <c r="AF1231" i="1"/>
  <c r="X1231" i="1"/>
  <c r="Q1231" i="1"/>
  <c r="P1231" i="1"/>
  <c r="O1231" i="1"/>
  <c r="N1231" i="1"/>
  <c r="M1231" i="1"/>
  <c r="K1231" i="1"/>
  <c r="J1231" i="1"/>
  <c r="I1231" i="1"/>
  <c r="H1231" i="1"/>
  <c r="G1231" i="1"/>
  <c r="F1231" i="1"/>
  <c r="AQ1230" i="1"/>
  <c r="AO1230" i="1"/>
  <c r="AN1230" i="1"/>
  <c r="AM1230" i="1"/>
  <c r="AH1230" i="1"/>
  <c r="AK1230" i="1" s="1"/>
  <c r="AF1230" i="1"/>
  <c r="X1230" i="1"/>
  <c r="Q1230" i="1"/>
  <c r="P1230" i="1"/>
  <c r="O1230" i="1"/>
  <c r="N1230" i="1"/>
  <c r="M1230" i="1"/>
  <c r="K1230" i="1"/>
  <c r="J1230" i="1"/>
  <c r="I1230" i="1"/>
  <c r="H1230" i="1"/>
  <c r="G1230" i="1"/>
  <c r="F1230" i="1"/>
  <c r="AQ1229" i="1"/>
  <c r="AO1229" i="1"/>
  <c r="AN1229" i="1"/>
  <c r="AM1229" i="1"/>
  <c r="AH1229" i="1"/>
  <c r="AK1229" i="1" s="1"/>
  <c r="AF1229" i="1"/>
  <c r="X1229" i="1"/>
  <c r="Q1229" i="1"/>
  <c r="P1229" i="1"/>
  <c r="O1229" i="1"/>
  <c r="N1229" i="1"/>
  <c r="M1229" i="1"/>
  <c r="K1229" i="1"/>
  <c r="J1229" i="1"/>
  <c r="I1229" i="1"/>
  <c r="H1229" i="1"/>
  <c r="G1229" i="1"/>
  <c r="F1229" i="1"/>
  <c r="AQ1228" i="1"/>
  <c r="AO1228" i="1"/>
  <c r="AN1228" i="1"/>
  <c r="AM1228" i="1"/>
  <c r="AH1228" i="1"/>
  <c r="AK1228" i="1" s="1"/>
  <c r="AF1228" i="1"/>
  <c r="X1228" i="1"/>
  <c r="Q1228" i="1"/>
  <c r="P1228" i="1"/>
  <c r="O1228" i="1"/>
  <c r="N1228" i="1"/>
  <c r="M1228" i="1"/>
  <c r="K1228" i="1"/>
  <c r="J1228" i="1"/>
  <c r="I1228" i="1"/>
  <c r="H1228" i="1"/>
  <c r="G1228" i="1"/>
  <c r="F1228" i="1"/>
  <c r="AQ1227" i="1"/>
  <c r="AO1227" i="1"/>
  <c r="AN1227" i="1"/>
  <c r="AM1227" i="1"/>
  <c r="AH1227" i="1"/>
  <c r="AK1227" i="1" s="1"/>
  <c r="AF1227" i="1"/>
  <c r="X1227" i="1"/>
  <c r="Q1227" i="1"/>
  <c r="P1227" i="1"/>
  <c r="O1227" i="1"/>
  <c r="N1227" i="1"/>
  <c r="M1227" i="1"/>
  <c r="K1227" i="1"/>
  <c r="J1227" i="1"/>
  <c r="I1227" i="1"/>
  <c r="H1227" i="1"/>
  <c r="G1227" i="1"/>
  <c r="F1227" i="1"/>
  <c r="AQ1226" i="1"/>
  <c r="AO1226" i="1"/>
  <c r="AN1226" i="1"/>
  <c r="AM1226" i="1"/>
  <c r="AH1226" i="1"/>
  <c r="AK1226" i="1" s="1"/>
  <c r="AF1226" i="1"/>
  <c r="X1226" i="1"/>
  <c r="Q1226" i="1"/>
  <c r="P1226" i="1"/>
  <c r="O1226" i="1"/>
  <c r="N1226" i="1"/>
  <c r="M1226" i="1"/>
  <c r="K1226" i="1"/>
  <c r="J1226" i="1"/>
  <c r="I1226" i="1"/>
  <c r="H1226" i="1"/>
  <c r="G1226" i="1"/>
  <c r="F1226" i="1"/>
  <c r="AQ1225" i="1"/>
  <c r="AO1225" i="1"/>
  <c r="AN1225" i="1"/>
  <c r="AM1225" i="1"/>
  <c r="AH1225" i="1"/>
  <c r="AK1225" i="1" s="1"/>
  <c r="AF1225" i="1"/>
  <c r="X1225" i="1"/>
  <c r="Q1225" i="1"/>
  <c r="P1225" i="1"/>
  <c r="O1225" i="1"/>
  <c r="N1225" i="1"/>
  <c r="M1225" i="1"/>
  <c r="K1225" i="1"/>
  <c r="J1225" i="1"/>
  <c r="I1225" i="1"/>
  <c r="H1225" i="1"/>
  <c r="G1225" i="1"/>
  <c r="F1225" i="1"/>
  <c r="BI1224" i="1"/>
  <c r="BH1224" i="1"/>
  <c r="BG1224" i="1"/>
  <c r="BF1224" i="1"/>
  <c r="BE1224" i="1"/>
  <c r="BD1224" i="1"/>
  <c r="BC1224" i="1"/>
  <c r="BB1224" i="1"/>
  <c r="BA1224" i="1"/>
  <c r="AZ1224" i="1"/>
  <c r="AY1224" i="1"/>
  <c r="AW1224" i="1"/>
  <c r="AT1224" i="1"/>
  <c r="AQ1224" i="1"/>
  <c r="AO1224" i="1"/>
  <c r="AN1224" i="1"/>
  <c r="AM1224" i="1"/>
  <c r="AH1224" i="1"/>
  <c r="AK1224" i="1" s="1"/>
  <c r="AF1224" i="1"/>
  <c r="X1224" i="1"/>
  <c r="Q1224" i="1"/>
  <c r="P1224" i="1"/>
  <c r="O1224" i="1"/>
  <c r="N1224" i="1"/>
  <c r="M1224" i="1"/>
  <c r="K1224" i="1"/>
  <c r="J1224" i="1"/>
  <c r="I1224" i="1"/>
  <c r="H1224" i="1"/>
  <c r="G1224" i="1"/>
  <c r="F1224" i="1"/>
  <c r="E1224" i="1"/>
  <c r="E1225" i="1" s="1"/>
  <c r="E1226" i="1" s="1"/>
  <c r="E1227" i="1" s="1"/>
  <c r="E1228" i="1" s="1"/>
  <c r="E1229" i="1" s="1"/>
  <c r="E1230" i="1" s="1"/>
  <c r="E1231" i="1" s="1"/>
  <c r="E1232" i="1" s="1"/>
  <c r="E1233" i="1" s="1"/>
  <c r="E1234" i="1" s="1"/>
  <c r="E1235" i="1" s="1"/>
  <c r="E1236" i="1" s="1"/>
  <c r="E1237" i="1" s="1"/>
  <c r="E1238" i="1" s="1"/>
  <c r="E1239" i="1" s="1"/>
  <c r="E1240" i="1" s="1"/>
  <c r="E1241" i="1" s="1"/>
  <c r="E1242" i="1" s="1"/>
  <c r="E1243" i="1" s="1"/>
  <c r="E1244" i="1" s="1"/>
  <c r="E1245" i="1" s="1"/>
  <c r="E1246" i="1" s="1"/>
  <c r="E1247" i="1" s="1"/>
  <c r="E1248" i="1" s="1"/>
  <c r="E1249" i="1" s="1"/>
  <c r="E1250" i="1" s="1"/>
  <c r="E1251" i="1" s="1"/>
  <c r="E1252" i="1" s="1"/>
  <c r="E1253" i="1" s="1"/>
  <c r="E1254" i="1" s="1"/>
  <c r="E1255" i="1" s="1"/>
  <c r="E1256" i="1" s="1"/>
  <c r="E1257" i="1" s="1"/>
  <c r="E1258" i="1" s="1"/>
  <c r="D1224" i="1"/>
  <c r="D1225" i="1" s="1"/>
  <c r="D1226" i="1" s="1"/>
  <c r="D1227" i="1" s="1"/>
  <c r="D1228" i="1" s="1"/>
  <c r="D1229" i="1" s="1"/>
  <c r="D1230" i="1" s="1"/>
  <c r="D1231" i="1" s="1"/>
  <c r="D1232" i="1" s="1"/>
  <c r="D1233" i="1" s="1"/>
  <c r="D1234" i="1" s="1"/>
  <c r="D1235" i="1" s="1"/>
  <c r="D1236" i="1" s="1"/>
  <c r="D1237" i="1" s="1"/>
  <c r="D1238" i="1" s="1"/>
  <c r="D1239" i="1" s="1"/>
  <c r="D1240" i="1" s="1"/>
  <c r="D1241" i="1" s="1"/>
  <c r="D1242" i="1" s="1"/>
  <c r="D1243" i="1" s="1"/>
  <c r="D1244" i="1" s="1"/>
  <c r="D1245" i="1" s="1"/>
  <c r="D1246" i="1" s="1"/>
  <c r="D1247" i="1" s="1"/>
  <c r="D1248" i="1" s="1"/>
  <c r="D1249" i="1" s="1"/>
  <c r="D1250" i="1" s="1"/>
  <c r="D1251" i="1" s="1"/>
  <c r="D1252" i="1" s="1"/>
  <c r="D1253" i="1" s="1"/>
  <c r="D1254" i="1" s="1"/>
  <c r="D1255" i="1" s="1"/>
  <c r="D1256" i="1" s="1"/>
  <c r="D1257" i="1" s="1"/>
  <c r="D1258" i="1" s="1"/>
  <c r="C1224" i="1"/>
  <c r="AS1224" i="1" s="1"/>
  <c r="AQ1223" i="1"/>
  <c r="AN1223" i="1"/>
  <c r="AM1223" i="1"/>
  <c r="AK1223" i="1"/>
  <c r="AH1223" i="1"/>
  <c r="AF1223" i="1"/>
  <c r="AB1223" i="1"/>
  <c r="AA1223" i="1"/>
  <c r="Z1223" i="1"/>
  <c r="Y1223" i="1"/>
  <c r="X1223" i="1"/>
  <c r="R1223" i="1"/>
  <c r="J1223" i="1"/>
  <c r="H1223" i="1"/>
  <c r="F1223" i="1"/>
  <c r="AQ1222" i="1"/>
  <c r="AN1222" i="1"/>
  <c r="AM1222" i="1"/>
  <c r="AK1222" i="1"/>
  <c r="AH1222" i="1"/>
  <c r="AF1222" i="1"/>
  <c r="AB1222" i="1"/>
  <c r="AA1222" i="1"/>
  <c r="Z1222" i="1"/>
  <c r="Y1222" i="1"/>
  <c r="X1222" i="1"/>
  <c r="R1222" i="1"/>
  <c r="J1222" i="1"/>
  <c r="H1222" i="1"/>
  <c r="F1222" i="1"/>
  <c r="AQ1221" i="1"/>
  <c r="AN1221" i="1"/>
  <c r="AM1221" i="1"/>
  <c r="AK1221" i="1"/>
  <c r="AH1221" i="1"/>
  <c r="AF1221" i="1"/>
  <c r="AB1221" i="1"/>
  <c r="AA1221" i="1"/>
  <c r="Z1221" i="1"/>
  <c r="Y1221" i="1"/>
  <c r="X1221" i="1"/>
  <c r="R1221" i="1"/>
  <c r="J1221" i="1"/>
  <c r="H1221" i="1"/>
  <c r="F1221" i="1"/>
  <c r="AQ1220" i="1"/>
  <c r="AN1220" i="1"/>
  <c r="AM1220" i="1"/>
  <c r="AK1220" i="1"/>
  <c r="AH1220" i="1"/>
  <c r="AF1220" i="1"/>
  <c r="AB1220" i="1"/>
  <c r="AA1220" i="1"/>
  <c r="Z1220" i="1"/>
  <c r="Y1220" i="1"/>
  <c r="X1220" i="1"/>
  <c r="R1220" i="1"/>
  <c r="J1220" i="1"/>
  <c r="H1220" i="1"/>
  <c r="F1220" i="1"/>
  <c r="AQ1219" i="1"/>
  <c r="AN1219" i="1"/>
  <c r="AM1219" i="1"/>
  <c r="AK1219" i="1"/>
  <c r="AH1219" i="1"/>
  <c r="AF1219" i="1"/>
  <c r="AB1219" i="1"/>
  <c r="AA1219" i="1"/>
  <c r="Z1219" i="1"/>
  <c r="Y1219" i="1"/>
  <c r="X1219" i="1"/>
  <c r="R1219" i="1"/>
  <c r="J1219" i="1"/>
  <c r="H1219" i="1"/>
  <c r="F1219" i="1"/>
  <c r="AQ1218" i="1"/>
  <c r="AN1218" i="1"/>
  <c r="AM1218" i="1"/>
  <c r="AK1218" i="1"/>
  <c r="AH1218" i="1"/>
  <c r="AF1218" i="1"/>
  <c r="AB1218" i="1"/>
  <c r="AA1218" i="1"/>
  <c r="Z1218" i="1"/>
  <c r="Y1218" i="1"/>
  <c r="X1218" i="1"/>
  <c r="R1218" i="1"/>
  <c r="J1218" i="1"/>
  <c r="H1218" i="1"/>
  <c r="F1218" i="1"/>
  <c r="AQ1217" i="1"/>
  <c r="AN1217" i="1"/>
  <c r="AM1217" i="1"/>
  <c r="AK1217" i="1"/>
  <c r="AH1217" i="1"/>
  <c r="AF1217" i="1"/>
  <c r="AB1217" i="1"/>
  <c r="AA1217" i="1"/>
  <c r="Z1217" i="1"/>
  <c r="Y1217" i="1"/>
  <c r="X1217" i="1"/>
  <c r="R1217" i="1"/>
  <c r="J1217" i="1"/>
  <c r="H1217" i="1"/>
  <c r="F1217" i="1"/>
  <c r="AQ1216" i="1"/>
  <c r="AN1216" i="1"/>
  <c r="AM1216" i="1"/>
  <c r="AK1216" i="1"/>
  <c r="AH1216" i="1"/>
  <c r="AF1216" i="1"/>
  <c r="AB1216" i="1"/>
  <c r="AA1216" i="1"/>
  <c r="Z1216" i="1"/>
  <c r="Y1216" i="1"/>
  <c r="X1216" i="1"/>
  <c r="R1216" i="1"/>
  <c r="J1216" i="1"/>
  <c r="H1216" i="1"/>
  <c r="F1216" i="1"/>
  <c r="AQ1215" i="1"/>
  <c r="AN1215" i="1"/>
  <c r="AM1215" i="1"/>
  <c r="AK1215" i="1"/>
  <c r="AH1215" i="1"/>
  <c r="AF1215" i="1"/>
  <c r="AB1215" i="1"/>
  <c r="AA1215" i="1"/>
  <c r="Z1215" i="1"/>
  <c r="Y1215" i="1"/>
  <c r="X1215" i="1"/>
  <c r="R1215" i="1"/>
  <c r="J1215" i="1"/>
  <c r="H1215" i="1"/>
  <c r="F1215" i="1"/>
  <c r="AQ1214" i="1"/>
  <c r="AN1214" i="1"/>
  <c r="AM1214" i="1"/>
  <c r="AK1214" i="1"/>
  <c r="AH1214" i="1"/>
  <c r="AF1214" i="1"/>
  <c r="AB1214" i="1"/>
  <c r="AA1214" i="1"/>
  <c r="Z1214" i="1"/>
  <c r="Y1214" i="1"/>
  <c r="X1214" i="1"/>
  <c r="R1214" i="1"/>
  <c r="J1214" i="1"/>
  <c r="H1214" i="1"/>
  <c r="F1214" i="1"/>
  <c r="AQ1213" i="1"/>
  <c r="AN1213" i="1"/>
  <c r="AM1213" i="1"/>
  <c r="AK1213" i="1"/>
  <c r="AH1213" i="1"/>
  <c r="AF1213" i="1"/>
  <c r="AB1213" i="1"/>
  <c r="AA1213" i="1"/>
  <c r="Z1213" i="1"/>
  <c r="Y1213" i="1"/>
  <c r="X1213" i="1"/>
  <c r="R1213" i="1"/>
  <c r="J1213" i="1"/>
  <c r="H1213" i="1"/>
  <c r="F1213" i="1"/>
  <c r="AQ1212" i="1"/>
  <c r="AN1212" i="1"/>
  <c r="AM1212" i="1"/>
  <c r="AK1212" i="1"/>
  <c r="AH1212" i="1"/>
  <c r="AF1212" i="1"/>
  <c r="AB1212" i="1"/>
  <c r="AA1212" i="1"/>
  <c r="Z1212" i="1"/>
  <c r="Y1212" i="1"/>
  <c r="X1212" i="1"/>
  <c r="R1212" i="1"/>
  <c r="J1212" i="1"/>
  <c r="H1212" i="1"/>
  <c r="F1212" i="1"/>
  <c r="AQ1211" i="1"/>
  <c r="AN1211" i="1"/>
  <c r="AM1211" i="1"/>
  <c r="AK1211" i="1"/>
  <c r="AH1211" i="1"/>
  <c r="AF1211" i="1"/>
  <c r="AB1211" i="1"/>
  <c r="AA1211" i="1"/>
  <c r="Z1211" i="1"/>
  <c r="Y1211" i="1"/>
  <c r="X1211" i="1"/>
  <c r="R1211" i="1"/>
  <c r="J1211" i="1"/>
  <c r="H1211" i="1"/>
  <c r="F1211" i="1"/>
  <c r="AQ1210" i="1"/>
  <c r="AN1210" i="1"/>
  <c r="AM1210" i="1"/>
  <c r="AK1210" i="1"/>
  <c r="AH1210" i="1"/>
  <c r="AF1210" i="1"/>
  <c r="AB1210" i="1"/>
  <c r="AA1210" i="1"/>
  <c r="Z1210" i="1"/>
  <c r="Y1210" i="1"/>
  <c r="X1210" i="1"/>
  <c r="R1210" i="1"/>
  <c r="J1210" i="1"/>
  <c r="H1210" i="1"/>
  <c r="F1210" i="1"/>
  <c r="AQ1209" i="1"/>
  <c r="AN1209" i="1"/>
  <c r="AM1209" i="1"/>
  <c r="AK1209" i="1"/>
  <c r="AH1209" i="1"/>
  <c r="AF1209" i="1"/>
  <c r="AB1209" i="1"/>
  <c r="AA1209" i="1"/>
  <c r="Z1209" i="1"/>
  <c r="Y1209" i="1"/>
  <c r="X1209" i="1"/>
  <c r="R1209" i="1"/>
  <c r="J1209" i="1"/>
  <c r="H1209" i="1"/>
  <c r="F1209" i="1"/>
  <c r="AQ1208" i="1"/>
  <c r="AN1208" i="1"/>
  <c r="AM1208" i="1"/>
  <c r="AK1208" i="1"/>
  <c r="AH1208" i="1"/>
  <c r="AF1208" i="1"/>
  <c r="AB1208" i="1"/>
  <c r="AA1208" i="1"/>
  <c r="Z1208" i="1"/>
  <c r="Y1208" i="1"/>
  <c r="X1208" i="1"/>
  <c r="R1208" i="1"/>
  <c r="J1208" i="1"/>
  <c r="H1208" i="1"/>
  <c r="F1208" i="1"/>
  <c r="AQ1207" i="1"/>
  <c r="AN1207" i="1"/>
  <c r="AM1207" i="1"/>
  <c r="AK1207" i="1"/>
  <c r="AH1207" i="1"/>
  <c r="AF1207" i="1"/>
  <c r="AB1207" i="1"/>
  <c r="AA1207" i="1"/>
  <c r="Z1207" i="1"/>
  <c r="Y1207" i="1"/>
  <c r="X1207" i="1"/>
  <c r="R1207" i="1"/>
  <c r="J1207" i="1"/>
  <c r="H1207" i="1"/>
  <c r="F1207" i="1"/>
  <c r="AQ1206" i="1"/>
  <c r="AN1206" i="1"/>
  <c r="AM1206" i="1"/>
  <c r="AK1206" i="1"/>
  <c r="AH1206" i="1"/>
  <c r="AF1206" i="1"/>
  <c r="AB1206" i="1"/>
  <c r="AA1206" i="1"/>
  <c r="Z1206" i="1"/>
  <c r="Y1206" i="1"/>
  <c r="X1206" i="1"/>
  <c r="R1206" i="1"/>
  <c r="J1206" i="1"/>
  <c r="H1206" i="1"/>
  <c r="F1206" i="1"/>
  <c r="AQ1205" i="1"/>
  <c r="AN1205" i="1"/>
  <c r="AM1205" i="1"/>
  <c r="AK1205" i="1"/>
  <c r="AH1205" i="1"/>
  <c r="AF1205" i="1"/>
  <c r="AB1205" i="1"/>
  <c r="AA1205" i="1"/>
  <c r="Z1205" i="1"/>
  <c r="Y1205" i="1"/>
  <c r="X1205" i="1"/>
  <c r="R1205" i="1"/>
  <c r="J1205" i="1"/>
  <c r="H1205" i="1"/>
  <c r="F1205" i="1"/>
  <c r="AQ1204" i="1"/>
  <c r="AN1204" i="1"/>
  <c r="AM1204" i="1"/>
  <c r="AK1204" i="1"/>
  <c r="AH1204" i="1"/>
  <c r="AF1204" i="1"/>
  <c r="AB1204" i="1"/>
  <c r="AA1204" i="1"/>
  <c r="Z1204" i="1"/>
  <c r="Y1204" i="1"/>
  <c r="X1204" i="1"/>
  <c r="R1204" i="1"/>
  <c r="J1204" i="1"/>
  <c r="H1204" i="1"/>
  <c r="F1204" i="1"/>
  <c r="AQ1203" i="1"/>
  <c r="AN1203" i="1"/>
  <c r="AM1203" i="1"/>
  <c r="AK1203" i="1"/>
  <c r="AH1203" i="1"/>
  <c r="AF1203" i="1"/>
  <c r="AB1203" i="1"/>
  <c r="AA1203" i="1"/>
  <c r="Z1203" i="1"/>
  <c r="Y1203" i="1"/>
  <c r="X1203" i="1"/>
  <c r="R1203" i="1"/>
  <c r="J1203" i="1"/>
  <c r="I1203" i="1"/>
  <c r="H1203" i="1"/>
  <c r="F1203" i="1"/>
  <c r="AQ1202" i="1"/>
  <c r="AN1202" i="1"/>
  <c r="AM1202" i="1"/>
  <c r="AK1202" i="1"/>
  <c r="AH1202" i="1"/>
  <c r="AF1202" i="1"/>
  <c r="AB1202" i="1"/>
  <c r="AA1202" i="1"/>
  <c r="Z1202" i="1"/>
  <c r="Y1202" i="1"/>
  <c r="X1202" i="1"/>
  <c r="R1202" i="1"/>
  <c r="J1202" i="1"/>
  <c r="I1202" i="1"/>
  <c r="H1202" i="1"/>
  <c r="F1202" i="1"/>
  <c r="AQ1201" i="1"/>
  <c r="AN1201" i="1"/>
  <c r="AM1201" i="1"/>
  <c r="AK1201" i="1"/>
  <c r="AH1201" i="1"/>
  <c r="AF1201" i="1"/>
  <c r="AB1201" i="1"/>
  <c r="AA1201" i="1"/>
  <c r="Z1201" i="1"/>
  <c r="Y1201" i="1"/>
  <c r="X1201" i="1"/>
  <c r="R1201" i="1"/>
  <c r="J1201" i="1"/>
  <c r="I1201" i="1"/>
  <c r="H1201" i="1"/>
  <c r="F1201" i="1"/>
  <c r="AQ1200" i="1"/>
  <c r="AN1200" i="1"/>
  <c r="AM1200" i="1"/>
  <c r="AK1200" i="1"/>
  <c r="AH1200" i="1"/>
  <c r="AF1200" i="1"/>
  <c r="AB1200" i="1"/>
  <c r="AA1200" i="1"/>
  <c r="Z1200" i="1"/>
  <c r="Y1200" i="1"/>
  <c r="X1200" i="1"/>
  <c r="R1200" i="1"/>
  <c r="J1200" i="1"/>
  <c r="I1200" i="1"/>
  <c r="H1200" i="1"/>
  <c r="F1200" i="1"/>
  <c r="AQ1199" i="1"/>
  <c r="AN1199" i="1"/>
  <c r="AM1199" i="1"/>
  <c r="AK1199" i="1"/>
  <c r="AH1199" i="1"/>
  <c r="AF1199" i="1"/>
  <c r="AB1199" i="1"/>
  <c r="AA1199" i="1"/>
  <c r="Z1199" i="1"/>
  <c r="Y1199" i="1"/>
  <c r="X1199" i="1"/>
  <c r="R1199" i="1"/>
  <c r="J1199" i="1"/>
  <c r="I1199" i="1"/>
  <c r="H1199" i="1"/>
  <c r="F1199" i="1"/>
  <c r="AQ1198" i="1"/>
  <c r="AN1198" i="1"/>
  <c r="AM1198" i="1"/>
  <c r="AK1198" i="1"/>
  <c r="AH1198" i="1"/>
  <c r="AF1198" i="1"/>
  <c r="AB1198" i="1"/>
  <c r="AA1198" i="1"/>
  <c r="Z1198" i="1"/>
  <c r="Y1198" i="1"/>
  <c r="X1198" i="1"/>
  <c r="R1198" i="1"/>
  <c r="J1198" i="1"/>
  <c r="I1198" i="1"/>
  <c r="H1198" i="1"/>
  <c r="F1198" i="1"/>
  <c r="AQ1197" i="1"/>
  <c r="AN1197" i="1"/>
  <c r="AM1197" i="1"/>
  <c r="AK1197" i="1"/>
  <c r="AH1197" i="1"/>
  <c r="AF1197" i="1"/>
  <c r="AB1197" i="1"/>
  <c r="AA1197" i="1"/>
  <c r="Z1197" i="1"/>
  <c r="Y1197" i="1"/>
  <c r="X1197" i="1"/>
  <c r="R1197" i="1"/>
  <c r="J1197" i="1"/>
  <c r="I1197" i="1"/>
  <c r="H1197" i="1"/>
  <c r="F1197" i="1"/>
  <c r="AQ1196" i="1"/>
  <c r="AN1196" i="1"/>
  <c r="AM1196" i="1"/>
  <c r="AK1196" i="1"/>
  <c r="AH1196" i="1"/>
  <c r="AF1196" i="1"/>
  <c r="AB1196" i="1"/>
  <c r="AA1196" i="1"/>
  <c r="Z1196" i="1"/>
  <c r="Y1196" i="1"/>
  <c r="X1196" i="1"/>
  <c r="R1196" i="1"/>
  <c r="J1196" i="1"/>
  <c r="I1196" i="1"/>
  <c r="H1196" i="1"/>
  <c r="F1196" i="1"/>
  <c r="AQ1195" i="1"/>
  <c r="AN1195" i="1"/>
  <c r="AM1195" i="1"/>
  <c r="AK1195" i="1"/>
  <c r="AH1195" i="1"/>
  <c r="AF1195" i="1"/>
  <c r="AB1195" i="1"/>
  <c r="AA1195" i="1"/>
  <c r="Z1195" i="1"/>
  <c r="Y1195" i="1"/>
  <c r="X1195" i="1"/>
  <c r="R1195" i="1"/>
  <c r="J1195" i="1"/>
  <c r="I1195" i="1"/>
  <c r="H1195" i="1"/>
  <c r="F1195" i="1"/>
  <c r="AQ1194" i="1"/>
  <c r="AN1194" i="1"/>
  <c r="AM1194" i="1"/>
  <c r="AK1194" i="1"/>
  <c r="AH1194" i="1"/>
  <c r="AF1194" i="1"/>
  <c r="AB1194" i="1"/>
  <c r="AA1194" i="1"/>
  <c r="Z1194" i="1"/>
  <c r="Y1194" i="1"/>
  <c r="X1194" i="1"/>
  <c r="R1194" i="1"/>
  <c r="J1194" i="1"/>
  <c r="I1194" i="1"/>
  <c r="H1194" i="1"/>
  <c r="F1194" i="1"/>
  <c r="AQ1193" i="1"/>
  <c r="AN1193" i="1"/>
  <c r="AM1193" i="1"/>
  <c r="AK1193" i="1"/>
  <c r="AH1193" i="1"/>
  <c r="AF1193" i="1"/>
  <c r="AB1193" i="1"/>
  <c r="AA1193" i="1"/>
  <c r="Z1193" i="1"/>
  <c r="Y1193" i="1"/>
  <c r="X1193" i="1"/>
  <c r="R1193" i="1"/>
  <c r="J1193" i="1"/>
  <c r="I1193" i="1"/>
  <c r="H1193" i="1"/>
  <c r="F1193" i="1"/>
  <c r="AQ1192" i="1"/>
  <c r="AN1192" i="1"/>
  <c r="AM1192" i="1"/>
  <c r="AK1192" i="1"/>
  <c r="AH1192" i="1"/>
  <c r="AF1192" i="1"/>
  <c r="AB1192" i="1"/>
  <c r="AA1192" i="1"/>
  <c r="Z1192" i="1"/>
  <c r="Y1192" i="1"/>
  <c r="X1192" i="1"/>
  <c r="R1192" i="1"/>
  <c r="J1192" i="1"/>
  <c r="I1192" i="1"/>
  <c r="H1192" i="1"/>
  <c r="F1192" i="1"/>
  <c r="AQ1191" i="1"/>
  <c r="AN1191" i="1"/>
  <c r="AM1191" i="1"/>
  <c r="AK1191" i="1"/>
  <c r="AH1191" i="1"/>
  <c r="AF1191" i="1"/>
  <c r="AB1191" i="1"/>
  <c r="AA1191" i="1"/>
  <c r="Z1191" i="1"/>
  <c r="Y1191" i="1"/>
  <c r="X1191" i="1"/>
  <c r="R1191" i="1"/>
  <c r="J1191" i="1"/>
  <c r="I1191" i="1"/>
  <c r="H1191" i="1"/>
  <c r="F1191" i="1"/>
  <c r="AQ1190" i="1"/>
  <c r="AN1190" i="1"/>
  <c r="AM1190" i="1"/>
  <c r="AK1190" i="1"/>
  <c r="AH1190" i="1"/>
  <c r="AF1190" i="1"/>
  <c r="AB1190" i="1"/>
  <c r="AA1190" i="1"/>
  <c r="Z1190" i="1"/>
  <c r="Y1190" i="1"/>
  <c r="X1190" i="1"/>
  <c r="R1190" i="1"/>
  <c r="J1190" i="1"/>
  <c r="I1190" i="1"/>
  <c r="H1190" i="1"/>
  <c r="F1190" i="1"/>
  <c r="AQ1189" i="1"/>
  <c r="AN1189" i="1"/>
  <c r="AM1189" i="1"/>
  <c r="AK1189" i="1"/>
  <c r="AH1189" i="1"/>
  <c r="AF1189" i="1"/>
  <c r="AB1189" i="1"/>
  <c r="AA1189" i="1"/>
  <c r="Z1189" i="1"/>
  <c r="Y1189" i="1"/>
  <c r="X1189" i="1"/>
  <c r="R1189" i="1"/>
  <c r="J1189" i="1"/>
  <c r="I1189" i="1"/>
  <c r="H1189" i="1"/>
  <c r="F1189" i="1"/>
  <c r="AQ1188" i="1"/>
  <c r="AN1188" i="1"/>
  <c r="AM1188" i="1"/>
  <c r="AK1188" i="1"/>
  <c r="AH1188" i="1"/>
  <c r="AF1188" i="1"/>
  <c r="AB1188" i="1"/>
  <c r="AA1188" i="1"/>
  <c r="Z1188" i="1"/>
  <c r="Y1188" i="1"/>
  <c r="X1188" i="1"/>
  <c r="R1188" i="1"/>
  <c r="J1188" i="1"/>
  <c r="I1188" i="1"/>
  <c r="H1188" i="1"/>
  <c r="F1188" i="1"/>
  <c r="AQ1187" i="1"/>
  <c r="AN1187" i="1"/>
  <c r="AM1187" i="1"/>
  <c r="AK1187" i="1"/>
  <c r="AH1187" i="1"/>
  <c r="AF1187" i="1"/>
  <c r="AB1187" i="1"/>
  <c r="AA1187" i="1"/>
  <c r="Z1187" i="1"/>
  <c r="Y1187" i="1"/>
  <c r="X1187" i="1"/>
  <c r="R1187" i="1"/>
  <c r="J1187" i="1"/>
  <c r="I1187" i="1"/>
  <c r="H1187" i="1"/>
  <c r="F1187" i="1"/>
  <c r="AQ1186" i="1"/>
  <c r="AN1186" i="1"/>
  <c r="AM1186" i="1"/>
  <c r="AK1186" i="1"/>
  <c r="AH1186" i="1"/>
  <c r="AF1186" i="1"/>
  <c r="AB1186" i="1"/>
  <c r="AA1186" i="1"/>
  <c r="Z1186" i="1"/>
  <c r="Y1186" i="1"/>
  <c r="X1186" i="1"/>
  <c r="R1186" i="1"/>
  <c r="J1186" i="1"/>
  <c r="I1186" i="1"/>
  <c r="H1186" i="1"/>
  <c r="F1186" i="1"/>
  <c r="AQ1185" i="1"/>
  <c r="AN1185" i="1"/>
  <c r="AM1185" i="1"/>
  <c r="AK1185" i="1"/>
  <c r="AH1185" i="1"/>
  <c r="AF1185" i="1"/>
  <c r="AB1185" i="1"/>
  <c r="AA1185" i="1"/>
  <c r="Z1185" i="1"/>
  <c r="Y1185" i="1"/>
  <c r="X1185" i="1"/>
  <c r="R1185" i="1"/>
  <c r="J1185" i="1"/>
  <c r="I1185" i="1"/>
  <c r="H1185" i="1"/>
  <c r="F1185" i="1"/>
  <c r="AQ1184" i="1"/>
  <c r="AN1184" i="1"/>
  <c r="AM1184" i="1"/>
  <c r="AK1184" i="1"/>
  <c r="AH1184" i="1"/>
  <c r="AF1184" i="1"/>
  <c r="AB1184" i="1"/>
  <c r="AA1184" i="1"/>
  <c r="Z1184" i="1"/>
  <c r="Y1184" i="1"/>
  <c r="X1184" i="1"/>
  <c r="R1184" i="1"/>
  <c r="J1184" i="1"/>
  <c r="I1184" i="1"/>
  <c r="H1184" i="1"/>
  <c r="F1184" i="1"/>
  <c r="AQ1183" i="1"/>
  <c r="AN1183" i="1"/>
  <c r="AM1183" i="1"/>
  <c r="AK1183" i="1"/>
  <c r="AH1183" i="1"/>
  <c r="AF1183" i="1"/>
  <c r="AB1183" i="1"/>
  <c r="AA1183" i="1"/>
  <c r="Z1183" i="1"/>
  <c r="Y1183" i="1"/>
  <c r="X1183" i="1"/>
  <c r="R1183" i="1"/>
  <c r="J1183" i="1"/>
  <c r="I1183" i="1"/>
  <c r="H1183" i="1"/>
  <c r="F1183" i="1"/>
  <c r="AQ1182" i="1"/>
  <c r="AN1182" i="1"/>
  <c r="AM1182" i="1"/>
  <c r="AK1182" i="1"/>
  <c r="AH1182" i="1"/>
  <c r="AF1182" i="1"/>
  <c r="AB1182" i="1"/>
  <c r="AA1182" i="1"/>
  <c r="Z1182" i="1"/>
  <c r="Y1182" i="1"/>
  <c r="X1182" i="1"/>
  <c r="R1182" i="1"/>
  <c r="J1182" i="1"/>
  <c r="I1182" i="1"/>
  <c r="H1182" i="1"/>
  <c r="F1182" i="1"/>
  <c r="AQ1181" i="1"/>
  <c r="AN1181" i="1"/>
  <c r="AM1181" i="1"/>
  <c r="AK1181" i="1"/>
  <c r="AH1181" i="1"/>
  <c r="AF1181" i="1"/>
  <c r="AB1181" i="1"/>
  <c r="AA1181" i="1"/>
  <c r="Z1181" i="1"/>
  <c r="Y1181" i="1"/>
  <c r="X1181" i="1"/>
  <c r="R1181" i="1"/>
  <c r="J1181" i="1"/>
  <c r="I1181" i="1"/>
  <c r="H1181" i="1"/>
  <c r="F1181" i="1"/>
  <c r="AQ1180" i="1"/>
  <c r="AN1180" i="1"/>
  <c r="AM1180" i="1"/>
  <c r="AK1180" i="1"/>
  <c r="AH1180" i="1"/>
  <c r="AF1180" i="1"/>
  <c r="AB1180" i="1"/>
  <c r="AA1180" i="1"/>
  <c r="Z1180" i="1"/>
  <c r="Y1180" i="1"/>
  <c r="X1180" i="1"/>
  <c r="R1180" i="1"/>
  <c r="J1180" i="1"/>
  <c r="I1180" i="1"/>
  <c r="H1180" i="1"/>
  <c r="F1180" i="1"/>
  <c r="AQ1179" i="1"/>
  <c r="AN1179" i="1"/>
  <c r="AM1179" i="1"/>
  <c r="AK1179" i="1"/>
  <c r="AH1179" i="1"/>
  <c r="AF1179" i="1"/>
  <c r="AB1179" i="1"/>
  <c r="AA1179" i="1"/>
  <c r="Z1179" i="1"/>
  <c r="Y1179" i="1"/>
  <c r="X1179" i="1"/>
  <c r="R1179" i="1"/>
  <c r="J1179" i="1"/>
  <c r="I1179" i="1"/>
  <c r="H1179" i="1"/>
  <c r="F1179" i="1"/>
  <c r="AQ1178" i="1"/>
  <c r="AN1178" i="1"/>
  <c r="AM1178" i="1"/>
  <c r="AK1178" i="1"/>
  <c r="AH1178" i="1"/>
  <c r="AF1178" i="1"/>
  <c r="AB1178" i="1"/>
  <c r="AA1178" i="1"/>
  <c r="Z1178" i="1"/>
  <c r="Y1178" i="1"/>
  <c r="X1178" i="1"/>
  <c r="R1178" i="1"/>
  <c r="J1178" i="1"/>
  <c r="I1178" i="1"/>
  <c r="H1178" i="1"/>
  <c r="F1178" i="1"/>
  <c r="AQ1177" i="1"/>
  <c r="AN1177" i="1"/>
  <c r="AM1177" i="1"/>
  <c r="AK1177" i="1"/>
  <c r="AH1177" i="1"/>
  <c r="AF1177" i="1"/>
  <c r="AB1177" i="1"/>
  <c r="AA1177" i="1"/>
  <c r="Z1177" i="1"/>
  <c r="Y1177" i="1"/>
  <c r="X1177" i="1"/>
  <c r="R1177" i="1"/>
  <c r="J1177" i="1"/>
  <c r="I1177" i="1"/>
  <c r="H1177" i="1"/>
  <c r="F1177" i="1"/>
  <c r="AQ1176" i="1"/>
  <c r="AN1176" i="1"/>
  <c r="AM1176" i="1"/>
  <c r="AK1176" i="1"/>
  <c r="AH1176" i="1"/>
  <c r="AF1176" i="1"/>
  <c r="AB1176" i="1"/>
  <c r="AA1176" i="1"/>
  <c r="Z1176" i="1"/>
  <c r="Y1176" i="1"/>
  <c r="X1176" i="1"/>
  <c r="R1176" i="1"/>
  <c r="J1176" i="1"/>
  <c r="I1176" i="1"/>
  <c r="H1176" i="1"/>
  <c r="F1176" i="1"/>
  <c r="AQ1175" i="1"/>
  <c r="AN1175" i="1"/>
  <c r="AM1175" i="1"/>
  <c r="AK1175" i="1"/>
  <c r="AH1175" i="1"/>
  <c r="AF1175" i="1"/>
  <c r="AB1175" i="1"/>
  <c r="AA1175" i="1"/>
  <c r="Z1175" i="1"/>
  <c r="Y1175" i="1"/>
  <c r="X1175" i="1"/>
  <c r="R1175" i="1"/>
  <c r="J1175" i="1"/>
  <c r="I1175" i="1"/>
  <c r="H1175" i="1"/>
  <c r="F1175" i="1"/>
  <c r="AQ1174" i="1"/>
  <c r="AN1174" i="1"/>
  <c r="AM1174" i="1"/>
  <c r="AK1174" i="1"/>
  <c r="AH1174" i="1"/>
  <c r="AF1174" i="1"/>
  <c r="AB1174" i="1"/>
  <c r="AA1174" i="1"/>
  <c r="Z1174" i="1"/>
  <c r="Y1174" i="1"/>
  <c r="X1174" i="1"/>
  <c r="R1174" i="1"/>
  <c r="J1174" i="1"/>
  <c r="I1174" i="1"/>
  <c r="H1174" i="1"/>
  <c r="F1174" i="1"/>
  <c r="AQ1173" i="1"/>
  <c r="AN1173" i="1"/>
  <c r="AM1173" i="1"/>
  <c r="AK1173" i="1"/>
  <c r="AH1173" i="1"/>
  <c r="AF1173" i="1"/>
  <c r="AB1173" i="1"/>
  <c r="AA1173" i="1"/>
  <c r="Z1173" i="1"/>
  <c r="Y1173" i="1"/>
  <c r="X1173" i="1"/>
  <c r="R1173" i="1"/>
  <c r="J1173" i="1"/>
  <c r="I1173" i="1"/>
  <c r="H1173" i="1"/>
  <c r="F1173" i="1"/>
  <c r="AQ1172" i="1"/>
  <c r="AN1172" i="1"/>
  <c r="AM1172" i="1"/>
  <c r="AK1172" i="1"/>
  <c r="AH1172" i="1"/>
  <c r="AF1172" i="1"/>
  <c r="AB1172" i="1"/>
  <c r="AA1172" i="1"/>
  <c r="Z1172" i="1"/>
  <c r="Y1172" i="1"/>
  <c r="X1172" i="1"/>
  <c r="R1172" i="1"/>
  <c r="J1172" i="1"/>
  <c r="I1172" i="1"/>
  <c r="H1172" i="1"/>
  <c r="F1172" i="1"/>
  <c r="AQ1171" i="1"/>
  <c r="AN1171" i="1"/>
  <c r="AM1171" i="1"/>
  <c r="AK1171" i="1"/>
  <c r="AH1171" i="1"/>
  <c r="AF1171" i="1"/>
  <c r="AB1171" i="1"/>
  <c r="AA1171" i="1"/>
  <c r="Z1171" i="1"/>
  <c r="Y1171" i="1"/>
  <c r="X1171" i="1"/>
  <c r="R1171" i="1"/>
  <c r="J1171" i="1"/>
  <c r="I1171" i="1"/>
  <c r="H1171" i="1"/>
  <c r="F1171" i="1"/>
  <c r="AQ1170" i="1"/>
  <c r="AN1170" i="1"/>
  <c r="AM1170" i="1"/>
  <c r="AK1170" i="1"/>
  <c r="AH1170" i="1"/>
  <c r="AF1170" i="1"/>
  <c r="AB1170" i="1"/>
  <c r="AA1170" i="1"/>
  <c r="Z1170" i="1"/>
  <c r="Y1170" i="1"/>
  <c r="X1170" i="1"/>
  <c r="R1170" i="1"/>
  <c r="J1170" i="1"/>
  <c r="I1170" i="1"/>
  <c r="H1170" i="1"/>
  <c r="F1170" i="1"/>
  <c r="AQ1169" i="1"/>
  <c r="AN1169" i="1"/>
  <c r="AM1169" i="1"/>
  <c r="AK1169" i="1"/>
  <c r="AH1169" i="1"/>
  <c r="AF1169" i="1"/>
  <c r="AB1169" i="1"/>
  <c r="AA1169" i="1"/>
  <c r="Z1169" i="1"/>
  <c r="Y1169" i="1"/>
  <c r="X1169" i="1"/>
  <c r="R1169" i="1"/>
  <c r="J1169" i="1"/>
  <c r="I1169" i="1"/>
  <c r="H1169" i="1"/>
  <c r="F1169" i="1"/>
  <c r="AQ1168" i="1"/>
  <c r="AN1168" i="1"/>
  <c r="AM1168" i="1"/>
  <c r="AK1168" i="1"/>
  <c r="AH1168" i="1"/>
  <c r="AF1168" i="1"/>
  <c r="AB1168" i="1"/>
  <c r="AA1168" i="1"/>
  <c r="Z1168" i="1"/>
  <c r="Y1168" i="1"/>
  <c r="X1168" i="1"/>
  <c r="R1168" i="1"/>
  <c r="J1168" i="1"/>
  <c r="I1168" i="1"/>
  <c r="H1168" i="1"/>
  <c r="F1168" i="1"/>
  <c r="AQ1167" i="1"/>
  <c r="AN1167" i="1"/>
  <c r="AM1167" i="1"/>
  <c r="AK1167" i="1"/>
  <c r="AH1167" i="1"/>
  <c r="AF1167" i="1"/>
  <c r="AB1167" i="1"/>
  <c r="AA1167" i="1"/>
  <c r="Z1167" i="1"/>
  <c r="Y1167" i="1"/>
  <c r="X1167" i="1"/>
  <c r="R1167" i="1"/>
  <c r="J1167" i="1"/>
  <c r="I1167" i="1"/>
  <c r="H1167" i="1"/>
  <c r="F1167" i="1"/>
  <c r="AQ1166" i="1"/>
  <c r="AN1166" i="1"/>
  <c r="AM1166" i="1"/>
  <c r="AK1166" i="1"/>
  <c r="AH1166" i="1"/>
  <c r="AF1166" i="1"/>
  <c r="AB1166" i="1"/>
  <c r="AA1166" i="1"/>
  <c r="Z1166" i="1"/>
  <c r="Y1166" i="1"/>
  <c r="X1166" i="1"/>
  <c r="R1166" i="1"/>
  <c r="J1166" i="1"/>
  <c r="I1166" i="1"/>
  <c r="H1166" i="1"/>
  <c r="F1166" i="1"/>
  <c r="AQ1165" i="1"/>
  <c r="AN1165" i="1"/>
  <c r="AM1165" i="1"/>
  <c r="AK1165" i="1"/>
  <c r="AH1165" i="1"/>
  <c r="AF1165" i="1"/>
  <c r="AB1165" i="1"/>
  <c r="AA1165" i="1"/>
  <c r="Z1165" i="1"/>
  <c r="Y1165" i="1"/>
  <c r="X1165" i="1"/>
  <c r="R1165" i="1"/>
  <c r="J1165" i="1"/>
  <c r="I1165" i="1"/>
  <c r="H1165" i="1"/>
  <c r="F1165" i="1"/>
  <c r="AQ1164" i="1"/>
  <c r="AN1164" i="1"/>
  <c r="AM1164" i="1"/>
  <c r="AK1164" i="1"/>
  <c r="AH1164" i="1"/>
  <c r="AF1164" i="1"/>
  <c r="AB1164" i="1"/>
  <c r="AA1164" i="1"/>
  <c r="Z1164" i="1"/>
  <c r="Y1164" i="1"/>
  <c r="X1164" i="1"/>
  <c r="R1164" i="1"/>
  <c r="J1164" i="1"/>
  <c r="I1164" i="1"/>
  <c r="H1164" i="1"/>
  <c r="F1164" i="1"/>
  <c r="AQ1163" i="1"/>
  <c r="AN1163" i="1"/>
  <c r="AM1163" i="1"/>
  <c r="AK1163" i="1"/>
  <c r="AH1163" i="1"/>
  <c r="AF1163" i="1"/>
  <c r="AB1163" i="1"/>
  <c r="AA1163" i="1"/>
  <c r="Z1163" i="1"/>
  <c r="Y1163" i="1"/>
  <c r="X1163" i="1"/>
  <c r="R1163" i="1"/>
  <c r="J1163" i="1"/>
  <c r="I1163" i="1"/>
  <c r="H1163" i="1"/>
  <c r="F1163" i="1"/>
  <c r="AQ1162" i="1"/>
  <c r="AN1162" i="1"/>
  <c r="AM1162" i="1"/>
  <c r="AK1162" i="1"/>
  <c r="AH1162" i="1"/>
  <c r="AF1162" i="1"/>
  <c r="AB1162" i="1"/>
  <c r="AA1162" i="1"/>
  <c r="Z1162" i="1"/>
  <c r="Y1162" i="1"/>
  <c r="X1162" i="1"/>
  <c r="R1162" i="1"/>
  <c r="J1162" i="1"/>
  <c r="I1162" i="1"/>
  <c r="H1162" i="1"/>
  <c r="F1162" i="1"/>
  <c r="AQ1161" i="1"/>
  <c r="AN1161" i="1"/>
  <c r="AM1161" i="1"/>
  <c r="AK1161" i="1"/>
  <c r="AH1161" i="1"/>
  <c r="AF1161" i="1"/>
  <c r="AB1161" i="1"/>
  <c r="AA1161" i="1"/>
  <c r="Z1161" i="1"/>
  <c r="Y1161" i="1"/>
  <c r="X1161" i="1"/>
  <c r="R1161" i="1"/>
  <c r="J1161" i="1"/>
  <c r="I1161" i="1"/>
  <c r="H1161" i="1"/>
  <c r="F1161" i="1"/>
  <c r="AQ1160" i="1"/>
  <c r="AN1160" i="1"/>
  <c r="AM1160" i="1"/>
  <c r="AK1160" i="1"/>
  <c r="AH1160" i="1"/>
  <c r="AF1160" i="1"/>
  <c r="AB1160" i="1"/>
  <c r="AA1160" i="1"/>
  <c r="Z1160" i="1"/>
  <c r="Y1160" i="1"/>
  <c r="X1160" i="1"/>
  <c r="R1160" i="1"/>
  <c r="J1160" i="1"/>
  <c r="I1160" i="1"/>
  <c r="H1160" i="1"/>
  <c r="F1160" i="1"/>
  <c r="AQ1159" i="1"/>
  <c r="AN1159" i="1"/>
  <c r="AM1159" i="1"/>
  <c r="AK1159" i="1"/>
  <c r="AH1159" i="1"/>
  <c r="AF1159" i="1"/>
  <c r="AB1159" i="1"/>
  <c r="AA1159" i="1"/>
  <c r="Z1159" i="1"/>
  <c r="Y1159" i="1"/>
  <c r="X1159" i="1"/>
  <c r="R1159" i="1"/>
  <c r="J1159" i="1"/>
  <c r="I1159" i="1"/>
  <c r="H1159" i="1"/>
  <c r="F1159" i="1"/>
  <c r="AQ1158" i="1"/>
  <c r="AN1158" i="1"/>
  <c r="AM1158" i="1"/>
  <c r="AK1158" i="1"/>
  <c r="AH1158" i="1"/>
  <c r="AF1158" i="1"/>
  <c r="AB1158" i="1"/>
  <c r="AA1158" i="1"/>
  <c r="Z1158" i="1"/>
  <c r="Y1158" i="1"/>
  <c r="X1158" i="1"/>
  <c r="R1158" i="1"/>
  <c r="J1158" i="1"/>
  <c r="I1158" i="1"/>
  <c r="H1158" i="1"/>
  <c r="F1158" i="1"/>
  <c r="AQ1157" i="1"/>
  <c r="AN1157" i="1"/>
  <c r="AM1157" i="1"/>
  <c r="AK1157" i="1"/>
  <c r="AH1157" i="1"/>
  <c r="AF1157" i="1"/>
  <c r="AB1157" i="1"/>
  <c r="AA1157" i="1"/>
  <c r="Z1157" i="1"/>
  <c r="Y1157" i="1"/>
  <c r="X1157" i="1"/>
  <c r="R1157" i="1"/>
  <c r="J1157" i="1"/>
  <c r="I1157" i="1"/>
  <c r="H1157" i="1"/>
  <c r="F1157" i="1"/>
  <c r="AQ1156" i="1"/>
  <c r="AN1156" i="1"/>
  <c r="AM1156" i="1"/>
  <c r="AK1156" i="1"/>
  <c r="AH1156" i="1"/>
  <c r="AF1156" i="1"/>
  <c r="AB1156" i="1"/>
  <c r="AA1156" i="1"/>
  <c r="Z1156" i="1"/>
  <c r="Y1156" i="1"/>
  <c r="X1156" i="1"/>
  <c r="R1156" i="1"/>
  <c r="J1156" i="1"/>
  <c r="I1156" i="1"/>
  <c r="H1156" i="1"/>
  <c r="F1156" i="1"/>
  <c r="AQ1155" i="1"/>
  <c r="AN1155" i="1"/>
  <c r="AM1155" i="1"/>
  <c r="AK1155" i="1"/>
  <c r="AH1155" i="1"/>
  <c r="AF1155" i="1"/>
  <c r="AB1155" i="1"/>
  <c r="AA1155" i="1"/>
  <c r="Z1155" i="1"/>
  <c r="Y1155" i="1"/>
  <c r="X1155" i="1"/>
  <c r="R1155" i="1"/>
  <c r="J1155" i="1"/>
  <c r="I1155" i="1"/>
  <c r="H1155" i="1"/>
  <c r="F1155" i="1"/>
  <c r="AQ1154" i="1"/>
  <c r="AN1154" i="1"/>
  <c r="AM1154" i="1"/>
  <c r="AK1154" i="1"/>
  <c r="AH1154" i="1"/>
  <c r="AF1154" i="1"/>
  <c r="AB1154" i="1"/>
  <c r="AA1154" i="1"/>
  <c r="Z1154" i="1"/>
  <c r="Y1154" i="1"/>
  <c r="X1154" i="1"/>
  <c r="R1154" i="1"/>
  <c r="J1154" i="1"/>
  <c r="I1154" i="1"/>
  <c r="H1154" i="1"/>
  <c r="F1154" i="1"/>
  <c r="AQ1153" i="1"/>
  <c r="AN1153" i="1"/>
  <c r="AM1153" i="1"/>
  <c r="AK1153" i="1"/>
  <c r="AH1153" i="1"/>
  <c r="AF1153" i="1"/>
  <c r="AB1153" i="1"/>
  <c r="AA1153" i="1"/>
  <c r="Z1153" i="1"/>
  <c r="Y1153" i="1"/>
  <c r="X1153" i="1"/>
  <c r="R1153" i="1"/>
  <c r="J1153" i="1"/>
  <c r="I1153" i="1"/>
  <c r="H1153" i="1"/>
  <c r="F1153" i="1"/>
  <c r="AQ1152" i="1"/>
  <c r="AN1152" i="1"/>
  <c r="AM1152" i="1"/>
  <c r="AK1152" i="1"/>
  <c r="AH1152" i="1"/>
  <c r="AF1152" i="1"/>
  <c r="AB1152" i="1"/>
  <c r="AA1152" i="1"/>
  <c r="Z1152" i="1"/>
  <c r="Y1152" i="1"/>
  <c r="X1152" i="1"/>
  <c r="R1152" i="1"/>
  <c r="J1152" i="1"/>
  <c r="I1152" i="1"/>
  <c r="H1152" i="1"/>
  <c r="F1152" i="1"/>
  <c r="AQ1151" i="1"/>
  <c r="AN1151" i="1"/>
  <c r="AM1151" i="1"/>
  <c r="AK1151" i="1"/>
  <c r="AH1151" i="1"/>
  <c r="AF1151" i="1"/>
  <c r="AB1151" i="1"/>
  <c r="AA1151" i="1"/>
  <c r="Z1151" i="1"/>
  <c r="Y1151" i="1"/>
  <c r="X1151" i="1"/>
  <c r="R1151" i="1"/>
  <c r="J1151" i="1"/>
  <c r="I1151" i="1"/>
  <c r="H1151" i="1"/>
  <c r="F1151" i="1"/>
  <c r="AQ1150" i="1"/>
  <c r="AN1150" i="1"/>
  <c r="AM1150" i="1"/>
  <c r="AK1150" i="1"/>
  <c r="AH1150" i="1"/>
  <c r="AF1150" i="1"/>
  <c r="AB1150" i="1"/>
  <c r="AA1150" i="1"/>
  <c r="Z1150" i="1"/>
  <c r="Y1150" i="1"/>
  <c r="X1150" i="1"/>
  <c r="R1150" i="1"/>
  <c r="J1150" i="1"/>
  <c r="I1150" i="1"/>
  <c r="H1150" i="1"/>
  <c r="F1150" i="1"/>
  <c r="AQ1149" i="1"/>
  <c r="AN1149" i="1"/>
  <c r="AM1149" i="1"/>
  <c r="AK1149" i="1"/>
  <c r="AH1149" i="1"/>
  <c r="AF1149" i="1"/>
  <c r="AB1149" i="1"/>
  <c r="AA1149" i="1"/>
  <c r="Z1149" i="1"/>
  <c r="Y1149" i="1"/>
  <c r="X1149" i="1"/>
  <c r="R1149" i="1"/>
  <c r="J1149" i="1"/>
  <c r="I1149" i="1"/>
  <c r="H1149" i="1"/>
  <c r="F1149" i="1"/>
  <c r="AQ1148" i="1"/>
  <c r="AN1148" i="1"/>
  <c r="AM1148" i="1"/>
  <c r="AK1148" i="1"/>
  <c r="AH1148" i="1"/>
  <c r="AF1148" i="1"/>
  <c r="AB1148" i="1"/>
  <c r="AA1148" i="1"/>
  <c r="Z1148" i="1"/>
  <c r="Y1148" i="1"/>
  <c r="X1148" i="1"/>
  <c r="R1148" i="1"/>
  <c r="J1148" i="1"/>
  <c r="I1148" i="1"/>
  <c r="H1148" i="1"/>
  <c r="F1148" i="1"/>
  <c r="AQ1147" i="1"/>
  <c r="AN1147" i="1"/>
  <c r="AM1147" i="1"/>
  <c r="AK1147" i="1"/>
  <c r="AH1147" i="1"/>
  <c r="AF1147" i="1"/>
  <c r="AB1147" i="1"/>
  <c r="AA1147" i="1"/>
  <c r="Z1147" i="1"/>
  <c r="Y1147" i="1"/>
  <c r="X1147" i="1"/>
  <c r="R1147" i="1"/>
  <c r="J1147" i="1"/>
  <c r="I1147" i="1"/>
  <c r="H1147" i="1"/>
  <c r="F1147" i="1"/>
  <c r="AQ1146" i="1"/>
  <c r="AN1146" i="1"/>
  <c r="AM1146" i="1"/>
  <c r="AK1146" i="1"/>
  <c r="AH1146" i="1"/>
  <c r="AF1146" i="1"/>
  <c r="AB1146" i="1"/>
  <c r="AA1146" i="1"/>
  <c r="Z1146" i="1"/>
  <c r="Y1146" i="1"/>
  <c r="X1146" i="1"/>
  <c r="R1146" i="1"/>
  <c r="J1146" i="1"/>
  <c r="I1146" i="1"/>
  <c r="H1146" i="1"/>
  <c r="F1146" i="1"/>
  <c r="AQ1145" i="1"/>
  <c r="AN1145" i="1"/>
  <c r="AM1145" i="1"/>
  <c r="AK1145" i="1"/>
  <c r="AH1145" i="1"/>
  <c r="AF1145" i="1"/>
  <c r="AB1145" i="1"/>
  <c r="AA1145" i="1"/>
  <c r="Z1145" i="1"/>
  <c r="Y1145" i="1"/>
  <c r="X1145" i="1"/>
  <c r="R1145" i="1"/>
  <c r="J1145" i="1"/>
  <c r="I1145" i="1"/>
  <c r="H1145" i="1"/>
  <c r="F1145" i="1"/>
  <c r="AQ1144" i="1"/>
  <c r="AN1144" i="1"/>
  <c r="AM1144" i="1"/>
  <c r="AK1144" i="1"/>
  <c r="AH1144" i="1"/>
  <c r="AF1144" i="1"/>
  <c r="AB1144" i="1"/>
  <c r="AA1144" i="1"/>
  <c r="Z1144" i="1"/>
  <c r="Y1144" i="1"/>
  <c r="X1144" i="1"/>
  <c r="R1144" i="1"/>
  <c r="J1144" i="1"/>
  <c r="I1144" i="1"/>
  <c r="H1144" i="1"/>
  <c r="F1144" i="1"/>
  <c r="AQ1143" i="1"/>
  <c r="AN1143" i="1"/>
  <c r="AM1143" i="1"/>
  <c r="AK1143" i="1"/>
  <c r="AH1143" i="1"/>
  <c r="AF1143" i="1"/>
  <c r="AB1143" i="1"/>
  <c r="AA1143" i="1"/>
  <c r="Z1143" i="1"/>
  <c r="Y1143" i="1"/>
  <c r="X1143" i="1"/>
  <c r="R1143" i="1"/>
  <c r="J1143" i="1"/>
  <c r="I1143" i="1"/>
  <c r="H1143" i="1"/>
  <c r="F1143" i="1"/>
  <c r="AQ1142" i="1"/>
  <c r="AN1142" i="1"/>
  <c r="AM1142" i="1"/>
  <c r="AK1142" i="1"/>
  <c r="AH1142" i="1"/>
  <c r="AF1142" i="1"/>
  <c r="AB1142" i="1"/>
  <c r="AA1142" i="1"/>
  <c r="Z1142" i="1"/>
  <c r="Y1142" i="1"/>
  <c r="X1142" i="1"/>
  <c r="R1142" i="1"/>
  <c r="J1142" i="1"/>
  <c r="I1142" i="1"/>
  <c r="H1142" i="1"/>
  <c r="F1142" i="1"/>
  <c r="AQ1141" i="1"/>
  <c r="AN1141" i="1"/>
  <c r="AM1141" i="1"/>
  <c r="AK1141" i="1"/>
  <c r="AH1141" i="1"/>
  <c r="AF1141" i="1"/>
  <c r="AB1141" i="1"/>
  <c r="AA1141" i="1"/>
  <c r="Z1141" i="1"/>
  <c r="Y1141" i="1"/>
  <c r="X1141" i="1"/>
  <c r="R1141" i="1"/>
  <c r="J1141" i="1"/>
  <c r="I1141" i="1"/>
  <c r="H1141" i="1"/>
  <c r="F1141" i="1"/>
  <c r="AQ1140" i="1"/>
  <c r="AN1140" i="1"/>
  <c r="AM1140" i="1"/>
  <c r="AK1140" i="1"/>
  <c r="AH1140" i="1"/>
  <c r="AF1140" i="1"/>
  <c r="AB1140" i="1"/>
  <c r="AA1140" i="1"/>
  <c r="Z1140" i="1"/>
  <c r="Y1140" i="1"/>
  <c r="X1140" i="1"/>
  <c r="R1140" i="1"/>
  <c r="J1140" i="1"/>
  <c r="I1140" i="1"/>
  <c r="H1140" i="1"/>
  <c r="F1140" i="1"/>
  <c r="AQ1139" i="1"/>
  <c r="AN1139" i="1"/>
  <c r="AM1139" i="1"/>
  <c r="AK1139" i="1"/>
  <c r="AH1139" i="1"/>
  <c r="AF1139" i="1"/>
  <c r="AB1139" i="1"/>
  <c r="AA1139" i="1"/>
  <c r="Z1139" i="1"/>
  <c r="Y1139" i="1"/>
  <c r="X1139" i="1"/>
  <c r="R1139" i="1"/>
  <c r="J1139" i="1"/>
  <c r="I1139" i="1"/>
  <c r="H1139" i="1"/>
  <c r="F1139" i="1"/>
  <c r="AQ1138" i="1"/>
  <c r="AN1138" i="1"/>
  <c r="AM1138" i="1"/>
  <c r="AK1138" i="1"/>
  <c r="AH1138" i="1"/>
  <c r="AF1138" i="1"/>
  <c r="AB1138" i="1"/>
  <c r="AA1138" i="1"/>
  <c r="Z1138" i="1"/>
  <c r="Y1138" i="1"/>
  <c r="X1138" i="1"/>
  <c r="R1138" i="1"/>
  <c r="J1138" i="1"/>
  <c r="I1138" i="1"/>
  <c r="H1138" i="1"/>
  <c r="F1138" i="1"/>
  <c r="AQ1137" i="1"/>
  <c r="AN1137" i="1"/>
  <c r="AM1137" i="1"/>
  <c r="AK1137" i="1"/>
  <c r="AH1137" i="1"/>
  <c r="AF1137" i="1"/>
  <c r="AB1137" i="1"/>
  <c r="AA1137" i="1"/>
  <c r="Z1137" i="1"/>
  <c r="Y1137" i="1"/>
  <c r="X1137" i="1"/>
  <c r="R1137" i="1"/>
  <c r="J1137" i="1"/>
  <c r="I1137" i="1"/>
  <c r="H1137" i="1"/>
  <c r="F1137" i="1"/>
  <c r="AQ1136" i="1"/>
  <c r="AN1136" i="1"/>
  <c r="AM1136" i="1"/>
  <c r="AK1136" i="1"/>
  <c r="AH1136" i="1"/>
  <c r="AF1136" i="1"/>
  <c r="AB1136" i="1"/>
  <c r="AA1136" i="1"/>
  <c r="Z1136" i="1"/>
  <c r="Y1136" i="1"/>
  <c r="X1136" i="1"/>
  <c r="R1136" i="1"/>
  <c r="J1136" i="1"/>
  <c r="I1136" i="1"/>
  <c r="H1136" i="1"/>
  <c r="F1136" i="1"/>
  <c r="AQ1135" i="1"/>
  <c r="AN1135" i="1"/>
  <c r="AM1135" i="1"/>
  <c r="AK1135" i="1"/>
  <c r="AH1135" i="1"/>
  <c r="AF1135" i="1"/>
  <c r="AB1135" i="1"/>
  <c r="AA1135" i="1"/>
  <c r="Z1135" i="1"/>
  <c r="Y1135" i="1"/>
  <c r="X1135" i="1"/>
  <c r="R1135" i="1"/>
  <c r="J1135" i="1"/>
  <c r="I1135" i="1"/>
  <c r="H1135" i="1"/>
  <c r="F1135" i="1"/>
  <c r="AQ1134" i="1"/>
  <c r="AN1134" i="1"/>
  <c r="AM1134" i="1"/>
  <c r="AK1134" i="1"/>
  <c r="AH1134" i="1"/>
  <c r="AF1134" i="1"/>
  <c r="AB1134" i="1"/>
  <c r="AA1134" i="1"/>
  <c r="Z1134" i="1"/>
  <c r="Y1134" i="1"/>
  <c r="X1134" i="1"/>
  <c r="R1134" i="1"/>
  <c r="J1134" i="1"/>
  <c r="I1134" i="1"/>
  <c r="H1134" i="1"/>
  <c r="F1134" i="1"/>
  <c r="AQ1133" i="1"/>
  <c r="AN1133" i="1"/>
  <c r="AM1133" i="1"/>
  <c r="AK1133" i="1"/>
  <c r="AH1133" i="1"/>
  <c r="AF1133" i="1"/>
  <c r="AB1133" i="1"/>
  <c r="AA1133" i="1"/>
  <c r="Z1133" i="1"/>
  <c r="Y1133" i="1"/>
  <c r="X1133" i="1"/>
  <c r="R1133" i="1"/>
  <c r="J1133" i="1"/>
  <c r="I1133" i="1"/>
  <c r="H1133" i="1"/>
  <c r="F1133" i="1"/>
  <c r="AQ1132" i="1"/>
  <c r="AN1132" i="1"/>
  <c r="AM1132" i="1"/>
  <c r="AK1132" i="1"/>
  <c r="AH1132" i="1"/>
  <c r="AF1132" i="1"/>
  <c r="AB1132" i="1"/>
  <c r="AA1132" i="1"/>
  <c r="Z1132" i="1"/>
  <c r="Y1132" i="1"/>
  <c r="X1132" i="1"/>
  <c r="R1132" i="1"/>
  <c r="J1132" i="1"/>
  <c r="I1132" i="1"/>
  <c r="H1132" i="1"/>
  <c r="F1132" i="1"/>
  <c r="AQ1131" i="1"/>
  <c r="AN1131" i="1"/>
  <c r="AM1131" i="1"/>
  <c r="AK1131" i="1"/>
  <c r="AH1131" i="1"/>
  <c r="AF1131" i="1"/>
  <c r="AB1131" i="1"/>
  <c r="AA1131" i="1"/>
  <c r="Z1131" i="1"/>
  <c r="Y1131" i="1"/>
  <c r="X1131" i="1"/>
  <c r="R1131" i="1"/>
  <c r="J1131" i="1"/>
  <c r="I1131" i="1"/>
  <c r="H1131" i="1"/>
  <c r="F1131" i="1"/>
  <c r="AQ1130" i="1"/>
  <c r="AN1130" i="1"/>
  <c r="AM1130" i="1"/>
  <c r="AK1130" i="1"/>
  <c r="AH1130" i="1"/>
  <c r="AF1130" i="1"/>
  <c r="AB1130" i="1"/>
  <c r="AA1130" i="1"/>
  <c r="Z1130" i="1"/>
  <c r="Y1130" i="1"/>
  <c r="X1130" i="1"/>
  <c r="R1130" i="1"/>
  <c r="J1130" i="1"/>
  <c r="I1130" i="1"/>
  <c r="H1130" i="1"/>
  <c r="F1130" i="1"/>
  <c r="AQ1129" i="1"/>
  <c r="AN1129" i="1"/>
  <c r="AM1129" i="1"/>
  <c r="AK1129" i="1"/>
  <c r="AH1129" i="1"/>
  <c r="AF1129" i="1"/>
  <c r="AB1129" i="1"/>
  <c r="AA1129" i="1"/>
  <c r="Z1129" i="1"/>
  <c r="Y1129" i="1"/>
  <c r="X1129" i="1"/>
  <c r="R1129" i="1"/>
  <c r="J1129" i="1"/>
  <c r="I1129" i="1"/>
  <c r="H1129" i="1"/>
  <c r="F1129" i="1"/>
  <c r="AQ1128" i="1"/>
  <c r="AN1128" i="1"/>
  <c r="AM1128" i="1"/>
  <c r="AK1128" i="1"/>
  <c r="AH1128" i="1"/>
  <c r="AF1128" i="1"/>
  <c r="AB1128" i="1"/>
  <c r="AA1128" i="1"/>
  <c r="Z1128" i="1"/>
  <c r="Y1128" i="1"/>
  <c r="X1128" i="1"/>
  <c r="R1128" i="1"/>
  <c r="J1128" i="1"/>
  <c r="I1128" i="1"/>
  <c r="H1128" i="1"/>
  <c r="F1128" i="1"/>
  <c r="AQ1127" i="1"/>
  <c r="AN1127" i="1"/>
  <c r="AM1127" i="1"/>
  <c r="AK1127" i="1"/>
  <c r="AH1127" i="1"/>
  <c r="AF1127" i="1"/>
  <c r="AB1127" i="1"/>
  <c r="AA1127" i="1"/>
  <c r="Z1127" i="1"/>
  <c r="Y1127" i="1"/>
  <c r="X1127" i="1"/>
  <c r="R1127" i="1"/>
  <c r="J1127" i="1"/>
  <c r="I1127" i="1"/>
  <c r="H1127" i="1"/>
  <c r="F1127" i="1"/>
  <c r="AQ1126" i="1"/>
  <c r="AN1126" i="1"/>
  <c r="AM1126" i="1"/>
  <c r="AK1126" i="1"/>
  <c r="AH1126" i="1"/>
  <c r="AF1126" i="1"/>
  <c r="AB1126" i="1"/>
  <c r="AA1126" i="1"/>
  <c r="Z1126" i="1"/>
  <c r="Y1126" i="1"/>
  <c r="X1126" i="1"/>
  <c r="R1126" i="1"/>
  <c r="J1126" i="1"/>
  <c r="I1126" i="1"/>
  <c r="H1126" i="1"/>
  <c r="F1126" i="1"/>
  <c r="AQ1125" i="1"/>
  <c r="AN1125" i="1"/>
  <c r="AM1125" i="1"/>
  <c r="AK1125" i="1"/>
  <c r="AH1125" i="1"/>
  <c r="AF1125" i="1"/>
  <c r="AB1125" i="1"/>
  <c r="AA1125" i="1"/>
  <c r="Z1125" i="1"/>
  <c r="Y1125" i="1"/>
  <c r="X1125" i="1"/>
  <c r="R1125" i="1"/>
  <c r="J1125" i="1"/>
  <c r="I1125" i="1"/>
  <c r="H1125" i="1"/>
  <c r="F1125" i="1"/>
  <c r="AQ1124" i="1"/>
  <c r="AN1124" i="1"/>
  <c r="AM1124" i="1"/>
  <c r="AK1124" i="1"/>
  <c r="AH1124" i="1"/>
  <c r="AF1124" i="1"/>
  <c r="AB1124" i="1"/>
  <c r="AA1124" i="1"/>
  <c r="Z1124" i="1"/>
  <c r="Y1124" i="1"/>
  <c r="X1124" i="1"/>
  <c r="R1124" i="1"/>
  <c r="J1124" i="1"/>
  <c r="I1124" i="1"/>
  <c r="H1124" i="1"/>
  <c r="F1124" i="1"/>
  <c r="AQ1123" i="1"/>
  <c r="AN1123" i="1"/>
  <c r="AM1123" i="1"/>
  <c r="AK1123" i="1"/>
  <c r="AH1123" i="1"/>
  <c r="AF1123" i="1"/>
  <c r="AB1123" i="1"/>
  <c r="AA1123" i="1"/>
  <c r="Z1123" i="1"/>
  <c r="Y1123" i="1"/>
  <c r="X1123" i="1"/>
  <c r="R1123" i="1"/>
  <c r="J1123" i="1"/>
  <c r="I1123" i="1"/>
  <c r="H1123" i="1"/>
  <c r="F1123" i="1"/>
  <c r="AQ1122" i="1"/>
  <c r="AN1122" i="1"/>
  <c r="AM1122" i="1"/>
  <c r="AK1122" i="1"/>
  <c r="AH1122" i="1"/>
  <c r="AF1122" i="1"/>
  <c r="AB1122" i="1"/>
  <c r="AA1122" i="1"/>
  <c r="Z1122" i="1"/>
  <c r="Y1122" i="1"/>
  <c r="X1122" i="1"/>
  <c r="R1122" i="1"/>
  <c r="J1122" i="1"/>
  <c r="I1122" i="1"/>
  <c r="H1122" i="1"/>
  <c r="F1122" i="1"/>
  <c r="AQ1121" i="1"/>
  <c r="AN1121" i="1"/>
  <c r="AM1121" i="1"/>
  <c r="AK1121" i="1"/>
  <c r="AH1121" i="1"/>
  <c r="AF1121" i="1"/>
  <c r="AB1121" i="1"/>
  <c r="AA1121" i="1"/>
  <c r="Z1121" i="1"/>
  <c r="Y1121" i="1"/>
  <c r="X1121" i="1"/>
  <c r="R1121" i="1"/>
  <c r="J1121" i="1"/>
  <c r="I1121" i="1"/>
  <c r="H1121" i="1"/>
  <c r="F1121" i="1"/>
  <c r="AQ1120" i="1"/>
  <c r="AN1120" i="1"/>
  <c r="AM1120" i="1"/>
  <c r="AK1120" i="1"/>
  <c r="AH1120" i="1"/>
  <c r="AF1120" i="1"/>
  <c r="AB1120" i="1"/>
  <c r="AA1120" i="1"/>
  <c r="Z1120" i="1"/>
  <c r="Y1120" i="1"/>
  <c r="X1120" i="1"/>
  <c r="R1120" i="1"/>
  <c r="J1120" i="1"/>
  <c r="I1120" i="1"/>
  <c r="H1120" i="1"/>
  <c r="F1120" i="1"/>
  <c r="AQ1119" i="1"/>
  <c r="AN1119" i="1"/>
  <c r="AM1119" i="1"/>
  <c r="AK1119" i="1"/>
  <c r="AH1119" i="1"/>
  <c r="AF1119" i="1"/>
  <c r="AB1119" i="1"/>
  <c r="AA1119" i="1"/>
  <c r="Z1119" i="1"/>
  <c r="Y1119" i="1"/>
  <c r="X1119" i="1"/>
  <c r="R1119" i="1"/>
  <c r="J1119" i="1"/>
  <c r="I1119" i="1"/>
  <c r="H1119" i="1"/>
  <c r="F1119" i="1"/>
  <c r="AQ1118" i="1"/>
  <c r="AN1118" i="1"/>
  <c r="AM1118" i="1"/>
  <c r="AK1118" i="1"/>
  <c r="AH1118" i="1"/>
  <c r="AF1118" i="1"/>
  <c r="AB1118" i="1"/>
  <c r="AA1118" i="1"/>
  <c r="Z1118" i="1"/>
  <c r="Y1118" i="1"/>
  <c r="X1118" i="1"/>
  <c r="R1118" i="1"/>
  <c r="J1118" i="1"/>
  <c r="I1118" i="1"/>
  <c r="H1118" i="1"/>
  <c r="F1118" i="1"/>
  <c r="AQ1117" i="1"/>
  <c r="AN1117" i="1"/>
  <c r="AM1117" i="1"/>
  <c r="AK1117" i="1"/>
  <c r="AH1117" i="1"/>
  <c r="AF1117" i="1"/>
  <c r="AB1117" i="1"/>
  <c r="AA1117" i="1"/>
  <c r="Z1117" i="1"/>
  <c r="Y1117" i="1"/>
  <c r="X1117" i="1"/>
  <c r="R1117" i="1"/>
  <c r="J1117" i="1"/>
  <c r="I1117" i="1"/>
  <c r="H1117" i="1"/>
  <c r="F1117" i="1"/>
  <c r="AQ1116" i="1"/>
  <c r="AN1116" i="1"/>
  <c r="AM1116" i="1"/>
  <c r="AK1116" i="1"/>
  <c r="AH1116" i="1"/>
  <c r="AF1116" i="1"/>
  <c r="AB1116" i="1"/>
  <c r="AA1116" i="1"/>
  <c r="Z1116" i="1"/>
  <c r="Y1116" i="1"/>
  <c r="X1116" i="1"/>
  <c r="R1116" i="1"/>
  <c r="J1116" i="1"/>
  <c r="I1116" i="1"/>
  <c r="H1116" i="1"/>
  <c r="F1116" i="1"/>
  <c r="AQ1115" i="1"/>
  <c r="AN1115" i="1"/>
  <c r="AM1115" i="1"/>
  <c r="AK1115" i="1"/>
  <c r="AH1115" i="1"/>
  <c r="AF1115" i="1"/>
  <c r="AB1115" i="1"/>
  <c r="AA1115" i="1"/>
  <c r="Z1115" i="1"/>
  <c r="Y1115" i="1"/>
  <c r="X1115" i="1"/>
  <c r="R1115" i="1"/>
  <c r="J1115" i="1"/>
  <c r="I1115" i="1"/>
  <c r="H1115" i="1"/>
  <c r="F1115" i="1"/>
  <c r="AQ1114" i="1"/>
  <c r="AN1114" i="1"/>
  <c r="AM1114" i="1"/>
  <c r="AK1114" i="1"/>
  <c r="AH1114" i="1"/>
  <c r="AF1114" i="1"/>
  <c r="AB1114" i="1"/>
  <c r="AA1114" i="1"/>
  <c r="Z1114" i="1"/>
  <c r="Y1114" i="1"/>
  <c r="X1114" i="1"/>
  <c r="R1114" i="1"/>
  <c r="J1114" i="1"/>
  <c r="I1114" i="1"/>
  <c r="H1114" i="1"/>
  <c r="F1114" i="1"/>
  <c r="AQ1113" i="1"/>
  <c r="AN1113" i="1"/>
  <c r="AM1113" i="1"/>
  <c r="AK1113" i="1"/>
  <c r="AH1113" i="1"/>
  <c r="AF1113" i="1"/>
  <c r="AB1113" i="1"/>
  <c r="AA1113" i="1"/>
  <c r="Z1113" i="1"/>
  <c r="Y1113" i="1"/>
  <c r="X1113" i="1"/>
  <c r="R1113" i="1"/>
  <c r="J1113" i="1"/>
  <c r="I1113" i="1"/>
  <c r="H1113" i="1"/>
  <c r="F1113" i="1"/>
  <c r="AQ1112" i="1"/>
  <c r="AN1112" i="1"/>
  <c r="AM1112" i="1"/>
  <c r="AK1112" i="1"/>
  <c r="AH1112" i="1"/>
  <c r="AF1112" i="1"/>
  <c r="AB1112" i="1"/>
  <c r="AA1112" i="1"/>
  <c r="Z1112" i="1"/>
  <c r="Y1112" i="1"/>
  <c r="X1112" i="1"/>
  <c r="R1112" i="1"/>
  <c r="J1112" i="1"/>
  <c r="I1112" i="1"/>
  <c r="H1112" i="1"/>
  <c r="F1112" i="1"/>
  <c r="AQ1111" i="1"/>
  <c r="AN1111" i="1"/>
  <c r="AM1111" i="1"/>
  <c r="AK1111" i="1"/>
  <c r="AH1111" i="1"/>
  <c r="AF1111" i="1"/>
  <c r="AB1111" i="1"/>
  <c r="AA1111" i="1"/>
  <c r="Z1111" i="1"/>
  <c r="Y1111" i="1"/>
  <c r="X1111" i="1"/>
  <c r="R1111" i="1"/>
  <c r="J1111" i="1"/>
  <c r="I1111" i="1"/>
  <c r="H1111" i="1"/>
  <c r="F1111" i="1"/>
  <c r="AQ1110" i="1"/>
  <c r="AN1110" i="1"/>
  <c r="AM1110" i="1"/>
  <c r="AK1110" i="1"/>
  <c r="AH1110" i="1"/>
  <c r="AF1110" i="1"/>
  <c r="AB1110" i="1"/>
  <c r="AA1110" i="1"/>
  <c r="Z1110" i="1"/>
  <c r="Y1110" i="1"/>
  <c r="X1110" i="1"/>
  <c r="R1110" i="1"/>
  <c r="J1110" i="1"/>
  <c r="I1110" i="1"/>
  <c r="H1110" i="1"/>
  <c r="F1110" i="1"/>
  <c r="AQ1109" i="1"/>
  <c r="AN1109" i="1"/>
  <c r="AM1109" i="1"/>
  <c r="AK1109" i="1"/>
  <c r="AH1109" i="1"/>
  <c r="AF1109" i="1"/>
  <c r="AB1109" i="1"/>
  <c r="AA1109" i="1"/>
  <c r="Z1109" i="1"/>
  <c r="Y1109" i="1"/>
  <c r="X1109" i="1"/>
  <c r="R1109" i="1"/>
  <c r="J1109" i="1"/>
  <c r="I1109" i="1"/>
  <c r="H1109" i="1"/>
  <c r="F1109" i="1"/>
  <c r="AQ1108" i="1"/>
  <c r="AN1108" i="1"/>
  <c r="AM1108" i="1"/>
  <c r="AK1108" i="1"/>
  <c r="AH1108" i="1"/>
  <c r="AF1108" i="1"/>
  <c r="AB1108" i="1"/>
  <c r="AA1108" i="1"/>
  <c r="Z1108" i="1"/>
  <c r="Y1108" i="1"/>
  <c r="X1108" i="1"/>
  <c r="R1108" i="1"/>
  <c r="J1108" i="1"/>
  <c r="I1108" i="1"/>
  <c r="H1108" i="1"/>
  <c r="F1108" i="1"/>
  <c r="AQ1107" i="1"/>
  <c r="AN1107" i="1"/>
  <c r="AM1107" i="1"/>
  <c r="AK1107" i="1"/>
  <c r="AH1107" i="1"/>
  <c r="AF1107" i="1"/>
  <c r="AB1107" i="1"/>
  <c r="AA1107" i="1"/>
  <c r="Z1107" i="1"/>
  <c r="Y1107" i="1"/>
  <c r="X1107" i="1"/>
  <c r="R1107" i="1"/>
  <c r="J1107" i="1"/>
  <c r="I1107" i="1"/>
  <c r="H1107" i="1"/>
  <c r="F1107" i="1"/>
  <c r="AQ1106" i="1"/>
  <c r="AN1106" i="1"/>
  <c r="AM1106" i="1"/>
  <c r="AK1106" i="1"/>
  <c r="AH1106" i="1"/>
  <c r="AF1106" i="1"/>
  <c r="AB1106" i="1"/>
  <c r="AA1106" i="1"/>
  <c r="Z1106" i="1"/>
  <c r="Y1106" i="1"/>
  <c r="X1106" i="1"/>
  <c r="R1106" i="1"/>
  <c r="J1106" i="1"/>
  <c r="I1106" i="1"/>
  <c r="H1106" i="1"/>
  <c r="F1106" i="1"/>
  <c r="AQ1105" i="1"/>
  <c r="AN1105" i="1"/>
  <c r="AM1105" i="1"/>
  <c r="AK1105" i="1"/>
  <c r="AH1105" i="1"/>
  <c r="AF1105" i="1"/>
  <c r="AB1105" i="1"/>
  <c r="AA1105" i="1"/>
  <c r="Z1105" i="1"/>
  <c r="Y1105" i="1"/>
  <c r="X1105" i="1"/>
  <c r="R1105" i="1"/>
  <c r="J1105" i="1"/>
  <c r="I1105" i="1"/>
  <c r="H1105" i="1"/>
  <c r="F1105" i="1"/>
  <c r="AQ1104" i="1"/>
  <c r="AN1104" i="1"/>
  <c r="AM1104" i="1"/>
  <c r="AK1104" i="1"/>
  <c r="AH1104" i="1"/>
  <c r="AF1104" i="1"/>
  <c r="AB1104" i="1"/>
  <c r="AA1104" i="1"/>
  <c r="Z1104" i="1"/>
  <c r="Y1104" i="1"/>
  <c r="X1104" i="1"/>
  <c r="R1104" i="1"/>
  <c r="J1104" i="1"/>
  <c r="I1104" i="1"/>
  <c r="H1104" i="1"/>
  <c r="F1104" i="1"/>
  <c r="AQ1103" i="1"/>
  <c r="AN1103" i="1"/>
  <c r="AM1103" i="1"/>
  <c r="AK1103" i="1"/>
  <c r="AH1103" i="1"/>
  <c r="AF1103" i="1"/>
  <c r="AB1103" i="1"/>
  <c r="AA1103" i="1"/>
  <c r="Z1103" i="1"/>
  <c r="Y1103" i="1"/>
  <c r="X1103" i="1"/>
  <c r="R1103" i="1"/>
  <c r="J1103" i="1"/>
  <c r="I1103" i="1"/>
  <c r="H1103" i="1"/>
  <c r="F1103" i="1"/>
  <c r="AQ1102" i="1"/>
  <c r="AN1102" i="1"/>
  <c r="AM1102" i="1"/>
  <c r="AK1102" i="1"/>
  <c r="AH1102" i="1"/>
  <c r="AF1102" i="1"/>
  <c r="AB1102" i="1"/>
  <c r="AA1102" i="1"/>
  <c r="Z1102" i="1"/>
  <c r="Y1102" i="1"/>
  <c r="X1102" i="1"/>
  <c r="R1102" i="1"/>
  <c r="J1102" i="1"/>
  <c r="I1102" i="1"/>
  <c r="H1102" i="1"/>
  <c r="F1102" i="1"/>
  <c r="AQ1101" i="1"/>
  <c r="AN1101" i="1"/>
  <c r="AM1101" i="1"/>
  <c r="AK1101" i="1"/>
  <c r="AH1101" i="1"/>
  <c r="AF1101" i="1"/>
  <c r="AB1101" i="1"/>
  <c r="AA1101" i="1"/>
  <c r="Z1101" i="1"/>
  <c r="Y1101" i="1"/>
  <c r="X1101" i="1"/>
  <c r="R1101" i="1"/>
  <c r="J1101" i="1"/>
  <c r="I1101" i="1"/>
  <c r="H1101" i="1"/>
  <c r="F1101" i="1"/>
  <c r="AQ1100" i="1"/>
  <c r="AN1100" i="1"/>
  <c r="AM1100" i="1"/>
  <c r="AK1100" i="1"/>
  <c r="AH1100" i="1"/>
  <c r="AF1100" i="1"/>
  <c r="AB1100" i="1"/>
  <c r="AA1100" i="1"/>
  <c r="Z1100" i="1"/>
  <c r="Y1100" i="1"/>
  <c r="X1100" i="1"/>
  <c r="R1100" i="1"/>
  <c r="J1100" i="1"/>
  <c r="I1100" i="1"/>
  <c r="H1100" i="1"/>
  <c r="F1100" i="1"/>
  <c r="AQ1099" i="1"/>
  <c r="AN1099" i="1"/>
  <c r="AM1099" i="1"/>
  <c r="AK1099" i="1"/>
  <c r="AH1099" i="1"/>
  <c r="AF1099" i="1"/>
  <c r="AB1099" i="1"/>
  <c r="AA1099" i="1"/>
  <c r="Z1099" i="1"/>
  <c r="Y1099" i="1"/>
  <c r="X1099" i="1"/>
  <c r="R1099" i="1"/>
  <c r="J1099" i="1"/>
  <c r="I1099" i="1"/>
  <c r="H1099" i="1"/>
  <c r="F1099" i="1"/>
  <c r="AQ1098" i="1"/>
  <c r="AN1098" i="1"/>
  <c r="AM1098" i="1"/>
  <c r="AK1098" i="1"/>
  <c r="AH1098" i="1"/>
  <c r="AF1098" i="1"/>
  <c r="AB1098" i="1"/>
  <c r="AA1098" i="1"/>
  <c r="Z1098" i="1"/>
  <c r="Y1098" i="1"/>
  <c r="X1098" i="1"/>
  <c r="R1098" i="1"/>
  <c r="J1098" i="1"/>
  <c r="I1098" i="1"/>
  <c r="H1098" i="1"/>
  <c r="F1098" i="1"/>
  <c r="AQ1097" i="1"/>
  <c r="AN1097" i="1"/>
  <c r="AM1097" i="1"/>
  <c r="AK1097" i="1"/>
  <c r="AH1097" i="1"/>
  <c r="AF1097" i="1"/>
  <c r="AB1097" i="1"/>
  <c r="AA1097" i="1"/>
  <c r="Z1097" i="1"/>
  <c r="Y1097" i="1"/>
  <c r="X1097" i="1"/>
  <c r="R1097" i="1"/>
  <c r="J1097" i="1"/>
  <c r="I1097" i="1"/>
  <c r="H1097" i="1"/>
  <c r="F1097" i="1"/>
  <c r="AQ1096" i="1"/>
  <c r="AN1096" i="1"/>
  <c r="AM1096" i="1"/>
  <c r="AK1096" i="1"/>
  <c r="AH1096" i="1"/>
  <c r="AF1096" i="1"/>
  <c r="AB1096" i="1"/>
  <c r="AA1096" i="1"/>
  <c r="Z1096" i="1"/>
  <c r="Y1096" i="1"/>
  <c r="X1096" i="1"/>
  <c r="R1096" i="1"/>
  <c r="J1096" i="1"/>
  <c r="I1096" i="1"/>
  <c r="H1096" i="1"/>
  <c r="F1096" i="1"/>
  <c r="AQ1095" i="1"/>
  <c r="AN1095" i="1"/>
  <c r="AM1095" i="1"/>
  <c r="AK1095" i="1"/>
  <c r="AH1095" i="1"/>
  <c r="AF1095" i="1"/>
  <c r="AB1095" i="1"/>
  <c r="AA1095" i="1"/>
  <c r="Z1095" i="1"/>
  <c r="Y1095" i="1"/>
  <c r="X1095" i="1"/>
  <c r="R1095" i="1"/>
  <c r="J1095" i="1"/>
  <c r="I1095" i="1"/>
  <c r="H1095" i="1"/>
  <c r="F1095" i="1"/>
  <c r="AQ1094" i="1"/>
  <c r="AN1094" i="1"/>
  <c r="AM1094" i="1"/>
  <c r="AK1094" i="1"/>
  <c r="AH1094" i="1"/>
  <c r="AF1094" i="1"/>
  <c r="AB1094" i="1"/>
  <c r="AA1094" i="1"/>
  <c r="Z1094" i="1"/>
  <c r="Y1094" i="1"/>
  <c r="X1094" i="1"/>
  <c r="R1094" i="1"/>
  <c r="J1094" i="1"/>
  <c r="I1094" i="1"/>
  <c r="H1094" i="1"/>
  <c r="F1094" i="1"/>
  <c r="AQ1093" i="1"/>
  <c r="AN1093" i="1"/>
  <c r="AM1093" i="1"/>
  <c r="AK1093" i="1"/>
  <c r="AH1093" i="1"/>
  <c r="AF1093" i="1"/>
  <c r="AB1093" i="1"/>
  <c r="AA1093" i="1"/>
  <c r="Z1093" i="1"/>
  <c r="Y1093" i="1"/>
  <c r="X1093" i="1"/>
  <c r="R1093" i="1"/>
  <c r="J1093" i="1"/>
  <c r="I1093" i="1"/>
  <c r="H1093" i="1"/>
  <c r="F1093" i="1"/>
  <c r="AQ1092" i="1"/>
  <c r="AN1092" i="1"/>
  <c r="AM1092" i="1"/>
  <c r="AK1092" i="1"/>
  <c r="AH1092" i="1"/>
  <c r="AF1092" i="1"/>
  <c r="AB1092" i="1"/>
  <c r="AA1092" i="1"/>
  <c r="Z1092" i="1"/>
  <c r="Y1092" i="1"/>
  <c r="X1092" i="1"/>
  <c r="R1092" i="1"/>
  <c r="J1092" i="1"/>
  <c r="I1092" i="1"/>
  <c r="H1092" i="1"/>
  <c r="F1092" i="1"/>
  <c r="AQ1091" i="1"/>
  <c r="AN1091" i="1"/>
  <c r="AM1091" i="1"/>
  <c r="AK1091" i="1"/>
  <c r="AH1091" i="1"/>
  <c r="AF1091" i="1"/>
  <c r="AB1091" i="1"/>
  <c r="AA1091" i="1"/>
  <c r="Z1091" i="1"/>
  <c r="Y1091" i="1"/>
  <c r="X1091" i="1"/>
  <c r="R1091" i="1"/>
  <c r="J1091" i="1"/>
  <c r="I1091" i="1"/>
  <c r="H1091" i="1"/>
  <c r="F1091" i="1"/>
  <c r="AQ1090" i="1"/>
  <c r="AN1090" i="1"/>
  <c r="AM1090" i="1"/>
  <c r="AK1090" i="1"/>
  <c r="AH1090" i="1"/>
  <c r="AF1090" i="1"/>
  <c r="AB1090" i="1"/>
  <c r="AA1090" i="1"/>
  <c r="Z1090" i="1"/>
  <c r="Y1090" i="1"/>
  <c r="X1090" i="1"/>
  <c r="R1090" i="1"/>
  <c r="J1090" i="1"/>
  <c r="I1090" i="1"/>
  <c r="H1090" i="1"/>
  <c r="F1090" i="1"/>
  <c r="AQ1089" i="1"/>
  <c r="AN1089" i="1"/>
  <c r="AM1089" i="1"/>
  <c r="AK1089" i="1"/>
  <c r="AH1089" i="1"/>
  <c r="AF1089" i="1"/>
  <c r="AB1089" i="1"/>
  <c r="AA1089" i="1"/>
  <c r="Z1089" i="1"/>
  <c r="Y1089" i="1"/>
  <c r="X1089" i="1"/>
  <c r="R1089" i="1"/>
  <c r="J1089" i="1"/>
  <c r="I1089" i="1"/>
  <c r="H1089" i="1"/>
  <c r="F1089" i="1"/>
  <c r="AQ1088" i="1"/>
  <c r="AN1088" i="1"/>
  <c r="AM1088" i="1"/>
  <c r="AK1088" i="1"/>
  <c r="AH1088" i="1"/>
  <c r="AF1088" i="1"/>
  <c r="AB1088" i="1"/>
  <c r="AA1088" i="1"/>
  <c r="Z1088" i="1"/>
  <c r="Y1088" i="1"/>
  <c r="X1088" i="1"/>
  <c r="R1088" i="1"/>
  <c r="J1088" i="1"/>
  <c r="I1088" i="1"/>
  <c r="H1088" i="1"/>
  <c r="F1088" i="1"/>
  <c r="AQ1087" i="1"/>
  <c r="AN1087" i="1"/>
  <c r="AM1087" i="1"/>
  <c r="AK1087" i="1"/>
  <c r="AH1087" i="1"/>
  <c r="AF1087" i="1"/>
  <c r="AB1087" i="1"/>
  <c r="AA1087" i="1"/>
  <c r="Z1087" i="1"/>
  <c r="Y1087" i="1"/>
  <c r="X1087" i="1"/>
  <c r="R1087" i="1"/>
  <c r="J1087" i="1"/>
  <c r="I1087" i="1"/>
  <c r="H1087" i="1"/>
  <c r="F1087" i="1"/>
  <c r="AQ1086" i="1"/>
  <c r="AN1086" i="1"/>
  <c r="AM1086" i="1"/>
  <c r="AK1086" i="1"/>
  <c r="AH1086" i="1"/>
  <c r="AF1086" i="1"/>
  <c r="AB1086" i="1"/>
  <c r="AA1086" i="1"/>
  <c r="Z1086" i="1"/>
  <c r="Y1086" i="1"/>
  <c r="X1086" i="1"/>
  <c r="R1086" i="1"/>
  <c r="J1086" i="1"/>
  <c r="I1086" i="1"/>
  <c r="H1086" i="1"/>
  <c r="F1086" i="1"/>
  <c r="AQ1085" i="1"/>
  <c r="AN1085" i="1"/>
  <c r="AM1085" i="1"/>
  <c r="AK1085" i="1"/>
  <c r="AH1085" i="1"/>
  <c r="AF1085" i="1"/>
  <c r="AB1085" i="1"/>
  <c r="AA1085" i="1"/>
  <c r="Z1085" i="1"/>
  <c r="Y1085" i="1"/>
  <c r="X1085" i="1"/>
  <c r="R1085" i="1"/>
  <c r="J1085" i="1"/>
  <c r="I1085" i="1"/>
  <c r="H1085" i="1"/>
  <c r="F1085" i="1"/>
  <c r="AQ1084" i="1"/>
  <c r="AN1084" i="1"/>
  <c r="AM1084" i="1"/>
  <c r="AK1084" i="1"/>
  <c r="AH1084" i="1"/>
  <c r="AF1084" i="1"/>
  <c r="AB1084" i="1"/>
  <c r="AA1084" i="1"/>
  <c r="Z1084" i="1"/>
  <c r="Y1084" i="1"/>
  <c r="X1084" i="1"/>
  <c r="R1084" i="1"/>
  <c r="J1084" i="1"/>
  <c r="I1084" i="1"/>
  <c r="H1084" i="1"/>
  <c r="F1084" i="1"/>
  <c r="AQ1083" i="1"/>
  <c r="AN1083" i="1"/>
  <c r="AM1083" i="1"/>
  <c r="AK1083" i="1"/>
  <c r="AH1083" i="1"/>
  <c r="AF1083" i="1"/>
  <c r="AB1083" i="1"/>
  <c r="AA1083" i="1"/>
  <c r="Z1083" i="1"/>
  <c r="Y1083" i="1"/>
  <c r="X1083" i="1"/>
  <c r="R1083" i="1"/>
  <c r="J1083" i="1"/>
  <c r="I1083" i="1"/>
  <c r="H1083" i="1"/>
  <c r="F1083" i="1"/>
  <c r="AQ1082" i="1"/>
  <c r="AN1082" i="1"/>
  <c r="AM1082" i="1"/>
  <c r="AK1082" i="1"/>
  <c r="AH1082" i="1"/>
  <c r="AF1082" i="1"/>
  <c r="AB1082" i="1"/>
  <c r="AA1082" i="1"/>
  <c r="Z1082" i="1"/>
  <c r="Y1082" i="1"/>
  <c r="X1082" i="1"/>
  <c r="R1082" i="1"/>
  <c r="J1082" i="1"/>
  <c r="I1082" i="1"/>
  <c r="H1082" i="1"/>
  <c r="F1082" i="1"/>
  <c r="AQ1081" i="1"/>
  <c r="AN1081" i="1"/>
  <c r="AM1081" i="1"/>
  <c r="AK1081" i="1"/>
  <c r="AH1081" i="1"/>
  <c r="AF1081" i="1"/>
  <c r="AB1081" i="1"/>
  <c r="AA1081" i="1"/>
  <c r="Z1081" i="1"/>
  <c r="Y1081" i="1"/>
  <c r="X1081" i="1"/>
  <c r="R1081" i="1"/>
  <c r="J1081" i="1"/>
  <c r="I1081" i="1"/>
  <c r="H1081" i="1"/>
  <c r="F1081" i="1"/>
  <c r="AQ1080" i="1"/>
  <c r="AN1080" i="1"/>
  <c r="AM1080" i="1"/>
  <c r="AK1080" i="1"/>
  <c r="AH1080" i="1"/>
  <c r="AF1080" i="1"/>
  <c r="AB1080" i="1"/>
  <c r="AA1080" i="1"/>
  <c r="Z1080" i="1"/>
  <c r="Y1080" i="1"/>
  <c r="X1080" i="1"/>
  <c r="R1080" i="1"/>
  <c r="J1080" i="1"/>
  <c r="I1080" i="1"/>
  <c r="H1080" i="1"/>
  <c r="F1080" i="1"/>
  <c r="AQ1079" i="1"/>
  <c r="AN1079" i="1"/>
  <c r="AM1079" i="1"/>
  <c r="AK1079" i="1"/>
  <c r="AH1079" i="1"/>
  <c r="AF1079" i="1"/>
  <c r="AB1079" i="1"/>
  <c r="AA1079" i="1"/>
  <c r="Z1079" i="1"/>
  <c r="Y1079" i="1"/>
  <c r="X1079" i="1"/>
  <c r="R1079" i="1"/>
  <c r="J1079" i="1"/>
  <c r="I1079" i="1"/>
  <c r="H1079" i="1"/>
  <c r="F1079" i="1"/>
  <c r="AQ1078" i="1"/>
  <c r="AN1078" i="1"/>
  <c r="AM1078" i="1"/>
  <c r="AK1078" i="1"/>
  <c r="AH1078" i="1"/>
  <c r="AF1078" i="1"/>
  <c r="AB1078" i="1"/>
  <c r="AA1078" i="1"/>
  <c r="Z1078" i="1"/>
  <c r="Y1078" i="1"/>
  <c r="X1078" i="1"/>
  <c r="R1078" i="1"/>
  <c r="J1078" i="1"/>
  <c r="I1078" i="1"/>
  <c r="H1078" i="1"/>
  <c r="F1078" i="1"/>
  <c r="AQ1077" i="1"/>
  <c r="AN1077" i="1"/>
  <c r="AM1077" i="1"/>
  <c r="AK1077" i="1"/>
  <c r="AH1077" i="1"/>
  <c r="AF1077" i="1"/>
  <c r="AB1077" i="1"/>
  <c r="AA1077" i="1"/>
  <c r="Z1077" i="1"/>
  <c r="Y1077" i="1"/>
  <c r="X1077" i="1"/>
  <c r="R1077" i="1"/>
  <c r="J1077" i="1"/>
  <c r="I1077" i="1"/>
  <c r="H1077" i="1"/>
  <c r="F1077" i="1"/>
  <c r="AQ1076" i="1"/>
  <c r="AN1076" i="1"/>
  <c r="AM1076" i="1"/>
  <c r="AK1076" i="1"/>
  <c r="AH1076" i="1"/>
  <c r="AF1076" i="1"/>
  <c r="AB1076" i="1"/>
  <c r="AA1076" i="1"/>
  <c r="Z1076" i="1"/>
  <c r="Y1076" i="1"/>
  <c r="X1076" i="1"/>
  <c r="R1076" i="1"/>
  <c r="J1076" i="1"/>
  <c r="I1076" i="1"/>
  <c r="H1076" i="1"/>
  <c r="F1076" i="1"/>
  <c r="AQ1075" i="1"/>
  <c r="AN1075" i="1"/>
  <c r="AM1075" i="1"/>
  <c r="AK1075" i="1"/>
  <c r="AH1075" i="1"/>
  <c r="AF1075" i="1"/>
  <c r="AB1075" i="1"/>
  <c r="AA1075" i="1"/>
  <c r="Z1075" i="1"/>
  <c r="Y1075" i="1"/>
  <c r="X1075" i="1"/>
  <c r="R1075" i="1"/>
  <c r="J1075" i="1"/>
  <c r="I1075" i="1"/>
  <c r="H1075" i="1"/>
  <c r="F1075" i="1"/>
  <c r="AQ1074" i="1"/>
  <c r="AN1074" i="1"/>
  <c r="AM1074" i="1"/>
  <c r="AK1074" i="1"/>
  <c r="AH1074" i="1"/>
  <c r="AF1074" i="1"/>
  <c r="AB1074" i="1"/>
  <c r="AA1074" i="1"/>
  <c r="Z1074" i="1"/>
  <c r="Y1074" i="1"/>
  <c r="X1074" i="1"/>
  <c r="R1074" i="1"/>
  <c r="J1074" i="1"/>
  <c r="I1074" i="1"/>
  <c r="H1074" i="1"/>
  <c r="F1074" i="1"/>
  <c r="AQ1073" i="1"/>
  <c r="AN1073" i="1"/>
  <c r="AM1073" i="1"/>
  <c r="AK1073" i="1"/>
  <c r="AH1073" i="1"/>
  <c r="AF1073" i="1"/>
  <c r="AB1073" i="1"/>
  <c r="AA1073" i="1"/>
  <c r="Z1073" i="1"/>
  <c r="Y1073" i="1"/>
  <c r="X1073" i="1"/>
  <c r="R1073" i="1"/>
  <c r="J1073" i="1"/>
  <c r="I1073" i="1"/>
  <c r="H1073" i="1"/>
  <c r="F1073" i="1"/>
  <c r="AQ1072" i="1"/>
  <c r="AN1072" i="1"/>
  <c r="AM1072" i="1"/>
  <c r="AK1072" i="1"/>
  <c r="AH1072" i="1"/>
  <c r="AF1072" i="1"/>
  <c r="AB1072" i="1"/>
  <c r="AA1072" i="1"/>
  <c r="Z1072" i="1"/>
  <c r="Y1072" i="1"/>
  <c r="X1072" i="1"/>
  <c r="R1072" i="1"/>
  <c r="J1072" i="1"/>
  <c r="I1072" i="1"/>
  <c r="H1072" i="1"/>
  <c r="F1072" i="1"/>
  <c r="AQ1071" i="1"/>
  <c r="AN1071" i="1"/>
  <c r="AM1071" i="1"/>
  <c r="AK1071" i="1"/>
  <c r="AH1071" i="1"/>
  <c r="AF1071" i="1"/>
  <c r="AB1071" i="1"/>
  <c r="AA1071" i="1"/>
  <c r="Z1071" i="1"/>
  <c r="Y1071" i="1"/>
  <c r="X1071" i="1"/>
  <c r="R1071" i="1"/>
  <c r="J1071" i="1"/>
  <c r="I1071" i="1"/>
  <c r="H1071" i="1"/>
  <c r="F1071" i="1"/>
  <c r="AQ1070" i="1"/>
  <c r="AN1070" i="1"/>
  <c r="AM1070" i="1"/>
  <c r="AK1070" i="1"/>
  <c r="AH1070" i="1"/>
  <c r="AF1070" i="1"/>
  <c r="AB1070" i="1"/>
  <c r="AA1070" i="1"/>
  <c r="Z1070" i="1"/>
  <c r="Y1070" i="1"/>
  <c r="X1070" i="1"/>
  <c r="R1070" i="1"/>
  <c r="J1070" i="1"/>
  <c r="I1070" i="1"/>
  <c r="H1070" i="1"/>
  <c r="F1070" i="1"/>
  <c r="AQ1069" i="1"/>
  <c r="AN1069" i="1"/>
  <c r="AM1069" i="1"/>
  <c r="AK1069" i="1"/>
  <c r="AH1069" i="1"/>
  <c r="AF1069" i="1"/>
  <c r="AB1069" i="1"/>
  <c r="AA1069" i="1"/>
  <c r="Z1069" i="1"/>
  <c r="Y1069" i="1"/>
  <c r="X1069" i="1"/>
  <c r="R1069" i="1"/>
  <c r="J1069" i="1"/>
  <c r="I1069" i="1"/>
  <c r="H1069" i="1"/>
  <c r="G1069" i="1"/>
  <c r="F1069" i="1"/>
  <c r="E1069" i="1"/>
  <c r="E1070" i="1" s="1"/>
  <c r="E1071" i="1" s="1"/>
  <c r="E1072" i="1" s="1"/>
  <c r="E1073" i="1" s="1"/>
  <c r="E1074" i="1" s="1"/>
  <c r="E1075" i="1" s="1"/>
  <c r="E1076" i="1" s="1"/>
  <c r="E1077" i="1" s="1"/>
  <c r="E1078" i="1" s="1"/>
  <c r="E1079" i="1" s="1"/>
  <c r="E1080" i="1" s="1"/>
  <c r="E1081" i="1" s="1"/>
  <c r="E1082" i="1" s="1"/>
  <c r="E1083" i="1" s="1"/>
  <c r="E1084" i="1" s="1"/>
  <c r="E1085" i="1" s="1"/>
  <c r="E1086" i="1" s="1"/>
  <c r="E1087" i="1" s="1"/>
  <c r="E1088" i="1" s="1"/>
  <c r="E1089" i="1" s="1"/>
  <c r="E1090" i="1" s="1"/>
  <c r="E1091" i="1" s="1"/>
  <c r="E1092" i="1" s="1"/>
  <c r="E1093" i="1" s="1"/>
  <c r="E1094" i="1" s="1"/>
  <c r="E1095" i="1" s="1"/>
  <c r="E1096" i="1" s="1"/>
  <c r="E1097" i="1" s="1"/>
  <c r="E1098" i="1" s="1"/>
  <c r="E1099" i="1" s="1"/>
  <c r="E1100" i="1" s="1"/>
  <c r="E1101" i="1" s="1"/>
  <c r="E1102" i="1" s="1"/>
  <c r="E1103" i="1" s="1"/>
  <c r="E1104" i="1" s="1"/>
  <c r="E1105" i="1" s="1"/>
  <c r="E1106" i="1" s="1"/>
  <c r="E1107" i="1" s="1"/>
  <c r="E1108" i="1" s="1"/>
  <c r="E1109" i="1" s="1"/>
  <c r="E1110" i="1" s="1"/>
  <c r="E1111" i="1" s="1"/>
  <c r="E1112" i="1" s="1"/>
  <c r="E1113" i="1" s="1"/>
  <c r="E1114" i="1" s="1"/>
  <c r="E1115" i="1" s="1"/>
  <c r="E1116" i="1" s="1"/>
  <c r="E1117" i="1" s="1"/>
  <c r="E1118" i="1" s="1"/>
  <c r="E1119" i="1" s="1"/>
  <c r="E1120" i="1" s="1"/>
  <c r="E1121" i="1" s="1"/>
  <c r="E1122" i="1" s="1"/>
  <c r="E1123" i="1" s="1"/>
  <c r="E1124" i="1" s="1"/>
  <c r="E1125" i="1" s="1"/>
  <c r="E1126" i="1" s="1"/>
  <c r="E1127" i="1" s="1"/>
  <c r="E1128" i="1" s="1"/>
  <c r="E1129" i="1" s="1"/>
  <c r="E1130" i="1" s="1"/>
  <c r="E1131" i="1" s="1"/>
  <c r="E1132" i="1" s="1"/>
  <c r="E1133" i="1" s="1"/>
  <c r="E1134" i="1" s="1"/>
  <c r="E1135" i="1" s="1"/>
  <c r="E1136" i="1" s="1"/>
  <c r="E1137" i="1" s="1"/>
  <c r="E1138" i="1" s="1"/>
  <c r="E1139" i="1" s="1"/>
  <c r="E1140" i="1" s="1"/>
  <c r="E1141" i="1" s="1"/>
  <c r="E1142" i="1" s="1"/>
  <c r="E1143" i="1" s="1"/>
  <c r="E1144" i="1" s="1"/>
  <c r="E1145" i="1" s="1"/>
  <c r="E1146" i="1" s="1"/>
  <c r="E1147" i="1" s="1"/>
  <c r="E1148" i="1" s="1"/>
  <c r="E1149" i="1" s="1"/>
  <c r="E1150" i="1" s="1"/>
  <c r="E1151" i="1" s="1"/>
  <c r="E1152" i="1" s="1"/>
  <c r="E1153" i="1" s="1"/>
  <c r="E1154" i="1" s="1"/>
  <c r="E1155" i="1" s="1"/>
  <c r="E1156" i="1" s="1"/>
  <c r="E1157" i="1" s="1"/>
  <c r="E1158" i="1" s="1"/>
  <c r="E1159" i="1" s="1"/>
  <c r="E1160" i="1" s="1"/>
  <c r="E1161" i="1" s="1"/>
  <c r="E1162" i="1" s="1"/>
  <c r="E1163" i="1" s="1"/>
  <c r="E1164" i="1" s="1"/>
  <c r="E1165" i="1" s="1"/>
  <c r="E1166" i="1" s="1"/>
  <c r="E1167" i="1" s="1"/>
  <c r="E1168" i="1" s="1"/>
  <c r="E1169" i="1" s="1"/>
  <c r="E1170" i="1" s="1"/>
  <c r="E1171" i="1" s="1"/>
  <c r="E1172" i="1" s="1"/>
  <c r="E1173" i="1" s="1"/>
  <c r="E1174" i="1" s="1"/>
  <c r="E1175" i="1" s="1"/>
  <c r="E1176" i="1" s="1"/>
  <c r="E1177" i="1" s="1"/>
  <c r="E1178" i="1" s="1"/>
  <c r="E1179" i="1" s="1"/>
  <c r="E1180" i="1" s="1"/>
  <c r="E1181" i="1" s="1"/>
  <c r="E1182" i="1" s="1"/>
  <c r="E1183" i="1" s="1"/>
  <c r="E1184" i="1" s="1"/>
  <c r="E1185" i="1" s="1"/>
  <c r="E1186" i="1" s="1"/>
  <c r="E1187" i="1" s="1"/>
  <c r="E1188" i="1" s="1"/>
  <c r="E1189" i="1" s="1"/>
  <c r="E1190" i="1" s="1"/>
  <c r="E1191" i="1" s="1"/>
  <c r="E1192" i="1" s="1"/>
  <c r="E1193" i="1" s="1"/>
  <c r="E1194" i="1" s="1"/>
  <c r="E1195" i="1" s="1"/>
  <c r="E1196" i="1" s="1"/>
  <c r="E1197" i="1" s="1"/>
  <c r="E1198" i="1" s="1"/>
  <c r="E1199" i="1" s="1"/>
  <c r="E1200" i="1" s="1"/>
  <c r="E1201" i="1" s="1"/>
  <c r="E1202" i="1" s="1"/>
  <c r="E1203" i="1" s="1"/>
  <c r="E1204" i="1" s="1"/>
  <c r="E1205" i="1" s="1"/>
  <c r="E1206" i="1" s="1"/>
  <c r="E1207" i="1" s="1"/>
  <c r="E1208" i="1" s="1"/>
  <c r="E1209" i="1" s="1"/>
  <c r="E1210" i="1" s="1"/>
  <c r="E1211" i="1" s="1"/>
  <c r="E1212" i="1" s="1"/>
  <c r="E1213" i="1" s="1"/>
  <c r="E1214" i="1" s="1"/>
  <c r="E1215" i="1" s="1"/>
  <c r="E1216" i="1" s="1"/>
  <c r="E1217" i="1" s="1"/>
  <c r="E1218" i="1" s="1"/>
  <c r="E1219" i="1" s="1"/>
  <c r="E1220" i="1" s="1"/>
  <c r="E1221" i="1" s="1"/>
  <c r="E1222" i="1" s="1"/>
  <c r="E1223" i="1" s="1"/>
  <c r="D1069" i="1"/>
  <c r="D1070" i="1" s="1"/>
  <c r="D1071" i="1" s="1"/>
  <c r="D1072" i="1" s="1"/>
  <c r="D1073" i="1" s="1"/>
  <c r="D1074" i="1" s="1"/>
  <c r="D1075" i="1" s="1"/>
  <c r="D1076" i="1" s="1"/>
  <c r="D1077" i="1" s="1"/>
  <c r="D1078" i="1" s="1"/>
  <c r="D1079" i="1" s="1"/>
  <c r="D1080" i="1" s="1"/>
  <c r="D1081" i="1" s="1"/>
  <c r="D1082" i="1" s="1"/>
  <c r="D1083" i="1" s="1"/>
  <c r="D1084" i="1" s="1"/>
  <c r="D1085" i="1" s="1"/>
  <c r="D1086" i="1" s="1"/>
  <c r="D1087" i="1" s="1"/>
  <c r="D1088" i="1" s="1"/>
  <c r="D1089" i="1" s="1"/>
  <c r="D1090" i="1" s="1"/>
  <c r="D1091" i="1" s="1"/>
  <c r="D1092" i="1" s="1"/>
  <c r="D1093" i="1" s="1"/>
  <c r="D1094" i="1" s="1"/>
  <c r="D1095" i="1" s="1"/>
  <c r="D1096" i="1" s="1"/>
  <c r="D1097" i="1" s="1"/>
  <c r="D1098" i="1" s="1"/>
  <c r="D1099" i="1" s="1"/>
  <c r="D1100" i="1" s="1"/>
  <c r="D1101" i="1" s="1"/>
  <c r="D1102" i="1" s="1"/>
  <c r="D1103" i="1" s="1"/>
  <c r="D1104" i="1" s="1"/>
  <c r="D1105" i="1" s="1"/>
  <c r="D1106" i="1" s="1"/>
  <c r="D1107" i="1" s="1"/>
  <c r="D1108" i="1" s="1"/>
  <c r="D1109" i="1" s="1"/>
  <c r="D1110" i="1" s="1"/>
  <c r="D1111" i="1" s="1"/>
  <c r="D1112" i="1" s="1"/>
  <c r="D1113" i="1" s="1"/>
  <c r="D1114" i="1" s="1"/>
  <c r="D1115" i="1" s="1"/>
  <c r="D1116" i="1" s="1"/>
  <c r="D1117" i="1" s="1"/>
  <c r="D1118" i="1" s="1"/>
  <c r="D1119" i="1" s="1"/>
  <c r="D1120" i="1" s="1"/>
  <c r="D1121" i="1" s="1"/>
  <c r="D1122" i="1" s="1"/>
  <c r="D1123" i="1" s="1"/>
  <c r="D1124" i="1" s="1"/>
  <c r="D1125" i="1" s="1"/>
  <c r="D1126" i="1" s="1"/>
  <c r="D1127" i="1" s="1"/>
  <c r="D1128" i="1" s="1"/>
  <c r="D1129" i="1" s="1"/>
  <c r="D1130" i="1" s="1"/>
  <c r="D1131" i="1" s="1"/>
  <c r="D1132" i="1" s="1"/>
  <c r="D1133" i="1" s="1"/>
  <c r="D1134" i="1" s="1"/>
  <c r="D1135" i="1" s="1"/>
  <c r="D1136" i="1" s="1"/>
  <c r="D1137" i="1" s="1"/>
  <c r="D1138" i="1" s="1"/>
  <c r="D1139" i="1" s="1"/>
  <c r="D1140" i="1" s="1"/>
  <c r="D1141" i="1" s="1"/>
  <c r="D1142" i="1" s="1"/>
  <c r="D1143" i="1" s="1"/>
  <c r="D1144" i="1" s="1"/>
  <c r="D1145" i="1" s="1"/>
  <c r="D1146" i="1" s="1"/>
  <c r="D1147" i="1" s="1"/>
  <c r="D1148" i="1" s="1"/>
  <c r="D1149" i="1" s="1"/>
  <c r="D1150" i="1" s="1"/>
  <c r="D1151" i="1" s="1"/>
  <c r="D1152" i="1" s="1"/>
  <c r="D1153" i="1" s="1"/>
  <c r="D1154" i="1" s="1"/>
  <c r="D1155" i="1" s="1"/>
  <c r="D1156" i="1" s="1"/>
  <c r="D1157" i="1" s="1"/>
  <c r="D1158" i="1" s="1"/>
  <c r="D1159" i="1" s="1"/>
  <c r="D1160" i="1" s="1"/>
  <c r="D1161" i="1" s="1"/>
  <c r="D1162" i="1" s="1"/>
  <c r="D1163" i="1" s="1"/>
  <c r="D1164" i="1" s="1"/>
  <c r="D1165" i="1" s="1"/>
  <c r="D1166" i="1" s="1"/>
  <c r="D1167" i="1" s="1"/>
  <c r="D1168" i="1" s="1"/>
  <c r="D1169" i="1" s="1"/>
  <c r="D1170" i="1" s="1"/>
  <c r="D1171" i="1" s="1"/>
  <c r="D1172" i="1" s="1"/>
  <c r="D1173" i="1" s="1"/>
  <c r="D1174" i="1" s="1"/>
  <c r="D1175" i="1" s="1"/>
  <c r="D1176" i="1" s="1"/>
  <c r="D1177" i="1" s="1"/>
  <c r="D1178" i="1" s="1"/>
  <c r="D1179" i="1" s="1"/>
  <c r="D1180" i="1" s="1"/>
  <c r="D1181" i="1" s="1"/>
  <c r="D1182" i="1" s="1"/>
  <c r="D1183" i="1" s="1"/>
  <c r="D1184" i="1" s="1"/>
  <c r="D1185" i="1" s="1"/>
  <c r="D1186" i="1" s="1"/>
  <c r="D1187" i="1" s="1"/>
  <c r="D1188" i="1" s="1"/>
  <c r="D1189" i="1" s="1"/>
  <c r="D1190" i="1" s="1"/>
  <c r="D1191" i="1" s="1"/>
  <c r="D1192" i="1" s="1"/>
  <c r="D1193" i="1" s="1"/>
  <c r="D1194" i="1" s="1"/>
  <c r="D1195" i="1" s="1"/>
  <c r="D1196" i="1" s="1"/>
  <c r="D1197" i="1" s="1"/>
  <c r="D1198" i="1" s="1"/>
  <c r="D1199" i="1" s="1"/>
  <c r="D1200" i="1" s="1"/>
  <c r="D1201" i="1" s="1"/>
  <c r="D1202" i="1" s="1"/>
  <c r="D1203" i="1" s="1"/>
  <c r="D1204" i="1" s="1"/>
  <c r="D1205" i="1" s="1"/>
  <c r="D1206" i="1" s="1"/>
  <c r="D1207" i="1" s="1"/>
  <c r="D1208" i="1" s="1"/>
  <c r="D1209" i="1" s="1"/>
  <c r="D1210" i="1" s="1"/>
  <c r="D1211" i="1" s="1"/>
  <c r="D1212" i="1" s="1"/>
  <c r="D1213" i="1" s="1"/>
  <c r="D1214" i="1" s="1"/>
  <c r="D1215" i="1" s="1"/>
  <c r="D1216" i="1" s="1"/>
  <c r="D1217" i="1" s="1"/>
  <c r="D1218" i="1" s="1"/>
  <c r="D1219" i="1" s="1"/>
  <c r="D1220" i="1" s="1"/>
  <c r="D1221" i="1" s="1"/>
  <c r="D1222" i="1" s="1"/>
  <c r="D1223" i="1" s="1"/>
  <c r="C1069" i="1"/>
  <c r="C1070" i="1" s="1"/>
  <c r="C1071" i="1" s="1"/>
  <c r="C1072" i="1" s="1"/>
  <c r="C1073" i="1" s="1"/>
  <c r="C1074" i="1" s="1"/>
  <c r="C1075" i="1" s="1"/>
  <c r="C1076" i="1" s="1"/>
  <c r="C1077" i="1" s="1"/>
  <c r="C1078" i="1" s="1"/>
  <c r="C1079" i="1" s="1"/>
  <c r="C1080" i="1" s="1"/>
  <c r="C1081" i="1" s="1"/>
  <c r="C1082" i="1" s="1"/>
  <c r="C1083" i="1" s="1"/>
  <c r="C1084" i="1" s="1"/>
  <c r="C1085" i="1" s="1"/>
  <c r="C1086" i="1" s="1"/>
  <c r="C1087" i="1" s="1"/>
  <c r="C1088" i="1" s="1"/>
  <c r="C1089" i="1" s="1"/>
  <c r="C1090" i="1" s="1"/>
  <c r="C1091" i="1" s="1"/>
  <c r="C1092" i="1" s="1"/>
  <c r="C1093" i="1" s="1"/>
  <c r="C1094" i="1" s="1"/>
  <c r="C1095" i="1" s="1"/>
  <c r="C1096" i="1" s="1"/>
  <c r="C1097" i="1" s="1"/>
  <c r="C1098" i="1" s="1"/>
  <c r="C1099" i="1" s="1"/>
  <c r="C1100" i="1" s="1"/>
  <c r="C1101" i="1" s="1"/>
  <c r="C1102" i="1" s="1"/>
  <c r="C1103" i="1" s="1"/>
  <c r="C1104" i="1" s="1"/>
  <c r="C1105" i="1" s="1"/>
  <c r="C1106" i="1" s="1"/>
  <c r="C1107" i="1" s="1"/>
  <c r="C1108" i="1" s="1"/>
  <c r="C1109" i="1" s="1"/>
  <c r="C1110" i="1" s="1"/>
  <c r="C1111" i="1" s="1"/>
  <c r="C1112" i="1" s="1"/>
  <c r="C1113" i="1" s="1"/>
  <c r="C1114" i="1" s="1"/>
  <c r="C1115" i="1" s="1"/>
  <c r="C1116" i="1" s="1"/>
  <c r="C1117" i="1" s="1"/>
  <c r="C1118" i="1" s="1"/>
  <c r="C1119" i="1" s="1"/>
  <c r="C1120" i="1" s="1"/>
  <c r="C1121" i="1" s="1"/>
  <c r="C1122" i="1" s="1"/>
  <c r="C1123" i="1" s="1"/>
  <c r="C1124" i="1" s="1"/>
  <c r="C1125" i="1" s="1"/>
  <c r="C1126" i="1" s="1"/>
  <c r="C1127" i="1" s="1"/>
  <c r="C1128" i="1" s="1"/>
  <c r="C1129" i="1" s="1"/>
  <c r="C1130" i="1" s="1"/>
  <c r="C1131" i="1" s="1"/>
  <c r="C1132" i="1" s="1"/>
  <c r="C1133" i="1" s="1"/>
  <c r="C1134" i="1" s="1"/>
  <c r="C1135" i="1" s="1"/>
  <c r="C1136" i="1" s="1"/>
  <c r="C1137" i="1" s="1"/>
  <c r="C1138" i="1" s="1"/>
  <c r="C1139" i="1" s="1"/>
  <c r="C1140" i="1" s="1"/>
  <c r="C1141" i="1" s="1"/>
  <c r="C1142" i="1" s="1"/>
  <c r="C1143" i="1" s="1"/>
  <c r="C1144" i="1" s="1"/>
  <c r="C1145" i="1" s="1"/>
  <c r="C1146" i="1" s="1"/>
  <c r="C1147" i="1" s="1"/>
  <c r="C1148" i="1" s="1"/>
  <c r="C1149" i="1" s="1"/>
  <c r="C1150" i="1" s="1"/>
  <c r="C1151" i="1" s="1"/>
  <c r="C1152" i="1" s="1"/>
  <c r="C1153" i="1" s="1"/>
  <c r="C1154" i="1" s="1"/>
  <c r="C1155" i="1" s="1"/>
  <c r="C1156" i="1" s="1"/>
  <c r="C1157" i="1" s="1"/>
  <c r="C1158" i="1" s="1"/>
  <c r="C1159" i="1" s="1"/>
  <c r="C1160" i="1" s="1"/>
  <c r="C1161" i="1" s="1"/>
  <c r="C1162" i="1" s="1"/>
  <c r="C1163" i="1" s="1"/>
  <c r="C1164" i="1" s="1"/>
  <c r="C1165" i="1" s="1"/>
  <c r="C1166" i="1" s="1"/>
  <c r="C1167" i="1" s="1"/>
  <c r="C1168" i="1" s="1"/>
  <c r="C1169" i="1" s="1"/>
  <c r="C1170" i="1" s="1"/>
  <c r="C1171" i="1" s="1"/>
  <c r="C1172" i="1" s="1"/>
  <c r="C1173" i="1" s="1"/>
  <c r="C1174" i="1" s="1"/>
  <c r="C1175" i="1" s="1"/>
  <c r="C1176" i="1" s="1"/>
  <c r="C1177" i="1" s="1"/>
  <c r="C1178" i="1" s="1"/>
  <c r="C1179" i="1" s="1"/>
  <c r="C1180" i="1" s="1"/>
  <c r="C1181" i="1" s="1"/>
  <c r="C1182" i="1" s="1"/>
  <c r="C1183" i="1" s="1"/>
  <c r="C1184" i="1" s="1"/>
  <c r="C1185" i="1" s="1"/>
  <c r="C1186" i="1" s="1"/>
  <c r="C1187" i="1" s="1"/>
  <c r="C1188" i="1" s="1"/>
  <c r="C1189" i="1" s="1"/>
  <c r="C1190" i="1" s="1"/>
  <c r="C1191" i="1" s="1"/>
  <c r="C1192" i="1" s="1"/>
  <c r="C1193" i="1" s="1"/>
  <c r="C1194" i="1" s="1"/>
  <c r="C1195" i="1" s="1"/>
  <c r="C1196" i="1" s="1"/>
  <c r="C1197" i="1" s="1"/>
  <c r="C1198" i="1" s="1"/>
  <c r="C1199" i="1" s="1"/>
  <c r="C1200" i="1" s="1"/>
  <c r="C1201" i="1" s="1"/>
  <c r="C1202" i="1" s="1"/>
  <c r="C1203" i="1" s="1"/>
  <c r="C1204" i="1" s="1"/>
  <c r="C1205" i="1" s="1"/>
  <c r="C1206" i="1" s="1"/>
  <c r="C1207" i="1" s="1"/>
  <c r="C1208" i="1" s="1"/>
  <c r="C1209" i="1" s="1"/>
  <c r="C1210" i="1" s="1"/>
  <c r="C1211" i="1" s="1"/>
  <c r="C1212" i="1" s="1"/>
  <c r="C1213" i="1" s="1"/>
  <c r="C1214" i="1" s="1"/>
  <c r="C1215" i="1" s="1"/>
  <c r="C1216" i="1" s="1"/>
  <c r="C1217" i="1" s="1"/>
  <c r="C1218" i="1" s="1"/>
  <c r="C1219" i="1" s="1"/>
  <c r="C1220" i="1" s="1"/>
  <c r="C1221" i="1" s="1"/>
  <c r="C1222" i="1" s="1"/>
  <c r="C1223" i="1" s="1"/>
  <c r="AQ1068" i="1"/>
  <c r="AO1068" i="1"/>
  <c r="AN1068" i="1"/>
  <c r="AM1068" i="1"/>
  <c r="AK1068" i="1"/>
  <c r="AH1068" i="1"/>
  <c r="AF1068" i="1"/>
  <c r="X1068" i="1"/>
  <c r="Q1068" i="1"/>
  <c r="P1068" i="1"/>
  <c r="O1068" i="1"/>
  <c r="N1068" i="1"/>
  <c r="M1068" i="1"/>
  <c r="K1068" i="1"/>
  <c r="J1068" i="1"/>
  <c r="I1068" i="1"/>
  <c r="H1068" i="1"/>
  <c r="G1068" i="1"/>
  <c r="F1068" i="1"/>
  <c r="AQ1067" i="1"/>
  <c r="AO1067" i="1"/>
  <c r="AN1067" i="1"/>
  <c r="AM1067" i="1"/>
  <c r="AK1067" i="1"/>
  <c r="AH1067" i="1"/>
  <c r="AF1067" i="1"/>
  <c r="X1067" i="1"/>
  <c r="Q1067" i="1"/>
  <c r="P1067" i="1"/>
  <c r="O1067" i="1"/>
  <c r="N1067" i="1"/>
  <c r="M1067" i="1"/>
  <c r="K1067" i="1"/>
  <c r="J1067" i="1"/>
  <c r="I1067" i="1"/>
  <c r="H1067" i="1"/>
  <c r="G1067" i="1"/>
  <c r="F1067" i="1"/>
  <c r="AQ1066" i="1"/>
  <c r="AO1066" i="1"/>
  <c r="AN1066" i="1"/>
  <c r="AM1066" i="1"/>
  <c r="AK1066" i="1"/>
  <c r="AH1066" i="1"/>
  <c r="AF1066" i="1"/>
  <c r="X1066" i="1"/>
  <c r="Q1066" i="1"/>
  <c r="P1066" i="1"/>
  <c r="O1066" i="1"/>
  <c r="N1066" i="1"/>
  <c r="M1066" i="1"/>
  <c r="K1066" i="1"/>
  <c r="J1066" i="1"/>
  <c r="I1066" i="1"/>
  <c r="H1066" i="1"/>
  <c r="G1066" i="1"/>
  <c r="F1066" i="1"/>
  <c r="AQ1065" i="1"/>
  <c r="AO1065" i="1"/>
  <c r="AN1065" i="1"/>
  <c r="AM1065" i="1"/>
  <c r="AK1065" i="1"/>
  <c r="AH1065" i="1"/>
  <c r="AF1065" i="1"/>
  <c r="X1065" i="1"/>
  <c r="Q1065" i="1"/>
  <c r="P1065" i="1"/>
  <c r="O1065" i="1"/>
  <c r="N1065" i="1"/>
  <c r="M1065" i="1"/>
  <c r="K1065" i="1"/>
  <c r="J1065" i="1"/>
  <c r="I1065" i="1"/>
  <c r="H1065" i="1"/>
  <c r="G1065" i="1"/>
  <c r="F1065" i="1"/>
  <c r="AQ1064" i="1"/>
  <c r="AO1064" i="1"/>
  <c r="AN1064" i="1"/>
  <c r="AM1064" i="1"/>
  <c r="AK1064" i="1"/>
  <c r="AH1064" i="1"/>
  <c r="AF1064" i="1"/>
  <c r="X1064" i="1"/>
  <c r="Q1064" i="1"/>
  <c r="P1064" i="1"/>
  <c r="O1064" i="1"/>
  <c r="N1064" i="1"/>
  <c r="M1064" i="1"/>
  <c r="K1064" i="1"/>
  <c r="J1064" i="1"/>
  <c r="I1064" i="1"/>
  <c r="H1064" i="1"/>
  <c r="G1064" i="1"/>
  <c r="F1064" i="1"/>
  <c r="AQ1063" i="1"/>
  <c r="AO1063" i="1"/>
  <c r="AN1063" i="1"/>
  <c r="AM1063" i="1"/>
  <c r="AK1063" i="1"/>
  <c r="AH1063" i="1"/>
  <c r="AF1063" i="1"/>
  <c r="X1063" i="1"/>
  <c r="Q1063" i="1"/>
  <c r="P1063" i="1"/>
  <c r="O1063" i="1"/>
  <c r="N1063" i="1"/>
  <c r="M1063" i="1"/>
  <c r="K1063" i="1"/>
  <c r="J1063" i="1"/>
  <c r="I1063" i="1"/>
  <c r="H1063" i="1"/>
  <c r="G1063" i="1"/>
  <c r="F1063" i="1"/>
  <c r="AQ1062" i="1"/>
  <c r="AO1062" i="1"/>
  <c r="AN1062" i="1"/>
  <c r="AM1062" i="1"/>
  <c r="AK1062" i="1"/>
  <c r="AH1062" i="1"/>
  <c r="AF1062" i="1"/>
  <c r="X1062" i="1"/>
  <c r="Q1062" i="1"/>
  <c r="P1062" i="1"/>
  <c r="O1062" i="1"/>
  <c r="N1062" i="1"/>
  <c r="M1062" i="1"/>
  <c r="K1062" i="1"/>
  <c r="J1062" i="1"/>
  <c r="I1062" i="1"/>
  <c r="H1062" i="1"/>
  <c r="G1062" i="1"/>
  <c r="F1062" i="1"/>
  <c r="AQ1061" i="1"/>
  <c r="AO1061" i="1"/>
  <c r="AN1061" i="1"/>
  <c r="AM1061" i="1"/>
  <c r="AK1061" i="1"/>
  <c r="AH1061" i="1"/>
  <c r="AF1061" i="1"/>
  <c r="X1061" i="1"/>
  <c r="Q1061" i="1"/>
  <c r="P1061" i="1"/>
  <c r="O1061" i="1"/>
  <c r="N1061" i="1"/>
  <c r="M1061" i="1"/>
  <c r="K1061" i="1"/>
  <c r="J1061" i="1"/>
  <c r="I1061" i="1"/>
  <c r="H1061" i="1"/>
  <c r="G1061" i="1"/>
  <c r="F1061" i="1"/>
  <c r="AQ1060" i="1"/>
  <c r="AO1060" i="1"/>
  <c r="AN1060" i="1"/>
  <c r="AM1060" i="1"/>
  <c r="AK1060" i="1"/>
  <c r="AH1060" i="1"/>
  <c r="AF1060" i="1"/>
  <c r="X1060" i="1"/>
  <c r="Q1060" i="1"/>
  <c r="P1060" i="1"/>
  <c r="O1060" i="1"/>
  <c r="N1060" i="1"/>
  <c r="M1060" i="1"/>
  <c r="K1060" i="1"/>
  <c r="J1060" i="1"/>
  <c r="I1060" i="1"/>
  <c r="H1060" i="1"/>
  <c r="G1060" i="1"/>
  <c r="F1060" i="1"/>
  <c r="AQ1059" i="1"/>
  <c r="AO1059" i="1"/>
  <c r="AN1059" i="1"/>
  <c r="AM1059" i="1"/>
  <c r="AK1059" i="1"/>
  <c r="AH1059" i="1"/>
  <c r="AF1059" i="1"/>
  <c r="X1059" i="1"/>
  <c r="Q1059" i="1"/>
  <c r="P1059" i="1"/>
  <c r="O1059" i="1"/>
  <c r="N1059" i="1"/>
  <c r="M1059" i="1"/>
  <c r="K1059" i="1"/>
  <c r="J1059" i="1"/>
  <c r="I1059" i="1"/>
  <c r="H1059" i="1"/>
  <c r="G1059" i="1"/>
  <c r="F1059" i="1"/>
  <c r="AO1058" i="1"/>
  <c r="AN1058" i="1"/>
  <c r="AM1058" i="1"/>
  <c r="AK1058" i="1"/>
  <c r="AH1058" i="1"/>
  <c r="AF1058" i="1"/>
  <c r="X1058" i="1"/>
  <c r="Q1058" i="1"/>
  <c r="P1058" i="1"/>
  <c r="O1058" i="1"/>
  <c r="N1058" i="1"/>
  <c r="M1058" i="1"/>
  <c r="K1058" i="1"/>
  <c r="J1058" i="1"/>
  <c r="I1058" i="1"/>
  <c r="H1058" i="1"/>
  <c r="G1058" i="1"/>
  <c r="F1058" i="1"/>
  <c r="AO1057" i="1"/>
  <c r="AN1057" i="1"/>
  <c r="AM1057" i="1"/>
  <c r="AK1057" i="1"/>
  <c r="AH1057" i="1"/>
  <c r="AF1057" i="1"/>
  <c r="X1057" i="1"/>
  <c r="Q1057" i="1"/>
  <c r="P1057" i="1"/>
  <c r="O1057" i="1"/>
  <c r="N1057" i="1"/>
  <c r="M1057" i="1"/>
  <c r="K1057" i="1"/>
  <c r="J1057" i="1"/>
  <c r="I1057" i="1"/>
  <c r="H1057" i="1"/>
  <c r="G1057" i="1"/>
  <c r="F1057" i="1"/>
  <c r="AO1056" i="1"/>
  <c r="AN1056" i="1"/>
  <c r="AM1056" i="1"/>
  <c r="AK1056" i="1"/>
  <c r="AH1056" i="1"/>
  <c r="AF1056" i="1"/>
  <c r="X1056" i="1"/>
  <c r="Q1056" i="1"/>
  <c r="P1056" i="1"/>
  <c r="O1056" i="1"/>
  <c r="N1056" i="1"/>
  <c r="M1056" i="1"/>
  <c r="K1056" i="1"/>
  <c r="J1056" i="1"/>
  <c r="I1056" i="1"/>
  <c r="H1056" i="1"/>
  <c r="G1056" i="1"/>
  <c r="F1056" i="1"/>
  <c r="AO1055" i="1"/>
  <c r="AN1055" i="1"/>
  <c r="AM1055" i="1"/>
  <c r="AK1055" i="1"/>
  <c r="AH1055" i="1"/>
  <c r="AF1055" i="1"/>
  <c r="X1055" i="1"/>
  <c r="Q1055" i="1"/>
  <c r="P1055" i="1"/>
  <c r="O1055" i="1"/>
  <c r="N1055" i="1"/>
  <c r="M1055" i="1"/>
  <c r="K1055" i="1"/>
  <c r="J1055" i="1"/>
  <c r="I1055" i="1"/>
  <c r="H1055" i="1"/>
  <c r="G1055" i="1"/>
  <c r="F1055" i="1"/>
  <c r="AO1054" i="1"/>
  <c r="AN1054" i="1"/>
  <c r="AM1054" i="1"/>
  <c r="AK1054" i="1"/>
  <c r="AH1054" i="1"/>
  <c r="AF1054" i="1"/>
  <c r="X1054" i="1"/>
  <c r="P1054" i="1"/>
  <c r="N1054" i="1"/>
  <c r="M1054" i="1"/>
  <c r="K1054" i="1"/>
  <c r="J1054" i="1"/>
  <c r="I1054" i="1"/>
  <c r="H1054" i="1"/>
  <c r="G1054" i="1"/>
  <c r="F1054" i="1"/>
  <c r="AO1053" i="1"/>
  <c r="AN1053" i="1"/>
  <c r="AM1053" i="1"/>
  <c r="AK1053" i="1"/>
  <c r="AH1053" i="1"/>
  <c r="AF1053" i="1"/>
  <c r="X1053" i="1"/>
  <c r="P1053" i="1"/>
  <c r="N1053" i="1"/>
  <c r="M1053" i="1"/>
  <c r="K1053" i="1"/>
  <c r="J1053" i="1"/>
  <c r="I1053" i="1"/>
  <c r="H1053" i="1"/>
  <c r="G1053" i="1"/>
  <c r="F1053" i="1"/>
  <c r="AO1052" i="1"/>
  <c r="AN1052" i="1"/>
  <c r="AM1052" i="1"/>
  <c r="AK1052" i="1"/>
  <c r="AH1052" i="1"/>
  <c r="AF1052" i="1"/>
  <c r="X1052" i="1"/>
  <c r="P1052" i="1"/>
  <c r="N1052" i="1"/>
  <c r="M1052" i="1"/>
  <c r="K1052" i="1"/>
  <c r="J1052" i="1"/>
  <c r="I1052" i="1"/>
  <c r="H1052" i="1"/>
  <c r="G1052" i="1"/>
  <c r="F1052" i="1"/>
  <c r="AO1051" i="1"/>
  <c r="AN1051" i="1"/>
  <c r="AM1051" i="1"/>
  <c r="AK1051" i="1"/>
  <c r="AH1051" i="1"/>
  <c r="AF1051" i="1"/>
  <c r="X1051" i="1"/>
  <c r="P1051" i="1"/>
  <c r="N1051" i="1"/>
  <c r="M1051" i="1"/>
  <c r="K1051" i="1"/>
  <c r="J1051" i="1"/>
  <c r="I1051" i="1"/>
  <c r="H1051" i="1"/>
  <c r="G1051" i="1"/>
  <c r="F1051" i="1"/>
  <c r="AO1050" i="1"/>
  <c r="AN1050" i="1"/>
  <c r="AM1050" i="1"/>
  <c r="AK1050" i="1"/>
  <c r="AH1050" i="1"/>
  <c r="AF1050" i="1"/>
  <c r="X1050" i="1"/>
  <c r="P1050" i="1"/>
  <c r="N1050" i="1"/>
  <c r="M1050" i="1"/>
  <c r="K1050" i="1"/>
  <c r="J1050" i="1"/>
  <c r="I1050" i="1"/>
  <c r="H1050" i="1"/>
  <c r="G1050" i="1"/>
  <c r="F1050" i="1"/>
  <c r="AO1049" i="1"/>
  <c r="AN1049" i="1"/>
  <c r="AM1049" i="1"/>
  <c r="AK1049" i="1"/>
  <c r="AH1049" i="1"/>
  <c r="AF1049" i="1"/>
  <c r="X1049" i="1"/>
  <c r="P1049" i="1"/>
  <c r="N1049" i="1"/>
  <c r="M1049" i="1"/>
  <c r="K1049" i="1"/>
  <c r="J1049" i="1"/>
  <c r="I1049" i="1"/>
  <c r="H1049" i="1"/>
  <c r="G1049" i="1"/>
  <c r="F1049" i="1"/>
  <c r="AO1048" i="1"/>
  <c r="AN1048" i="1"/>
  <c r="AM1048" i="1"/>
  <c r="AK1048" i="1"/>
  <c r="AH1048" i="1"/>
  <c r="AF1048" i="1"/>
  <c r="X1048" i="1"/>
  <c r="P1048" i="1"/>
  <c r="N1048" i="1"/>
  <c r="M1048" i="1"/>
  <c r="K1048" i="1"/>
  <c r="J1048" i="1"/>
  <c r="I1048" i="1"/>
  <c r="H1048" i="1"/>
  <c r="G1048" i="1"/>
  <c r="F1048" i="1"/>
  <c r="AO1047" i="1"/>
  <c r="AN1047" i="1"/>
  <c r="AM1047" i="1"/>
  <c r="AK1047" i="1"/>
  <c r="AH1047" i="1"/>
  <c r="AF1047" i="1"/>
  <c r="X1047" i="1"/>
  <c r="P1047" i="1"/>
  <c r="N1047" i="1"/>
  <c r="M1047" i="1"/>
  <c r="K1047" i="1"/>
  <c r="J1047" i="1"/>
  <c r="I1047" i="1"/>
  <c r="H1047" i="1"/>
  <c r="G1047" i="1"/>
  <c r="F1047" i="1"/>
  <c r="AO1046" i="1"/>
  <c r="AN1046" i="1"/>
  <c r="AM1046" i="1"/>
  <c r="AK1046" i="1"/>
  <c r="AH1046" i="1"/>
  <c r="AF1046" i="1"/>
  <c r="X1046" i="1"/>
  <c r="P1046" i="1"/>
  <c r="O1046" i="1"/>
  <c r="N1046" i="1"/>
  <c r="M1046" i="1"/>
  <c r="K1046" i="1"/>
  <c r="J1046" i="1"/>
  <c r="I1046" i="1"/>
  <c r="H1046" i="1"/>
  <c r="G1046" i="1"/>
  <c r="F1046" i="1"/>
  <c r="AO1045" i="1"/>
  <c r="AN1045" i="1"/>
  <c r="AM1045" i="1"/>
  <c r="AK1045" i="1"/>
  <c r="AH1045" i="1"/>
  <c r="AF1045" i="1"/>
  <c r="X1045" i="1"/>
  <c r="P1045" i="1"/>
  <c r="N1045" i="1"/>
  <c r="M1045" i="1"/>
  <c r="K1045" i="1"/>
  <c r="J1045" i="1"/>
  <c r="I1045" i="1"/>
  <c r="H1045" i="1"/>
  <c r="G1045" i="1"/>
  <c r="F1045" i="1"/>
  <c r="E1045" i="1"/>
  <c r="E1046" i="1" s="1"/>
  <c r="E1047" i="1" s="1"/>
  <c r="E1048" i="1" s="1"/>
  <c r="E1049" i="1" s="1"/>
  <c r="E1050" i="1" s="1"/>
  <c r="E1051" i="1" s="1"/>
  <c r="E1052" i="1" s="1"/>
  <c r="E1053" i="1" s="1"/>
  <c r="E1054" i="1" s="1"/>
  <c r="E1055" i="1" s="1"/>
  <c r="E1056" i="1" s="1"/>
  <c r="E1057" i="1" s="1"/>
  <c r="E1058" i="1" s="1"/>
  <c r="E1059" i="1" s="1"/>
  <c r="E1060" i="1" s="1"/>
  <c r="E1061" i="1" s="1"/>
  <c r="E1062" i="1" s="1"/>
  <c r="E1063" i="1" s="1"/>
  <c r="E1064" i="1" s="1"/>
  <c r="E1065" i="1" s="1"/>
  <c r="E1066" i="1" s="1"/>
  <c r="E1067" i="1" s="1"/>
  <c r="E1068" i="1" s="1"/>
  <c r="D1045" i="1"/>
  <c r="D1046" i="1" s="1"/>
  <c r="D1047" i="1" s="1"/>
  <c r="D1048" i="1" s="1"/>
  <c r="D1049" i="1" s="1"/>
  <c r="D1050" i="1" s="1"/>
  <c r="D1051" i="1" s="1"/>
  <c r="D1052" i="1" s="1"/>
  <c r="D1053" i="1" s="1"/>
  <c r="D1054" i="1" s="1"/>
  <c r="D1055" i="1" s="1"/>
  <c r="D1056" i="1" s="1"/>
  <c r="D1057" i="1" s="1"/>
  <c r="D1058" i="1" s="1"/>
  <c r="D1059" i="1" s="1"/>
  <c r="D1060" i="1" s="1"/>
  <c r="D1061" i="1" s="1"/>
  <c r="D1062" i="1" s="1"/>
  <c r="D1063" i="1" s="1"/>
  <c r="D1064" i="1" s="1"/>
  <c r="D1065" i="1" s="1"/>
  <c r="D1066" i="1" s="1"/>
  <c r="D1067" i="1" s="1"/>
  <c r="D1068" i="1" s="1"/>
  <c r="C1045" i="1"/>
  <c r="C1046" i="1" s="1"/>
  <c r="C1047" i="1" s="1"/>
  <c r="C1048" i="1" s="1"/>
  <c r="C1049" i="1" s="1"/>
  <c r="C1050" i="1" s="1"/>
  <c r="C1051" i="1" s="1"/>
  <c r="C1052" i="1" s="1"/>
  <c r="C1053" i="1" s="1"/>
  <c r="C1054" i="1" s="1"/>
  <c r="C1055" i="1" s="1"/>
  <c r="C1056" i="1" s="1"/>
  <c r="C1057" i="1" s="1"/>
  <c r="C1058" i="1" s="1"/>
  <c r="C1059" i="1" s="1"/>
  <c r="C1060" i="1" s="1"/>
  <c r="C1061" i="1" s="1"/>
  <c r="C1062" i="1" s="1"/>
  <c r="C1063" i="1" s="1"/>
  <c r="C1064" i="1" s="1"/>
  <c r="C1065" i="1" s="1"/>
  <c r="C1066" i="1" s="1"/>
  <c r="C1067" i="1" s="1"/>
  <c r="C1068" i="1" s="1"/>
  <c r="AV1024" i="1"/>
  <c r="AQ1023" i="1"/>
  <c r="AN1023" i="1"/>
  <c r="AM1023" i="1"/>
  <c r="AD1023" i="1"/>
  <c r="AF1023" i="1" s="1"/>
  <c r="X1023" i="1"/>
  <c r="R1023" i="1"/>
  <c r="K1023" i="1"/>
  <c r="H1023" i="1"/>
  <c r="G1023" i="1"/>
  <c r="F1023" i="1"/>
  <c r="C1023" i="1"/>
  <c r="AQ1022" i="1"/>
  <c r="AN1022" i="1"/>
  <c r="AM1022" i="1"/>
  <c r="AD1022" i="1"/>
  <c r="AF1022" i="1" s="1"/>
  <c r="X1022" i="1"/>
  <c r="R1022" i="1"/>
  <c r="K1022" i="1"/>
  <c r="H1022" i="1"/>
  <c r="G1022" i="1"/>
  <c r="F1022" i="1"/>
  <c r="C1022" i="1"/>
  <c r="AQ1021" i="1"/>
  <c r="AN1021" i="1"/>
  <c r="AM1021" i="1"/>
  <c r="AD1021" i="1"/>
  <c r="AF1021" i="1" s="1"/>
  <c r="X1021" i="1"/>
  <c r="R1021" i="1"/>
  <c r="K1021" i="1"/>
  <c r="H1021" i="1"/>
  <c r="G1021" i="1"/>
  <c r="F1021" i="1"/>
  <c r="E1021" i="1"/>
  <c r="E1022" i="1" s="1"/>
  <c r="E1023" i="1" s="1"/>
  <c r="D1021" i="1"/>
  <c r="D1022" i="1" s="1"/>
  <c r="D1023" i="1" s="1"/>
  <c r="C1021" i="1"/>
  <c r="AS1021" i="1" s="1"/>
  <c r="AQ1020" i="1"/>
  <c r="AN1020" i="1"/>
  <c r="AM1020" i="1"/>
  <c r="AK1020" i="1"/>
  <c r="AH1020" i="1"/>
  <c r="AF1020" i="1"/>
  <c r="AB1020" i="1"/>
  <c r="AA1020" i="1"/>
  <c r="Z1020" i="1"/>
  <c r="Y1020" i="1"/>
  <c r="X1020" i="1"/>
  <c r="R1020" i="1"/>
  <c r="J1020" i="1"/>
  <c r="I1020" i="1"/>
  <c r="H1020" i="1"/>
  <c r="F1020" i="1"/>
  <c r="AQ1019" i="1"/>
  <c r="AN1019" i="1"/>
  <c r="AM1019" i="1"/>
  <c r="AK1019" i="1"/>
  <c r="AH1019" i="1"/>
  <c r="AF1019" i="1"/>
  <c r="AB1019" i="1"/>
  <c r="AA1019" i="1"/>
  <c r="Z1019" i="1"/>
  <c r="Y1019" i="1"/>
  <c r="X1019" i="1"/>
  <c r="R1019" i="1"/>
  <c r="J1019" i="1"/>
  <c r="I1019" i="1"/>
  <c r="H1019" i="1"/>
  <c r="F1019" i="1"/>
  <c r="AQ1018" i="1"/>
  <c r="AN1018" i="1"/>
  <c r="AM1018" i="1"/>
  <c r="AK1018" i="1"/>
  <c r="AH1018" i="1"/>
  <c r="AF1018" i="1"/>
  <c r="AB1018" i="1"/>
  <c r="AA1018" i="1"/>
  <c r="Z1018" i="1"/>
  <c r="Y1018" i="1"/>
  <c r="X1018" i="1"/>
  <c r="R1018" i="1"/>
  <c r="J1018" i="1"/>
  <c r="I1018" i="1"/>
  <c r="H1018" i="1"/>
  <c r="F1018" i="1"/>
  <c r="AQ1017" i="1"/>
  <c r="AN1017" i="1"/>
  <c r="AM1017" i="1"/>
  <c r="AK1017" i="1"/>
  <c r="AH1017" i="1"/>
  <c r="AF1017" i="1"/>
  <c r="AB1017" i="1"/>
  <c r="AA1017" i="1"/>
  <c r="Z1017" i="1"/>
  <c r="Y1017" i="1"/>
  <c r="X1017" i="1"/>
  <c r="R1017" i="1"/>
  <c r="J1017" i="1"/>
  <c r="I1017" i="1"/>
  <c r="H1017" i="1"/>
  <c r="F1017" i="1"/>
  <c r="AQ1016" i="1"/>
  <c r="AN1016" i="1"/>
  <c r="AM1016" i="1"/>
  <c r="AK1016" i="1"/>
  <c r="AH1016" i="1"/>
  <c r="AF1016" i="1"/>
  <c r="AB1016" i="1"/>
  <c r="AA1016" i="1"/>
  <c r="Z1016" i="1"/>
  <c r="Y1016" i="1"/>
  <c r="X1016" i="1"/>
  <c r="R1016" i="1"/>
  <c r="J1016" i="1"/>
  <c r="I1016" i="1"/>
  <c r="H1016" i="1"/>
  <c r="F1016" i="1"/>
  <c r="AQ1015" i="1"/>
  <c r="AN1015" i="1"/>
  <c r="AM1015" i="1"/>
  <c r="AK1015" i="1"/>
  <c r="AH1015" i="1"/>
  <c r="AF1015" i="1"/>
  <c r="AB1015" i="1"/>
  <c r="AA1015" i="1"/>
  <c r="Z1015" i="1"/>
  <c r="Y1015" i="1"/>
  <c r="X1015" i="1"/>
  <c r="R1015" i="1"/>
  <c r="J1015" i="1"/>
  <c r="I1015" i="1"/>
  <c r="H1015" i="1"/>
  <c r="F1015" i="1"/>
  <c r="AQ1014" i="1"/>
  <c r="AN1014" i="1"/>
  <c r="AM1014" i="1"/>
  <c r="AK1014" i="1"/>
  <c r="AH1014" i="1"/>
  <c r="AF1014" i="1"/>
  <c r="AB1014" i="1"/>
  <c r="AA1014" i="1"/>
  <c r="Z1014" i="1"/>
  <c r="Y1014" i="1"/>
  <c r="X1014" i="1"/>
  <c r="R1014" i="1"/>
  <c r="J1014" i="1"/>
  <c r="I1014" i="1"/>
  <c r="H1014" i="1"/>
  <c r="F1014" i="1"/>
  <c r="AQ1013" i="1"/>
  <c r="AN1013" i="1"/>
  <c r="AM1013" i="1"/>
  <c r="AK1013" i="1"/>
  <c r="AH1013" i="1"/>
  <c r="AF1013" i="1"/>
  <c r="AB1013" i="1"/>
  <c r="AA1013" i="1"/>
  <c r="Z1013" i="1"/>
  <c r="Y1013" i="1"/>
  <c r="X1013" i="1"/>
  <c r="R1013" i="1"/>
  <c r="J1013" i="1"/>
  <c r="I1013" i="1"/>
  <c r="H1013" i="1"/>
  <c r="F1013" i="1"/>
  <c r="AQ1012" i="1"/>
  <c r="AN1012" i="1"/>
  <c r="AM1012" i="1"/>
  <c r="AK1012" i="1"/>
  <c r="AH1012" i="1"/>
  <c r="AF1012" i="1"/>
  <c r="AB1012" i="1"/>
  <c r="AA1012" i="1"/>
  <c r="Z1012" i="1"/>
  <c r="Y1012" i="1"/>
  <c r="X1012" i="1"/>
  <c r="R1012" i="1"/>
  <c r="J1012" i="1"/>
  <c r="I1012" i="1"/>
  <c r="H1012" i="1"/>
  <c r="F1012" i="1"/>
  <c r="AQ1011" i="1"/>
  <c r="AN1011" i="1"/>
  <c r="AM1011" i="1"/>
  <c r="AK1011" i="1"/>
  <c r="AH1011" i="1"/>
  <c r="AF1011" i="1"/>
  <c r="AB1011" i="1"/>
  <c r="AA1011" i="1"/>
  <c r="Z1011" i="1"/>
  <c r="Y1011" i="1"/>
  <c r="X1011" i="1"/>
  <c r="R1011" i="1"/>
  <c r="J1011" i="1"/>
  <c r="I1011" i="1"/>
  <c r="H1011" i="1"/>
  <c r="F1011" i="1"/>
  <c r="AQ1010" i="1"/>
  <c r="AN1010" i="1"/>
  <c r="AM1010" i="1"/>
  <c r="AK1010" i="1"/>
  <c r="AH1010" i="1"/>
  <c r="AF1010" i="1"/>
  <c r="AB1010" i="1"/>
  <c r="AA1010" i="1"/>
  <c r="Z1010" i="1"/>
  <c r="Y1010" i="1"/>
  <c r="X1010" i="1"/>
  <c r="R1010" i="1"/>
  <c r="J1010" i="1"/>
  <c r="I1010" i="1"/>
  <c r="H1010" i="1"/>
  <c r="F1010" i="1"/>
  <c r="AQ1009" i="1"/>
  <c r="AN1009" i="1"/>
  <c r="AM1009" i="1"/>
  <c r="AK1009" i="1"/>
  <c r="AH1009" i="1"/>
  <c r="AF1009" i="1"/>
  <c r="AB1009" i="1"/>
  <c r="AA1009" i="1"/>
  <c r="Z1009" i="1"/>
  <c r="Y1009" i="1"/>
  <c r="X1009" i="1"/>
  <c r="R1009" i="1"/>
  <c r="J1009" i="1"/>
  <c r="I1009" i="1"/>
  <c r="H1009" i="1"/>
  <c r="F1009" i="1"/>
  <c r="AQ1008" i="1"/>
  <c r="AN1008" i="1"/>
  <c r="AM1008" i="1"/>
  <c r="AK1008" i="1"/>
  <c r="AH1008" i="1"/>
  <c r="AF1008" i="1"/>
  <c r="AB1008" i="1"/>
  <c r="AA1008" i="1"/>
  <c r="Z1008" i="1"/>
  <c r="Y1008" i="1"/>
  <c r="X1008" i="1"/>
  <c r="R1008" i="1"/>
  <c r="J1008" i="1"/>
  <c r="I1008" i="1"/>
  <c r="H1008" i="1"/>
  <c r="F1008" i="1"/>
  <c r="AQ1007" i="1"/>
  <c r="AN1007" i="1"/>
  <c r="AM1007" i="1"/>
  <c r="AK1007" i="1"/>
  <c r="AH1007" i="1"/>
  <c r="AF1007" i="1"/>
  <c r="AB1007" i="1"/>
  <c r="AA1007" i="1"/>
  <c r="Z1007" i="1"/>
  <c r="Y1007" i="1"/>
  <c r="X1007" i="1"/>
  <c r="R1007" i="1"/>
  <c r="J1007" i="1"/>
  <c r="I1007" i="1"/>
  <c r="H1007" i="1"/>
  <c r="G1007" i="1"/>
  <c r="G1008" i="1" s="1"/>
  <c r="G1009" i="1" s="1"/>
  <c r="G1010" i="1" s="1"/>
  <c r="G1011" i="1" s="1"/>
  <c r="G1012" i="1" s="1"/>
  <c r="G1013" i="1" s="1"/>
  <c r="G1014" i="1" s="1"/>
  <c r="G1015" i="1" s="1"/>
  <c r="G1016" i="1" s="1"/>
  <c r="G1017" i="1" s="1"/>
  <c r="G1018" i="1" s="1"/>
  <c r="G1019" i="1" s="1"/>
  <c r="G1020" i="1" s="1"/>
  <c r="F1007" i="1"/>
  <c r="AQ1006" i="1"/>
  <c r="AN1006" i="1"/>
  <c r="AM1006" i="1"/>
  <c r="AK1006" i="1"/>
  <c r="AH1006" i="1"/>
  <c r="AF1006" i="1"/>
  <c r="AB1006" i="1"/>
  <c r="AA1006" i="1"/>
  <c r="Z1006" i="1"/>
  <c r="Y1006" i="1"/>
  <c r="X1006" i="1"/>
  <c r="R1006" i="1"/>
  <c r="J1006" i="1"/>
  <c r="I1006" i="1"/>
  <c r="H1006" i="1"/>
  <c r="G1006" i="1"/>
  <c r="F1006" i="1"/>
  <c r="AQ1005" i="1"/>
  <c r="AN1005" i="1"/>
  <c r="AM1005" i="1"/>
  <c r="AK1005" i="1"/>
  <c r="AH1005" i="1"/>
  <c r="AF1005" i="1"/>
  <c r="AB1005" i="1"/>
  <c r="AA1005" i="1"/>
  <c r="Z1005" i="1"/>
  <c r="Y1005" i="1"/>
  <c r="X1005" i="1"/>
  <c r="R1005" i="1"/>
  <c r="J1005" i="1"/>
  <c r="I1005" i="1"/>
  <c r="H1005" i="1"/>
  <c r="G1005" i="1"/>
  <c r="F1005" i="1"/>
  <c r="AQ1004" i="1"/>
  <c r="AN1004" i="1"/>
  <c r="AM1004" i="1"/>
  <c r="AK1004" i="1"/>
  <c r="AH1004" i="1"/>
  <c r="AF1004" i="1"/>
  <c r="AB1004" i="1"/>
  <c r="AA1004" i="1"/>
  <c r="Z1004" i="1"/>
  <c r="Y1004" i="1"/>
  <c r="X1004" i="1"/>
  <c r="R1004" i="1"/>
  <c r="J1004" i="1"/>
  <c r="I1004" i="1"/>
  <c r="H1004" i="1"/>
  <c r="G1004" i="1"/>
  <c r="F1004" i="1"/>
  <c r="AQ1003" i="1"/>
  <c r="AN1003" i="1"/>
  <c r="AM1003" i="1"/>
  <c r="AK1003" i="1"/>
  <c r="AH1003" i="1"/>
  <c r="AF1003" i="1"/>
  <c r="AB1003" i="1"/>
  <c r="AA1003" i="1"/>
  <c r="Z1003" i="1"/>
  <c r="Y1003" i="1"/>
  <c r="X1003" i="1"/>
  <c r="R1003" i="1"/>
  <c r="J1003" i="1"/>
  <c r="I1003" i="1"/>
  <c r="H1003" i="1"/>
  <c r="G1003" i="1"/>
  <c r="F1003" i="1"/>
  <c r="AQ1002" i="1"/>
  <c r="AN1002" i="1"/>
  <c r="AM1002" i="1"/>
  <c r="AK1002" i="1"/>
  <c r="AH1002" i="1"/>
  <c r="AF1002" i="1"/>
  <c r="AB1002" i="1"/>
  <c r="AA1002" i="1"/>
  <c r="Z1002" i="1"/>
  <c r="Y1002" i="1"/>
  <c r="X1002" i="1"/>
  <c r="R1002" i="1"/>
  <c r="J1002" i="1"/>
  <c r="I1002" i="1"/>
  <c r="H1002" i="1"/>
  <c r="G1002" i="1"/>
  <c r="F1002" i="1"/>
  <c r="AQ1001" i="1"/>
  <c r="AN1001" i="1"/>
  <c r="AM1001" i="1"/>
  <c r="AK1001" i="1"/>
  <c r="AH1001" i="1"/>
  <c r="AF1001" i="1"/>
  <c r="AB1001" i="1"/>
  <c r="AA1001" i="1"/>
  <c r="Z1001" i="1"/>
  <c r="Y1001" i="1"/>
  <c r="X1001" i="1"/>
  <c r="R1001" i="1"/>
  <c r="J1001" i="1"/>
  <c r="I1001" i="1"/>
  <c r="H1001" i="1"/>
  <c r="G1001" i="1"/>
  <c r="F1001" i="1"/>
  <c r="AQ1000" i="1"/>
  <c r="AN1000" i="1"/>
  <c r="AM1000" i="1"/>
  <c r="AK1000" i="1"/>
  <c r="AH1000" i="1"/>
  <c r="AF1000" i="1"/>
  <c r="AB1000" i="1"/>
  <c r="AA1000" i="1"/>
  <c r="Z1000" i="1"/>
  <c r="Y1000" i="1"/>
  <c r="X1000" i="1"/>
  <c r="R1000" i="1"/>
  <c r="J1000" i="1"/>
  <c r="I1000" i="1"/>
  <c r="H1000" i="1"/>
  <c r="G1000" i="1"/>
  <c r="F1000" i="1"/>
  <c r="AQ999" i="1"/>
  <c r="AN999" i="1"/>
  <c r="AM999" i="1"/>
  <c r="AK999" i="1"/>
  <c r="AH999" i="1"/>
  <c r="AF999" i="1"/>
  <c r="AB999" i="1"/>
  <c r="AA999" i="1"/>
  <c r="Z999" i="1"/>
  <c r="Y999" i="1"/>
  <c r="X999" i="1"/>
  <c r="R999" i="1"/>
  <c r="J999" i="1"/>
  <c r="I999" i="1"/>
  <c r="H999" i="1"/>
  <c r="G999" i="1"/>
  <c r="F999" i="1"/>
  <c r="AQ998" i="1"/>
  <c r="AN998" i="1"/>
  <c r="AM998" i="1"/>
  <c r="AK998" i="1"/>
  <c r="AH998" i="1"/>
  <c r="AF998" i="1"/>
  <c r="AB998" i="1"/>
  <c r="AA998" i="1"/>
  <c r="Z998" i="1"/>
  <c r="Y998" i="1"/>
  <c r="X998" i="1"/>
  <c r="R998" i="1"/>
  <c r="J998" i="1"/>
  <c r="I998" i="1"/>
  <c r="H998" i="1"/>
  <c r="G998" i="1"/>
  <c r="F998" i="1"/>
  <c r="AQ997" i="1"/>
  <c r="AN997" i="1"/>
  <c r="AM997" i="1"/>
  <c r="AK997" i="1"/>
  <c r="AH997" i="1"/>
  <c r="AF997" i="1"/>
  <c r="AB997" i="1"/>
  <c r="AA997" i="1"/>
  <c r="Z997" i="1"/>
  <c r="Y997" i="1"/>
  <c r="X997" i="1"/>
  <c r="R997" i="1"/>
  <c r="J997" i="1"/>
  <c r="I997" i="1"/>
  <c r="H997" i="1"/>
  <c r="G997" i="1"/>
  <c r="F997" i="1"/>
  <c r="AQ996" i="1"/>
  <c r="AN996" i="1"/>
  <c r="AM996" i="1"/>
  <c r="AK996" i="1"/>
  <c r="AH996" i="1"/>
  <c r="AF996" i="1"/>
  <c r="AB996" i="1"/>
  <c r="AA996" i="1"/>
  <c r="Z996" i="1"/>
  <c r="Y996" i="1"/>
  <c r="X996" i="1"/>
  <c r="R996" i="1"/>
  <c r="J996" i="1"/>
  <c r="I996" i="1"/>
  <c r="H996" i="1"/>
  <c r="G996" i="1"/>
  <c r="F996" i="1"/>
  <c r="AQ995" i="1"/>
  <c r="AN995" i="1"/>
  <c r="AM995" i="1"/>
  <c r="AK995" i="1"/>
  <c r="AH995" i="1"/>
  <c r="AF995" i="1"/>
  <c r="AB995" i="1"/>
  <c r="AA995" i="1"/>
  <c r="Z995" i="1"/>
  <c r="Y995" i="1"/>
  <c r="X995" i="1"/>
  <c r="R995" i="1"/>
  <c r="J995" i="1"/>
  <c r="I995" i="1"/>
  <c r="H995" i="1"/>
  <c r="G995" i="1"/>
  <c r="F995" i="1"/>
  <c r="AQ994" i="1"/>
  <c r="AN994" i="1"/>
  <c r="AM994" i="1"/>
  <c r="AK994" i="1"/>
  <c r="AH994" i="1"/>
  <c r="AF994" i="1"/>
  <c r="AB994" i="1"/>
  <c r="AA994" i="1"/>
  <c r="Z994" i="1"/>
  <c r="Y994" i="1"/>
  <c r="X994" i="1"/>
  <c r="R994" i="1"/>
  <c r="J994" i="1"/>
  <c r="H994" i="1"/>
  <c r="G994" i="1"/>
  <c r="F994" i="1"/>
  <c r="AQ993" i="1"/>
  <c r="AN993" i="1"/>
  <c r="AM993" i="1"/>
  <c r="AK993" i="1"/>
  <c r="AH993" i="1"/>
  <c r="AF993" i="1"/>
  <c r="AB993" i="1"/>
  <c r="AA993" i="1"/>
  <c r="Z993" i="1"/>
  <c r="Y993" i="1"/>
  <c r="X993" i="1"/>
  <c r="R993" i="1"/>
  <c r="J993" i="1"/>
  <c r="H993" i="1"/>
  <c r="G993" i="1"/>
  <c r="F993" i="1"/>
  <c r="AQ992" i="1"/>
  <c r="AN992" i="1"/>
  <c r="AM992" i="1"/>
  <c r="AK992" i="1"/>
  <c r="AH992" i="1"/>
  <c r="AF992" i="1"/>
  <c r="AB992" i="1"/>
  <c r="AA992" i="1"/>
  <c r="Z992" i="1"/>
  <c r="Y992" i="1"/>
  <c r="X992" i="1"/>
  <c r="R992" i="1"/>
  <c r="J992" i="1"/>
  <c r="I992" i="1"/>
  <c r="H992" i="1"/>
  <c r="G992" i="1"/>
  <c r="F992" i="1"/>
  <c r="E992" i="1"/>
  <c r="E993" i="1" s="1"/>
  <c r="E994" i="1" s="1"/>
  <c r="E995" i="1" s="1"/>
  <c r="E996" i="1" s="1"/>
  <c r="E997" i="1" s="1"/>
  <c r="E998" i="1" s="1"/>
  <c r="E999" i="1" s="1"/>
  <c r="E1000" i="1" s="1"/>
  <c r="E1001" i="1" s="1"/>
  <c r="E1002" i="1" s="1"/>
  <c r="E1003" i="1" s="1"/>
  <c r="E1004" i="1" s="1"/>
  <c r="E1005" i="1" s="1"/>
  <c r="E1006" i="1" s="1"/>
  <c r="E1007" i="1" s="1"/>
  <c r="E1008" i="1" s="1"/>
  <c r="E1009" i="1" s="1"/>
  <c r="E1010" i="1" s="1"/>
  <c r="E1011" i="1" s="1"/>
  <c r="E1012" i="1" s="1"/>
  <c r="E1013" i="1" s="1"/>
  <c r="E1014" i="1" s="1"/>
  <c r="E1015" i="1" s="1"/>
  <c r="E1016" i="1" s="1"/>
  <c r="E1017" i="1" s="1"/>
  <c r="E1018" i="1" s="1"/>
  <c r="E1019" i="1" s="1"/>
  <c r="E1020" i="1" s="1"/>
  <c r="D992" i="1"/>
  <c r="D993" i="1" s="1"/>
  <c r="D994" i="1" s="1"/>
  <c r="D995" i="1" s="1"/>
  <c r="D996" i="1" s="1"/>
  <c r="D997" i="1" s="1"/>
  <c r="D998" i="1" s="1"/>
  <c r="D999" i="1" s="1"/>
  <c r="D1000" i="1" s="1"/>
  <c r="D1001" i="1" s="1"/>
  <c r="D1002" i="1" s="1"/>
  <c r="D1003" i="1" s="1"/>
  <c r="D1004" i="1" s="1"/>
  <c r="D1005" i="1" s="1"/>
  <c r="D1006" i="1" s="1"/>
  <c r="D1007" i="1" s="1"/>
  <c r="D1008" i="1" s="1"/>
  <c r="D1009" i="1" s="1"/>
  <c r="D1010" i="1" s="1"/>
  <c r="D1011" i="1" s="1"/>
  <c r="D1012" i="1" s="1"/>
  <c r="D1013" i="1" s="1"/>
  <c r="D1014" i="1" s="1"/>
  <c r="D1015" i="1" s="1"/>
  <c r="D1016" i="1" s="1"/>
  <c r="D1017" i="1" s="1"/>
  <c r="D1018" i="1" s="1"/>
  <c r="D1019" i="1" s="1"/>
  <c r="D1020" i="1" s="1"/>
  <c r="C992" i="1"/>
  <c r="C993" i="1" s="1"/>
  <c r="C994" i="1" s="1"/>
  <c r="C995" i="1" s="1"/>
  <c r="C996" i="1" s="1"/>
  <c r="C997" i="1" s="1"/>
  <c r="C998" i="1" s="1"/>
  <c r="C999" i="1" s="1"/>
  <c r="C1000" i="1" s="1"/>
  <c r="C1001" i="1" s="1"/>
  <c r="C1002" i="1" s="1"/>
  <c r="C1003" i="1" s="1"/>
  <c r="C1004" i="1" s="1"/>
  <c r="C1005" i="1" s="1"/>
  <c r="C1006" i="1" s="1"/>
  <c r="C1007" i="1" s="1"/>
  <c r="C1008" i="1" s="1"/>
  <c r="C1009" i="1" s="1"/>
  <c r="C1010" i="1" s="1"/>
  <c r="C1011" i="1" s="1"/>
  <c r="C1012" i="1" s="1"/>
  <c r="C1013" i="1" s="1"/>
  <c r="C1014" i="1" s="1"/>
  <c r="C1015" i="1" s="1"/>
  <c r="C1016" i="1" s="1"/>
  <c r="C1017" i="1" s="1"/>
  <c r="C1018" i="1" s="1"/>
  <c r="C1019" i="1" s="1"/>
  <c r="C1020" i="1" s="1"/>
  <c r="AQ991" i="1"/>
  <c r="AN991" i="1"/>
  <c r="AM991" i="1"/>
  <c r="AH991" i="1"/>
  <c r="AK991" i="1" s="1"/>
  <c r="AF991" i="1"/>
  <c r="X991" i="1"/>
  <c r="P991" i="1"/>
  <c r="O991" i="1"/>
  <c r="N991" i="1"/>
  <c r="M991" i="1"/>
  <c r="K991" i="1"/>
  <c r="J991" i="1"/>
  <c r="I991" i="1"/>
  <c r="H991" i="1"/>
  <c r="G991" i="1"/>
  <c r="F991" i="1"/>
  <c r="AQ990" i="1"/>
  <c r="AN990" i="1"/>
  <c r="AM990" i="1"/>
  <c r="AH990" i="1"/>
  <c r="AK990" i="1" s="1"/>
  <c r="AF990" i="1"/>
  <c r="X990" i="1"/>
  <c r="P990" i="1"/>
  <c r="O990" i="1"/>
  <c r="N990" i="1"/>
  <c r="M990" i="1"/>
  <c r="K990" i="1"/>
  <c r="J990" i="1"/>
  <c r="I990" i="1"/>
  <c r="H990" i="1"/>
  <c r="G990" i="1"/>
  <c r="F990" i="1"/>
  <c r="AQ989" i="1"/>
  <c r="AN989" i="1"/>
  <c r="AM989" i="1"/>
  <c r="AH989" i="1"/>
  <c r="AK989" i="1" s="1"/>
  <c r="AF989" i="1"/>
  <c r="X989" i="1"/>
  <c r="P989" i="1"/>
  <c r="O989" i="1"/>
  <c r="N989" i="1"/>
  <c r="M989" i="1"/>
  <c r="K989" i="1"/>
  <c r="J989" i="1"/>
  <c r="I989" i="1"/>
  <c r="H989" i="1"/>
  <c r="G989" i="1"/>
  <c r="F989" i="1"/>
  <c r="AQ988" i="1"/>
  <c r="AN988" i="1"/>
  <c r="AM988" i="1"/>
  <c r="AH988" i="1"/>
  <c r="AK988" i="1" s="1"/>
  <c r="AF988" i="1"/>
  <c r="X988" i="1"/>
  <c r="P988" i="1"/>
  <c r="O988" i="1"/>
  <c r="N988" i="1"/>
  <c r="M988" i="1"/>
  <c r="K988" i="1"/>
  <c r="J988" i="1"/>
  <c r="I988" i="1"/>
  <c r="H988" i="1"/>
  <c r="G988" i="1"/>
  <c r="F988" i="1"/>
  <c r="AQ987" i="1"/>
  <c r="AN987" i="1"/>
  <c r="AM987" i="1"/>
  <c r="AH987" i="1"/>
  <c r="AK987" i="1" s="1"/>
  <c r="AF987" i="1"/>
  <c r="X987" i="1"/>
  <c r="P987" i="1"/>
  <c r="O987" i="1"/>
  <c r="N987" i="1"/>
  <c r="M987" i="1"/>
  <c r="K987" i="1"/>
  <c r="J987" i="1"/>
  <c r="I987" i="1"/>
  <c r="H987" i="1"/>
  <c r="G987" i="1"/>
  <c r="F987" i="1"/>
  <c r="AQ986" i="1"/>
  <c r="AN986" i="1"/>
  <c r="AM986" i="1"/>
  <c r="AH986" i="1"/>
  <c r="AK986" i="1" s="1"/>
  <c r="AF986" i="1"/>
  <c r="X986" i="1"/>
  <c r="P986" i="1"/>
  <c r="O986" i="1"/>
  <c r="N986" i="1"/>
  <c r="M986" i="1"/>
  <c r="K986" i="1"/>
  <c r="J986" i="1"/>
  <c r="I986" i="1"/>
  <c r="H986" i="1"/>
  <c r="G986" i="1"/>
  <c r="F986" i="1"/>
  <c r="AQ985" i="1"/>
  <c r="AN985" i="1"/>
  <c r="AM985" i="1"/>
  <c r="AH985" i="1"/>
  <c r="AK985" i="1" s="1"/>
  <c r="AF985" i="1"/>
  <c r="X985" i="1"/>
  <c r="P985" i="1"/>
  <c r="O985" i="1"/>
  <c r="N985" i="1"/>
  <c r="M985" i="1"/>
  <c r="K985" i="1"/>
  <c r="J985" i="1"/>
  <c r="I985" i="1"/>
  <c r="H985" i="1"/>
  <c r="G985" i="1"/>
  <c r="F985" i="1"/>
  <c r="AQ984" i="1"/>
  <c r="AN984" i="1"/>
  <c r="AM984" i="1"/>
  <c r="AH984" i="1"/>
  <c r="AK984" i="1" s="1"/>
  <c r="AF984" i="1"/>
  <c r="X984" i="1"/>
  <c r="P984" i="1"/>
  <c r="O984" i="1"/>
  <c r="N984" i="1"/>
  <c r="M984" i="1"/>
  <c r="K984" i="1"/>
  <c r="J984" i="1"/>
  <c r="I984" i="1"/>
  <c r="H984" i="1"/>
  <c r="G984" i="1"/>
  <c r="F984" i="1"/>
  <c r="AQ983" i="1"/>
  <c r="AN983" i="1"/>
  <c r="AM983" i="1"/>
  <c r="AH983" i="1"/>
  <c r="AK983" i="1" s="1"/>
  <c r="AF983" i="1"/>
  <c r="X983" i="1"/>
  <c r="P983" i="1"/>
  <c r="O983" i="1"/>
  <c r="N983" i="1"/>
  <c r="M983" i="1"/>
  <c r="K983" i="1"/>
  <c r="J983" i="1"/>
  <c r="I983" i="1"/>
  <c r="H983" i="1"/>
  <c r="G983" i="1"/>
  <c r="F983" i="1"/>
  <c r="AQ982" i="1"/>
  <c r="AN982" i="1"/>
  <c r="AM982" i="1"/>
  <c r="AH982" i="1"/>
  <c r="AK982" i="1" s="1"/>
  <c r="AF982" i="1"/>
  <c r="X982" i="1"/>
  <c r="P982" i="1"/>
  <c r="O982" i="1"/>
  <c r="N982" i="1"/>
  <c r="M982" i="1"/>
  <c r="K982" i="1"/>
  <c r="J982" i="1"/>
  <c r="I982" i="1"/>
  <c r="H982" i="1"/>
  <c r="G982" i="1"/>
  <c r="F982" i="1"/>
  <c r="AQ981" i="1"/>
  <c r="AN981" i="1"/>
  <c r="AM981" i="1"/>
  <c r="AH981" i="1"/>
  <c r="AK981" i="1" s="1"/>
  <c r="AF981" i="1"/>
  <c r="X981" i="1"/>
  <c r="P981" i="1"/>
  <c r="O981" i="1"/>
  <c r="N981" i="1"/>
  <c r="M981" i="1"/>
  <c r="K981" i="1"/>
  <c r="J981" i="1"/>
  <c r="I981" i="1"/>
  <c r="H981" i="1"/>
  <c r="G981" i="1"/>
  <c r="F981" i="1"/>
  <c r="AQ980" i="1"/>
  <c r="AN980" i="1"/>
  <c r="AM980" i="1"/>
  <c r="AH980" i="1"/>
  <c r="AK980" i="1" s="1"/>
  <c r="AF980" i="1"/>
  <c r="X980" i="1"/>
  <c r="P980" i="1"/>
  <c r="O980" i="1"/>
  <c r="N980" i="1"/>
  <c r="M980" i="1"/>
  <c r="K980" i="1"/>
  <c r="J980" i="1"/>
  <c r="I980" i="1"/>
  <c r="H980" i="1"/>
  <c r="G980" i="1"/>
  <c r="F980" i="1"/>
  <c r="AQ979" i="1"/>
  <c r="AN979" i="1"/>
  <c r="AM979" i="1"/>
  <c r="AH979" i="1"/>
  <c r="AK979" i="1" s="1"/>
  <c r="AF979" i="1"/>
  <c r="X979" i="1"/>
  <c r="P979" i="1"/>
  <c r="O979" i="1"/>
  <c r="N979" i="1"/>
  <c r="M979" i="1"/>
  <c r="K979" i="1"/>
  <c r="J979" i="1"/>
  <c r="I979" i="1"/>
  <c r="H979" i="1"/>
  <c r="G979" i="1"/>
  <c r="F979" i="1"/>
  <c r="AQ978" i="1"/>
  <c r="AN978" i="1"/>
  <c r="AM978" i="1"/>
  <c r="AH978" i="1"/>
  <c r="AK978" i="1" s="1"/>
  <c r="AF978" i="1"/>
  <c r="X978" i="1"/>
  <c r="P978" i="1"/>
  <c r="O978" i="1"/>
  <c r="N978" i="1"/>
  <c r="M978" i="1"/>
  <c r="K978" i="1"/>
  <c r="J978" i="1"/>
  <c r="I978" i="1"/>
  <c r="H978" i="1"/>
  <c r="G978" i="1"/>
  <c r="F978" i="1"/>
  <c r="AQ977" i="1"/>
  <c r="AN977" i="1"/>
  <c r="AM977" i="1"/>
  <c r="AH977" i="1"/>
  <c r="AK977" i="1" s="1"/>
  <c r="AF977" i="1"/>
  <c r="X977" i="1"/>
  <c r="P977" i="1"/>
  <c r="O977" i="1"/>
  <c r="N977" i="1"/>
  <c r="M977" i="1"/>
  <c r="K977" i="1"/>
  <c r="J977" i="1"/>
  <c r="I977" i="1"/>
  <c r="H977" i="1"/>
  <c r="G977" i="1"/>
  <c r="F977" i="1"/>
  <c r="AQ976" i="1"/>
  <c r="AN976" i="1"/>
  <c r="AM976" i="1"/>
  <c r="AH976" i="1"/>
  <c r="AK976" i="1" s="1"/>
  <c r="AF976" i="1"/>
  <c r="X976" i="1"/>
  <c r="P976" i="1"/>
  <c r="O976" i="1"/>
  <c r="N976" i="1"/>
  <c r="M976" i="1"/>
  <c r="K976" i="1"/>
  <c r="J976" i="1"/>
  <c r="I976" i="1"/>
  <c r="H976" i="1"/>
  <c r="G976" i="1"/>
  <c r="F976" i="1"/>
  <c r="AQ975" i="1"/>
  <c r="AN975" i="1"/>
  <c r="AM975" i="1"/>
  <c r="AH975" i="1"/>
  <c r="AK975" i="1" s="1"/>
  <c r="AF975" i="1"/>
  <c r="X975" i="1"/>
  <c r="P975" i="1"/>
  <c r="O975" i="1"/>
  <c r="N975" i="1"/>
  <c r="M975" i="1"/>
  <c r="K975" i="1"/>
  <c r="J975" i="1"/>
  <c r="I975" i="1"/>
  <c r="H975" i="1"/>
  <c r="G975" i="1"/>
  <c r="F975" i="1"/>
  <c r="AQ974" i="1"/>
  <c r="AN974" i="1"/>
  <c r="AM974" i="1"/>
  <c r="AH974" i="1"/>
  <c r="AK974" i="1" s="1"/>
  <c r="AF974" i="1"/>
  <c r="X974" i="1"/>
  <c r="P974" i="1"/>
  <c r="O974" i="1"/>
  <c r="N974" i="1"/>
  <c r="M974" i="1"/>
  <c r="K974" i="1"/>
  <c r="J974" i="1"/>
  <c r="I974" i="1"/>
  <c r="H974" i="1"/>
  <c r="G974" i="1"/>
  <c r="F974" i="1"/>
  <c r="E974" i="1"/>
  <c r="E975" i="1" s="1"/>
  <c r="E976" i="1" s="1"/>
  <c r="E977" i="1" s="1"/>
  <c r="E978" i="1" s="1"/>
  <c r="E979" i="1" s="1"/>
  <c r="E980" i="1" s="1"/>
  <c r="E981" i="1" s="1"/>
  <c r="E982" i="1" s="1"/>
  <c r="E983" i="1" s="1"/>
  <c r="E984" i="1" s="1"/>
  <c r="E985" i="1" s="1"/>
  <c r="E986" i="1" s="1"/>
  <c r="E987" i="1" s="1"/>
  <c r="E988" i="1" s="1"/>
  <c r="E989" i="1" s="1"/>
  <c r="E990" i="1" s="1"/>
  <c r="E991" i="1" s="1"/>
  <c r="D974" i="1"/>
  <c r="D975" i="1" s="1"/>
  <c r="D976" i="1" s="1"/>
  <c r="D977" i="1" s="1"/>
  <c r="D978" i="1" s="1"/>
  <c r="D979" i="1" s="1"/>
  <c r="D980" i="1" s="1"/>
  <c r="D981" i="1" s="1"/>
  <c r="D982" i="1" s="1"/>
  <c r="D983" i="1" s="1"/>
  <c r="D984" i="1" s="1"/>
  <c r="D985" i="1" s="1"/>
  <c r="D986" i="1" s="1"/>
  <c r="D987" i="1" s="1"/>
  <c r="D988" i="1" s="1"/>
  <c r="D989" i="1" s="1"/>
  <c r="D990" i="1" s="1"/>
  <c r="D991" i="1" s="1"/>
  <c r="C974" i="1"/>
  <c r="AQ973" i="1"/>
  <c r="AN973" i="1"/>
  <c r="AM973" i="1"/>
  <c r="AK973" i="1"/>
  <c r="AD973" i="1"/>
  <c r="AF973" i="1" s="1"/>
  <c r="X973" i="1"/>
  <c r="R973" i="1"/>
  <c r="K973" i="1"/>
  <c r="H973" i="1"/>
  <c r="G973" i="1"/>
  <c r="F973" i="1"/>
  <c r="C973" i="1"/>
  <c r="AQ972" i="1"/>
  <c r="AN972" i="1"/>
  <c r="AM972" i="1"/>
  <c r="AK972" i="1"/>
  <c r="AD972" i="1"/>
  <c r="AF972" i="1" s="1"/>
  <c r="X972" i="1"/>
  <c r="R972" i="1"/>
  <c r="K972" i="1"/>
  <c r="H972" i="1"/>
  <c r="G972" i="1"/>
  <c r="F972" i="1"/>
  <c r="C972" i="1"/>
  <c r="AQ971" i="1"/>
  <c r="AN971" i="1"/>
  <c r="AM971" i="1"/>
  <c r="AK971" i="1"/>
  <c r="AD971" i="1"/>
  <c r="AF971" i="1" s="1"/>
  <c r="X971" i="1"/>
  <c r="R971" i="1"/>
  <c r="K971" i="1"/>
  <c r="H971" i="1"/>
  <c r="G971" i="1"/>
  <c r="F971" i="1"/>
  <c r="C971" i="1"/>
  <c r="AQ970" i="1"/>
  <c r="AN970" i="1"/>
  <c r="AM970" i="1"/>
  <c r="AK970" i="1"/>
  <c r="AD970" i="1"/>
  <c r="AF970" i="1" s="1"/>
  <c r="X970" i="1"/>
  <c r="R970" i="1"/>
  <c r="K970" i="1"/>
  <c r="H970" i="1"/>
  <c r="G970" i="1"/>
  <c r="F970" i="1"/>
  <c r="E970" i="1"/>
  <c r="E971" i="1" s="1"/>
  <c r="E972" i="1" s="1"/>
  <c r="E973" i="1" s="1"/>
  <c r="D970" i="1"/>
  <c r="D971" i="1" s="1"/>
  <c r="D972" i="1" s="1"/>
  <c r="D973" i="1" s="1"/>
  <c r="C970" i="1"/>
  <c r="AS970" i="1" s="1"/>
  <c r="BF969" i="1"/>
  <c r="BE969" i="1"/>
  <c r="AU969" i="1"/>
  <c r="AT969" i="1"/>
  <c r="AS969" i="1"/>
  <c r="AK969" i="1"/>
  <c r="AF969" i="1"/>
  <c r="X969" i="1"/>
  <c r="R969" i="1"/>
  <c r="AV968" i="1"/>
  <c r="AV969" i="1" s="1"/>
  <c r="AS968" i="1"/>
  <c r="AJ968" i="1"/>
  <c r="AK968" i="1" s="1"/>
  <c r="AF968" i="1"/>
  <c r="X968" i="1"/>
  <c r="R968" i="1"/>
  <c r="AQ967" i="1"/>
  <c r="AP967" i="1"/>
  <c r="AO967" i="1"/>
  <c r="AM967" i="1"/>
  <c r="AK967" i="1"/>
  <c r="AH967" i="1"/>
  <c r="AF967" i="1"/>
  <c r="X967" i="1"/>
  <c r="R967" i="1"/>
  <c r="K967" i="1"/>
  <c r="J967" i="1"/>
  <c r="I967" i="1"/>
  <c r="H967" i="1"/>
  <c r="G967" i="1"/>
  <c r="F967" i="1"/>
  <c r="AQ966" i="1"/>
  <c r="AP966" i="1"/>
  <c r="AO966" i="1"/>
  <c r="AM966" i="1"/>
  <c r="AK966" i="1"/>
  <c r="AH966" i="1"/>
  <c r="AF966" i="1"/>
  <c r="X966" i="1"/>
  <c r="R966" i="1"/>
  <c r="K966" i="1"/>
  <c r="J966" i="1"/>
  <c r="I966" i="1"/>
  <c r="H966" i="1"/>
  <c r="G966" i="1"/>
  <c r="F966" i="1"/>
  <c r="AQ965" i="1"/>
  <c r="AP965" i="1"/>
  <c r="AO965" i="1"/>
  <c r="AN965" i="1"/>
  <c r="AM965" i="1"/>
  <c r="AK965" i="1"/>
  <c r="AH965" i="1"/>
  <c r="AF965" i="1"/>
  <c r="X965" i="1"/>
  <c r="R965" i="1"/>
  <c r="K965" i="1"/>
  <c r="J965" i="1"/>
  <c r="I965" i="1"/>
  <c r="H965" i="1"/>
  <c r="G965" i="1"/>
  <c r="F965" i="1"/>
  <c r="AQ964" i="1"/>
  <c r="AP964" i="1"/>
  <c r="AO964" i="1"/>
  <c r="AN964" i="1"/>
  <c r="AM964" i="1"/>
  <c r="AK964" i="1"/>
  <c r="AH964" i="1"/>
  <c r="AF964" i="1"/>
  <c r="X964" i="1"/>
  <c r="R964" i="1"/>
  <c r="K964" i="1"/>
  <c r="J964" i="1"/>
  <c r="I964" i="1"/>
  <c r="H964" i="1"/>
  <c r="G964" i="1"/>
  <c r="F964" i="1"/>
  <c r="AQ963" i="1"/>
  <c r="AP963" i="1"/>
  <c r="AO963" i="1"/>
  <c r="AN963" i="1"/>
  <c r="AM963" i="1"/>
  <c r="AK963" i="1"/>
  <c r="AH963" i="1"/>
  <c r="AF963" i="1"/>
  <c r="X963" i="1"/>
  <c r="R963" i="1"/>
  <c r="K963" i="1"/>
  <c r="J963" i="1"/>
  <c r="I963" i="1"/>
  <c r="H963" i="1"/>
  <c r="G963" i="1"/>
  <c r="F963" i="1"/>
  <c r="AQ962" i="1"/>
  <c r="AP962" i="1"/>
  <c r="AO962" i="1"/>
  <c r="AN962" i="1"/>
  <c r="AM962" i="1"/>
  <c r="AK962" i="1"/>
  <c r="AH962" i="1"/>
  <c r="AF962" i="1"/>
  <c r="X962" i="1"/>
  <c r="R962" i="1"/>
  <c r="K962" i="1"/>
  <c r="J962" i="1"/>
  <c r="I962" i="1"/>
  <c r="H962" i="1"/>
  <c r="G962" i="1"/>
  <c r="F962" i="1"/>
  <c r="AQ961" i="1"/>
  <c r="AP961" i="1"/>
  <c r="AO961" i="1"/>
  <c r="AN961" i="1"/>
  <c r="AM961" i="1"/>
  <c r="AK961" i="1"/>
  <c r="AH961" i="1"/>
  <c r="AF961" i="1"/>
  <c r="X961" i="1"/>
  <c r="R961" i="1"/>
  <c r="K961" i="1"/>
  <c r="J961" i="1"/>
  <c r="I961" i="1"/>
  <c r="H961" i="1"/>
  <c r="G961" i="1"/>
  <c r="F961" i="1"/>
  <c r="AQ960" i="1"/>
  <c r="AP960" i="1"/>
  <c r="AO960" i="1"/>
  <c r="AN960" i="1"/>
  <c r="AM960" i="1"/>
  <c r="AK960" i="1"/>
  <c r="AH960" i="1"/>
  <c r="AF960" i="1"/>
  <c r="X960" i="1"/>
  <c r="R960" i="1"/>
  <c r="K960" i="1"/>
  <c r="J960" i="1"/>
  <c r="I960" i="1"/>
  <c r="H960" i="1"/>
  <c r="G960" i="1"/>
  <c r="F960" i="1"/>
  <c r="AQ959" i="1"/>
  <c r="AP959" i="1"/>
  <c r="AO959" i="1"/>
  <c r="AN959" i="1"/>
  <c r="AM959" i="1"/>
  <c r="AK959" i="1"/>
  <c r="AH959" i="1"/>
  <c r="AF959" i="1"/>
  <c r="X959" i="1"/>
  <c r="R959" i="1"/>
  <c r="K959" i="1"/>
  <c r="J959" i="1"/>
  <c r="I959" i="1"/>
  <c r="H959" i="1"/>
  <c r="G959" i="1"/>
  <c r="F959" i="1"/>
  <c r="AQ958" i="1"/>
  <c r="AP958" i="1"/>
  <c r="AO958" i="1"/>
  <c r="AN958" i="1"/>
  <c r="AM958" i="1"/>
  <c r="AK958" i="1"/>
  <c r="AH958" i="1"/>
  <c r="AF958" i="1"/>
  <c r="X958" i="1"/>
  <c r="R958" i="1"/>
  <c r="K958" i="1"/>
  <c r="J958" i="1"/>
  <c r="I958" i="1"/>
  <c r="H958" i="1"/>
  <c r="G958" i="1"/>
  <c r="F958" i="1"/>
  <c r="AQ957" i="1"/>
  <c r="AP957" i="1"/>
  <c r="AO957" i="1"/>
  <c r="AN957" i="1"/>
  <c r="AM957" i="1"/>
  <c r="AK957" i="1"/>
  <c r="AH957" i="1"/>
  <c r="AF957" i="1"/>
  <c r="X957" i="1"/>
  <c r="R957" i="1"/>
  <c r="K957" i="1"/>
  <c r="J957" i="1"/>
  <c r="I957" i="1"/>
  <c r="H957" i="1"/>
  <c r="G957" i="1"/>
  <c r="F957" i="1"/>
  <c r="AQ956" i="1"/>
  <c r="AP956" i="1"/>
  <c r="AO956" i="1"/>
  <c r="AN956" i="1"/>
  <c r="AM956" i="1"/>
  <c r="AK956" i="1"/>
  <c r="AH956" i="1"/>
  <c r="AF956" i="1"/>
  <c r="X956" i="1"/>
  <c r="R956" i="1"/>
  <c r="K956" i="1"/>
  <c r="J956" i="1"/>
  <c r="I956" i="1"/>
  <c r="H956" i="1"/>
  <c r="G956" i="1"/>
  <c r="F956" i="1"/>
  <c r="AQ955" i="1"/>
  <c r="AP955" i="1"/>
  <c r="AO955" i="1"/>
  <c r="AN955" i="1"/>
  <c r="AM955" i="1"/>
  <c r="AK955" i="1"/>
  <c r="AH955" i="1"/>
  <c r="AF955" i="1"/>
  <c r="X955" i="1"/>
  <c r="R955" i="1"/>
  <c r="K955" i="1"/>
  <c r="J955" i="1"/>
  <c r="I955" i="1"/>
  <c r="H955" i="1"/>
  <c r="G955" i="1"/>
  <c r="F955" i="1"/>
  <c r="AQ954" i="1"/>
  <c r="AP954" i="1"/>
  <c r="AO954" i="1"/>
  <c r="AN954" i="1"/>
  <c r="AM954" i="1"/>
  <c r="AK954" i="1"/>
  <c r="AH954" i="1"/>
  <c r="AF954" i="1"/>
  <c r="X954" i="1"/>
  <c r="R954" i="1"/>
  <c r="K954" i="1"/>
  <c r="J954" i="1"/>
  <c r="I954" i="1"/>
  <c r="H954" i="1"/>
  <c r="G954" i="1"/>
  <c r="F954" i="1"/>
  <c r="AQ953" i="1"/>
  <c r="AP953" i="1"/>
  <c r="AO953" i="1"/>
  <c r="AN953" i="1"/>
  <c r="AM953" i="1"/>
  <c r="AK953" i="1"/>
  <c r="AH953" i="1"/>
  <c r="AF953" i="1"/>
  <c r="X953" i="1"/>
  <c r="R953" i="1"/>
  <c r="K953" i="1"/>
  <c r="J953" i="1"/>
  <c r="I953" i="1"/>
  <c r="H953" i="1"/>
  <c r="G953" i="1"/>
  <c r="F953" i="1"/>
  <c r="AQ952" i="1"/>
  <c r="AP952" i="1"/>
  <c r="AO952" i="1"/>
  <c r="AN952" i="1"/>
  <c r="AM952" i="1"/>
  <c r="AK952" i="1"/>
  <c r="AH952" i="1"/>
  <c r="AF952" i="1"/>
  <c r="X952" i="1"/>
  <c r="R952" i="1"/>
  <c r="K952" i="1"/>
  <c r="J952" i="1"/>
  <c r="I952" i="1"/>
  <c r="H952" i="1"/>
  <c r="G952" i="1"/>
  <c r="F952" i="1"/>
  <c r="AQ951" i="1"/>
  <c r="AP951" i="1"/>
  <c r="AO951" i="1"/>
  <c r="AN951" i="1"/>
  <c r="AM951" i="1"/>
  <c r="AK951" i="1"/>
  <c r="AH951" i="1"/>
  <c r="AF951" i="1"/>
  <c r="X951" i="1"/>
  <c r="R951" i="1"/>
  <c r="K951" i="1"/>
  <c r="J951" i="1"/>
  <c r="I951" i="1"/>
  <c r="H951" i="1"/>
  <c r="G951" i="1"/>
  <c r="F951" i="1"/>
  <c r="AQ950" i="1"/>
  <c r="AP950" i="1"/>
  <c r="AO950" i="1"/>
  <c r="AN950" i="1"/>
  <c r="AM950" i="1"/>
  <c r="AK950" i="1"/>
  <c r="AH950" i="1"/>
  <c r="AF950" i="1"/>
  <c r="X950" i="1"/>
  <c r="R950" i="1"/>
  <c r="K950" i="1"/>
  <c r="J950" i="1"/>
  <c r="I950" i="1"/>
  <c r="H950" i="1"/>
  <c r="G950" i="1"/>
  <c r="F950" i="1"/>
  <c r="AQ949" i="1"/>
  <c r="AP949" i="1"/>
  <c r="AO949" i="1"/>
  <c r="AN949" i="1"/>
  <c r="AM949" i="1"/>
  <c r="AK949" i="1"/>
  <c r="AH949" i="1"/>
  <c r="AF949" i="1"/>
  <c r="X949" i="1"/>
  <c r="R949" i="1"/>
  <c r="K949" i="1"/>
  <c r="J949" i="1"/>
  <c r="I949" i="1"/>
  <c r="H949" i="1"/>
  <c r="G949" i="1"/>
  <c r="F949" i="1"/>
  <c r="AQ948" i="1"/>
  <c r="AP948" i="1"/>
  <c r="AO948" i="1"/>
  <c r="AN948" i="1"/>
  <c r="AM948" i="1"/>
  <c r="AK948" i="1"/>
  <c r="AH948" i="1"/>
  <c r="AF948" i="1"/>
  <c r="X948" i="1"/>
  <c r="R948" i="1"/>
  <c r="K948" i="1"/>
  <c r="J948" i="1"/>
  <c r="I948" i="1"/>
  <c r="H948" i="1"/>
  <c r="G948" i="1"/>
  <c r="F948" i="1"/>
  <c r="AQ947" i="1"/>
  <c r="AP947" i="1"/>
  <c r="AO947" i="1"/>
  <c r="AN947" i="1"/>
  <c r="AM947" i="1"/>
  <c r="AK947" i="1"/>
  <c r="AH947" i="1"/>
  <c r="AF947" i="1"/>
  <c r="X947" i="1"/>
  <c r="R947" i="1"/>
  <c r="K947" i="1"/>
  <c r="J947" i="1"/>
  <c r="I947" i="1"/>
  <c r="H947" i="1"/>
  <c r="G947" i="1"/>
  <c r="F947" i="1"/>
  <c r="AQ946" i="1"/>
  <c r="AP946" i="1"/>
  <c r="AO946" i="1"/>
  <c r="AN946" i="1"/>
  <c r="AM946" i="1"/>
  <c r="AK946" i="1"/>
  <c r="AH946" i="1"/>
  <c r="AF946" i="1"/>
  <c r="X946" i="1"/>
  <c r="R946" i="1"/>
  <c r="K946" i="1"/>
  <c r="J946" i="1"/>
  <c r="I946" i="1"/>
  <c r="H946" i="1"/>
  <c r="G946" i="1"/>
  <c r="F946" i="1"/>
  <c r="AQ945" i="1"/>
  <c r="AP945" i="1"/>
  <c r="AO945" i="1"/>
  <c r="AN945" i="1"/>
  <c r="AM945" i="1"/>
  <c r="AK945" i="1"/>
  <c r="AH945" i="1"/>
  <c r="AF945" i="1"/>
  <c r="X945" i="1"/>
  <c r="R945" i="1"/>
  <c r="K945" i="1"/>
  <c r="J945" i="1"/>
  <c r="I945" i="1"/>
  <c r="H945" i="1"/>
  <c r="G945" i="1"/>
  <c r="F945" i="1"/>
  <c r="AQ944" i="1"/>
  <c r="AP944" i="1"/>
  <c r="AO944" i="1"/>
  <c r="AN944" i="1"/>
  <c r="AM944" i="1"/>
  <c r="AK944" i="1"/>
  <c r="AH944" i="1"/>
  <c r="AF944" i="1"/>
  <c r="X944" i="1"/>
  <c r="R944" i="1"/>
  <c r="K944" i="1"/>
  <c r="J944" i="1"/>
  <c r="I944" i="1"/>
  <c r="H944" i="1"/>
  <c r="G944" i="1"/>
  <c r="F944" i="1"/>
  <c r="AQ943" i="1"/>
  <c r="AP943" i="1"/>
  <c r="AO943" i="1"/>
  <c r="AN943" i="1"/>
  <c r="AM943" i="1"/>
  <c r="AK943" i="1"/>
  <c r="AH943" i="1"/>
  <c r="AF943" i="1"/>
  <c r="X943" i="1"/>
  <c r="R943" i="1"/>
  <c r="K943" i="1"/>
  <c r="J943" i="1"/>
  <c r="I943" i="1"/>
  <c r="H943" i="1"/>
  <c r="G943" i="1"/>
  <c r="F943" i="1"/>
  <c r="AQ942" i="1"/>
  <c r="AP942" i="1"/>
  <c r="AO942" i="1"/>
  <c r="AN942" i="1"/>
  <c r="AM942" i="1"/>
  <c r="AK942" i="1"/>
  <c r="AH942" i="1"/>
  <c r="AF942" i="1"/>
  <c r="X942" i="1"/>
  <c r="P942" i="1"/>
  <c r="N942" i="1"/>
  <c r="M942" i="1"/>
  <c r="K942" i="1"/>
  <c r="J942" i="1"/>
  <c r="I942" i="1"/>
  <c r="H942" i="1"/>
  <c r="G942" i="1"/>
  <c r="F942" i="1"/>
  <c r="AQ941" i="1"/>
  <c r="AP941" i="1"/>
  <c r="AO941" i="1"/>
  <c r="AN941" i="1"/>
  <c r="AM941" i="1"/>
  <c r="AK941" i="1"/>
  <c r="AH941" i="1"/>
  <c r="AF941" i="1"/>
  <c r="X941" i="1"/>
  <c r="P941" i="1"/>
  <c r="N941" i="1"/>
  <c r="M941" i="1"/>
  <c r="K941" i="1"/>
  <c r="J941" i="1"/>
  <c r="I941" i="1"/>
  <c r="H941" i="1"/>
  <c r="G941" i="1"/>
  <c r="F941" i="1"/>
  <c r="AQ940" i="1"/>
  <c r="AP940" i="1"/>
  <c r="AO940" i="1"/>
  <c r="AN940" i="1"/>
  <c r="AM940" i="1"/>
  <c r="AK940" i="1"/>
  <c r="AH940" i="1"/>
  <c r="AF940" i="1"/>
  <c r="X940" i="1"/>
  <c r="P940" i="1"/>
  <c r="N940" i="1"/>
  <c r="M940" i="1"/>
  <c r="K940" i="1"/>
  <c r="J940" i="1"/>
  <c r="I940" i="1"/>
  <c r="H940" i="1"/>
  <c r="G940" i="1"/>
  <c r="F940" i="1"/>
  <c r="AQ939" i="1"/>
  <c r="AP939" i="1"/>
  <c r="AO939" i="1"/>
  <c r="AN939" i="1"/>
  <c r="AM939" i="1"/>
  <c r="AK939" i="1"/>
  <c r="AH939" i="1"/>
  <c r="AF939" i="1"/>
  <c r="X939" i="1"/>
  <c r="P939" i="1"/>
  <c r="N939" i="1"/>
  <c r="M939" i="1"/>
  <c r="K939" i="1"/>
  <c r="J939" i="1"/>
  <c r="I939" i="1"/>
  <c r="H939" i="1"/>
  <c r="G939" i="1"/>
  <c r="F939" i="1"/>
  <c r="AQ938" i="1"/>
  <c r="AP938" i="1"/>
  <c r="AO938" i="1"/>
  <c r="AN938" i="1"/>
  <c r="AM938" i="1"/>
  <c r="AK938" i="1"/>
  <c r="AH938" i="1"/>
  <c r="AF938" i="1"/>
  <c r="X938" i="1"/>
  <c r="P938" i="1"/>
  <c r="N938" i="1"/>
  <c r="M938" i="1"/>
  <c r="K938" i="1"/>
  <c r="J938" i="1"/>
  <c r="I938" i="1"/>
  <c r="H938" i="1"/>
  <c r="G938" i="1"/>
  <c r="F938" i="1"/>
  <c r="AQ937" i="1"/>
  <c r="AP937" i="1"/>
  <c r="AO937" i="1"/>
  <c r="AN937" i="1"/>
  <c r="AM937" i="1"/>
  <c r="AK937" i="1"/>
  <c r="AH937" i="1"/>
  <c r="AF937" i="1"/>
  <c r="X937" i="1"/>
  <c r="P937" i="1"/>
  <c r="N937" i="1"/>
  <c r="M937" i="1"/>
  <c r="K937" i="1"/>
  <c r="J937" i="1"/>
  <c r="I937" i="1"/>
  <c r="H937" i="1"/>
  <c r="G937" i="1"/>
  <c r="F937" i="1"/>
  <c r="AQ936" i="1"/>
  <c r="AP936" i="1"/>
  <c r="AO936" i="1"/>
  <c r="AN936" i="1"/>
  <c r="AM936" i="1"/>
  <c r="AK936" i="1"/>
  <c r="AH936" i="1"/>
  <c r="AF936" i="1"/>
  <c r="X936" i="1"/>
  <c r="P936" i="1"/>
  <c r="N936" i="1"/>
  <c r="M936" i="1"/>
  <c r="K936" i="1"/>
  <c r="J936" i="1"/>
  <c r="I936" i="1"/>
  <c r="H936" i="1"/>
  <c r="G936" i="1"/>
  <c r="F936" i="1"/>
  <c r="AQ935" i="1"/>
  <c r="AP935" i="1"/>
  <c r="AO935" i="1"/>
  <c r="AN935" i="1"/>
  <c r="AM935" i="1"/>
  <c r="AK935" i="1"/>
  <c r="AH935" i="1"/>
  <c r="AF935" i="1"/>
  <c r="X935" i="1"/>
  <c r="P935" i="1"/>
  <c r="N935" i="1"/>
  <c r="M935" i="1"/>
  <c r="K935" i="1"/>
  <c r="J935" i="1"/>
  <c r="I935" i="1"/>
  <c r="H935" i="1"/>
  <c r="G935" i="1"/>
  <c r="F935" i="1"/>
  <c r="AQ934" i="1"/>
  <c r="AP934" i="1"/>
  <c r="AN934" i="1"/>
  <c r="AM934" i="1"/>
  <c r="AK934" i="1"/>
  <c r="AH934" i="1"/>
  <c r="AF934" i="1"/>
  <c r="X934" i="1"/>
  <c r="P934" i="1"/>
  <c r="N934" i="1"/>
  <c r="M934" i="1"/>
  <c r="K934" i="1"/>
  <c r="J934" i="1"/>
  <c r="I934" i="1"/>
  <c r="H934" i="1"/>
  <c r="G934" i="1"/>
  <c r="F934" i="1"/>
  <c r="AQ933" i="1"/>
  <c r="AP933" i="1"/>
  <c r="AO933" i="1"/>
  <c r="AN933" i="1"/>
  <c r="AM933" i="1"/>
  <c r="AK933" i="1"/>
  <c r="AH933" i="1"/>
  <c r="AF933" i="1"/>
  <c r="X933" i="1"/>
  <c r="P933" i="1"/>
  <c r="N933" i="1"/>
  <c r="M933" i="1"/>
  <c r="K933" i="1"/>
  <c r="J933" i="1"/>
  <c r="I933" i="1"/>
  <c r="H933" i="1"/>
  <c r="G933" i="1"/>
  <c r="F933" i="1"/>
  <c r="AQ932" i="1"/>
  <c r="AP932" i="1"/>
  <c r="AO932" i="1"/>
  <c r="AN932" i="1"/>
  <c r="AM932" i="1"/>
  <c r="AK932" i="1"/>
  <c r="AH932" i="1"/>
  <c r="AF932" i="1"/>
  <c r="X932" i="1"/>
  <c r="P932" i="1"/>
  <c r="N932" i="1"/>
  <c r="M932" i="1"/>
  <c r="K932" i="1"/>
  <c r="J932" i="1"/>
  <c r="I932" i="1"/>
  <c r="H932" i="1"/>
  <c r="G932" i="1"/>
  <c r="F932" i="1"/>
  <c r="AQ931" i="1"/>
  <c r="AP931" i="1"/>
  <c r="AO931" i="1"/>
  <c r="AN931" i="1"/>
  <c r="AM931" i="1"/>
  <c r="AK931" i="1"/>
  <c r="AH931" i="1"/>
  <c r="AF931" i="1"/>
  <c r="X931" i="1"/>
  <c r="P931" i="1"/>
  <c r="N931" i="1"/>
  <c r="M931" i="1"/>
  <c r="K931" i="1"/>
  <c r="J931" i="1"/>
  <c r="I931" i="1"/>
  <c r="H931" i="1"/>
  <c r="G931" i="1"/>
  <c r="F931" i="1"/>
  <c r="AQ930" i="1"/>
  <c r="AP930" i="1"/>
  <c r="AO930" i="1"/>
  <c r="AN930" i="1"/>
  <c r="AM930" i="1"/>
  <c r="AK930" i="1"/>
  <c r="AH930" i="1"/>
  <c r="AF930" i="1"/>
  <c r="X930" i="1"/>
  <c r="P930" i="1"/>
  <c r="O930" i="1"/>
  <c r="N930" i="1"/>
  <c r="M930" i="1"/>
  <c r="K930" i="1"/>
  <c r="J930" i="1"/>
  <c r="I930" i="1"/>
  <c r="H930" i="1"/>
  <c r="G930" i="1"/>
  <c r="F930" i="1"/>
  <c r="AQ929" i="1"/>
  <c r="AP929" i="1"/>
  <c r="AO929" i="1"/>
  <c r="AN929" i="1"/>
  <c r="AM929" i="1"/>
  <c r="AK929" i="1"/>
  <c r="AH929" i="1"/>
  <c r="AF929" i="1"/>
  <c r="X929" i="1"/>
  <c r="P929" i="1"/>
  <c r="O929" i="1"/>
  <c r="N929" i="1"/>
  <c r="M929" i="1"/>
  <c r="K929" i="1"/>
  <c r="J929" i="1"/>
  <c r="I929" i="1"/>
  <c r="H929" i="1"/>
  <c r="G929" i="1"/>
  <c r="F929" i="1"/>
  <c r="AQ928" i="1"/>
  <c r="AP928" i="1"/>
  <c r="AO928" i="1"/>
  <c r="AN928" i="1"/>
  <c r="AM928" i="1"/>
  <c r="AK928" i="1"/>
  <c r="AH928" i="1"/>
  <c r="AF928" i="1"/>
  <c r="X928" i="1"/>
  <c r="P928" i="1"/>
  <c r="O928" i="1"/>
  <c r="N928" i="1"/>
  <c r="M928" i="1"/>
  <c r="K928" i="1"/>
  <c r="J928" i="1"/>
  <c r="I928" i="1"/>
  <c r="H928" i="1"/>
  <c r="G928" i="1"/>
  <c r="F928" i="1"/>
  <c r="AQ927" i="1"/>
  <c r="AP927" i="1"/>
  <c r="AO927" i="1"/>
  <c r="AN927" i="1"/>
  <c r="AM927" i="1"/>
  <c r="AK927" i="1"/>
  <c r="AH927" i="1"/>
  <c r="AF927" i="1"/>
  <c r="X927" i="1"/>
  <c r="P927" i="1"/>
  <c r="O927" i="1"/>
  <c r="N927" i="1"/>
  <c r="M927" i="1"/>
  <c r="K927" i="1"/>
  <c r="J927" i="1"/>
  <c r="I927" i="1"/>
  <c r="H927" i="1"/>
  <c r="G927" i="1"/>
  <c r="F927" i="1"/>
  <c r="AQ926" i="1"/>
  <c r="AP926" i="1"/>
  <c r="AO926" i="1"/>
  <c r="AN926" i="1"/>
  <c r="AM926" i="1"/>
  <c r="AK926" i="1"/>
  <c r="AH926" i="1"/>
  <c r="AF926" i="1"/>
  <c r="X926" i="1"/>
  <c r="P926" i="1"/>
  <c r="O926" i="1"/>
  <c r="N926" i="1"/>
  <c r="M926" i="1"/>
  <c r="K926" i="1"/>
  <c r="J926" i="1"/>
  <c r="I926" i="1"/>
  <c r="H926" i="1"/>
  <c r="G926" i="1"/>
  <c r="F926" i="1"/>
  <c r="E926" i="1"/>
  <c r="E927" i="1" s="1"/>
  <c r="E928" i="1" s="1"/>
  <c r="E929" i="1" s="1"/>
  <c r="E930" i="1" s="1"/>
  <c r="E931" i="1" s="1"/>
  <c r="E932" i="1" s="1"/>
  <c r="E933" i="1" s="1"/>
  <c r="E934" i="1" s="1"/>
  <c r="E935" i="1" s="1"/>
  <c r="E936" i="1" s="1"/>
  <c r="E937" i="1" s="1"/>
  <c r="E938" i="1" s="1"/>
  <c r="E939" i="1" s="1"/>
  <c r="E940" i="1" s="1"/>
  <c r="E941" i="1" s="1"/>
  <c r="E942" i="1" s="1"/>
  <c r="E943" i="1" s="1"/>
  <c r="E944" i="1" s="1"/>
  <c r="E945" i="1" s="1"/>
  <c r="E946" i="1" s="1"/>
  <c r="E947" i="1" s="1"/>
  <c r="E948" i="1" s="1"/>
  <c r="E949" i="1" s="1"/>
  <c r="E950" i="1" s="1"/>
  <c r="E951" i="1" s="1"/>
  <c r="E952" i="1" s="1"/>
  <c r="E953" i="1" s="1"/>
  <c r="E954" i="1" s="1"/>
  <c r="E955" i="1" s="1"/>
  <c r="E956" i="1" s="1"/>
  <c r="E957" i="1" s="1"/>
  <c r="E958" i="1" s="1"/>
  <c r="E959" i="1" s="1"/>
  <c r="E960" i="1" s="1"/>
  <c r="E961" i="1" s="1"/>
  <c r="E962" i="1" s="1"/>
  <c r="E963" i="1" s="1"/>
  <c r="E964" i="1" s="1"/>
  <c r="E965" i="1" s="1"/>
  <c r="E966" i="1" s="1"/>
  <c r="E967" i="1" s="1"/>
  <c r="D926" i="1"/>
  <c r="D927" i="1" s="1"/>
  <c r="D928" i="1" s="1"/>
  <c r="D929" i="1" s="1"/>
  <c r="D930" i="1" s="1"/>
  <c r="D931" i="1" s="1"/>
  <c r="D932" i="1" s="1"/>
  <c r="D933" i="1" s="1"/>
  <c r="D934" i="1" s="1"/>
  <c r="D935" i="1" s="1"/>
  <c r="D936" i="1" s="1"/>
  <c r="D937" i="1" s="1"/>
  <c r="D938" i="1" s="1"/>
  <c r="D939" i="1" s="1"/>
  <c r="D940" i="1" s="1"/>
  <c r="D941" i="1" s="1"/>
  <c r="D942" i="1" s="1"/>
  <c r="D943" i="1" s="1"/>
  <c r="D944" i="1" s="1"/>
  <c r="D945" i="1" s="1"/>
  <c r="D946" i="1" s="1"/>
  <c r="D947" i="1" s="1"/>
  <c r="D948" i="1" s="1"/>
  <c r="D949" i="1" s="1"/>
  <c r="D950" i="1" s="1"/>
  <c r="D951" i="1" s="1"/>
  <c r="D952" i="1" s="1"/>
  <c r="D953" i="1" s="1"/>
  <c r="D954" i="1" s="1"/>
  <c r="D955" i="1" s="1"/>
  <c r="D956" i="1" s="1"/>
  <c r="D957" i="1" s="1"/>
  <c r="D958" i="1" s="1"/>
  <c r="D959" i="1" s="1"/>
  <c r="D960" i="1" s="1"/>
  <c r="D961" i="1" s="1"/>
  <c r="D962" i="1" s="1"/>
  <c r="D963" i="1" s="1"/>
  <c r="D964" i="1" s="1"/>
  <c r="D965" i="1" s="1"/>
  <c r="D966" i="1" s="1"/>
  <c r="D967" i="1" s="1"/>
  <c r="C926" i="1"/>
  <c r="C927" i="1" s="1"/>
  <c r="C928" i="1" s="1"/>
  <c r="C929" i="1" s="1"/>
  <c r="C930" i="1" s="1"/>
  <c r="C931" i="1" s="1"/>
  <c r="C932" i="1" s="1"/>
  <c r="C933" i="1" s="1"/>
  <c r="C934" i="1" s="1"/>
  <c r="C935" i="1" s="1"/>
  <c r="C936" i="1" s="1"/>
  <c r="C937" i="1" s="1"/>
  <c r="C938" i="1" s="1"/>
  <c r="C939" i="1" s="1"/>
  <c r="C940" i="1" s="1"/>
  <c r="C941" i="1" s="1"/>
  <c r="C942" i="1" s="1"/>
  <c r="C943" i="1" s="1"/>
  <c r="C944" i="1" s="1"/>
  <c r="C945" i="1" s="1"/>
  <c r="C946" i="1" s="1"/>
  <c r="C947" i="1" s="1"/>
  <c r="C948" i="1" s="1"/>
  <c r="C949" i="1" s="1"/>
  <c r="C950" i="1" s="1"/>
  <c r="C951" i="1" s="1"/>
  <c r="C952" i="1" s="1"/>
  <c r="C953" i="1" s="1"/>
  <c r="C954" i="1" s="1"/>
  <c r="C955" i="1" s="1"/>
  <c r="C956" i="1" s="1"/>
  <c r="C957" i="1" s="1"/>
  <c r="C958" i="1" s="1"/>
  <c r="C959" i="1" s="1"/>
  <c r="C960" i="1" s="1"/>
  <c r="C961" i="1" s="1"/>
  <c r="C962" i="1" s="1"/>
  <c r="C963" i="1" s="1"/>
  <c r="C964" i="1" s="1"/>
  <c r="C965" i="1" s="1"/>
  <c r="C966" i="1" s="1"/>
  <c r="C967" i="1" s="1"/>
  <c r="AQ925" i="1"/>
  <c r="AN925" i="1"/>
  <c r="AM925" i="1"/>
  <c r="AK925" i="1"/>
  <c r="AH925" i="1"/>
  <c r="AF925" i="1"/>
  <c r="X925" i="1"/>
  <c r="Q925" i="1"/>
  <c r="P925" i="1"/>
  <c r="O925" i="1"/>
  <c r="N925" i="1"/>
  <c r="M925" i="1"/>
  <c r="K925" i="1"/>
  <c r="J925" i="1"/>
  <c r="I925" i="1"/>
  <c r="H925" i="1"/>
  <c r="G925" i="1"/>
  <c r="F925" i="1"/>
  <c r="AQ924" i="1"/>
  <c r="AN924" i="1"/>
  <c r="AM924" i="1"/>
  <c r="AK924" i="1"/>
  <c r="AH924" i="1"/>
  <c r="AF924" i="1"/>
  <c r="X924" i="1"/>
  <c r="Q924" i="1"/>
  <c r="P924" i="1"/>
  <c r="O924" i="1"/>
  <c r="N924" i="1"/>
  <c r="M924" i="1"/>
  <c r="K924" i="1"/>
  <c r="J924" i="1"/>
  <c r="I924" i="1"/>
  <c r="H924" i="1"/>
  <c r="G924" i="1"/>
  <c r="F924" i="1"/>
  <c r="AQ923" i="1"/>
  <c r="AN923" i="1"/>
  <c r="AM923" i="1"/>
  <c r="AK923" i="1"/>
  <c r="AH923" i="1"/>
  <c r="AF923" i="1"/>
  <c r="X923" i="1"/>
  <c r="Q923" i="1"/>
  <c r="P923" i="1"/>
  <c r="O923" i="1"/>
  <c r="N923" i="1"/>
  <c r="M923" i="1"/>
  <c r="K923" i="1"/>
  <c r="J923" i="1"/>
  <c r="I923" i="1"/>
  <c r="H923" i="1"/>
  <c r="G923" i="1"/>
  <c r="F923" i="1"/>
  <c r="AQ922" i="1"/>
  <c r="AN922" i="1"/>
  <c r="AM922" i="1"/>
  <c r="AK922" i="1"/>
  <c r="AH922" i="1"/>
  <c r="AF922" i="1"/>
  <c r="X922" i="1"/>
  <c r="Q922" i="1"/>
  <c r="P922" i="1"/>
  <c r="O922" i="1"/>
  <c r="N922" i="1"/>
  <c r="M922" i="1"/>
  <c r="K922" i="1"/>
  <c r="J922" i="1"/>
  <c r="I922" i="1"/>
  <c r="H922" i="1"/>
  <c r="G922" i="1"/>
  <c r="F922" i="1"/>
  <c r="AQ921" i="1"/>
  <c r="AN921" i="1"/>
  <c r="AM921" i="1"/>
  <c r="AK921" i="1"/>
  <c r="AH921" i="1"/>
  <c r="AF921" i="1"/>
  <c r="X921" i="1"/>
  <c r="Q921" i="1"/>
  <c r="P921" i="1"/>
  <c r="O921" i="1"/>
  <c r="N921" i="1"/>
  <c r="M921" i="1"/>
  <c r="K921" i="1"/>
  <c r="J921" i="1"/>
  <c r="I921" i="1"/>
  <c r="H921" i="1"/>
  <c r="G921" i="1"/>
  <c r="F921" i="1"/>
  <c r="AQ920" i="1"/>
  <c r="AN920" i="1"/>
  <c r="AM920" i="1"/>
  <c r="AK920" i="1"/>
  <c r="AH920" i="1"/>
  <c r="AF920" i="1"/>
  <c r="X920" i="1"/>
  <c r="Q920" i="1"/>
  <c r="P920" i="1"/>
  <c r="O920" i="1"/>
  <c r="N920" i="1"/>
  <c r="M920" i="1"/>
  <c r="K920" i="1"/>
  <c r="J920" i="1"/>
  <c r="I920" i="1"/>
  <c r="H920" i="1"/>
  <c r="G920" i="1"/>
  <c r="F920" i="1"/>
  <c r="AQ919" i="1"/>
  <c r="AN919" i="1"/>
  <c r="AM919" i="1"/>
  <c r="AK919" i="1"/>
  <c r="AH919" i="1"/>
  <c r="AF919" i="1"/>
  <c r="X919" i="1"/>
  <c r="Q919" i="1"/>
  <c r="P919" i="1"/>
  <c r="O919" i="1"/>
  <c r="N919" i="1"/>
  <c r="M919" i="1"/>
  <c r="K919" i="1"/>
  <c r="J919" i="1"/>
  <c r="I919" i="1"/>
  <c r="H919" i="1"/>
  <c r="G919" i="1"/>
  <c r="F919" i="1"/>
  <c r="AQ918" i="1"/>
  <c r="AN918" i="1"/>
  <c r="AM918" i="1"/>
  <c r="AK918" i="1"/>
  <c r="AH918" i="1"/>
  <c r="AF918" i="1"/>
  <c r="X918" i="1"/>
  <c r="Q918" i="1"/>
  <c r="P918" i="1"/>
  <c r="O918" i="1"/>
  <c r="N918" i="1"/>
  <c r="M918" i="1"/>
  <c r="K918" i="1"/>
  <c r="J918" i="1"/>
  <c r="I918" i="1"/>
  <c r="H918" i="1"/>
  <c r="G918" i="1"/>
  <c r="F918" i="1"/>
  <c r="AQ917" i="1"/>
  <c r="AN917" i="1"/>
  <c r="AM917" i="1"/>
  <c r="AK917" i="1"/>
  <c r="AH917" i="1"/>
  <c r="AF917" i="1"/>
  <c r="X917" i="1"/>
  <c r="Q917" i="1"/>
  <c r="P917" i="1"/>
  <c r="O917" i="1"/>
  <c r="N917" i="1"/>
  <c r="M917" i="1"/>
  <c r="K917" i="1"/>
  <c r="J917" i="1"/>
  <c r="I917" i="1"/>
  <c r="H917" i="1"/>
  <c r="G917" i="1"/>
  <c r="F917" i="1"/>
  <c r="AQ916" i="1"/>
  <c r="AN916" i="1"/>
  <c r="AM916" i="1"/>
  <c r="AK916" i="1"/>
  <c r="AH916" i="1"/>
  <c r="AF916" i="1"/>
  <c r="X916" i="1"/>
  <c r="Q916" i="1"/>
  <c r="P916" i="1"/>
  <c r="O916" i="1"/>
  <c r="N916" i="1"/>
  <c r="M916" i="1"/>
  <c r="K916" i="1"/>
  <c r="J916" i="1"/>
  <c r="I916" i="1"/>
  <c r="H916" i="1"/>
  <c r="G916" i="1"/>
  <c r="F916" i="1"/>
  <c r="AQ915" i="1"/>
  <c r="AN915" i="1"/>
  <c r="AM915" i="1"/>
  <c r="AK915" i="1"/>
  <c r="AH915" i="1"/>
  <c r="AF915" i="1"/>
  <c r="X915" i="1"/>
  <c r="Q915" i="1"/>
  <c r="P915" i="1"/>
  <c r="O915" i="1"/>
  <c r="N915" i="1"/>
  <c r="M915" i="1"/>
  <c r="K915" i="1"/>
  <c r="J915" i="1"/>
  <c r="I915" i="1"/>
  <c r="H915" i="1"/>
  <c r="G915" i="1"/>
  <c r="F915" i="1"/>
  <c r="AQ914" i="1"/>
  <c r="AN914" i="1"/>
  <c r="AM914" i="1"/>
  <c r="AK914" i="1"/>
  <c r="AH914" i="1"/>
  <c r="AF914" i="1"/>
  <c r="X914" i="1"/>
  <c r="Q914" i="1"/>
  <c r="P914" i="1"/>
  <c r="O914" i="1"/>
  <c r="N914" i="1"/>
  <c r="M914" i="1"/>
  <c r="K914" i="1"/>
  <c r="J914" i="1"/>
  <c r="I914" i="1"/>
  <c r="H914" i="1"/>
  <c r="G914" i="1"/>
  <c r="F914" i="1"/>
  <c r="AQ913" i="1"/>
  <c r="AN913" i="1"/>
  <c r="AM913" i="1"/>
  <c r="AK913" i="1"/>
  <c r="AH913" i="1"/>
  <c r="AF913" i="1"/>
  <c r="X913" i="1"/>
  <c r="Q913" i="1"/>
  <c r="P913" i="1"/>
  <c r="O913" i="1"/>
  <c r="N913" i="1"/>
  <c r="M913" i="1"/>
  <c r="K913" i="1"/>
  <c r="J913" i="1"/>
  <c r="I913" i="1"/>
  <c r="H913" i="1"/>
  <c r="G913" i="1"/>
  <c r="F913" i="1"/>
  <c r="AQ912" i="1"/>
  <c r="AN912" i="1"/>
  <c r="AM912" i="1"/>
  <c r="AK912" i="1"/>
  <c r="AH912" i="1"/>
  <c r="AF912" i="1"/>
  <c r="X912" i="1"/>
  <c r="Q912" i="1"/>
  <c r="P912" i="1"/>
  <c r="O912" i="1"/>
  <c r="N912" i="1"/>
  <c r="M912" i="1"/>
  <c r="K912" i="1"/>
  <c r="J912" i="1"/>
  <c r="I912" i="1"/>
  <c r="H912" i="1"/>
  <c r="G912" i="1"/>
  <c r="F912" i="1"/>
  <c r="AQ911" i="1"/>
  <c r="AN911" i="1"/>
  <c r="AM911" i="1"/>
  <c r="AK911" i="1"/>
  <c r="AH911" i="1"/>
  <c r="AF911" i="1"/>
  <c r="X911" i="1"/>
  <c r="Q911" i="1"/>
  <c r="P911" i="1"/>
  <c r="O911" i="1"/>
  <c r="N911" i="1"/>
  <c r="M911" i="1"/>
  <c r="K911" i="1"/>
  <c r="J911" i="1"/>
  <c r="I911" i="1"/>
  <c r="H911" i="1"/>
  <c r="G911" i="1"/>
  <c r="F911" i="1"/>
  <c r="AQ910" i="1"/>
  <c r="AN910" i="1"/>
  <c r="AM910" i="1"/>
  <c r="AK910" i="1"/>
  <c r="AH910" i="1"/>
  <c r="AF910" i="1"/>
  <c r="X910" i="1"/>
  <c r="Q910" i="1"/>
  <c r="P910" i="1"/>
  <c r="O910" i="1"/>
  <c r="N910" i="1"/>
  <c r="M910" i="1"/>
  <c r="K910" i="1"/>
  <c r="J910" i="1"/>
  <c r="I910" i="1"/>
  <c r="H910" i="1"/>
  <c r="G910" i="1"/>
  <c r="F910" i="1"/>
  <c r="E910" i="1"/>
  <c r="E911" i="1" s="1"/>
  <c r="E912" i="1" s="1"/>
  <c r="E913" i="1" s="1"/>
  <c r="E914" i="1" s="1"/>
  <c r="E915" i="1" s="1"/>
  <c r="E916" i="1" s="1"/>
  <c r="E917" i="1" s="1"/>
  <c r="E918" i="1" s="1"/>
  <c r="E919" i="1" s="1"/>
  <c r="E920" i="1" s="1"/>
  <c r="E921" i="1" s="1"/>
  <c r="E922" i="1" s="1"/>
  <c r="E923" i="1" s="1"/>
  <c r="E924" i="1" s="1"/>
  <c r="E925" i="1" s="1"/>
  <c r="D910" i="1"/>
  <c r="D911" i="1" s="1"/>
  <c r="D912" i="1" s="1"/>
  <c r="D913" i="1" s="1"/>
  <c r="D914" i="1" s="1"/>
  <c r="D915" i="1" s="1"/>
  <c r="D916" i="1" s="1"/>
  <c r="D917" i="1" s="1"/>
  <c r="D918" i="1" s="1"/>
  <c r="D919" i="1" s="1"/>
  <c r="D920" i="1" s="1"/>
  <c r="D921" i="1" s="1"/>
  <c r="D922" i="1" s="1"/>
  <c r="D923" i="1" s="1"/>
  <c r="D924" i="1" s="1"/>
  <c r="D925" i="1" s="1"/>
  <c r="C910" i="1"/>
  <c r="C911" i="1" s="1"/>
  <c r="C912" i="1" s="1"/>
  <c r="C913" i="1" s="1"/>
  <c r="C914" i="1" s="1"/>
  <c r="C915" i="1" s="1"/>
  <c r="C916" i="1" s="1"/>
  <c r="C917" i="1" s="1"/>
  <c r="C918" i="1" s="1"/>
  <c r="C919" i="1" s="1"/>
  <c r="C920" i="1" s="1"/>
  <c r="C921" i="1" s="1"/>
  <c r="C922" i="1" s="1"/>
  <c r="C923" i="1" s="1"/>
  <c r="C924" i="1" s="1"/>
  <c r="C925" i="1" s="1"/>
  <c r="AQ909" i="1"/>
  <c r="AN909" i="1"/>
  <c r="AM909" i="1"/>
  <c r="AK909" i="1"/>
  <c r="AH909" i="1"/>
  <c r="AF909" i="1"/>
  <c r="X909" i="1"/>
  <c r="Q909" i="1"/>
  <c r="P909" i="1"/>
  <c r="O909" i="1"/>
  <c r="N909" i="1"/>
  <c r="M909" i="1"/>
  <c r="K909" i="1"/>
  <c r="J909" i="1"/>
  <c r="I909" i="1"/>
  <c r="H909" i="1"/>
  <c r="G909" i="1"/>
  <c r="F909" i="1"/>
  <c r="AQ908" i="1"/>
  <c r="AN908" i="1"/>
  <c r="AM908" i="1"/>
  <c r="AK908" i="1"/>
  <c r="AH908" i="1"/>
  <c r="AF908" i="1"/>
  <c r="X908" i="1"/>
  <c r="Q908" i="1"/>
  <c r="P908" i="1"/>
  <c r="O908" i="1"/>
  <c r="N908" i="1"/>
  <c r="M908" i="1"/>
  <c r="K908" i="1"/>
  <c r="J908" i="1"/>
  <c r="I908" i="1"/>
  <c r="H908" i="1"/>
  <c r="G908" i="1"/>
  <c r="F908" i="1"/>
  <c r="AQ907" i="1"/>
  <c r="AN907" i="1"/>
  <c r="AM907" i="1"/>
  <c r="AK907" i="1"/>
  <c r="AH907" i="1"/>
  <c r="AF907" i="1"/>
  <c r="X907" i="1"/>
  <c r="Q907" i="1"/>
  <c r="P907" i="1"/>
  <c r="O907" i="1"/>
  <c r="N907" i="1"/>
  <c r="M907" i="1"/>
  <c r="K907" i="1"/>
  <c r="J907" i="1"/>
  <c r="I907" i="1"/>
  <c r="H907" i="1"/>
  <c r="G907" i="1"/>
  <c r="F907" i="1"/>
  <c r="AQ906" i="1"/>
  <c r="AN906" i="1"/>
  <c r="AM906" i="1"/>
  <c r="AK906" i="1"/>
  <c r="AH906" i="1"/>
  <c r="AF906" i="1"/>
  <c r="X906" i="1"/>
  <c r="Q906" i="1"/>
  <c r="P906" i="1"/>
  <c r="O906" i="1"/>
  <c r="N906" i="1"/>
  <c r="M906" i="1"/>
  <c r="K906" i="1"/>
  <c r="J906" i="1"/>
  <c r="I906" i="1"/>
  <c r="H906" i="1"/>
  <c r="G906" i="1"/>
  <c r="F906" i="1"/>
  <c r="AQ905" i="1"/>
  <c r="AN905" i="1"/>
  <c r="AM905" i="1"/>
  <c r="AK905" i="1"/>
  <c r="AH905" i="1"/>
  <c r="AF905" i="1"/>
  <c r="X905" i="1"/>
  <c r="Q905" i="1"/>
  <c r="P905" i="1"/>
  <c r="O905" i="1"/>
  <c r="N905" i="1"/>
  <c r="M905" i="1"/>
  <c r="K905" i="1"/>
  <c r="J905" i="1"/>
  <c r="I905" i="1"/>
  <c r="H905" i="1"/>
  <c r="G905" i="1"/>
  <c r="F905" i="1"/>
  <c r="AQ904" i="1"/>
  <c r="AN904" i="1"/>
  <c r="AM904" i="1"/>
  <c r="AK904" i="1"/>
  <c r="AH904" i="1"/>
  <c r="AF904" i="1"/>
  <c r="X904" i="1"/>
  <c r="Q904" i="1"/>
  <c r="P904" i="1"/>
  <c r="O904" i="1"/>
  <c r="N904" i="1"/>
  <c r="M904" i="1"/>
  <c r="K904" i="1"/>
  <c r="J904" i="1"/>
  <c r="I904" i="1"/>
  <c r="H904" i="1"/>
  <c r="G904" i="1"/>
  <c r="F904" i="1"/>
  <c r="AQ903" i="1"/>
  <c r="AN903" i="1"/>
  <c r="AM903" i="1"/>
  <c r="AK903" i="1"/>
  <c r="AH903" i="1"/>
  <c r="AF903" i="1"/>
  <c r="X903" i="1"/>
  <c r="Q903" i="1"/>
  <c r="P903" i="1"/>
  <c r="O903" i="1"/>
  <c r="N903" i="1"/>
  <c r="M903" i="1"/>
  <c r="K903" i="1"/>
  <c r="J903" i="1"/>
  <c r="I903" i="1"/>
  <c r="H903" i="1"/>
  <c r="G903" i="1"/>
  <c r="F903" i="1"/>
  <c r="AQ902" i="1"/>
  <c r="AN902" i="1"/>
  <c r="AM902" i="1"/>
  <c r="AK902" i="1"/>
  <c r="AH902" i="1"/>
  <c r="AF902" i="1"/>
  <c r="X902" i="1"/>
  <c r="Q902" i="1"/>
  <c r="P902" i="1"/>
  <c r="O902" i="1"/>
  <c r="N902" i="1"/>
  <c r="M902" i="1"/>
  <c r="K902" i="1"/>
  <c r="J902" i="1"/>
  <c r="I902" i="1"/>
  <c r="H902" i="1"/>
  <c r="G902" i="1"/>
  <c r="F902" i="1"/>
  <c r="AQ901" i="1"/>
  <c r="AN901" i="1"/>
  <c r="AM901" i="1"/>
  <c r="AK901" i="1"/>
  <c r="AH901" i="1"/>
  <c r="AF901" i="1"/>
  <c r="X901" i="1"/>
  <c r="Q901" i="1"/>
  <c r="P901" i="1"/>
  <c r="O901" i="1"/>
  <c r="N901" i="1"/>
  <c r="M901" i="1"/>
  <c r="K901" i="1"/>
  <c r="J901" i="1"/>
  <c r="I901" i="1"/>
  <c r="H901" i="1"/>
  <c r="G901" i="1"/>
  <c r="F901" i="1"/>
  <c r="AQ900" i="1"/>
  <c r="AN900" i="1"/>
  <c r="AM900" i="1"/>
  <c r="AK900" i="1"/>
  <c r="AH900" i="1"/>
  <c r="AF900" i="1"/>
  <c r="X900" i="1"/>
  <c r="Q900" i="1"/>
  <c r="P900" i="1"/>
  <c r="O900" i="1"/>
  <c r="N900" i="1"/>
  <c r="M900" i="1"/>
  <c r="K900" i="1"/>
  <c r="J900" i="1"/>
  <c r="I900" i="1"/>
  <c r="H900" i="1"/>
  <c r="G900" i="1"/>
  <c r="F900" i="1"/>
  <c r="AQ899" i="1"/>
  <c r="AN899" i="1"/>
  <c r="AM899" i="1"/>
  <c r="AK899" i="1"/>
  <c r="AH899" i="1"/>
  <c r="AF899" i="1"/>
  <c r="X899" i="1"/>
  <c r="Q899" i="1"/>
  <c r="P899" i="1"/>
  <c r="O899" i="1"/>
  <c r="N899" i="1"/>
  <c r="M899" i="1"/>
  <c r="K899" i="1"/>
  <c r="J899" i="1"/>
  <c r="I899" i="1"/>
  <c r="H899" i="1"/>
  <c r="G899" i="1"/>
  <c r="F899" i="1"/>
  <c r="AQ898" i="1"/>
  <c r="AN898" i="1"/>
  <c r="AM898" i="1"/>
  <c r="AK898" i="1"/>
  <c r="AH898" i="1"/>
  <c r="AF898" i="1"/>
  <c r="X898" i="1"/>
  <c r="Q898" i="1"/>
  <c r="P898" i="1"/>
  <c r="O898" i="1"/>
  <c r="N898" i="1"/>
  <c r="M898" i="1"/>
  <c r="K898" i="1"/>
  <c r="J898" i="1"/>
  <c r="I898" i="1"/>
  <c r="H898" i="1"/>
  <c r="G898" i="1"/>
  <c r="F898" i="1"/>
  <c r="AQ897" i="1"/>
  <c r="AN897" i="1"/>
  <c r="AM897" i="1"/>
  <c r="AK897" i="1"/>
  <c r="AH897" i="1"/>
  <c r="AF897" i="1"/>
  <c r="X897" i="1"/>
  <c r="Q897" i="1"/>
  <c r="P897" i="1"/>
  <c r="O897" i="1"/>
  <c r="N897" i="1"/>
  <c r="M897" i="1"/>
  <c r="K897" i="1"/>
  <c r="J897" i="1"/>
  <c r="I897" i="1"/>
  <c r="H897" i="1"/>
  <c r="G897" i="1"/>
  <c r="F897" i="1"/>
  <c r="AQ896" i="1"/>
  <c r="AN896" i="1"/>
  <c r="AM896" i="1"/>
  <c r="AK896" i="1"/>
  <c r="AH896" i="1"/>
  <c r="AF896" i="1"/>
  <c r="X896" i="1"/>
  <c r="Q896" i="1"/>
  <c r="P896" i="1"/>
  <c r="O896" i="1"/>
  <c r="N896" i="1"/>
  <c r="M896" i="1"/>
  <c r="K896" i="1"/>
  <c r="J896" i="1"/>
  <c r="I896" i="1"/>
  <c r="H896" i="1"/>
  <c r="G896" i="1"/>
  <c r="F896" i="1"/>
  <c r="AQ895" i="1"/>
  <c r="AN895" i="1"/>
  <c r="AM895" i="1"/>
  <c r="AK895" i="1"/>
  <c r="AH895" i="1"/>
  <c r="AF895" i="1"/>
  <c r="X895" i="1"/>
  <c r="Q895" i="1"/>
  <c r="P895" i="1"/>
  <c r="O895" i="1"/>
  <c r="N895" i="1"/>
  <c r="M895" i="1"/>
  <c r="K895" i="1"/>
  <c r="J895" i="1"/>
  <c r="I895" i="1"/>
  <c r="H895" i="1"/>
  <c r="G895" i="1"/>
  <c r="F895" i="1"/>
  <c r="AQ894" i="1"/>
  <c r="AN894" i="1"/>
  <c r="AM894" i="1"/>
  <c r="AK894" i="1"/>
  <c r="AH894" i="1"/>
  <c r="AF894" i="1"/>
  <c r="X894" i="1"/>
  <c r="Q894" i="1"/>
  <c r="P894" i="1"/>
  <c r="O894" i="1"/>
  <c r="N894" i="1"/>
  <c r="M894" i="1"/>
  <c r="K894" i="1"/>
  <c r="J894" i="1"/>
  <c r="I894" i="1"/>
  <c r="H894" i="1"/>
  <c r="G894" i="1"/>
  <c r="F894" i="1"/>
  <c r="E894" i="1"/>
  <c r="E895" i="1" s="1"/>
  <c r="E896" i="1" s="1"/>
  <c r="E897" i="1" s="1"/>
  <c r="E898" i="1" s="1"/>
  <c r="E899" i="1" s="1"/>
  <c r="E900" i="1" s="1"/>
  <c r="E901" i="1" s="1"/>
  <c r="E902" i="1" s="1"/>
  <c r="E903" i="1" s="1"/>
  <c r="E904" i="1" s="1"/>
  <c r="E905" i="1" s="1"/>
  <c r="E906" i="1" s="1"/>
  <c r="E907" i="1" s="1"/>
  <c r="E908" i="1" s="1"/>
  <c r="E909" i="1" s="1"/>
  <c r="D894" i="1"/>
  <c r="D895" i="1" s="1"/>
  <c r="D896" i="1" s="1"/>
  <c r="D897" i="1" s="1"/>
  <c r="D898" i="1" s="1"/>
  <c r="D899" i="1" s="1"/>
  <c r="D900" i="1" s="1"/>
  <c r="D901" i="1" s="1"/>
  <c r="D902" i="1" s="1"/>
  <c r="D903" i="1" s="1"/>
  <c r="D904" i="1" s="1"/>
  <c r="D905" i="1" s="1"/>
  <c r="D906" i="1" s="1"/>
  <c r="D907" i="1" s="1"/>
  <c r="D908" i="1" s="1"/>
  <c r="D909" i="1" s="1"/>
  <c r="C894" i="1"/>
  <c r="C895" i="1" s="1"/>
  <c r="C896" i="1" s="1"/>
  <c r="C897" i="1" s="1"/>
  <c r="C898" i="1" s="1"/>
  <c r="C899" i="1" s="1"/>
  <c r="C900" i="1" s="1"/>
  <c r="C901" i="1" s="1"/>
  <c r="C902" i="1" s="1"/>
  <c r="C903" i="1" s="1"/>
  <c r="C904" i="1" s="1"/>
  <c r="C905" i="1" s="1"/>
  <c r="C906" i="1" s="1"/>
  <c r="C907" i="1" s="1"/>
  <c r="C908" i="1" s="1"/>
  <c r="C909" i="1" s="1"/>
  <c r="AK893" i="1"/>
  <c r="AF893" i="1"/>
  <c r="X893" i="1"/>
  <c r="R893" i="1"/>
  <c r="AK892" i="1"/>
  <c r="AF892" i="1"/>
  <c r="X892" i="1"/>
  <c r="R892" i="1"/>
  <c r="AK891" i="1"/>
  <c r="AF891" i="1"/>
  <c r="X891" i="1"/>
  <c r="R891" i="1"/>
  <c r="AK890" i="1"/>
  <c r="AF890" i="1"/>
  <c r="X890" i="1"/>
  <c r="R890" i="1"/>
  <c r="AK889" i="1"/>
  <c r="AF889" i="1"/>
  <c r="X889" i="1"/>
  <c r="R889" i="1"/>
  <c r="AK888" i="1"/>
  <c r="AF888" i="1"/>
  <c r="X888" i="1"/>
  <c r="R888" i="1"/>
  <c r="AK887" i="1"/>
  <c r="AF887" i="1"/>
  <c r="X887" i="1"/>
  <c r="R887" i="1"/>
  <c r="AK886" i="1"/>
  <c r="AF886" i="1"/>
  <c r="X886" i="1"/>
  <c r="R886" i="1"/>
  <c r="AK885" i="1"/>
  <c r="AF885" i="1"/>
  <c r="X885" i="1"/>
  <c r="R885" i="1"/>
  <c r="AK884" i="1"/>
  <c r="AF884" i="1"/>
  <c r="X884" i="1"/>
  <c r="R884" i="1"/>
  <c r="AK883" i="1"/>
  <c r="AF883" i="1"/>
  <c r="X883" i="1"/>
  <c r="R883" i="1"/>
  <c r="AK882" i="1"/>
  <c r="AF882" i="1"/>
  <c r="X882" i="1"/>
  <c r="R882" i="1"/>
  <c r="AK881" i="1"/>
  <c r="AF881" i="1"/>
  <c r="X881" i="1"/>
  <c r="R881" i="1"/>
  <c r="AK880" i="1"/>
  <c r="AF880" i="1"/>
  <c r="X880" i="1"/>
  <c r="R880" i="1"/>
  <c r="AK879" i="1"/>
  <c r="AF879" i="1"/>
  <c r="X879" i="1"/>
  <c r="R879" i="1"/>
  <c r="AK878" i="1"/>
  <c r="AF878" i="1"/>
  <c r="X878" i="1"/>
  <c r="R878" i="1"/>
  <c r="AK877" i="1"/>
  <c r="AF877" i="1"/>
  <c r="X877" i="1"/>
  <c r="R877" i="1"/>
  <c r="AK876" i="1"/>
  <c r="AF876" i="1"/>
  <c r="X876" i="1"/>
  <c r="R876" i="1"/>
  <c r="AK875" i="1"/>
  <c r="AF875" i="1"/>
  <c r="X875" i="1"/>
  <c r="R875" i="1"/>
  <c r="AK874" i="1"/>
  <c r="AF874" i="1"/>
  <c r="X874" i="1"/>
  <c r="R874" i="1"/>
  <c r="AK873" i="1"/>
  <c r="AF873" i="1"/>
  <c r="X873" i="1"/>
  <c r="R873" i="1"/>
  <c r="AK872" i="1"/>
  <c r="AF872" i="1"/>
  <c r="X872" i="1"/>
  <c r="R872" i="1"/>
  <c r="AK871" i="1"/>
  <c r="AF871" i="1"/>
  <c r="X871" i="1"/>
  <c r="R871" i="1"/>
  <c r="AK870" i="1"/>
  <c r="AF870" i="1"/>
  <c r="X870" i="1"/>
  <c r="R870" i="1"/>
  <c r="AK869" i="1"/>
  <c r="AF869" i="1"/>
  <c r="X869" i="1"/>
  <c r="R869" i="1"/>
  <c r="AK868" i="1"/>
  <c r="AF868" i="1"/>
  <c r="X868" i="1"/>
  <c r="R868" i="1"/>
  <c r="AK867" i="1"/>
  <c r="AF867" i="1"/>
  <c r="X867" i="1"/>
  <c r="R867" i="1"/>
  <c r="AK866" i="1"/>
  <c r="AF866" i="1"/>
  <c r="X866" i="1"/>
  <c r="R866" i="1"/>
  <c r="AK865" i="1"/>
  <c r="AF865" i="1"/>
  <c r="X865" i="1"/>
  <c r="R865" i="1"/>
  <c r="AK864" i="1"/>
  <c r="AF864" i="1"/>
  <c r="X864" i="1"/>
  <c r="R864" i="1"/>
  <c r="AK863" i="1"/>
  <c r="AF863" i="1"/>
  <c r="X863" i="1"/>
  <c r="R863" i="1"/>
  <c r="AK862" i="1"/>
  <c r="AF862" i="1"/>
  <c r="X862" i="1"/>
  <c r="R862" i="1"/>
  <c r="AK861" i="1"/>
  <c r="AF861" i="1"/>
  <c r="X861" i="1"/>
  <c r="R861" i="1"/>
  <c r="AK860" i="1"/>
  <c r="AF860" i="1"/>
  <c r="X860" i="1"/>
  <c r="R860" i="1"/>
  <c r="AK859" i="1"/>
  <c r="AF859" i="1"/>
  <c r="X859" i="1"/>
  <c r="R859" i="1"/>
  <c r="AK858" i="1"/>
  <c r="AF858" i="1"/>
  <c r="X858" i="1"/>
  <c r="R858" i="1"/>
  <c r="AK857" i="1"/>
  <c r="AF857" i="1"/>
  <c r="X857" i="1"/>
  <c r="R857" i="1"/>
  <c r="AK856" i="1"/>
  <c r="AF856" i="1"/>
  <c r="X856" i="1"/>
  <c r="R856" i="1"/>
  <c r="AK855" i="1"/>
  <c r="AF855" i="1"/>
  <c r="X855" i="1"/>
  <c r="R855" i="1"/>
  <c r="AK854" i="1"/>
  <c r="AF854" i="1"/>
  <c r="X854" i="1"/>
  <c r="R854" i="1"/>
  <c r="AK853" i="1"/>
  <c r="AF853" i="1"/>
  <c r="X853" i="1"/>
  <c r="R853" i="1"/>
  <c r="AK852" i="1"/>
  <c r="AF852" i="1"/>
  <c r="X852" i="1"/>
  <c r="R852" i="1"/>
  <c r="AK851" i="1"/>
  <c r="AF851" i="1"/>
  <c r="X851" i="1"/>
  <c r="R851" i="1"/>
  <c r="AK850" i="1"/>
  <c r="AF850" i="1"/>
  <c r="X850" i="1"/>
  <c r="R850" i="1"/>
  <c r="AK849" i="1"/>
  <c r="AF849" i="1"/>
  <c r="X849" i="1"/>
  <c r="R849" i="1"/>
  <c r="AK848" i="1"/>
  <c r="AF848" i="1"/>
  <c r="X848" i="1"/>
  <c r="R848" i="1"/>
  <c r="AK847" i="1"/>
  <c r="AF847" i="1"/>
  <c r="X847" i="1"/>
  <c r="R847" i="1"/>
  <c r="AK846" i="1"/>
  <c r="AF846" i="1"/>
  <c r="X846" i="1"/>
  <c r="R846" i="1"/>
  <c r="AV845" i="1"/>
  <c r="AS845" i="1"/>
  <c r="AK845" i="1"/>
  <c r="AF845" i="1"/>
  <c r="X845" i="1"/>
  <c r="R845" i="1"/>
  <c r="BF844" i="1"/>
  <c r="AU844" i="1"/>
  <c r="AT844" i="1"/>
  <c r="AS844" i="1"/>
  <c r="AF844" i="1"/>
  <c r="X844" i="1"/>
  <c r="R844" i="1"/>
  <c r="AV843" i="1"/>
  <c r="AV844" i="1" s="1"/>
  <c r="AS843" i="1"/>
  <c r="AF843" i="1"/>
  <c r="X843" i="1"/>
  <c r="R843" i="1"/>
  <c r="AK842" i="1"/>
  <c r="AF842" i="1"/>
  <c r="X842" i="1"/>
  <c r="R842" i="1"/>
  <c r="AK841" i="1"/>
  <c r="AF841" i="1"/>
  <c r="X841" i="1"/>
  <c r="R841" i="1"/>
  <c r="AK840" i="1"/>
  <c r="AF840" i="1"/>
  <c r="X840" i="1"/>
  <c r="R840" i="1"/>
  <c r="AK839" i="1"/>
  <c r="AF839" i="1"/>
  <c r="X839" i="1"/>
  <c r="R839" i="1"/>
  <c r="AK838" i="1"/>
  <c r="AF838" i="1"/>
  <c r="X838" i="1"/>
  <c r="R838" i="1"/>
  <c r="AK837" i="1"/>
  <c r="AF837" i="1"/>
  <c r="X837" i="1"/>
  <c r="R837" i="1"/>
  <c r="AK836" i="1"/>
  <c r="AF836" i="1"/>
  <c r="X836" i="1"/>
  <c r="R836" i="1"/>
  <c r="AK835" i="1"/>
  <c r="AF835" i="1"/>
  <c r="X835" i="1"/>
  <c r="R835" i="1"/>
  <c r="AK834" i="1"/>
  <c r="AF834" i="1"/>
  <c r="X834" i="1"/>
  <c r="R834" i="1"/>
  <c r="AK833" i="1"/>
  <c r="AF833" i="1"/>
  <c r="X833" i="1"/>
  <c r="R833" i="1"/>
  <c r="AK832" i="1"/>
  <c r="AF832" i="1"/>
  <c r="X832" i="1"/>
  <c r="R832" i="1"/>
  <c r="AK831" i="1"/>
  <c r="AF831" i="1"/>
  <c r="X831" i="1"/>
  <c r="R831" i="1"/>
  <c r="AK830" i="1"/>
  <c r="AF830" i="1"/>
  <c r="X830" i="1"/>
  <c r="R830" i="1"/>
  <c r="AK829" i="1"/>
  <c r="AF829" i="1"/>
  <c r="X829" i="1"/>
  <c r="R829" i="1"/>
  <c r="AK828" i="1"/>
  <c r="AF828" i="1"/>
  <c r="X828" i="1"/>
  <c r="R828" i="1"/>
  <c r="AK827" i="1"/>
  <c r="AF827" i="1"/>
  <c r="X827" i="1"/>
  <c r="R827" i="1"/>
  <c r="AK826" i="1"/>
  <c r="AF826" i="1"/>
  <c r="X826" i="1"/>
  <c r="R826" i="1"/>
  <c r="AK825" i="1"/>
  <c r="AF825" i="1"/>
  <c r="X825" i="1"/>
  <c r="R825" i="1"/>
  <c r="AK824" i="1"/>
  <c r="AF824" i="1"/>
  <c r="X824" i="1"/>
  <c r="R824" i="1"/>
  <c r="AK823" i="1"/>
  <c r="AF823" i="1"/>
  <c r="X823" i="1"/>
  <c r="R823" i="1"/>
  <c r="AK822" i="1"/>
  <c r="AF822" i="1"/>
  <c r="X822" i="1"/>
  <c r="R822" i="1"/>
  <c r="AK821" i="1"/>
  <c r="AF821" i="1"/>
  <c r="X821" i="1"/>
  <c r="R821" i="1"/>
  <c r="AK820" i="1"/>
  <c r="AF820" i="1"/>
  <c r="X820" i="1"/>
  <c r="R820" i="1"/>
  <c r="AK819" i="1"/>
  <c r="AF819" i="1"/>
  <c r="X819" i="1"/>
  <c r="R819" i="1"/>
  <c r="AK818" i="1"/>
  <c r="AF818" i="1"/>
  <c r="X818" i="1"/>
  <c r="R818" i="1"/>
  <c r="AK817" i="1"/>
  <c r="AF817" i="1"/>
  <c r="X817" i="1"/>
  <c r="R817" i="1"/>
  <c r="AK816" i="1"/>
  <c r="AF816" i="1"/>
  <c r="X816" i="1"/>
  <c r="R816" i="1"/>
  <c r="AK815" i="1"/>
  <c r="AF815" i="1"/>
  <c r="X815" i="1"/>
  <c r="R815" i="1"/>
  <c r="AK814" i="1"/>
  <c r="AF814" i="1"/>
  <c r="X814" i="1"/>
  <c r="R814" i="1"/>
  <c r="AK813" i="1"/>
  <c r="AF813" i="1"/>
  <c r="X813" i="1"/>
  <c r="R813" i="1"/>
  <c r="AK812" i="1"/>
  <c r="AF812" i="1"/>
  <c r="X812" i="1"/>
  <c r="R812" i="1"/>
  <c r="AK811" i="1"/>
  <c r="AF811" i="1"/>
  <c r="X811" i="1"/>
  <c r="R811" i="1"/>
  <c r="AK810" i="1"/>
  <c r="AF810" i="1"/>
  <c r="X810" i="1"/>
  <c r="R810" i="1"/>
  <c r="AK809" i="1"/>
  <c r="AF809" i="1"/>
  <c r="X809" i="1"/>
  <c r="R809" i="1"/>
  <c r="AK808" i="1"/>
  <c r="AF808" i="1"/>
  <c r="X808" i="1"/>
  <c r="R808" i="1"/>
  <c r="AK807" i="1"/>
  <c r="AF807" i="1"/>
  <c r="X807" i="1"/>
  <c r="R807" i="1"/>
  <c r="AK806" i="1"/>
  <c r="AF806" i="1"/>
  <c r="X806" i="1"/>
  <c r="R806" i="1"/>
  <c r="AK805" i="1"/>
  <c r="AF805" i="1"/>
  <c r="X805" i="1"/>
  <c r="R805" i="1"/>
  <c r="AK804" i="1"/>
  <c r="AF804" i="1"/>
  <c r="X804" i="1"/>
  <c r="R804" i="1"/>
  <c r="AK803" i="1"/>
  <c r="AF803" i="1"/>
  <c r="X803" i="1"/>
  <c r="R803" i="1"/>
  <c r="AK802" i="1"/>
  <c r="AF802" i="1"/>
  <c r="X802" i="1"/>
  <c r="R802" i="1"/>
  <c r="AK801" i="1"/>
  <c r="AF801" i="1"/>
  <c r="X801" i="1"/>
  <c r="R801" i="1"/>
  <c r="AK800" i="1"/>
  <c r="AF800" i="1"/>
  <c r="X800" i="1"/>
  <c r="R800" i="1"/>
  <c r="AK799" i="1"/>
  <c r="AF799" i="1"/>
  <c r="X799" i="1"/>
  <c r="R799" i="1"/>
  <c r="AK798" i="1"/>
  <c r="AF798" i="1"/>
  <c r="X798" i="1"/>
  <c r="R798" i="1"/>
  <c r="AK797" i="1"/>
  <c r="AF797" i="1"/>
  <c r="X797" i="1"/>
  <c r="R797" i="1"/>
  <c r="AK796" i="1"/>
  <c r="AF796" i="1"/>
  <c r="X796" i="1"/>
  <c r="R796" i="1"/>
  <c r="AK795" i="1"/>
  <c r="AF795" i="1"/>
  <c r="X795" i="1"/>
  <c r="R795" i="1"/>
  <c r="AS794" i="1"/>
  <c r="AK794" i="1"/>
  <c r="AF794" i="1"/>
  <c r="X794" i="1"/>
  <c r="R794" i="1"/>
  <c r="AN793" i="1"/>
  <c r="AM793" i="1"/>
  <c r="AK793" i="1"/>
  <c r="AH793" i="1"/>
  <c r="AF793" i="1"/>
  <c r="X793" i="1"/>
  <c r="Q793" i="1"/>
  <c r="P793" i="1"/>
  <c r="O793" i="1"/>
  <c r="N793" i="1"/>
  <c r="M793" i="1"/>
  <c r="K793" i="1"/>
  <c r="J793" i="1"/>
  <c r="I793" i="1"/>
  <c r="H793" i="1"/>
  <c r="G793" i="1"/>
  <c r="AN792" i="1"/>
  <c r="AM792" i="1"/>
  <c r="AK792" i="1"/>
  <c r="AH792" i="1"/>
  <c r="AF792" i="1"/>
  <c r="X792" i="1"/>
  <c r="Q792" i="1"/>
  <c r="P792" i="1"/>
  <c r="O792" i="1"/>
  <c r="N792" i="1"/>
  <c r="M792" i="1"/>
  <c r="K792" i="1"/>
  <c r="J792" i="1"/>
  <c r="I792" i="1"/>
  <c r="H792" i="1"/>
  <c r="G792" i="1"/>
  <c r="AQ791" i="1"/>
  <c r="AN791" i="1"/>
  <c r="AM791" i="1"/>
  <c r="AK791" i="1"/>
  <c r="AH791" i="1"/>
  <c r="AF791" i="1"/>
  <c r="X791" i="1"/>
  <c r="Q791" i="1"/>
  <c r="P791" i="1"/>
  <c r="O791" i="1"/>
  <c r="N791" i="1"/>
  <c r="M791" i="1"/>
  <c r="K791" i="1"/>
  <c r="J791" i="1"/>
  <c r="I791" i="1"/>
  <c r="H791" i="1"/>
  <c r="G791" i="1"/>
  <c r="AN790" i="1"/>
  <c r="AM790" i="1"/>
  <c r="AK790" i="1"/>
  <c r="AH790" i="1"/>
  <c r="AF790" i="1"/>
  <c r="X790" i="1"/>
  <c r="Q790" i="1"/>
  <c r="P790" i="1"/>
  <c r="O790" i="1"/>
  <c r="N790" i="1"/>
  <c r="M790" i="1"/>
  <c r="K790" i="1"/>
  <c r="J790" i="1"/>
  <c r="I790" i="1"/>
  <c r="H790" i="1"/>
  <c r="G790" i="1"/>
  <c r="AQ789" i="1"/>
  <c r="AN789" i="1"/>
  <c r="AM789" i="1"/>
  <c r="AK789" i="1"/>
  <c r="AH789" i="1"/>
  <c r="AF789" i="1"/>
  <c r="X789" i="1"/>
  <c r="Q789" i="1"/>
  <c r="P789" i="1"/>
  <c r="O789" i="1"/>
  <c r="N789" i="1"/>
  <c r="M789" i="1"/>
  <c r="K789" i="1"/>
  <c r="J789" i="1"/>
  <c r="I789" i="1"/>
  <c r="H789" i="1"/>
  <c r="G789" i="1"/>
  <c r="AQ788" i="1"/>
  <c r="AN788" i="1"/>
  <c r="AM788" i="1"/>
  <c r="AK788" i="1"/>
  <c r="AH788" i="1"/>
  <c r="AF788" i="1"/>
  <c r="X788" i="1"/>
  <c r="Q788" i="1"/>
  <c r="P788" i="1"/>
  <c r="O788" i="1"/>
  <c r="N788" i="1"/>
  <c r="M788" i="1"/>
  <c r="K788" i="1"/>
  <c r="J788" i="1"/>
  <c r="I788" i="1"/>
  <c r="H788" i="1"/>
  <c r="G788" i="1"/>
  <c r="AQ787" i="1"/>
  <c r="AN787" i="1"/>
  <c r="AM787" i="1"/>
  <c r="AK787" i="1"/>
  <c r="AH787" i="1"/>
  <c r="AF787" i="1"/>
  <c r="X787" i="1"/>
  <c r="Q787" i="1"/>
  <c r="P787" i="1"/>
  <c r="O787" i="1"/>
  <c r="N787" i="1"/>
  <c r="M787" i="1"/>
  <c r="K787" i="1"/>
  <c r="J787" i="1"/>
  <c r="I787" i="1"/>
  <c r="H787" i="1"/>
  <c r="G787" i="1"/>
  <c r="AQ786" i="1"/>
  <c r="AN786" i="1"/>
  <c r="AM786" i="1"/>
  <c r="AK786" i="1"/>
  <c r="AH786" i="1"/>
  <c r="AF786" i="1"/>
  <c r="X786" i="1"/>
  <c r="Q786" i="1"/>
  <c r="P786" i="1"/>
  <c r="O786" i="1"/>
  <c r="N786" i="1"/>
  <c r="M786" i="1"/>
  <c r="K786" i="1"/>
  <c r="J786" i="1"/>
  <c r="I786" i="1"/>
  <c r="H786" i="1"/>
  <c r="G786" i="1"/>
  <c r="AQ785" i="1"/>
  <c r="AN785" i="1"/>
  <c r="AM785" i="1"/>
  <c r="AK785" i="1"/>
  <c r="AH785" i="1"/>
  <c r="AF785" i="1"/>
  <c r="X785" i="1"/>
  <c r="Q785" i="1"/>
  <c r="P785" i="1"/>
  <c r="O785" i="1"/>
  <c r="N785" i="1"/>
  <c r="M785" i="1"/>
  <c r="K785" i="1"/>
  <c r="J785" i="1"/>
  <c r="I785" i="1"/>
  <c r="H785" i="1"/>
  <c r="G785" i="1"/>
  <c r="AQ784" i="1"/>
  <c r="AN784" i="1"/>
  <c r="AM784" i="1"/>
  <c r="AK784" i="1"/>
  <c r="AH784" i="1"/>
  <c r="AF784" i="1"/>
  <c r="X784" i="1"/>
  <c r="Q784" i="1"/>
  <c r="P784" i="1"/>
  <c r="O784" i="1"/>
  <c r="N784" i="1"/>
  <c r="M784" i="1"/>
  <c r="K784" i="1"/>
  <c r="J784" i="1"/>
  <c r="I784" i="1"/>
  <c r="H784" i="1"/>
  <c r="G784" i="1"/>
  <c r="AQ783" i="1"/>
  <c r="AO783" i="1"/>
  <c r="AN783" i="1"/>
  <c r="AM783" i="1"/>
  <c r="AK783" i="1"/>
  <c r="AH783" i="1"/>
  <c r="AF783" i="1"/>
  <c r="X783" i="1"/>
  <c r="Q783" i="1"/>
  <c r="P783" i="1"/>
  <c r="O783" i="1"/>
  <c r="N783" i="1"/>
  <c r="M783" i="1"/>
  <c r="K783" i="1"/>
  <c r="J783" i="1"/>
  <c r="I783" i="1"/>
  <c r="H783" i="1"/>
  <c r="G783" i="1"/>
  <c r="AQ782" i="1"/>
  <c r="AO782" i="1"/>
  <c r="AN782" i="1"/>
  <c r="AM782" i="1"/>
  <c r="AK782" i="1"/>
  <c r="AH782" i="1"/>
  <c r="AF782" i="1"/>
  <c r="X782" i="1"/>
  <c r="Q782" i="1"/>
  <c r="P782" i="1"/>
  <c r="O782" i="1"/>
  <c r="N782" i="1"/>
  <c r="M782" i="1"/>
  <c r="K782" i="1"/>
  <c r="J782" i="1"/>
  <c r="I782" i="1"/>
  <c r="H782" i="1"/>
  <c r="G782" i="1"/>
  <c r="AQ781" i="1"/>
  <c r="AO781" i="1"/>
  <c r="AN781" i="1"/>
  <c r="AM781" i="1"/>
  <c r="AK781" i="1"/>
  <c r="AH781" i="1"/>
  <c r="AF781" i="1"/>
  <c r="X781" i="1"/>
  <c r="Q781" i="1"/>
  <c r="P781" i="1"/>
  <c r="O781" i="1"/>
  <c r="N781" i="1"/>
  <c r="M781" i="1"/>
  <c r="K781" i="1"/>
  <c r="J781" i="1"/>
  <c r="I781" i="1"/>
  <c r="H781" i="1"/>
  <c r="G781" i="1"/>
  <c r="AQ780" i="1"/>
  <c r="AO780" i="1"/>
  <c r="AN780" i="1"/>
  <c r="AM780" i="1"/>
  <c r="AK780" i="1"/>
  <c r="AH780" i="1"/>
  <c r="AF780" i="1"/>
  <c r="X780" i="1"/>
  <c r="Q780" i="1"/>
  <c r="P780" i="1"/>
  <c r="O780" i="1"/>
  <c r="N780" i="1"/>
  <c r="M780" i="1"/>
  <c r="K780" i="1"/>
  <c r="J780" i="1"/>
  <c r="I780" i="1"/>
  <c r="H780" i="1"/>
  <c r="G780" i="1"/>
  <c r="AQ779" i="1"/>
  <c r="AO779" i="1"/>
  <c r="AN779" i="1"/>
  <c r="AM779" i="1"/>
  <c r="AK779" i="1"/>
  <c r="AH779" i="1"/>
  <c r="AF779" i="1"/>
  <c r="X779" i="1"/>
  <c r="Q779" i="1"/>
  <c r="P779" i="1"/>
  <c r="O779" i="1"/>
  <c r="N779" i="1"/>
  <c r="M779" i="1"/>
  <c r="K779" i="1"/>
  <c r="J779" i="1"/>
  <c r="I779" i="1"/>
  <c r="H779" i="1"/>
  <c r="G779" i="1"/>
  <c r="AQ778" i="1"/>
  <c r="AO778" i="1"/>
  <c r="AN778" i="1"/>
  <c r="AM778" i="1"/>
  <c r="AK778" i="1"/>
  <c r="AH778" i="1"/>
  <c r="AF778" i="1"/>
  <c r="X778" i="1"/>
  <c r="Q778" i="1"/>
  <c r="P778" i="1"/>
  <c r="O778" i="1"/>
  <c r="N778" i="1"/>
  <c r="M778" i="1"/>
  <c r="K778" i="1"/>
  <c r="J778" i="1"/>
  <c r="I778" i="1"/>
  <c r="H778" i="1"/>
  <c r="G778" i="1"/>
  <c r="AQ777" i="1"/>
  <c r="AO777" i="1"/>
  <c r="AN777" i="1"/>
  <c r="AM777" i="1"/>
  <c r="AK777" i="1"/>
  <c r="AH777" i="1"/>
  <c r="AF777" i="1"/>
  <c r="X777" i="1"/>
  <c r="Q777" i="1"/>
  <c r="P777" i="1"/>
  <c r="O777" i="1"/>
  <c r="N777" i="1"/>
  <c r="M777" i="1"/>
  <c r="K777" i="1"/>
  <c r="J777" i="1"/>
  <c r="I777" i="1"/>
  <c r="H777" i="1"/>
  <c r="G777" i="1"/>
  <c r="AQ776" i="1"/>
  <c r="AO776" i="1"/>
  <c r="AN776" i="1"/>
  <c r="AM776" i="1"/>
  <c r="AK776" i="1"/>
  <c r="AH776" i="1"/>
  <c r="AF776" i="1"/>
  <c r="X776" i="1"/>
  <c r="Q776" i="1"/>
  <c r="P776" i="1"/>
  <c r="O776" i="1"/>
  <c r="N776" i="1"/>
  <c r="M776" i="1"/>
  <c r="K776" i="1"/>
  <c r="J776" i="1"/>
  <c r="I776" i="1"/>
  <c r="H776" i="1"/>
  <c r="G776" i="1"/>
  <c r="AQ775" i="1"/>
  <c r="AO775" i="1"/>
  <c r="AN775" i="1"/>
  <c r="AM775" i="1"/>
  <c r="AK775" i="1"/>
  <c r="AH775" i="1"/>
  <c r="AF775" i="1"/>
  <c r="X775" i="1"/>
  <c r="Q775" i="1"/>
  <c r="P775" i="1"/>
  <c r="O775" i="1"/>
  <c r="N775" i="1"/>
  <c r="M775" i="1"/>
  <c r="K775" i="1"/>
  <c r="J775" i="1"/>
  <c r="I775" i="1"/>
  <c r="H775" i="1"/>
  <c r="G775" i="1"/>
  <c r="AQ774" i="1"/>
  <c r="AO774" i="1"/>
  <c r="AN774" i="1"/>
  <c r="AM774" i="1"/>
  <c r="AK774" i="1"/>
  <c r="AH774" i="1"/>
  <c r="AF774" i="1"/>
  <c r="X774" i="1"/>
  <c r="Q774" i="1"/>
  <c r="P774" i="1"/>
  <c r="O774" i="1"/>
  <c r="N774" i="1"/>
  <c r="M774" i="1"/>
  <c r="K774" i="1"/>
  <c r="J774" i="1"/>
  <c r="I774" i="1"/>
  <c r="H774" i="1"/>
  <c r="G774" i="1"/>
  <c r="AQ773" i="1"/>
  <c r="AO773" i="1"/>
  <c r="AN773" i="1"/>
  <c r="AM773" i="1"/>
  <c r="AK773" i="1"/>
  <c r="AH773" i="1"/>
  <c r="AF773" i="1"/>
  <c r="X773" i="1"/>
  <c r="P773" i="1"/>
  <c r="N773" i="1"/>
  <c r="M773" i="1"/>
  <c r="K773" i="1"/>
  <c r="J773" i="1"/>
  <c r="I773" i="1"/>
  <c r="H773" i="1"/>
  <c r="G773" i="1"/>
  <c r="AQ772" i="1"/>
  <c r="AO772" i="1"/>
  <c r="AN772" i="1"/>
  <c r="AM772" i="1"/>
  <c r="AK772" i="1"/>
  <c r="AH772" i="1"/>
  <c r="AF772" i="1"/>
  <c r="X772" i="1"/>
  <c r="P772" i="1"/>
  <c r="N772" i="1"/>
  <c r="M772" i="1"/>
  <c r="K772" i="1"/>
  <c r="J772" i="1"/>
  <c r="I772" i="1"/>
  <c r="H772" i="1"/>
  <c r="G772" i="1"/>
  <c r="AQ771" i="1"/>
  <c r="AO771" i="1"/>
  <c r="AN771" i="1"/>
  <c r="AM771" i="1"/>
  <c r="AK771" i="1"/>
  <c r="AH771" i="1"/>
  <c r="AF771" i="1"/>
  <c r="X771" i="1"/>
  <c r="P771" i="1"/>
  <c r="N771" i="1"/>
  <c r="M771" i="1"/>
  <c r="K771" i="1"/>
  <c r="J771" i="1"/>
  <c r="I771" i="1"/>
  <c r="H771" i="1"/>
  <c r="G771" i="1"/>
  <c r="AQ770" i="1"/>
  <c r="AO770" i="1"/>
  <c r="AN770" i="1"/>
  <c r="AM770" i="1"/>
  <c r="AK770" i="1"/>
  <c r="AH770" i="1"/>
  <c r="AF770" i="1"/>
  <c r="X770" i="1"/>
  <c r="P770" i="1"/>
  <c r="N770" i="1"/>
  <c r="M770" i="1"/>
  <c r="K770" i="1"/>
  <c r="J770" i="1"/>
  <c r="I770" i="1"/>
  <c r="H770" i="1"/>
  <c r="G770" i="1"/>
  <c r="AQ769" i="1"/>
  <c r="AO769" i="1"/>
  <c r="AN769" i="1"/>
  <c r="AM769" i="1"/>
  <c r="AK769" i="1"/>
  <c r="AH769" i="1"/>
  <c r="AF769" i="1"/>
  <c r="X769" i="1"/>
  <c r="P769" i="1"/>
  <c r="N769" i="1"/>
  <c r="M769" i="1"/>
  <c r="K769" i="1"/>
  <c r="J769" i="1"/>
  <c r="I769" i="1"/>
  <c r="H769" i="1"/>
  <c r="G769" i="1"/>
  <c r="AQ768" i="1"/>
  <c r="AO768" i="1"/>
  <c r="AN768" i="1"/>
  <c r="AM768" i="1"/>
  <c r="AK768" i="1"/>
  <c r="AH768" i="1"/>
  <c r="AF768" i="1"/>
  <c r="X768" i="1"/>
  <c r="P768" i="1"/>
  <c r="N768" i="1"/>
  <c r="M768" i="1"/>
  <c r="K768" i="1"/>
  <c r="J768" i="1"/>
  <c r="I768" i="1"/>
  <c r="H768" i="1"/>
  <c r="G768" i="1"/>
  <c r="AQ767" i="1"/>
  <c r="AO767" i="1"/>
  <c r="AN767" i="1"/>
  <c r="AM767" i="1"/>
  <c r="AK767" i="1"/>
  <c r="AH767" i="1"/>
  <c r="AF767" i="1"/>
  <c r="X767" i="1"/>
  <c r="P767" i="1"/>
  <c r="O767" i="1"/>
  <c r="N767" i="1"/>
  <c r="M767" i="1"/>
  <c r="K767" i="1"/>
  <c r="J767" i="1"/>
  <c r="I767" i="1"/>
  <c r="H767" i="1"/>
  <c r="G767" i="1"/>
  <c r="AQ766" i="1"/>
  <c r="AO766" i="1"/>
  <c r="AN766" i="1"/>
  <c r="AM766" i="1"/>
  <c r="AK766" i="1"/>
  <c r="AH766" i="1"/>
  <c r="AF766" i="1"/>
  <c r="X766" i="1"/>
  <c r="P766" i="1"/>
  <c r="O766" i="1"/>
  <c r="N766" i="1"/>
  <c r="M766" i="1"/>
  <c r="K766" i="1"/>
  <c r="J766" i="1"/>
  <c r="I766" i="1"/>
  <c r="H766" i="1"/>
  <c r="G766" i="1"/>
  <c r="AQ765" i="1"/>
  <c r="AO765" i="1"/>
  <c r="AN765" i="1"/>
  <c r="AM765" i="1"/>
  <c r="AK765" i="1"/>
  <c r="AH765" i="1"/>
  <c r="AF765" i="1"/>
  <c r="X765" i="1"/>
  <c r="P765" i="1"/>
  <c r="O765" i="1"/>
  <c r="N765" i="1"/>
  <c r="M765" i="1"/>
  <c r="K765" i="1"/>
  <c r="J765" i="1"/>
  <c r="I765" i="1"/>
  <c r="H765" i="1"/>
  <c r="G765" i="1"/>
  <c r="AQ764" i="1"/>
  <c r="AO764" i="1"/>
  <c r="AN764" i="1"/>
  <c r="AM764" i="1"/>
  <c r="AK764" i="1"/>
  <c r="AH764" i="1"/>
  <c r="AF764" i="1"/>
  <c r="X764" i="1"/>
  <c r="P764" i="1"/>
  <c r="O764" i="1"/>
  <c r="N764" i="1"/>
  <c r="M764" i="1"/>
  <c r="K764" i="1"/>
  <c r="J764" i="1"/>
  <c r="I764" i="1"/>
  <c r="H764" i="1"/>
  <c r="G764" i="1"/>
  <c r="E764" i="1"/>
  <c r="E765" i="1" s="1"/>
  <c r="E766" i="1" s="1"/>
  <c r="E767" i="1" s="1"/>
  <c r="E768" i="1" s="1"/>
  <c r="E769" i="1" s="1"/>
  <c r="E770" i="1" s="1"/>
  <c r="E771" i="1" s="1"/>
  <c r="E772" i="1" s="1"/>
  <c r="E773" i="1" s="1"/>
  <c r="E774" i="1" s="1"/>
  <c r="E775" i="1" s="1"/>
  <c r="E776" i="1" s="1"/>
  <c r="E777" i="1" s="1"/>
  <c r="E778" i="1" s="1"/>
  <c r="E779" i="1" s="1"/>
  <c r="E780" i="1" s="1"/>
  <c r="E781" i="1" s="1"/>
  <c r="E782" i="1" s="1"/>
  <c r="E783" i="1" s="1"/>
  <c r="E784" i="1" s="1"/>
  <c r="E785" i="1" s="1"/>
  <c r="E786" i="1" s="1"/>
  <c r="E787" i="1" s="1"/>
  <c r="E788" i="1" s="1"/>
  <c r="E789" i="1" s="1"/>
  <c r="E790" i="1" s="1"/>
  <c r="E791" i="1" s="1"/>
  <c r="E792" i="1" s="1"/>
  <c r="E793" i="1" s="1"/>
  <c r="D764" i="1"/>
  <c r="D765" i="1" s="1"/>
  <c r="D766" i="1" s="1"/>
  <c r="D767" i="1" s="1"/>
  <c r="D768" i="1" s="1"/>
  <c r="D769" i="1" s="1"/>
  <c r="D770" i="1" s="1"/>
  <c r="D771" i="1" s="1"/>
  <c r="D772" i="1" s="1"/>
  <c r="D773" i="1" s="1"/>
  <c r="D774" i="1" s="1"/>
  <c r="D775" i="1" s="1"/>
  <c r="D776" i="1" s="1"/>
  <c r="D777" i="1" s="1"/>
  <c r="D778" i="1" s="1"/>
  <c r="D779" i="1" s="1"/>
  <c r="D780" i="1" s="1"/>
  <c r="D781" i="1" s="1"/>
  <c r="D782" i="1" s="1"/>
  <c r="D783" i="1" s="1"/>
  <c r="D784" i="1" s="1"/>
  <c r="D785" i="1" s="1"/>
  <c r="D786" i="1" s="1"/>
  <c r="D787" i="1" s="1"/>
  <c r="D788" i="1" s="1"/>
  <c r="D789" i="1" s="1"/>
  <c r="D790" i="1" s="1"/>
  <c r="D791" i="1" s="1"/>
  <c r="D792" i="1" s="1"/>
  <c r="D793" i="1" s="1"/>
  <c r="C764" i="1"/>
  <c r="AS764" i="1" s="1"/>
  <c r="AK763" i="1"/>
  <c r="AF763" i="1"/>
  <c r="X763" i="1"/>
  <c r="R763" i="1"/>
  <c r="AK762" i="1"/>
  <c r="AF762" i="1"/>
  <c r="X762" i="1"/>
  <c r="R762" i="1"/>
  <c r="AK761" i="1"/>
  <c r="AF761" i="1"/>
  <c r="X761" i="1"/>
  <c r="R761" i="1"/>
  <c r="AK760" i="1"/>
  <c r="AF760" i="1"/>
  <c r="X760" i="1"/>
  <c r="R760" i="1"/>
  <c r="AK759" i="1"/>
  <c r="AF759" i="1"/>
  <c r="X759" i="1"/>
  <c r="R759" i="1"/>
  <c r="AK758" i="1"/>
  <c r="AF758" i="1"/>
  <c r="X758" i="1"/>
  <c r="R758" i="1"/>
  <c r="AK757" i="1"/>
  <c r="AF757" i="1"/>
  <c r="X757" i="1"/>
  <c r="R757" i="1"/>
  <c r="AK756" i="1"/>
  <c r="AF756" i="1"/>
  <c r="X756" i="1"/>
  <c r="R756" i="1"/>
  <c r="AK755" i="1"/>
  <c r="AF755" i="1"/>
  <c r="X755" i="1"/>
  <c r="R755" i="1"/>
  <c r="AK754" i="1"/>
  <c r="AF754" i="1"/>
  <c r="X754" i="1"/>
  <c r="R754" i="1"/>
  <c r="AK753" i="1"/>
  <c r="AF753" i="1"/>
  <c r="X753" i="1"/>
  <c r="R753" i="1"/>
  <c r="AK752" i="1"/>
  <c r="AF752" i="1"/>
  <c r="X752" i="1"/>
  <c r="R752" i="1"/>
  <c r="AK751" i="1"/>
  <c r="AF751" i="1"/>
  <c r="X751" i="1"/>
  <c r="R751" i="1"/>
  <c r="AK750" i="1"/>
  <c r="AF750" i="1"/>
  <c r="X750" i="1"/>
  <c r="R750" i="1"/>
  <c r="AK749" i="1"/>
  <c r="AF749" i="1"/>
  <c r="X749" i="1"/>
  <c r="R749" i="1"/>
  <c r="AK748" i="1"/>
  <c r="AF748" i="1"/>
  <c r="X748" i="1"/>
  <c r="R748" i="1"/>
  <c r="AK747" i="1"/>
  <c r="AF747" i="1"/>
  <c r="X747" i="1"/>
  <c r="R747" i="1"/>
  <c r="AK746" i="1"/>
  <c r="AF746" i="1"/>
  <c r="X746" i="1"/>
  <c r="R746" i="1"/>
  <c r="AK745" i="1"/>
  <c r="AF745" i="1"/>
  <c r="X745" i="1"/>
  <c r="R745" i="1"/>
  <c r="AK744" i="1"/>
  <c r="AF744" i="1"/>
  <c r="X744" i="1"/>
  <c r="R744" i="1"/>
  <c r="AK743" i="1"/>
  <c r="AF743" i="1"/>
  <c r="X743" i="1"/>
  <c r="R743" i="1"/>
  <c r="AK742" i="1"/>
  <c r="AF742" i="1"/>
  <c r="X742" i="1"/>
  <c r="R742" i="1"/>
  <c r="AK741" i="1"/>
  <c r="AF741" i="1"/>
  <c r="X741" i="1"/>
  <c r="R741" i="1"/>
  <c r="AK740" i="1"/>
  <c r="AF740" i="1"/>
  <c r="X740" i="1"/>
  <c r="R740" i="1"/>
  <c r="AK739" i="1"/>
  <c r="AF739" i="1"/>
  <c r="X739" i="1"/>
  <c r="R739" i="1"/>
  <c r="AK738" i="1"/>
  <c r="AF738" i="1"/>
  <c r="X738" i="1"/>
  <c r="R738" i="1"/>
  <c r="AK737" i="1"/>
  <c r="AF737" i="1"/>
  <c r="X737" i="1"/>
  <c r="R737" i="1"/>
  <c r="AK736" i="1"/>
  <c r="AF736" i="1"/>
  <c r="X736" i="1"/>
  <c r="R736" i="1"/>
  <c r="AK735" i="1"/>
  <c r="AF735" i="1"/>
  <c r="X735" i="1"/>
  <c r="R735" i="1"/>
  <c r="AK734" i="1"/>
  <c r="AF734" i="1"/>
  <c r="X734" i="1"/>
  <c r="R734" i="1"/>
  <c r="AK733" i="1"/>
  <c r="AF733" i="1"/>
  <c r="X733" i="1"/>
  <c r="R733" i="1"/>
  <c r="AK732" i="1"/>
  <c r="AF732" i="1"/>
  <c r="X732" i="1"/>
  <c r="R732" i="1"/>
  <c r="AK731" i="1"/>
  <c r="AF731" i="1"/>
  <c r="X731" i="1"/>
  <c r="R731" i="1"/>
  <c r="AK730" i="1"/>
  <c r="AF730" i="1"/>
  <c r="X730" i="1"/>
  <c r="R730" i="1"/>
  <c r="AK729" i="1"/>
  <c r="AF729" i="1"/>
  <c r="X729" i="1"/>
  <c r="R729" i="1"/>
  <c r="AK728" i="1"/>
  <c r="AF728" i="1"/>
  <c r="X728" i="1"/>
  <c r="R728" i="1"/>
  <c r="AK727" i="1"/>
  <c r="AF727" i="1"/>
  <c r="X727" i="1"/>
  <c r="R727" i="1"/>
  <c r="AK726" i="1"/>
  <c r="AF726" i="1"/>
  <c r="X726" i="1"/>
  <c r="R726" i="1"/>
  <c r="AK725" i="1"/>
  <c r="AF725" i="1"/>
  <c r="X725" i="1"/>
  <c r="R725" i="1"/>
  <c r="AK724" i="1"/>
  <c r="AF724" i="1"/>
  <c r="X724" i="1"/>
  <c r="R724" i="1"/>
  <c r="AK723" i="1"/>
  <c r="AF723" i="1"/>
  <c r="X723" i="1"/>
  <c r="R723" i="1"/>
  <c r="AK722" i="1"/>
  <c r="AF722" i="1"/>
  <c r="X722" i="1"/>
  <c r="R722" i="1"/>
  <c r="AK721" i="1"/>
  <c r="AF721" i="1"/>
  <c r="X721" i="1"/>
  <c r="R721" i="1"/>
  <c r="AK720" i="1"/>
  <c r="AF720" i="1"/>
  <c r="X720" i="1"/>
  <c r="R720" i="1"/>
  <c r="AK719" i="1"/>
  <c r="AF719" i="1"/>
  <c r="X719" i="1"/>
  <c r="R719" i="1"/>
  <c r="AK718" i="1"/>
  <c r="AF718" i="1"/>
  <c r="X718" i="1"/>
  <c r="R718" i="1"/>
  <c r="AV717" i="1"/>
  <c r="AS717" i="1"/>
  <c r="AK717" i="1"/>
  <c r="AF717" i="1"/>
  <c r="X717" i="1"/>
  <c r="R717" i="1"/>
  <c r="AK716" i="1"/>
  <c r="AF716" i="1"/>
  <c r="X716" i="1"/>
  <c r="R716" i="1"/>
  <c r="AK715" i="1"/>
  <c r="AF715" i="1"/>
  <c r="X715" i="1"/>
  <c r="R715" i="1"/>
  <c r="AK714" i="1"/>
  <c r="AF714" i="1"/>
  <c r="X714" i="1"/>
  <c r="R714" i="1"/>
  <c r="AK713" i="1"/>
  <c r="AF713" i="1"/>
  <c r="X713" i="1"/>
  <c r="R713" i="1"/>
  <c r="AK712" i="1"/>
  <c r="AF712" i="1"/>
  <c r="X712" i="1"/>
  <c r="R712" i="1"/>
  <c r="AK711" i="1"/>
  <c r="AF711" i="1"/>
  <c r="X711" i="1"/>
  <c r="R711" i="1"/>
  <c r="AK710" i="1"/>
  <c r="AF710" i="1"/>
  <c r="X710" i="1"/>
  <c r="R710" i="1"/>
  <c r="AK709" i="1"/>
  <c r="AF709" i="1"/>
  <c r="X709" i="1"/>
  <c r="R709" i="1"/>
  <c r="AV708" i="1"/>
  <c r="AS708" i="1"/>
  <c r="AK708" i="1"/>
  <c r="AF708" i="1"/>
  <c r="X708" i="1"/>
  <c r="R708" i="1"/>
  <c r="AK707" i="1"/>
  <c r="AF707" i="1"/>
  <c r="X707" i="1"/>
  <c r="R707" i="1"/>
  <c r="AK706" i="1"/>
  <c r="AF706" i="1"/>
  <c r="X706" i="1"/>
  <c r="R706" i="1"/>
  <c r="AK705" i="1"/>
  <c r="AF705" i="1"/>
  <c r="X705" i="1"/>
  <c r="R705" i="1"/>
  <c r="AK704" i="1"/>
  <c r="AF704" i="1"/>
  <c r="X704" i="1"/>
  <c r="R704" i="1"/>
  <c r="AK703" i="1"/>
  <c r="AF703" i="1"/>
  <c r="X703" i="1"/>
  <c r="R703" i="1"/>
  <c r="AK702" i="1"/>
  <c r="AF702" i="1"/>
  <c r="X702" i="1"/>
  <c r="R702" i="1"/>
  <c r="AK701" i="1"/>
  <c r="AF701" i="1"/>
  <c r="X701" i="1"/>
  <c r="R701" i="1"/>
  <c r="AK700" i="1"/>
  <c r="AF700" i="1"/>
  <c r="X700" i="1"/>
  <c r="R700" i="1"/>
  <c r="AK699" i="1"/>
  <c r="AF699" i="1"/>
  <c r="X699" i="1"/>
  <c r="R699" i="1"/>
  <c r="AK698" i="1"/>
  <c r="AF698" i="1"/>
  <c r="X698" i="1"/>
  <c r="R698" i="1"/>
  <c r="AK697" i="1"/>
  <c r="AF697" i="1"/>
  <c r="X697" i="1"/>
  <c r="R697" i="1"/>
  <c r="AK696" i="1"/>
  <c r="AF696" i="1"/>
  <c r="X696" i="1"/>
  <c r="R696" i="1"/>
  <c r="AK695" i="1"/>
  <c r="AF695" i="1"/>
  <c r="X695" i="1"/>
  <c r="R695" i="1"/>
  <c r="AK694" i="1"/>
  <c r="AF694" i="1"/>
  <c r="X694" i="1"/>
  <c r="R694" i="1"/>
  <c r="AK693" i="1"/>
  <c r="AF693" i="1"/>
  <c r="X693" i="1"/>
  <c r="R693" i="1"/>
  <c r="AK692" i="1"/>
  <c r="AF692" i="1"/>
  <c r="X692" i="1"/>
  <c r="R692" i="1"/>
  <c r="AK691" i="1"/>
  <c r="AF691" i="1"/>
  <c r="X691" i="1"/>
  <c r="R691" i="1"/>
  <c r="AK690" i="1"/>
  <c r="AF690" i="1"/>
  <c r="X690" i="1"/>
  <c r="R690" i="1"/>
  <c r="AK689" i="1"/>
  <c r="AF689" i="1"/>
  <c r="X689" i="1"/>
  <c r="R689" i="1"/>
  <c r="AK688" i="1"/>
  <c r="AF688" i="1"/>
  <c r="X688" i="1"/>
  <c r="R688" i="1"/>
  <c r="AK687" i="1"/>
  <c r="AF687" i="1"/>
  <c r="X687" i="1"/>
  <c r="R687" i="1"/>
  <c r="AK686" i="1"/>
  <c r="AF686" i="1"/>
  <c r="X686" i="1"/>
  <c r="R686" i="1"/>
  <c r="AK685" i="1"/>
  <c r="AF685" i="1"/>
  <c r="X685" i="1"/>
  <c r="R685" i="1"/>
  <c r="AK684" i="1"/>
  <c r="AF684" i="1"/>
  <c r="X684" i="1"/>
  <c r="R684" i="1"/>
  <c r="AK683" i="1"/>
  <c r="AF683" i="1"/>
  <c r="X683" i="1"/>
  <c r="R683" i="1"/>
  <c r="AK682" i="1"/>
  <c r="AF682" i="1"/>
  <c r="X682" i="1"/>
  <c r="R682" i="1"/>
  <c r="AK681" i="1"/>
  <c r="AF681" i="1"/>
  <c r="X681" i="1"/>
  <c r="R681" i="1"/>
  <c r="AK680" i="1"/>
  <c r="AF680" i="1"/>
  <c r="X680" i="1"/>
  <c r="R680" i="1"/>
  <c r="AK679" i="1"/>
  <c r="AF679" i="1"/>
  <c r="X679" i="1"/>
  <c r="R679" i="1"/>
  <c r="AK678" i="1"/>
  <c r="AF678" i="1"/>
  <c r="X678" i="1"/>
  <c r="R678" i="1"/>
  <c r="AK677" i="1"/>
  <c r="AF677" i="1"/>
  <c r="X677" i="1"/>
  <c r="R677" i="1"/>
  <c r="AK676" i="1"/>
  <c r="AF676" i="1"/>
  <c r="X676" i="1"/>
  <c r="R676" i="1"/>
  <c r="AK675" i="1"/>
  <c r="AF675" i="1"/>
  <c r="X675" i="1"/>
  <c r="R675" i="1"/>
  <c r="AV674" i="1"/>
  <c r="AS674" i="1"/>
  <c r="AK674" i="1"/>
  <c r="AF674" i="1"/>
  <c r="X674" i="1"/>
  <c r="R674" i="1"/>
  <c r="AK673" i="1"/>
  <c r="AF673" i="1"/>
  <c r="X673" i="1"/>
  <c r="R673" i="1"/>
  <c r="AK672" i="1"/>
  <c r="AF672" i="1"/>
  <c r="X672" i="1"/>
  <c r="R672" i="1"/>
  <c r="AK671" i="1"/>
  <c r="AF671" i="1"/>
  <c r="X671" i="1"/>
  <c r="R671" i="1"/>
  <c r="AK670" i="1"/>
  <c r="AF670" i="1"/>
  <c r="X670" i="1"/>
  <c r="R670" i="1"/>
  <c r="AK669" i="1"/>
  <c r="AF669" i="1"/>
  <c r="X669" i="1"/>
  <c r="R669" i="1"/>
  <c r="AK668" i="1"/>
  <c r="AF668" i="1"/>
  <c r="X668" i="1"/>
  <c r="R668" i="1"/>
  <c r="AK667" i="1"/>
  <c r="AF667" i="1"/>
  <c r="X667" i="1"/>
  <c r="R667" i="1"/>
  <c r="AK666" i="1"/>
  <c r="AF666" i="1"/>
  <c r="X666" i="1"/>
  <c r="R666" i="1"/>
  <c r="AK665" i="1"/>
  <c r="AF665" i="1"/>
  <c r="X665" i="1"/>
  <c r="R665" i="1"/>
  <c r="AK664" i="1"/>
  <c r="AF664" i="1"/>
  <c r="X664" i="1"/>
  <c r="R664" i="1"/>
  <c r="AK663" i="1"/>
  <c r="AF663" i="1"/>
  <c r="X663" i="1"/>
  <c r="R663" i="1"/>
  <c r="AK662" i="1"/>
  <c r="AF662" i="1"/>
  <c r="X662" i="1"/>
  <c r="R662" i="1"/>
  <c r="AK661" i="1"/>
  <c r="AF661" i="1"/>
  <c r="X661" i="1"/>
  <c r="R661" i="1"/>
  <c r="AK660" i="1"/>
  <c r="AF660" i="1"/>
  <c r="X660" i="1"/>
  <c r="R660" i="1"/>
  <c r="AK659" i="1"/>
  <c r="AF659" i="1"/>
  <c r="X659" i="1"/>
  <c r="R659" i="1"/>
  <c r="AK658" i="1"/>
  <c r="AF658" i="1"/>
  <c r="X658" i="1"/>
  <c r="R658" i="1"/>
  <c r="AK657" i="1"/>
  <c r="AF657" i="1"/>
  <c r="X657" i="1"/>
  <c r="R657" i="1"/>
  <c r="AK656" i="1"/>
  <c r="AF656" i="1"/>
  <c r="X656" i="1"/>
  <c r="R656" i="1"/>
  <c r="AK655" i="1"/>
  <c r="AF655" i="1"/>
  <c r="X655" i="1"/>
  <c r="R655" i="1"/>
  <c r="AK654" i="1"/>
  <c r="AF654" i="1"/>
  <c r="X654" i="1"/>
  <c r="R654" i="1"/>
  <c r="AK653" i="1"/>
  <c r="AF653" i="1"/>
  <c r="X653" i="1"/>
  <c r="R653" i="1"/>
  <c r="AK652" i="1"/>
  <c r="AF652" i="1"/>
  <c r="X652" i="1"/>
  <c r="R652" i="1"/>
  <c r="AK651" i="1"/>
  <c r="AF651" i="1"/>
  <c r="X651" i="1"/>
  <c r="R651" i="1"/>
  <c r="AK650" i="1"/>
  <c r="AF650" i="1"/>
  <c r="X650" i="1"/>
  <c r="R650" i="1"/>
  <c r="AK649" i="1"/>
  <c r="AF649" i="1"/>
  <c r="X649" i="1"/>
  <c r="R649" i="1"/>
  <c r="AK648" i="1"/>
  <c r="AF648" i="1"/>
  <c r="X648" i="1"/>
  <c r="R648" i="1"/>
  <c r="AK647" i="1"/>
  <c r="AF647" i="1"/>
  <c r="X647" i="1"/>
  <c r="R647" i="1"/>
  <c r="AK646" i="1"/>
  <c r="AF646" i="1"/>
  <c r="X646" i="1"/>
  <c r="R646" i="1"/>
  <c r="AK645" i="1"/>
  <c r="AF645" i="1"/>
  <c r="X645" i="1"/>
  <c r="R645" i="1"/>
  <c r="AK644" i="1"/>
  <c r="AF644" i="1"/>
  <c r="X644" i="1"/>
  <c r="R644" i="1"/>
  <c r="AK643" i="1"/>
  <c r="AF643" i="1"/>
  <c r="X643" i="1"/>
  <c r="R643" i="1"/>
  <c r="AK642" i="1"/>
  <c r="AF642" i="1"/>
  <c r="X642" i="1"/>
  <c r="R642" i="1"/>
  <c r="AK641" i="1"/>
  <c r="AF641" i="1"/>
  <c r="X641" i="1"/>
  <c r="R641" i="1"/>
  <c r="AK640" i="1"/>
  <c r="AF640" i="1"/>
  <c r="X640" i="1"/>
  <c r="R640" i="1"/>
  <c r="AK639" i="1"/>
  <c r="AF639" i="1"/>
  <c r="X639" i="1"/>
  <c r="R639" i="1"/>
  <c r="AK638" i="1"/>
  <c r="AF638" i="1"/>
  <c r="X638" i="1"/>
  <c r="R638" i="1"/>
  <c r="AK637" i="1"/>
  <c r="AF637" i="1"/>
  <c r="X637" i="1"/>
  <c r="R637" i="1"/>
  <c r="AK636" i="1"/>
  <c r="AF636" i="1"/>
  <c r="X636" i="1"/>
  <c r="R636" i="1"/>
  <c r="AK635" i="1"/>
  <c r="AF635" i="1"/>
  <c r="X635" i="1"/>
  <c r="R635" i="1"/>
  <c r="AK634" i="1"/>
  <c r="AF634" i="1"/>
  <c r="X634" i="1"/>
  <c r="R634" i="1"/>
  <c r="AK633" i="1"/>
  <c r="AF633" i="1"/>
  <c r="X633" i="1"/>
  <c r="R633" i="1"/>
  <c r="AK632" i="1"/>
  <c r="AF632" i="1"/>
  <c r="X632" i="1"/>
  <c r="R632" i="1"/>
  <c r="AK631" i="1"/>
  <c r="AF631" i="1"/>
  <c r="X631" i="1"/>
  <c r="R631" i="1"/>
  <c r="AK630" i="1"/>
  <c r="AF630" i="1"/>
  <c r="X630" i="1"/>
  <c r="R630" i="1"/>
  <c r="AK629" i="1"/>
  <c r="AF629" i="1"/>
  <c r="X629" i="1"/>
  <c r="R629" i="1"/>
  <c r="AK628" i="1"/>
  <c r="AF628" i="1"/>
  <c r="X628" i="1"/>
  <c r="R628" i="1"/>
  <c r="AK627" i="1"/>
  <c r="AF627" i="1"/>
  <c r="X627" i="1"/>
  <c r="R627" i="1"/>
  <c r="AK626" i="1"/>
  <c r="AF626" i="1"/>
  <c r="X626" i="1"/>
  <c r="R626" i="1"/>
  <c r="AV625" i="1"/>
  <c r="AS625" i="1"/>
  <c r="AK625" i="1"/>
  <c r="AF625" i="1"/>
  <c r="X625" i="1"/>
  <c r="R625" i="1"/>
  <c r="AK624" i="1"/>
  <c r="AF624" i="1"/>
  <c r="X624" i="1"/>
  <c r="R624" i="1"/>
  <c r="AK623" i="1"/>
  <c r="AF623" i="1"/>
  <c r="X623" i="1"/>
  <c r="R623" i="1"/>
  <c r="AK622" i="1"/>
  <c r="AF622" i="1"/>
  <c r="X622" i="1"/>
  <c r="R622" i="1"/>
  <c r="AK621" i="1"/>
  <c r="AF621" i="1"/>
  <c r="X621" i="1"/>
  <c r="R621" i="1"/>
  <c r="AK620" i="1"/>
  <c r="AF620" i="1"/>
  <c r="X620" i="1"/>
  <c r="R620" i="1"/>
  <c r="AK619" i="1"/>
  <c r="AF619" i="1"/>
  <c r="X619" i="1"/>
  <c r="R619" i="1"/>
  <c r="AK618" i="1"/>
  <c r="AF618" i="1"/>
  <c r="X618" i="1"/>
  <c r="R618" i="1"/>
  <c r="AK617" i="1"/>
  <c r="AF617" i="1"/>
  <c r="X617" i="1"/>
  <c r="R617" i="1"/>
  <c r="AK616" i="1"/>
  <c r="AF616" i="1"/>
  <c r="X616" i="1"/>
  <c r="R616" i="1"/>
  <c r="AK615" i="1"/>
  <c r="AF615" i="1"/>
  <c r="X615" i="1"/>
  <c r="R615" i="1"/>
  <c r="AK614" i="1"/>
  <c r="AF614" i="1"/>
  <c r="X614" i="1"/>
  <c r="R614" i="1"/>
  <c r="AK613" i="1"/>
  <c r="AF613" i="1"/>
  <c r="X613" i="1"/>
  <c r="R613" i="1"/>
  <c r="AK612" i="1"/>
  <c r="AF612" i="1"/>
  <c r="X612" i="1"/>
  <c r="R612" i="1"/>
  <c r="AK611" i="1"/>
  <c r="AF611" i="1"/>
  <c r="X611" i="1"/>
  <c r="R611" i="1"/>
  <c r="AK610" i="1"/>
  <c r="AF610" i="1"/>
  <c r="X610" i="1"/>
  <c r="R610" i="1"/>
  <c r="AK609" i="1"/>
  <c r="AF609" i="1"/>
  <c r="X609" i="1"/>
  <c r="R609" i="1"/>
  <c r="AK608" i="1"/>
  <c r="AF608" i="1"/>
  <c r="X608" i="1"/>
  <c r="R608" i="1"/>
  <c r="AK607" i="1"/>
  <c r="AF607" i="1"/>
  <c r="X607" i="1"/>
  <c r="R607" i="1"/>
  <c r="AK606" i="1"/>
  <c r="AF606" i="1"/>
  <c r="X606" i="1"/>
  <c r="R606" i="1"/>
  <c r="AK605" i="1"/>
  <c r="AF605" i="1"/>
  <c r="X605" i="1"/>
  <c r="R605" i="1"/>
  <c r="AK604" i="1"/>
  <c r="AF604" i="1"/>
  <c r="X604" i="1"/>
  <c r="R604" i="1"/>
  <c r="AK603" i="1"/>
  <c r="AF603" i="1"/>
  <c r="X603" i="1"/>
  <c r="R603" i="1"/>
  <c r="AK602" i="1"/>
  <c r="AF602" i="1"/>
  <c r="X602" i="1"/>
  <c r="R602" i="1"/>
  <c r="AV601" i="1"/>
  <c r="AS601" i="1"/>
  <c r="AK601" i="1"/>
  <c r="AF601" i="1"/>
  <c r="X601" i="1"/>
  <c r="R601" i="1"/>
  <c r="AK600" i="1"/>
  <c r="AF600" i="1"/>
  <c r="X600" i="1"/>
  <c r="R600" i="1"/>
  <c r="AK599" i="1"/>
  <c r="AF599" i="1"/>
  <c r="X599" i="1"/>
  <c r="R599" i="1"/>
  <c r="AK598" i="1"/>
  <c r="AF598" i="1"/>
  <c r="X598" i="1"/>
  <c r="R598" i="1"/>
  <c r="AK597" i="1"/>
  <c r="AF597" i="1"/>
  <c r="X597" i="1"/>
  <c r="R597" i="1"/>
  <c r="AK596" i="1"/>
  <c r="AF596" i="1"/>
  <c r="X596" i="1"/>
  <c r="R596" i="1"/>
  <c r="AK595" i="1"/>
  <c r="AF595" i="1"/>
  <c r="X595" i="1"/>
  <c r="R595" i="1"/>
  <c r="AK594" i="1"/>
  <c r="AF594" i="1"/>
  <c r="X594" i="1"/>
  <c r="R594" i="1"/>
  <c r="AK593" i="1"/>
  <c r="AF593" i="1"/>
  <c r="X593" i="1"/>
  <c r="R593" i="1"/>
  <c r="AK592" i="1"/>
  <c r="AF592" i="1"/>
  <c r="X592" i="1"/>
  <c r="R592" i="1"/>
  <c r="AV591" i="1"/>
  <c r="AS591" i="1"/>
  <c r="AK591" i="1"/>
  <c r="AF591" i="1"/>
  <c r="X591" i="1"/>
  <c r="R591" i="1"/>
  <c r="AQ590" i="1"/>
  <c r="AM590" i="1"/>
  <c r="AJ590" i="1"/>
  <c r="AI590" i="1"/>
  <c r="AE590" i="1"/>
  <c r="AD590" i="1"/>
  <c r="AC590" i="1"/>
  <c r="W590" i="1"/>
  <c r="V590" i="1"/>
  <c r="U590" i="1"/>
  <c r="T590" i="1"/>
  <c r="S590" i="1"/>
  <c r="J590" i="1"/>
  <c r="G590" i="1"/>
  <c r="F590" i="1"/>
  <c r="AQ589" i="1"/>
  <c r="AM589" i="1"/>
  <c r="AJ589" i="1"/>
  <c r="AI589" i="1"/>
  <c r="AE589" i="1"/>
  <c r="AD589" i="1"/>
  <c r="AC589" i="1"/>
  <c r="W589" i="1"/>
  <c r="V589" i="1"/>
  <c r="U589" i="1"/>
  <c r="T589" i="1"/>
  <c r="S589" i="1"/>
  <c r="J589" i="1"/>
  <c r="G589" i="1"/>
  <c r="F589" i="1"/>
  <c r="AQ588" i="1"/>
  <c r="AM588" i="1"/>
  <c r="AJ588" i="1"/>
  <c r="AI588" i="1"/>
  <c r="AE588" i="1"/>
  <c r="AD588" i="1"/>
  <c r="AC588" i="1"/>
  <c r="W588" i="1"/>
  <c r="V588" i="1"/>
  <c r="U588" i="1"/>
  <c r="T588" i="1"/>
  <c r="S588" i="1"/>
  <c r="J588" i="1"/>
  <c r="G588" i="1"/>
  <c r="F588" i="1"/>
  <c r="AQ587" i="1"/>
  <c r="AM587" i="1"/>
  <c r="AJ587" i="1"/>
  <c r="AI587" i="1"/>
  <c r="AE587" i="1"/>
  <c r="AD587" i="1"/>
  <c r="AC587" i="1"/>
  <c r="W587" i="1"/>
  <c r="V587" i="1"/>
  <c r="U587" i="1"/>
  <c r="T587" i="1"/>
  <c r="S587" i="1"/>
  <c r="J587" i="1"/>
  <c r="G587" i="1"/>
  <c r="F587" i="1"/>
  <c r="AQ586" i="1"/>
  <c r="AM586" i="1"/>
  <c r="AJ586" i="1"/>
  <c r="AI586" i="1"/>
  <c r="AE586" i="1"/>
  <c r="AD586" i="1"/>
  <c r="AC586" i="1"/>
  <c r="W586" i="1"/>
  <c r="V586" i="1"/>
  <c r="U586" i="1"/>
  <c r="T586" i="1"/>
  <c r="S586" i="1"/>
  <c r="J586" i="1"/>
  <c r="G586" i="1"/>
  <c r="F586" i="1"/>
  <c r="AQ585" i="1"/>
  <c r="AM585" i="1"/>
  <c r="AJ585" i="1"/>
  <c r="AI585" i="1"/>
  <c r="AE585" i="1"/>
  <c r="AD585" i="1"/>
  <c r="AC585" i="1"/>
  <c r="W585" i="1"/>
  <c r="V585" i="1"/>
  <c r="U585" i="1"/>
  <c r="T585" i="1"/>
  <c r="S585" i="1"/>
  <c r="J585" i="1"/>
  <c r="G585" i="1"/>
  <c r="F585" i="1"/>
  <c r="AQ584" i="1"/>
  <c r="AN584" i="1"/>
  <c r="AM584" i="1"/>
  <c r="AJ584" i="1"/>
  <c r="AI584" i="1"/>
  <c r="AE584" i="1"/>
  <c r="AD584" i="1"/>
  <c r="AC584" i="1"/>
  <c r="W584" i="1"/>
  <c r="V584" i="1"/>
  <c r="U584" i="1"/>
  <c r="T584" i="1"/>
  <c r="S584" i="1"/>
  <c r="J584" i="1"/>
  <c r="H584" i="1"/>
  <c r="G584" i="1"/>
  <c r="F584" i="1"/>
  <c r="AQ583" i="1"/>
  <c r="AN583" i="1"/>
  <c r="AM583" i="1"/>
  <c r="AJ583" i="1"/>
  <c r="AI583" i="1"/>
  <c r="AE583" i="1"/>
  <c r="AD583" i="1"/>
  <c r="AC583" i="1"/>
  <c r="W583" i="1"/>
  <c r="V583" i="1"/>
  <c r="U583" i="1"/>
  <c r="T583" i="1"/>
  <c r="S583" i="1"/>
  <c r="J583" i="1"/>
  <c r="H583" i="1"/>
  <c r="G583" i="1"/>
  <c r="F583" i="1"/>
  <c r="AQ582" i="1"/>
  <c r="AN582" i="1"/>
  <c r="AM582" i="1"/>
  <c r="AJ582" i="1"/>
  <c r="AI582" i="1"/>
  <c r="AE582" i="1"/>
  <c r="AD582" i="1"/>
  <c r="AC582" i="1"/>
  <c r="W582" i="1"/>
  <c r="V582" i="1"/>
  <c r="U582" i="1"/>
  <c r="T582" i="1"/>
  <c r="S582" i="1"/>
  <c r="J582" i="1"/>
  <c r="H582" i="1"/>
  <c r="G582" i="1"/>
  <c r="F582" i="1"/>
  <c r="AQ581" i="1"/>
  <c r="AN581" i="1"/>
  <c r="AM581" i="1"/>
  <c r="AJ581" i="1"/>
  <c r="AI581" i="1"/>
  <c r="AE581" i="1"/>
  <c r="AD581" i="1"/>
  <c r="AC581" i="1"/>
  <c r="W581" i="1"/>
  <c r="V581" i="1"/>
  <c r="U581" i="1"/>
  <c r="T581" i="1"/>
  <c r="S581" i="1"/>
  <c r="J581" i="1"/>
  <c r="H581" i="1"/>
  <c r="G581" i="1"/>
  <c r="F581" i="1"/>
  <c r="AQ580" i="1"/>
  <c r="AN580" i="1"/>
  <c r="AM580" i="1"/>
  <c r="AJ580" i="1"/>
  <c r="AI580" i="1"/>
  <c r="AE580" i="1"/>
  <c r="AD580" i="1"/>
  <c r="AC580" i="1"/>
  <c r="W580" i="1"/>
  <c r="V580" i="1"/>
  <c r="U580" i="1"/>
  <c r="T580" i="1"/>
  <c r="S580" i="1"/>
  <c r="J580" i="1"/>
  <c r="H580" i="1"/>
  <c r="G580" i="1"/>
  <c r="F580" i="1"/>
  <c r="AQ579" i="1"/>
  <c r="AN579" i="1"/>
  <c r="AM579" i="1"/>
  <c r="AJ579" i="1"/>
  <c r="AI579" i="1"/>
  <c r="AE579" i="1"/>
  <c r="AD579" i="1"/>
  <c r="AC579" i="1"/>
  <c r="W579" i="1"/>
  <c r="V579" i="1"/>
  <c r="U579" i="1"/>
  <c r="T579" i="1"/>
  <c r="S579" i="1"/>
  <c r="J579" i="1"/>
  <c r="H579" i="1"/>
  <c r="G579" i="1"/>
  <c r="F579" i="1"/>
  <c r="AQ578" i="1"/>
  <c r="AN578" i="1"/>
  <c r="AM578" i="1"/>
  <c r="AJ578" i="1"/>
  <c r="AI578" i="1"/>
  <c r="AE578" i="1"/>
  <c r="AD578" i="1"/>
  <c r="AC578" i="1"/>
  <c r="W578" i="1"/>
  <c r="V578" i="1"/>
  <c r="U578" i="1"/>
  <c r="T578" i="1"/>
  <c r="S578" i="1"/>
  <c r="J578" i="1"/>
  <c r="H578" i="1"/>
  <c r="G578" i="1"/>
  <c r="F578" i="1"/>
  <c r="AQ577" i="1"/>
  <c r="AN577" i="1"/>
  <c r="AM577" i="1"/>
  <c r="AJ577" i="1"/>
  <c r="AI577" i="1"/>
  <c r="AE577" i="1"/>
  <c r="AD577" i="1"/>
  <c r="AC577" i="1"/>
  <c r="W577" i="1"/>
  <c r="V577" i="1"/>
  <c r="U577" i="1"/>
  <c r="T577" i="1"/>
  <c r="S577" i="1"/>
  <c r="J577" i="1"/>
  <c r="H577" i="1"/>
  <c r="G577" i="1"/>
  <c r="F577" i="1"/>
  <c r="AQ576" i="1"/>
  <c r="AN576" i="1"/>
  <c r="AM576" i="1"/>
  <c r="AJ576" i="1"/>
  <c r="AI576" i="1"/>
  <c r="AE576" i="1"/>
  <c r="AD576" i="1"/>
  <c r="AC576" i="1"/>
  <c r="W576" i="1"/>
  <c r="V576" i="1"/>
  <c r="U576" i="1"/>
  <c r="T576" i="1"/>
  <c r="S576" i="1"/>
  <c r="J576" i="1"/>
  <c r="H576" i="1"/>
  <c r="G576" i="1"/>
  <c r="F576" i="1"/>
  <c r="AQ575" i="1"/>
  <c r="AN575" i="1"/>
  <c r="AM575" i="1"/>
  <c r="AJ575" i="1"/>
  <c r="AI575" i="1"/>
  <c r="AE575" i="1"/>
  <c r="AD575" i="1"/>
  <c r="AC575" i="1"/>
  <c r="W575" i="1"/>
  <c r="V575" i="1"/>
  <c r="U575" i="1"/>
  <c r="T575" i="1"/>
  <c r="S575" i="1"/>
  <c r="H575" i="1"/>
  <c r="G575" i="1"/>
  <c r="F575" i="1"/>
  <c r="AQ574" i="1"/>
  <c r="AO574" i="1"/>
  <c r="AN574" i="1"/>
  <c r="AM574" i="1"/>
  <c r="AJ574" i="1"/>
  <c r="AI574" i="1"/>
  <c r="AE574" i="1"/>
  <c r="AD574" i="1"/>
  <c r="AC574" i="1"/>
  <c r="W574" i="1"/>
  <c r="V574" i="1"/>
  <c r="U574" i="1"/>
  <c r="T574" i="1"/>
  <c r="S574" i="1"/>
  <c r="H574" i="1"/>
  <c r="G574" i="1"/>
  <c r="F574" i="1"/>
  <c r="AQ573" i="1"/>
  <c r="AN573" i="1"/>
  <c r="AM573" i="1"/>
  <c r="AJ573" i="1"/>
  <c r="AI573" i="1"/>
  <c r="AE573" i="1"/>
  <c r="AD573" i="1"/>
  <c r="AC573" i="1"/>
  <c r="W573" i="1"/>
  <c r="V573" i="1"/>
  <c r="U573" i="1"/>
  <c r="T573" i="1"/>
  <c r="S573" i="1"/>
  <c r="H573" i="1"/>
  <c r="G573" i="1"/>
  <c r="F573" i="1"/>
  <c r="AQ572" i="1"/>
  <c r="AN572" i="1"/>
  <c r="AM572" i="1"/>
  <c r="AJ572" i="1"/>
  <c r="AI572" i="1"/>
  <c r="AE572" i="1"/>
  <c r="AD572" i="1"/>
  <c r="AC572" i="1"/>
  <c r="W572" i="1"/>
  <c r="V572" i="1"/>
  <c r="U572" i="1"/>
  <c r="T572" i="1"/>
  <c r="S572" i="1"/>
  <c r="H572" i="1"/>
  <c r="G572" i="1"/>
  <c r="F572" i="1"/>
  <c r="AQ571" i="1"/>
  <c r="AN571" i="1"/>
  <c r="AM571" i="1"/>
  <c r="AJ571" i="1"/>
  <c r="AI571" i="1"/>
  <c r="AE571" i="1"/>
  <c r="AD571" i="1"/>
  <c r="AC571" i="1"/>
  <c r="W571" i="1"/>
  <c r="V571" i="1"/>
  <c r="U571" i="1"/>
  <c r="T571" i="1"/>
  <c r="S571" i="1"/>
  <c r="H571" i="1"/>
  <c r="G571" i="1"/>
  <c r="F571" i="1"/>
  <c r="AQ570" i="1"/>
  <c r="AN570" i="1"/>
  <c r="AM570" i="1"/>
  <c r="AJ570" i="1"/>
  <c r="AI570" i="1"/>
  <c r="AE570" i="1"/>
  <c r="AD570" i="1"/>
  <c r="AC570" i="1"/>
  <c r="W570" i="1"/>
  <c r="V570" i="1"/>
  <c r="U570" i="1"/>
  <c r="T570" i="1"/>
  <c r="S570" i="1"/>
  <c r="H570" i="1"/>
  <c r="G570" i="1"/>
  <c r="F570" i="1"/>
  <c r="AQ569" i="1"/>
  <c r="AN569" i="1"/>
  <c r="AM569" i="1"/>
  <c r="AJ569" i="1"/>
  <c r="AI569" i="1"/>
  <c r="AE569" i="1"/>
  <c r="AD569" i="1"/>
  <c r="AC569" i="1"/>
  <c r="W569" i="1"/>
  <c r="V569" i="1"/>
  <c r="U569" i="1"/>
  <c r="T569" i="1"/>
  <c r="S569" i="1"/>
  <c r="H569" i="1"/>
  <c r="G569" i="1"/>
  <c r="F569" i="1"/>
  <c r="AQ568" i="1"/>
  <c r="AN568" i="1"/>
  <c r="AM568" i="1"/>
  <c r="AJ568" i="1"/>
  <c r="AI568" i="1"/>
  <c r="AE568" i="1"/>
  <c r="AD568" i="1"/>
  <c r="AC568" i="1"/>
  <c r="W568" i="1"/>
  <c r="V568" i="1"/>
  <c r="U568" i="1"/>
  <c r="T568" i="1"/>
  <c r="S568" i="1"/>
  <c r="H568" i="1"/>
  <c r="G568" i="1"/>
  <c r="F568" i="1"/>
  <c r="AQ567" i="1"/>
  <c r="AN567" i="1"/>
  <c r="AM567" i="1"/>
  <c r="AJ567" i="1"/>
  <c r="AI567" i="1"/>
  <c r="AH567" i="1"/>
  <c r="AH568" i="1" s="1"/>
  <c r="AH569" i="1" s="1"/>
  <c r="AH570" i="1" s="1"/>
  <c r="AH571" i="1" s="1"/>
  <c r="AH572" i="1" s="1"/>
  <c r="AH573" i="1" s="1"/>
  <c r="AH574" i="1" s="1"/>
  <c r="AH575" i="1" s="1"/>
  <c r="AH576" i="1" s="1"/>
  <c r="AH577" i="1" s="1"/>
  <c r="AH578" i="1" s="1"/>
  <c r="AH579" i="1" s="1"/>
  <c r="AH580" i="1" s="1"/>
  <c r="AH581" i="1" s="1"/>
  <c r="AH582" i="1" s="1"/>
  <c r="AH583" i="1" s="1"/>
  <c r="AH584" i="1" s="1"/>
  <c r="AH585" i="1" s="1"/>
  <c r="AH586" i="1" s="1"/>
  <c r="AH587" i="1" s="1"/>
  <c r="AH588" i="1" s="1"/>
  <c r="AH589" i="1" s="1"/>
  <c r="AH590" i="1" s="1"/>
  <c r="AE567" i="1"/>
  <c r="AD567" i="1"/>
  <c r="AC567" i="1"/>
  <c r="W567" i="1"/>
  <c r="V567" i="1"/>
  <c r="U567" i="1"/>
  <c r="T567" i="1"/>
  <c r="S567" i="1"/>
  <c r="Q567" i="1"/>
  <c r="Q568" i="1" s="1"/>
  <c r="Q569" i="1" s="1"/>
  <c r="Q570" i="1" s="1"/>
  <c r="Q571" i="1" s="1"/>
  <c r="Q572" i="1" s="1"/>
  <c r="Q573" i="1" s="1"/>
  <c r="Q574" i="1" s="1"/>
  <c r="Q575" i="1" s="1"/>
  <c r="Q576" i="1" s="1"/>
  <c r="Q577" i="1" s="1"/>
  <c r="Q578" i="1" s="1"/>
  <c r="Q579" i="1" s="1"/>
  <c r="Q580" i="1" s="1"/>
  <c r="Q581" i="1" s="1"/>
  <c r="Q582" i="1" s="1"/>
  <c r="Q583" i="1" s="1"/>
  <c r="Q584" i="1" s="1"/>
  <c r="Q585" i="1" s="1"/>
  <c r="Q586" i="1" s="1"/>
  <c r="Q587" i="1" s="1"/>
  <c r="Q588" i="1" s="1"/>
  <c r="Q589" i="1" s="1"/>
  <c r="Q590" i="1" s="1"/>
  <c r="P567" i="1"/>
  <c r="P568" i="1" s="1"/>
  <c r="P569" i="1" s="1"/>
  <c r="P570" i="1" s="1"/>
  <c r="P571" i="1" s="1"/>
  <c r="P572" i="1" s="1"/>
  <c r="P573" i="1" s="1"/>
  <c r="P574" i="1" s="1"/>
  <c r="P575" i="1" s="1"/>
  <c r="P576" i="1" s="1"/>
  <c r="P577" i="1" s="1"/>
  <c r="P578" i="1" s="1"/>
  <c r="P579" i="1" s="1"/>
  <c r="P580" i="1" s="1"/>
  <c r="P581" i="1" s="1"/>
  <c r="P582" i="1" s="1"/>
  <c r="P583" i="1" s="1"/>
  <c r="P584" i="1" s="1"/>
  <c r="P585" i="1" s="1"/>
  <c r="P586" i="1" s="1"/>
  <c r="P587" i="1" s="1"/>
  <c r="P588" i="1" s="1"/>
  <c r="P589" i="1" s="1"/>
  <c r="P590" i="1" s="1"/>
  <c r="O567" i="1"/>
  <c r="O568" i="1" s="1"/>
  <c r="O569" i="1" s="1"/>
  <c r="O570" i="1" s="1"/>
  <c r="O571" i="1" s="1"/>
  <c r="O572" i="1" s="1"/>
  <c r="O573" i="1" s="1"/>
  <c r="O574" i="1" s="1"/>
  <c r="O575" i="1" s="1"/>
  <c r="O576" i="1" s="1"/>
  <c r="O577" i="1" s="1"/>
  <c r="O578" i="1" s="1"/>
  <c r="O579" i="1" s="1"/>
  <c r="O580" i="1" s="1"/>
  <c r="O581" i="1" s="1"/>
  <c r="O582" i="1" s="1"/>
  <c r="O583" i="1" s="1"/>
  <c r="O584" i="1" s="1"/>
  <c r="O585" i="1" s="1"/>
  <c r="O586" i="1" s="1"/>
  <c r="O587" i="1" s="1"/>
  <c r="O588" i="1" s="1"/>
  <c r="O589" i="1" s="1"/>
  <c r="O590" i="1" s="1"/>
  <c r="N567" i="1"/>
  <c r="N568" i="1" s="1"/>
  <c r="N569" i="1" s="1"/>
  <c r="N570" i="1" s="1"/>
  <c r="N571" i="1" s="1"/>
  <c r="N572" i="1" s="1"/>
  <c r="N573" i="1" s="1"/>
  <c r="N574" i="1" s="1"/>
  <c r="N575" i="1" s="1"/>
  <c r="N576" i="1" s="1"/>
  <c r="N577" i="1" s="1"/>
  <c r="N578" i="1" s="1"/>
  <c r="N579" i="1" s="1"/>
  <c r="N580" i="1" s="1"/>
  <c r="N581" i="1" s="1"/>
  <c r="N582" i="1" s="1"/>
  <c r="N583" i="1" s="1"/>
  <c r="N584" i="1" s="1"/>
  <c r="N585" i="1" s="1"/>
  <c r="N586" i="1" s="1"/>
  <c r="N587" i="1" s="1"/>
  <c r="N588" i="1" s="1"/>
  <c r="N589" i="1" s="1"/>
  <c r="N590" i="1" s="1"/>
  <c r="M567" i="1"/>
  <c r="M568" i="1" s="1"/>
  <c r="K567" i="1"/>
  <c r="K568" i="1" s="1"/>
  <c r="K569" i="1" s="1"/>
  <c r="K570" i="1" s="1"/>
  <c r="K571" i="1" s="1"/>
  <c r="K572" i="1" s="1"/>
  <c r="K573" i="1" s="1"/>
  <c r="K574" i="1" s="1"/>
  <c r="K575" i="1" s="1"/>
  <c r="K576" i="1" s="1"/>
  <c r="K577" i="1" s="1"/>
  <c r="K578" i="1" s="1"/>
  <c r="K579" i="1" s="1"/>
  <c r="K580" i="1" s="1"/>
  <c r="K581" i="1" s="1"/>
  <c r="K582" i="1" s="1"/>
  <c r="K583" i="1" s="1"/>
  <c r="K584" i="1" s="1"/>
  <c r="K585" i="1" s="1"/>
  <c r="K586" i="1" s="1"/>
  <c r="K587" i="1" s="1"/>
  <c r="K588" i="1" s="1"/>
  <c r="K589" i="1" s="1"/>
  <c r="K590" i="1" s="1"/>
  <c r="J567" i="1"/>
  <c r="J568" i="1" s="1"/>
  <c r="J569" i="1" s="1"/>
  <c r="J570" i="1" s="1"/>
  <c r="J571" i="1" s="1"/>
  <c r="J572" i="1" s="1"/>
  <c r="J573" i="1" s="1"/>
  <c r="J574" i="1" s="1"/>
  <c r="J575" i="1" s="1"/>
  <c r="H567" i="1"/>
  <c r="G567" i="1"/>
  <c r="F567" i="1"/>
  <c r="AQ566" i="1"/>
  <c r="AN566" i="1"/>
  <c r="AM566" i="1"/>
  <c r="AJ566" i="1"/>
  <c r="AI566" i="1"/>
  <c r="AE566" i="1"/>
  <c r="AD566" i="1"/>
  <c r="AC566" i="1"/>
  <c r="W566" i="1"/>
  <c r="V566" i="1"/>
  <c r="U566" i="1"/>
  <c r="T566" i="1"/>
  <c r="S566" i="1"/>
  <c r="R566" i="1"/>
  <c r="H566" i="1"/>
  <c r="G566" i="1"/>
  <c r="F566" i="1"/>
  <c r="E566" i="1"/>
  <c r="E567" i="1" s="1"/>
  <c r="E568" i="1" s="1"/>
  <c r="E569" i="1" s="1"/>
  <c r="E570" i="1" s="1"/>
  <c r="E571" i="1" s="1"/>
  <c r="E572" i="1" s="1"/>
  <c r="E573" i="1" s="1"/>
  <c r="E574" i="1" s="1"/>
  <c r="E575" i="1" s="1"/>
  <c r="E576" i="1" s="1"/>
  <c r="E577" i="1" s="1"/>
  <c r="E578" i="1" s="1"/>
  <c r="E579" i="1" s="1"/>
  <c r="E580" i="1" s="1"/>
  <c r="E581" i="1" s="1"/>
  <c r="E582" i="1" s="1"/>
  <c r="E583" i="1" s="1"/>
  <c r="E584" i="1" s="1"/>
  <c r="E585" i="1" s="1"/>
  <c r="E586" i="1" s="1"/>
  <c r="E587" i="1" s="1"/>
  <c r="E588" i="1" s="1"/>
  <c r="E589" i="1" s="1"/>
  <c r="E590" i="1" s="1"/>
  <c r="D566" i="1"/>
  <c r="D567" i="1" s="1"/>
  <c r="D568" i="1" s="1"/>
  <c r="D569" i="1" s="1"/>
  <c r="D570" i="1" s="1"/>
  <c r="D571" i="1" s="1"/>
  <c r="D572" i="1" s="1"/>
  <c r="D573" i="1" s="1"/>
  <c r="D574" i="1" s="1"/>
  <c r="D575" i="1" s="1"/>
  <c r="D576" i="1" s="1"/>
  <c r="D577" i="1" s="1"/>
  <c r="D578" i="1" s="1"/>
  <c r="D579" i="1" s="1"/>
  <c r="D580" i="1" s="1"/>
  <c r="D581" i="1" s="1"/>
  <c r="D582" i="1" s="1"/>
  <c r="D583" i="1" s="1"/>
  <c r="D584" i="1" s="1"/>
  <c r="D585" i="1" s="1"/>
  <c r="D586" i="1" s="1"/>
  <c r="D587" i="1" s="1"/>
  <c r="D588" i="1" s="1"/>
  <c r="D589" i="1" s="1"/>
  <c r="D590" i="1" s="1"/>
  <c r="C566" i="1"/>
  <c r="C567" i="1" s="1"/>
  <c r="C568" i="1" s="1"/>
  <c r="C569" i="1" s="1"/>
  <c r="C570" i="1" s="1"/>
  <c r="C571" i="1" s="1"/>
  <c r="C572" i="1" s="1"/>
  <c r="C573" i="1" s="1"/>
  <c r="C574" i="1" s="1"/>
  <c r="C575" i="1" s="1"/>
  <c r="C576" i="1" s="1"/>
  <c r="C577" i="1" s="1"/>
  <c r="C578" i="1" s="1"/>
  <c r="C579" i="1" s="1"/>
  <c r="C580" i="1" s="1"/>
  <c r="C581" i="1" s="1"/>
  <c r="C582" i="1" s="1"/>
  <c r="C583" i="1" s="1"/>
  <c r="C584" i="1" s="1"/>
  <c r="C585" i="1" s="1"/>
  <c r="C586" i="1" s="1"/>
  <c r="C587" i="1" s="1"/>
  <c r="C588" i="1" s="1"/>
  <c r="C589" i="1" s="1"/>
  <c r="C590" i="1" s="1"/>
  <c r="AK565" i="1"/>
  <c r="AF565" i="1"/>
  <c r="X565" i="1"/>
  <c r="R565" i="1"/>
  <c r="AK564" i="1"/>
  <c r="AF564" i="1"/>
  <c r="X564" i="1"/>
  <c r="R564" i="1"/>
  <c r="AK563" i="1"/>
  <c r="AF563" i="1"/>
  <c r="X563" i="1"/>
  <c r="R563" i="1"/>
  <c r="AK562" i="1"/>
  <c r="AF562" i="1"/>
  <c r="X562" i="1"/>
  <c r="R562" i="1"/>
  <c r="AK561" i="1"/>
  <c r="AF561" i="1"/>
  <c r="X561" i="1"/>
  <c r="R561" i="1"/>
  <c r="AK560" i="1"/>
  <c r="AF560" i="1"/>
  <c r="X560" i="1"/>
  <c r="R560" i="1"/>
  <c r="AK559" i="1"/>
  <c r="AF559" i="1"/>
  <c r="X559" i="1"/>
  <c r="R559" i="1"/>
  <c r="AK558" i="1"/>
  <c r="AF558" i="1"/>
  <c r="X558" i="1"/>
  <c r="R558" i="1"/>
  <c r="AK557" i="1"/>
  <c r="AF557" i="1"/>
  <c r="X557" i="1"/>
  <c r="R557" i="1"/>
  <c r="AK556" i="1"/>
  <c r="AF556" i="1"/>
  <c r="X556" i="1"/>
  <c r="R556" i="1"/>
  <c r="AK555" i="1"/>
  <c r="AF555" i="1"/>
  <c r="X555" i="1"/>
  <c r="R555" i="1"/>
  <c r="AV554" i="1"/>
  <c r="AS554" i="1"/>
  <c r="AK554" i="1"/>
  <c r="AF554" i="1"/>
  <c r="X554" i="1"/>
  <c r="R554" i="1"/>
  <c r="AK553" i="1"/>
  <c r="AF553" i="1"/>
  <c r="X553" i="1"/>
  <c r="R553" i="1"/>
  <c r="AK552" i="1"/>
  <c r="AF552" i="1"/>
  <c r="X552" i="1"/>
  <c r="R552" i="1"/>
  <c r="AK551" i="1"/>
  <c r="AF551" i="1"/>
  <c r="X551" i="1"/>
  <c r="R551" i="1"/>
  <c r="AK550" i="1"/>
  <c r="AF550" i="1"/>
  <c r="X550" i="1"/>
  <c r="R550" i="1"/>
  <c r="AK549" i="1"/>
  <c r="AF549" i="1"/>
  <c r="X549" i="1"/>
  <c r="R549" i="1"/>
  <c r="AK548" i="1"/>
  <c r="AF548" i="1"/>
  <c r="X548" i="1"/>
  <c r="R548" i="1"/>
  <c r="AK547" i="1"/>
  <c r="AF547" i="1"/>
  <c r="X547" i="1"/>
  <c r="R547" i="1"/>
  <c r="AK546" i="1"/>
  <c r="AF546" i="1"/>
  <c r="X546" i="1"/>
  <c r="R546" i="1"/>
  <c r="AK545" i="1"/>
  <c r="AF545" i="1"/>
  <c r="X545" i="1"/>
  <c r="R545" i="1"/>
  <c r="AK544" i="1"/>
  <c r="AF544" i="1"/>
  <c r="X544" i="1"/>
  <c r="R544" i="1"/>
  <c r="AK543" i="1"/>
  <c r="AF543" i="1"/>
  <c r="X543" i="1"/>
  <c r="R543" i="1"/>
  <c r="AK542" i="1"/>
  <c r="AF542" i="1"/>
  <c r="X542" i="1"/>
  <c r="R542" i="1"/>
  <c r="AK541" i="1"/>
  <c r="AF541" i="1"/>
  <c r="X541" i="1"/>
  <c r="R541" i="1"/>
  <c r="AK540" i="1"/>
  <c r="AF540" i="1"/>
  <c r="X540" i="1"/>
  <c r="R540" i="1"/>
  <c r="AK539" i="1"/>
  <c r="AF539" i="1"/>
  <c r="X539" i="1"/>
  <c r="R539" i="1"/>
  <c r="AK538" i="1"/>
  <c r="AF538" i="1"/>
  <c r="X538" i="1"/>
  <c r="R538" i="1"/>
  <c r="AK537" i="1"/>
  <c r="AF537" i="1"/>
  <c r="X537" i="1"/>
  <c r="R537" i="1"/>
  <c r="AK536" i="1"/>
  <c r="AF536" i="1"/>
  <c r="X536" i="1"/>
  <c r="R536" i="1"/>
  <c r="AK535" i="1"/>
  <c r="AF535" i="1"/>
  <c r="X535" i="1"/>
  <c r="R535" i="1"/>
  <c r="AK534" i="1"/>
  <c r="AF534" i="1"/>
  <c r="X534" i="1"/>
  <c r="R534" i="1"/>
  <c r="AK533" i="1"/>
  <c r="AF533" i="1"/>
  <c r="X533" i="1"/>
  <c r="R533" i="1"/>
  <c r="AK532" i="1"/>
  <c r="AF532" i="1"/>
  <c r="X532" i="1"/>
  <c r="R532" i="1"/>
  <c r="AK531" i="1"/>
  <c r="AF531" i="1"/>
  <c r="X531" i="1"/>
  <c r="R531" i="1"/>
  <c r="AK530" i="1"/>
  <c r="AF530" i="1"/>
  <c r="X530" i="1"/>
  <c r="R530" i="1"/>
  <c r="AK529" i="1"/>
  <c r="AF529" i="1"/>
  <c r="X529" i="1"/>
  <c r="R529" i="1"/>
  <c r="AK528" i="1"/>
  <c r="AF528" i="1"/>
  <c r="X528" i="1"/>
  <c r="R528" i="1"/>
  <c r="AV527" i="1"/>
  <c r="AS527" i="1"/>
  <c r="AK527" i="1"/>
  <c r="AF527" i="1"/>
  <c r="X527" i="1"/>
  <c r="R527" i="1"/>
  <c r="AK526" i="1"/>
  <c r="AF526" i="1"/>
  <c r="X526" i="1"/>
  <c r="R526" i="1"/>
  <c r="AK525" i="1"/>
  <c r="AF525" i="1"/>
  <c r="X525" i="1"/>
  <c r="R525" i="1"/>
  <c r="AK524" i="1"/>
  <c r="AF524" i="1"/>
  <c r="X524" i="1"/>
  <c r="R524" i="1"/>
  <c r="AK523" i="1"/>
  <c r="AF523" i="1"/>
  <c r="X523" i="1"/>
  <c r="R523" i="1"/>
  <c r="AK522" i="1"/>
  <c r="AF522" i="1"/>
  <c r="X522" i="1"/>
  <c r="R522" i="1"/>
  <c r="AK521" i="1"/>
  <c r="AF521" i="1"/>
  <c r="X521" i="1"/>
  <c r="R521" i="1"/>
  <c r="AK520" i="1"/>
  <c r="AF520" i="1"/>
  <c r="X520" i="1"/>
  <c r="R520" i="1"/>
  <c r="AK519" i="1"/>
  <c r="AF519" i="1"/>
  <c r="X519" i="1"/>
  <c r="R519" i="1"/>
  <c r="AK518" i="1"/>
  <c r="AF518" i="1"/>
  <c r="X518" i="1"/>
  <c r="R518" i="1"/>
  <c r="AK517" i="1"/>
  <c r="AF517" i="1"/>
  <c r="X517" i="1"/>
  <c r="R517" i="1"/>
  <c r="AK516" i="1"/>
  <c r="AF516" i="1"/>
  <c r="X516" i="1"/>
  <c r="R516" i="1"/>
  <c r="AK515" i="1"/>
  <c r="AF515" i="1"/>
  <c r="X515" i="1"/>
  <c r="R515" i="1"/>
  <c r="AK514" i="1"/>
  <c r="AF514" i="1"/>
  <c r="X514" i="1"/>
  <c r="R514" i="1"/>
  <c r="AK513" i="1"/>
  <c r="AF513" i="1"/>
  <c r="X513" i="1"/>
  <c r="N513" i="1"/>
  <c r="R513" i="1" s="1"/>
  <c r="AK512" i="1"/>
  <c r="AF512" i="1"/>
  <c r="X512" i="1"/>
  <c r="R512" i="1"/>
  <c r="AK511" i="1"/>
  <c r="AF511" i="1"/>
  <c r="X511" i="1"/>
  <c r="R511" i="1"/>
  <c r="AK510" i="1"/>
  <c r="AF510" i="1"/>
  <c r="X510" i="1"/>
  <c r="R510" i="1"/>
  <c r="AK509" i="1"/>
  <c r="AF509" i="1"/>
  <c r="X509" i="1"/>
  <c r="R509" i="1"/>
  <c r="AK508" i="1"/>
  <c r="AF508" i="1"/>
  <c r="X508" i="1"/>
  <c r="R508" i="1"/>
  <c r="AK507" i="1"/>
  <c r="AF507" i="1"/>
  <c r="X507" i="1"/>
  <c r="R507" i="1"/>
  <c r="AK506" i="1"/>
  <c r="AF506" i="1"/>
  <c r="X506" i="1"/>
  <c r="R506" i="1"/>
  <c r="AK505" i="1"/>
  <c r="AF505" i="1"/>
  <c r="X505" i="1"/>
  <c r="R505" i="1"/>
  <c r="AK504" i="1"/>
  <c r="AF504" i="1"/>
  <c r="X504" i="1"/>
  <c r="R504" i="1"/>
  <c r="AK503" i="1"/>
  <c r="AF503" i="1"/>
  <c r="X503" i="1"/>
  <c r="R503" i="1"/>
  <c r="AK502" i="1"/>
  <c r="AF502" i="1"/>
  <c r="X502" i="1"/>
  <c r="R502" i="1"/>
  <c r="AK501" i="1"/>
  <c r="AF501" i="1"/>
  <c r="X501" i="1"/>
  <c r="R501" i="1"/>
  <c r="AV500" i="1"/>
  <c r="AS500" i="1"/>
  <c r="AK500" i="1"/>
  <c r="AF500" i="1"/>
  <c r="X500" i="1"/>
  <c r="R500" i="1"/>
  <c r="AS499" i="1"/>
  <c r="AK499" i="1"/>
  <c r="AF499" i="1"/>
  <c r="X499" i="1"/>
  <c r="R499" i="1"/>
  <c r="AS498" i="1"/>
  <c r="AK498" i="1"/>
  <c r="AF498" i="1"/>
  <c r="X498" i="1"/>
  <c r="AS497" i="1"/>
  <c r="AK497" i="1"/>
  <c r="AF497" i="1"/>
  <c r="X497" i="1"/>
  <c r="AS496" i="1"/>
  <c r="AK496" i="1"/>
  <c r="AF496" i="1"/>
  <c r="X496" i="1"/>
  <c r="AS495" i="1"/>
  <c r="AK495" i="1"/>
  <c r="AF495" i="1"/>
  <c r="X495" i="1"/>
  <c r="AS494" i="1"/>
  <c r="AK494" i="1"/>
  <c r="AF494" i="1"/>
  <c r="X494" i="1"/>
  <c r="AS493" i="1"/>
  <c r="AK493" i="1"/>
  <c r="AF493" i="1"/>
  <c r="X493" i="1"/>
  <c r="AS492" i="1"/>
  <c r="AK492" i="1"/>
  <c r="AF492" i="1"/>
  <c r="X492" i="1"/>
  <c r="AS491" i="1"/>
  <c r="AK491" i="1"/>
  <c r="AF491" i="1"/>
  <c r="X491" i="1"/>
  <c r="AS490" i="1"/>
  <c r="AK490" i="1"/>
  <c r="AF490" i="1"/>
  <c r="X490" i="1"/>
  <c r="AS489" i="1"/>
  <c r="AK489" i="1"/>
  <c r="AF489" i="1"/>
  <c r="X489" i="1"/>
  <c r="AS488" i="1"/>
  <c r="AK488" i="1"/>
  <c r="AF488" i="1"/>
  <c r="X488" i="1"/>
  <c r="AS487" i="1"/>
  <c r="AK487" i="1"/>
  <c r="AF487" i="1"/>
  <c r="X487" i="1"/>
  <c r="AS486" i="1"/>
  <c r="AK486" i="1"/>
  <c r="AF486" i="1"/>
  <c r="X486" i="1"/>
  <c r="AS485" i="1"/>
  <c r="AK485" i="1"/>
  <c r="AF485" i="1"/>
  <c r="X485" i="1"/>
  <c r="AS484" i="1"/>
  <c r="AK484" i="1"/>
  <c r="AF484" i="1"/>
  <c r="X484" i="1"/>
  <c r="AS483" i="1"/>
  <c r="AK483" i="1"/>
  <c r="AF483" i="1"/>
  <c r="X483" i="1"/>
  <c r="AS482" i="1"/>
  <c r="AK482" i="1"/>
  <c r="AF482" i="1"/>
  <c r="X482" i="1"/>
  <c r="AS481" i="1"/>
  <c r="AK481" i="1"/>
  <c r="AF481" i="1"/>
  <c r="X481" i="1"/>
  <c r="AS480" i="1"/>
  <c r="AK480" i="1"/>
  <c r="AF480" i="1"/>
  <c r="X480" i="1"/>
  <c r="P480" i="1"/>
  <c r="P481" i="1" s="1"/>
  <c r="P482" i="1" s="1"/>
  <c r="P483" i="1" s="1"/>
  <c r="P484" i="1" s="1"/>
  <c r="P485" i="1" s="1"/>
  <c r="P486" i="1" s="1"/>
  <c r="P487" i="1" s="1"/>
  <c r="P488" i="1" s="1"/>
  <c r="P489" i="1" s="1"/>
  <c r="P490" i="1" s="1"/>
  <c r="P491" i="1" s="1"/>
  <c r="P492" i="1" s="1"/>
  <c r="P493" i="1" s="1"/>
  <c r="P494" i="1" s="1"/>
  <c r="P495" i="1" s="1"/>
  <c r="P496" i="1" s="1"/>
  <c r="P497" i="1" s="1"/>
  <c r="P498" i="1" s="1"/>
  <c r="N480" i="1"/>
  <c r="N481" i="1" s="1"/>
  <c r="N482" i="1" s="1"/>
  <c r="N483" i="1" s="1"/>
  <c r="N484" i="1" s="1"/>
  <c r="N485" i="1" s="1"/>
  <c r="N486" i="1" s="1"/>
  <c r="N487" i="1" s="1"/>
  <c r="N488" i="1" s="1"/>
  <c r="N489" i="1" s="1"/>
  <c r="N490" i="1" s="1"/>
  <c r="N491" i="1" s="1"/>
  <c r="N492" i="1" s="1"/>
  <c r="N493" i="1" s="1"/>
  <c r="N494" i="1" s="1"/>
  <c r="N495" i="1" s="1"/>
  <c r="N496" i="1" s="1"/>
  <c r="N497" i="1" s="1"/>
  <c r="N498" i="1" s="1"/>
  <c r="M480" i="1"/>
  <c r="AS479" i="1"/>
  <c r="AK479" i="1"/>
  <c r="AF479" i="1"/>
  <c r="X479" i="1"/>
  <c r="AS478" i="1"/>
  <c r="AK478" i="1"/>
  <c r="AF478" i="1"/>
  <c r="X478" i="1"/>
  <c r="AS477" i="1"/>
  <c r="AK477" i="1"/>
  <c r="AF477" i="1"/>
  <c r="X477" i="1"/>
  <c r="AS476" i="1"/>
  <c r="AK476" i="1"/>
  <c r="AF476" i="1"/>
  <c r="X476" i="1"/>
  <c r="AS475" i="1"/>
  <c r="AK475" i="1"/>
  <c r="AF475" i="1"/>
  <c r="X475" i="1"/>
  <c r="AS474" i="1"/>
  <c r="AK474" i="1"/>
  <c r="AF474" i="1"/>
  <c r="X474" i="1"/>
  <c r="AS473" i="1"/>
  <c r="AK473" i="1"/>
  <c r="AF473" i="1"/>
  <c r="X473" i="1"/>
  <c r="AS472" i="1"/>
  <c r="AK472" i="1"/>
  <c r="AF472" i="1"/>
  <c r="X472" i="1"/>
  <c r="AS471" i="1"/>
  <c r="AK471" i="1"/>
  <c r="AF471" i="1"/>
  <c r="X471" i="1"/>
  <c r="AS470" i="1"/>
  <c r="AK470" i="1"/>
  <c r="AF470" i="1"/>
  <c r="X470" i="1"/>
  <c r="AS469" i="1"/>
  <c r="AK469" i="1"/>
  <c r="AF469" i="1"/>
  <c r="X469" i="1"/>
  <c r="AS468" i="1"/>
  <c r="AK468" i="1"/>
  <c r="AF468" i="1"/>
  <c r="X468" i="1"/>
  <c r="AS467" i="1"/>
  <c r="AK467" i="1"/>
  <c r="AF467" i="1"/>
  <c r="X467" i="1"/>
  <c r="AS466" i="1"/>
  <c r="AK466" i="1"/>
  <c r="AF466" i="1"/>
  <c r="X466" i="1"/>
  <c r="AS465" i="1"/>
  <c r="AK465" i="1"/>
  <c r="AF465" i="1"/>
  <c r="X465" i="1"/>
  <c r="AS464" i="1"/>
  <c r="AK464" i="1"/>
  <c r="AF464" i="1"/>
  <c r="X464" i="1"/>
  <c r="AU463" i="1"/>
  <c r="AU464" i="1" s="1"/>
  <c r="AU465" i="1" s="1"/>
  <c r="AU466" i="1" s="1"/>
  <c r="AU467" i="1" s="1"/>
  <c r="AU468" i="1" s="1"/>
  <c r="AU469" i="1" s="1"/>
  <c r="AU470" i="1" s="1"/>
  <c r="AU471" i="1" s="1"/>
  <c r="AU472" i="1" s="1"/>
  <c r="AU473" i="1" s="1"/>
  <c r="AU474" i="1" s="1"/>
  <c r="AU475" i="1" s="1"/>
  <c r="AU476" i="1" s="1"/>
  <c r="AU477" i="1" s="1"/>
  <c r="AU478" i="1" s="1"/>
  <c r="AU479" i="1" s="1"/>
  <c r="AU480" i="1" s="1"/>
  <c r="AU481" i="1" s="1"/>
  <c r="AU482" i="1" s="1"/>
  <c r="AU483" i="1" s="1"/>
  <c r="AU484" i="1" s="1"/>
  <c r="AU485" i="1" s="1"/>
  <c r="AU486" i="1" s="1"/>
  <c r="AU487" i="1" s="1"/>
  <c r="AU488" i="1" s="1"/>
  <c r="AU489" i="1" s="1"/>
  <c r="AU490" i="1" s="1"/>
  <c r="AU491" i="1" s="1"/>
  <c r="AU492" i="1" s="1"/>
  <c r="AU493" i="1" s="1"/>
  <c r="AU494" i="1" s="1"/>
  <c r="AU495" i="1" s="1"/>
  <c r="AU496" i="1" s="1"/>
  <c r="AU497" i="1" s="1"/>
  <c r="AU498" i="1" s="1"/>
  <c r="AU499" i="1" s="1"/>
  <c r="AT463" i="1"/>
  <c r="AT464" i="1" s="1"/>
  <c r="AT465" i="1" s="1"/>
  <c r="AT466" i="1" s="1"/>
  <c r="AT467" i="1" s="1"/>
  <c r="AT468" i="1" s="1"/>
  <c r="AT469" i="1" s="1"/>
  <c r="AT470" i="1" s="1"/>
  <c r="AT471" i="1" s="1"/>
  <c r="AT472" i="1" s="1"/>
  <c r="AT473" i="1" s="1"/>
  <c r="AT474" i="1" s="1"/>
  <c r="AT475" i="1" s="1"/>
  <c r="AT476" i="1" s="1"/>
  <c r="AT477" i="1" s="1"/>
  <c r="AT478" i="1" s="1"/>
  <c r="AT479" i="1" s="1"/>
  <c r="AT480" i="1" s="1"/>
  <c r="AT481" i="1" s="1"/>
  <c r="AT482" i="1" s="1"/>
  <c r="AT483" i="1" s="1"/>
  <c r="AT484" i="1" s="1"/>
  <c r="AT485" i="1" s="1"/>
  <c r="AT486" i="1" s="1"/>
  <c r="AT487" i="1" s="1"/>
  <c r="AT488" i="1" s="1"/>
  <c r="AT489" i="1" s="1"/>
  <c r="AT490" i="1" s="1"/>
  <c r="AT491" i="1" s="1"/>
  <c r="AT492" i="1" s="1"/>
  <c r="AT493" i="1" s="1"/>
  <c r="AT494" i="1" s="1"/>
  <c r="AT495" i="1" s="1"/>
  <c r="AT496" i="1" s="1"/>
  <c r="AT497" i="1" s="1"/>
  <c r="AT498" i="1" s="1"/>
  <c r="AT499" i="1" s="1"/>
  <c r="AS463" i="1"/>
  <c r="AK463" i="1"/>
  <c r="AF463" i="1"/>
  <c r="X463" i="1"/>
  <c r="AV462" i="1"/>
  <c r="AV463" i="1" s="1"/>
  <c r="AV464" i="1" s="1"/>
  <c r="AV465" i="1" s="1"/>
  <c r="AV466" i="1" s="1"/>
  <c r="AV467" i="1" s="1"/>
  <c r="AV468" i="1" s="1"/>
  <c r="AV469" i="1" s="1"/>
  <c r="AV470" i="1" s="1"/>
  <c r="AV471" i="1" s="1"/>
  <c r="AV472" i="1" s="1"/>
  <c r="AV473" i="1" s="1"/>
  <c r="AV474" i="1" s="1"/>
  <c r="AV475" i="1" s="1"/>
  <c r="AV476" i="1" s="1"/>
  <c r="AV477" i="1" s="1"/>
  <c r="AV478" i="1" s="1"/>
  <c r="AV479" i="1" s="1"/>
  <c r="AV480" i="1" s="1"/>
  <c r="AV481" i="1" s="1"/>
  <c r="AV482" i="1" s="1"/>
  <c r="AV483" i="1" s="1"/>
  <c r="AV484" i="1" s="1"/>
  <c r="AV485" i="1" s="1"/>
  <c r="AV486" i="1" s="1"/>
  <c r="AV487" i="1" s="1"/>
  <c r="AV488" i="1" s="1"/>
  <c r="AV489" i="1" s="1"/>
  <c r="AV490" i="1" s="1"/>
  <c r="AV491" i="1" s="1"/>
  <c r="AV492" i="1" s="1"/>
  <c r="AV493" i="1" s="1"/>
  <c r="AV494" i="1" s="1"/>
  <c r="AV495" i="1" s="1"/>
  <c r="AV496" i="1" s="1"/>
  <c r="AV497" i="1" s="1"/>
  <c r="AV498" i="1" s="1"/>
  <c r="AV499" i="1" s="1"/>
  <c r="AS462" i="1"/>
  <c r="AK462" i="1"/>
  <c r="AF462" i="1"/>
  <c r="X462" i="1"/>
  <c r="AQ461" i="1"/>
  <c r="AO461" i="1"/>
  <c r="AN461" i="1"/>
  <c r="AM461" i="1"/>
  <c r="AK461" i="1"/>
  <c r="AJ461" i="1"/>
  <c r="AI461" i="1"/>
  <c r="AE461" i="1"/>
  <c r="AD461" i="1"/>
  <c r="AC461" i="1"/>
  <c r="W461" i="1"/>
  <c r="V461" i="1"/>
  <c r="U461" i="1"/>
  <c r="T461" i="1"/>
  <c r="S461" i="1"/>
  <c r="K461" i="1"/>
  <c r="H461" i="1"/>
  <c r="G461" i="1"/>
  <c r="F461" i="1"/>
  <c r="C461" i="1"/>
  <c r="AS461" i="1" s="1"/>
  <c r="AQ460" i="1"/>
  <c r="AO460" i="1"/>
  <c r="AN460" i="1"/>
  <c r="AM460" i="1"/>
  <c r="AK460" i="1"/>
  <c r="AJ460" i="1"/>
  <c r="AI460" i="1"/>
  <c r="AE460" i="1"/>
  <c r="AD460" i="1"/>
  <c r="AC460" i="1"/>
  <c r="W460" i="1"/>
  <c r="V460" i="1"/>
  <c r="U460" i="1"/>
  <c r="T460" i="1"/>
  <c r="S460" i="1"/>
  <c r="K460" i="1"/>
  <c r="H460" i="1"/>
  <c r="G460" i="1"/>
  <c r="F460" i="1"/>
  <c r="C460" i="1"/>
  <c r="AS460" i="1" s="1"/>
  <c r="AQ459" i="1"/>
  <c r="AO459" i="1"/>
  <c r="AN459" i="1"/>
  <c r="AM459" i="1"/>
  <c r="AK459" i="1"/>
  <c r="AJ459" i="1"/>
  <c r="AI459" i="1"/>
  <c r="AE459" i="1"/>
  <c r="AD459" i="1"/>
  <c r="AC459" i="1"/>
  <c r="W459" i="1"/>
  <c r="V459" i="1"/>
  <c r="U459" i="1"/>
  <c r="T459" i="1"/>
  <c r="S459" i="1"/>
  <c r="K459" i="1"/>
  <c r="H459" i="1"/>
  <c r="G459" i="1"/>
  <c r="F459" i="1"/>
  <c r="C459" i="1"/>
  <c r="AS459" i="1" s="1"/>
  <c r="AQ458" i="1"/>
  <c r="AO458" i="1"/>
  <c r="AN458" i="1"/>
  <c r="AM458" i="1"/>
  <c r="AK458" i="1"/>
  <c r="AJ458" i="1"/>
  <c r="AI458" i="1"/>
  <c r="AE458" i="1"/>
  <c r="AD458" i="1"/>
  <c r="AC458" i="1"/>
  <c r="W458" i="1"/>
  <c r="V458" i="1"/>
  <c r="U458" i="1"/>
  <c r="T458" i="1"/>
  <c r="S458" i="1"/>
  <c r="K458" i="1"/>
  <c r="H458" i="1"/>
  <c r="G458" i="1"/>
  <c r="F458" i="1"/>
  <c r="C458" i="1"/>
  <c r="AS458" i="1" s="1"/>
  <c r="AQ457" i="1"/>
  <c r="AO457" i="1"/>
  <c r="AN457" i="1"/>
  <c r="AM457" i="1"/>
  <c r="AK457" i="1"/>
  <c r="AJ457" i="1"/>
  <c r="AI457" i="1"/>
  <c r="AE457" i="1"/>
  <c r="AD457" i="1"/>
  <c r="AC457" i="1"/>
  <c r="W457" i="1"/>
  <c r="V457" i="1"/>
  <c r="U457" i="1"/>
  <c r="T457" i="1"/>
  <c r="S457" i="1"/>
  <c r="K457" i="1"/>
  <c r="H457" i="1"/>
  <c r="G457" i="1"/>
  <c r="F457" i="1"/>
  <c r="C457" i="1"/>
  <c r="AS457" i="1" s="1"/>
  <c r="AQ456" i="1"/>
  <c r="AO456" i="1"/>
  <c r="AN456" i="1"/>
  <c r="AM456" i="1"/>
  <c r="AK456" i="1"/>
  <c r="AJ456" i="1"/>
  <c r="AI456" i="1"/>
  <c r="AE456" i="1"/>
  <c r="AD456" i="1"/>
  <c r="AC456" i="1"/>
  <c r="W456" i="1"/>
  <c r="V456" i="1"/>
  <c r="U456" i="1"/>
  <c r="T456" i="1"/>
  <c r="S456" i="1"/>
  <c r="K456" i="1"/>
  <c r="H456" i="1"/>
  <c r="G456" i="1"/>
  <c r="F456" i="1"/>
  <c r="C456" i="1"/>
  <c r="AS456" i="1" s="1"/>
  <c r="AQ455" i="1"/>
  <c r="AO455" i="1"/>
  <c r="AN455" i="1"/>
  <c r="AM455" i="1"/>
  <c r="AK455" i="1"/>
  <c r="AJ455" i="1"/>
  <c r="AI455" i="1"/>
  <c r="AE455" i="1"/>
  <c r="AD455" i="1"/>
  <c r="AC455" i="1"/>
  <c r="W455" i="1"/>
  <c r="V455" i="1"/>
  <c r="U455" i="1"/>
  <c r="T455" i="1"/>
  <c r="S455" i="1"/>
  <c r="K455" i="1"/>
  <c r="H455" i="1"/>
  <c r="G455" i="1"/>
  <c r="F455" i="1"/>
  <c r="C455" i="1"/>
  <c r="AS455" i="1" s="1"/>
  <c r="AQ454" i="1"/>
  <c r="AO454" i="1"/>
  <c r="AN454" i="1"/>
  <c r="AM454" i="1"/>
  <c r="AK454" i="1"/>
  <c r="AJ454" i="1"/>
  <c r="AI454" i="1"/>
  <c r="AE454" i="1"/>
  <c r="AD454" i="1"/>
  <c r="AC454" i="1"/>
  <c r="W454" i="1"/>
  <c r="V454" i="1"/>
  <c r="U454" i="1"/>
  <c r="T454" i="1"/>
  <c r="S454" i="1"/>
  <c r="K454" i="1"/>
  <c r="H454" i="1"/>
  <c r="G454" i="1"/>
  <c r="F454" i="1"/>
  <c r="C454" i="1"/>
  <c r="AS454" i="1" s="1"/>
  <c r="AQ453" i="1"/>
  <c r="AO453" i="1"/>
  <c r="AN453" i="1"/>
  <c r="AM453" i="1"/>
  <c r="AK453" i="1"/>
  <c r="AJ453" i="1"/>
  <c r="AI453" i="1"/>
  <c r="AE453" i="1"/>
  <c r="AD453" i="1"/>
  <c r="AC453" i="1"/>
  <c r="W453" i="1"/>
  <c r="V453" i="1"/>
  <c r="U453" i="1"/>
  <c r="T453" i="1"/>
  <c r="S453" i="1"/>
  <c r="K453" i="1"/>
  <c r="H453" i="1"/>
  <c r="G453" i="1"/>
  <c r="F453" i="1"/>
  <c r="C453" i="1"/>
  <c r="AS453" i="1" s="1"/>
  <c r="AQ452" i="1"/>
  <c r="AO452" i="1"/>
  <c r="AN452" i="1"/>
  <c r="AM452" i="1"/>
  <c r="AK452" i="1"/>
  <c r="AJ452" i="1"/>
  <c r="AI452" i="1"/>
  <c r="AE452" i="1"/>
  <c r="AD452" i="1"/>
  <c r="AC452" i="1"/>
  <c r="W452" i="1"/>
  <c r="V452" i="1"/>
  <c r="U452" i="1"/>
  <c r="T452" i="1"/>
  <c r="S452" i="1"/>
  <c r="K452" i="1"/>
  <c r="H452" i="1"/>
  <c r="G452" i="1"/>
  <c r="F452" i="1"/>
  <c r="C452" i="1"/>
  <c r="AS452" i="1" s="1"/>
  <c r="AQ451" i="1"/>
  <c r="AO451" i="1"/>
  <c r="AN451" i="1"/>
  <c r="AM451" i="1"/>
  <c r="AK451" i="1"/>
  <c r="AJ451" i="1"/>
  <c r="AI451" i="1"/>
  <c r="AE451" i="1"/>
  <c r="AD451" i="1"/>
  <c r="AC451" i="1"/>
  <c r="W451" i="1"/>
  <c r="V451" i="1"/>
  <c r="U451" i="1"/>
  <c r="T451" i="1"/>
  <c r="S451" i="1"/>
  <c r="K451" i="1"/>
  <c r="H451" i="1"/>
  <c r="G451" i="1"/>
  <c r="F451" i="1"/>
  <c r="C451" i="1"/>
  <c r="AS451" i="1" s="1"/>
  <c r="AQ450" i="1"/>
  <c r="AO450" i="1"/>
  <c r="AN450" i="1"/>
  <c r="AM450" i="1"/>
  <c r="AK450" i="1"/>
  <c r="AJ450" i="1"/>
  <c r="AI450" i="1"/>
  <c r="AE450" i="1"/>
  <c r="AD450" i="1"/>
  <c r="AC450" i="1"/>
  <c r="W450" i="1"/>
  <c r="V450" i="1"/>
  <c r="U450" i="1"/>
  <c r="T450" i="1"/>
  <c r="S450" i="1"/>
  <c r="K450" i="1"/>
  <c r="H450" i="1"/>
  <c r="G450" i="1"/>
  <c r="F450" i="1"/>
  <c r="C450" i="1"/>
  <c r="AS450" i="1" s="1"/>
  <c r="AQ449" i="1"/>
  <c r="AO449" i="1"/>
  <c r="AN449" i="1"/>
  <c r="AM449" i="1"/>
  <c r="AK449" i="1"/>
  <c r="AJ449" i="1"/>
  <c r="AI449" i="1"/>
  <c r="AE449" i="1"/>
  <c r="AD449" i="1"/>
  <c r="AC449" i="1"/>
  <c r="W449" i="1"/>
  <c r="V449" i="1"/>
  <c r="U449" i="1"/>
  <c r="T449" i="1"/>
  <c r="S449" i="1"/>
  <c r="K449" i="1"/>
  <c r="H449" i="1"/>
  <c r="G449" i="1"/>
  <c r="F449" i="1"/>
  <c r="C449" i="1"/>
  <c r="AS449" i="1" s="1"/>
  <c r="AQ448" i="1"/>
  <c r="AO448" i="1"/>
  <c r="AN448" i="1"/>
  <c r="AM448" i="1"/>
  <c r="AK448" i="1"/>
  <c r="AJ448" i="1"/>
  <c r="AI448" i="1"/>
  <c r="AE448" i="1"/>
  <c r="AD448" i="1"/>
  <c r="AC448" i="1"/>
  <c r="W448" i="1"/>
  <c r="V448" i="1"/>
  <c r="U448" i="1"/>
  <c r="T448" i="1"/>
  <c r="S448" i="1"/>
  <c r="K448" i="1"/>
  <c r="H448" i="1"/>
  <c r="G448" i="1"/>
  <c r="F448" i="1"/>
  <c r="C448" i="1"/>
  <c r="AS448" i="1" s="1"/>
  <c r="AQ447" i="1"/>
  <c r="AO447" i="1"/>
  <c r="AN447" i="1"/>
  <c r="AM447" i="1"/>
  <c r="AK447" i="1"/>
  <c r="AJ447" i="1"/>
  <c r="AI447" i="1"/>
  <c r="AE447" i="1"/>
  <c r="AD447" i="1"/>
  <c r="AC447" i="1"/>
  <c r="W447" i="1"/>
  <c r="V447" i="1"/>
  <c r="U447" i="1"/>
  <c r="T447" i="1"/>
  <c r="S447" i="1"/>
  <c r="K447" i="1"/>
  <c r="H447" i="1"/>
  <c r="G447" i="1"/>
  <c r="F447" i="1"/>
  <c r="C447" i="1"/>
  <c r="AS447" i="1" s="1"/>
  <c r="AQ446" i="1"/>
  <c r="AO446" i="1"/>
  <c r="AN446" i="1"/>
  <c r="AM446" i="1"/>
  <c r="AK446" i="1"/>
  <c r="AJ446" i="1"/>
  <c r="AI446" i="1"/>
  <c r="AE446" i="1"/>
  <c r="AD446" i="1"/>
  <c r="AC446" i="1"/>
  <c r="W446" i="1"/>
  <c r="V446" i="1"/>
  <c r="U446" i="1"/>
  <c r="T446" i="1"/>
  <c r="S446" i="1"/>
  <c r="K446" i="1"/>
  <c r="H446" i="1"/>
  <c r="G446" i="1"/>
  <c r="F446" i="1"/>
  <c r="C446" i="1"/>
  <c r="AS446" i="1" s="1"/>
  <c r="AQ445" i="1"/>
  <c r="AO445" i="1"/>
  <c r="AN445" i="1"/>
  <c r="AM445" i="1"/>
  <c r="AK445" i="1"/>
  <c r="AJ445" i="1"/>
  <c r="AI445" i="1"/>
  <c r="AE445" i="1"/>
  <c r="AD445" i="1"/>
  <c r="AC445" i="1"/>
  <c r="W445" i="1"/>
  <c r="V445" i="1"/>
  <c r="U445" i="1"/>
  <c r="T445" i="1"/>
  <c r="S445" i="1"/>
  <c r="K445" i="1"/>
  <c r="H445" i="1"/>
  <c r="G445" i="1"/>
  <c r="F445" i="1"/>
  <c r="C445" i="1"/>
  <c r="AS445" i="1" s="1"/>
  <c r="AQ444" i="1"/>
  <c r="AO444" i="1"/>
  <c r="AN444" i="1"/>
  <c r="AM444" i="1"/>
  <c r="AK444" i="1"/>
  <c r="AJ444" i="1"/>
  <c r="AI444" i="1"/>
  <c r="AE444" i="1"/>
  <c r="AD444" i="1"/>
  <c r="AC444" i="1"/>
  <c r="W444" i="1"/>
  <c r="V444" i="1"/>
  <c r="U444" i="1"/>
  <c r="T444" i="1"/>
  <c r="S444" i="1"/>
  <c r="K444" i="1"/>
  <c r="H444" i="1"/>
  <c r="G444" i="1"/>
  <c r="F444" i="1"/>
  <c r="C444" i="1"/>
  <c r="AS444" i="1" s="1"/>
  <c r="AQ443" i="1"/>
  <c r="AN443" i="1"/>
  <c r="AM443" i="1"/>
  <c r="AK443" i="1"/>
  <c r="AJ443" i="1"/>
  <c r="AI443" i="1"/>
  <c r="AE443" i="1"/>
  <c r="AD443" i="1"/>
  <c r="AC443" i="1"/>
  <c r="W443" i="1"/>
  <c r="V443" i="1"/>
  <c r="U443" i="1"/>
  <c r="T443" i="1"/>
  <c r="S443" i="1"/>
  <c r="K443" i="1"/>
  <c r="H443" i="1"/>
  <c r="G443" i="1"/>
  <c r="F443" i="1"/>
  <c r="C443" i="1"/>
  <c r="AS443" i="1" s="1"/>
  <c r="AQ442" i="1"/>
  <c r="AO442" i="1"/>
  <c r="AN442" i="1"/>
  <c r="AM442" i="1"/>
  <c r="AK442" i="1"/>
  <c r="AJ442" i="1"/>
  <c r="AI442" i="1"/>
  <c r="AE442" i="1"/>
  <c r="AD442" i="1"/>
  <c r="AC442" i="1"/>
  <c r="W442" i="1"/>
  <c r="V442" i="1"/>
  <c r="U442" i="1"/>
  <c r="T442" i="1"/>
  <c r="S442" i="1"/>
  <c r="K442" i="1"/>
  <c r="H442" i="1"/>
  <c r="G442" i="1"/>
  <c r="F442" i="1"/>
  <c r="C442" i="1"/>
  <c r="AS442" i="1" s="1"/>
  <c r="AQ441" i="1"/>
  <c r="AN441" i="1"/>
  <c r="AM441" i="1"/>
  <c r="AK441" i="1"/>
  <c r="AJ441" i="1"/>
  <c r="AI441" i="1"/>
  <c r="AE441" i="1"/>
  <c r="AD441" i="1"/>
  <c r="AC441" i="1"/>
  <c r="W441" i="1"/>
  <c r="V441" i="1"/>
  <c r="U441" i="1"/>
  <c r="T441" i="1"/>
  <c r="S441" i="1"/>
  <c r="K441" i="1"/>
  <c r="H441" i="1"/>
  <c r="G441" i="1"/>
  <c r="F441" i="1"/>
  <c r="C441" i="1"/>
  <c r="AS441" i="1" s="1"/>
  <c r="AQ440" i="1"/>
  <c r="AO440" i="1"/>
  <c r="AN440" i="1"/>
  <c r="AM440" i="1"/>
  <c r="AK440" i="1"/>
  <c r="AJ440" i="1"/>
  <c r="AI440" i="1"/>
  <c r="AE440" i="1"/>
  <c r="AD440" i="1"/>
  <c r="AC440" i="1"/>
  <c r="W440" i="1"/>
  <c r="V440" i="1"/>
  <c r="U440" i="1"/>
  <c r="T440" i="1"/>
  <c r="S440" i="1"/>
  <c r="K440" i="1"/>
  <c r="H440" i="1"/>
  <c r="G440" i="1"/>
  <c r="F440" i="1"/>
  <c r="C440" i="1"/>
  <c r="AS440" i="1" s="1"/>
  <c r="AQ439" i="1"/>
  <c r="AO439" i="1"/>
  <c r="AN439" i="1"/>
  <c r="AM439" i="1"/>
  <c r="AK439" i="1"/>
  <c r="AJ439" i="1"/>
  <c r="AI439" i="1"/>
  <c r="AE439" i="1"/>
  <c r="AD439" i="1"/>
  <c r="AC439" i="1"/>
  <c r="W439" i="1"/>
  <c r="V439" i="1"/>
  <c r="U439" i="1"/>
  <c r="T439" i="1"/>
  <c r="S439" i="1"/>
  <c r="K439" i="1"/>
  <c r="H439" i="1"/>
  <c r="G439" i="1"/>
  <c r="F439" i="1"/>
  <c r="C439" i="1"/>
  <c r="AS439" i="1" s="1"/>
  <c r="AQ438" i="1"/>
  <c r="AN438" i="1"/>
  <c r="AM438" i="1"/>
  <c r="AK438" i="1"/>
  <c r="AJ438" i="1"/>
  <c r="AI438" i="1"/>
  <c r="AE438" i="1"/>
  <c r="AD438" i="1"/>
  <c r="AC438" i="1"/>
  <c r="W438" i="1"/>
  <c r="V438" i="1"/>
  <c r="U438" i="1"/>
  <c r="T438" i="1"/>
  <c r="S438" i="1"/>
  <c r="K438" i="1"/>
  <c r="H438" i="1"/>
  <c r="G438" i="1"/>
  <c r="F438" i="1"/>
  <c r="C438" i="1"/>
  <c r="AS438" i="1" s="1"/>
  <c r="AQ437" i="1"/>
  <c r="AO437" i="1"/>
  <c r="AN437" i="1"/>
  <c r="AM437" i="1"/>
  <c r="AK437" i="1"/>
  <c r="AJ437" i="1"/>
  <c r="AI437" i="1"/>
  <c r="AE437" i="1"/>
  <c r="AD437" i="1"/>
  <c r="AC437" i="1"/>
  <c r="W437" i="1"/>
  <c r="V437" i="1"/>
  <c r="U437" i="1"/>
  <c r="T437" i="1"/>
  <c r="S437" i="1"/>
  <c r="K437" i="1"/>
  <c r="H437" i="1"/>
  <c r="G437" i="1"/>
  <c r="F437" i="1"/>
  <c r="C437" i="1"/>
  <c r="AS437" i="1" s="1"/>
  <c r="AQ436" i="1"/>
  <c r="AN436" i="1"/>
  <c r="AM436" i="1"/>
  <c r="AK436" i="1"/>
  <c r="AJ436" i="1"/>
  <c r="AI436" i="1"/>
  <c r="AE436" i="1"/>
  <c r="AD436" i="1"/>
  <c r="AC436" i="1"/>
  <c r="W436" i="1"/>
  <c r="V436" i="1"/>
  <c r="U436" i="1"/>
  <c r="T436" i="1"/>
  <c r="S436" i="1"/>
  <c r="K436" i="1"/>
  <c r="H436" i="1"/>
  <c r="G436" i="1"/>
  <c r="F436" i="1"/>
  <c r="C436" i="1"/>
  <c r="AS436" i="1" s="1"/>
  <c r="AQ435" i="1"/>
  <c r="AO435" i="1"/>
  <c r="AN435" i="1"/>
  <c r="AM435" i="1"/>
  <c r="AK435" i="1"/>
  <c r="AJ435" i="1"/>
  <c r="AI435" i="1"/>
  <c r="AE435" i="1"/>
  <c r="AD435" i="1"/>
  <c r="AC435" i="1"/>
  <c r="W435" i="1"/>
  <c r="V435" i="1"/>
  <c r="U435" i="1"/>
  <c r="T435" i="1"/>
  <c r="S435" i="1"/>
  <c r="K435" i="1"/>
  <c r="H435" i="1"/>
  <c r="G435" i="1"/>
  <c r="F435" i="1"/>
  <c r="C435" i="1"/>
  <c r="AS435" i="1" s="1"/>
  <c r="AQ434" i="1"/>
  <c r="AN434" i="1"/>
  <c r="AM434" i="1"/>
  <c r="AK434" i="1"/>
  <c r="AJ434" i="1"/>
  <c r="AI434" i="1"/>
  <c r="AE434" i="1"/>
  <c r="AD434" i="1"/>
  <c r="AC434" i="1"/>
  <c r="W434" i="1"/>
  <c r="V434" i="1"/>
  <c r="U434" i="1"/>
  <c r="T434" i="1"/>
  <c r="S434" i="1"/>
  <c r="K434" i="1"/>
  <c r="H434" i="1"/>
  <c r="G434" i="1"/>
  <c r="F434" i="1"/>
  <c r="C434" i="1"/>
  <c r="AS434" i="1" s="1"/>
  <c r="AQ433" i="1"/>
  <c r="AO433" i="1"/>
  <c r="AN433" i="1"/>
  <c r="AM433" i="1"/>
  <c r="AK433" i="1"/>
  <c r="AJ433" i="1"/>
  <c r="AI433" i="1"/>
  <c r="AE433" i="1"/>
  <c r="AD433" i="1"/>
  <c r="AC433" i="1"/>
  <c r="W433" i="1"/>
  <c r="V433" i="1"/>
  <c r="U433" i="1"/>
  <c r="T433" i="1"/>
  <c r="S433" i="1"/>
  <c r="K433" i="1"/>
  <c r="H433" i="1"/>
  <c r="G433" i="1"/>
  <c r="F433" i="1"/>
  <c r="C433" i="1"/>
  <c r="AS433" i="1" s="1"/>
  <c r="AQ432" i="1"/>
  <c r="AN432" i="1"/>
  <c r="AM432" i="1"/>
  <c r="AK432" i="1"/>
  <c r="AJ432" i="1"/>
  <c r="AI432" i="1"/>
  <c r="AE432" i="1"/>
  <c r="AD432" i="1"/>
  <c r="AC432" i="1"/>
  <c r="W432" i="1"/>
  <c r="V432" i="1"/>
  <c r="U432" i="1"/>
  <c r="T432" i="1"/>
  <c r="S432" i="1"/>
  <c r="K432" i="1"/>
  <c r="H432" i="1"/>
  <c r="G432" i="1"/>
  <c r="F432" i="1"/>
  <c r="C432" i="1"/>
  <c r="AS432" i="1" s="1"/>
  <c r="AQ431" i="1"/>
  <c r="AO431" i="1"/>
  <c r="AN431" i="1"/>
  <c r="AM431" i="1"/>
  <c r="AK431" i="1"/>
  <c r="AJ431" i="1"/>
  <c r="AI431" i="1"/>
  <c r="AE431" i="1"/>
  <c r="AD431" i="1"/>
  <c r="AC431" i="1"/>
  <c r="W431" i="1"/>
  <c r="V431" i="1"/>
  <c r="U431" i="1"/>
  <c r="T431" i="1"/>
  <c r="S431" i="1"/>
  <c r="K431" i="1"/>
  <c r="H431" i="1"/>
  <c r="G431" i="1"/>
  <c r="F431" i="1"/>
  <c r="C431" i="1"/>
  <c r="AS431" i="1" s="1"/>
  <c r="AQ430" i="1"/>
  <c r="AO430" i="1"/>
  <c r="AN430" i="1"/>
  <c r="AM430" i="1"/>
  <c r="AK430" i="1"/>
  <c r="AJ430" i="1"/>
  <c r="AI430" i="1"/>
  <c r="AE430" i="1"/>
  <c r="AD430" i="1"/>
  <c r="AC430" i="1"/>
  <c r="W430" i="1"/>
  <c r="V430" i="1"/>
  <c r="U430" i="1"/>
  <c r="T430" i="1"/>
  <c r="S430" i="1"/>
  <c r="K430" i="1"/>
  <c r="H430" i="1"/>
  <c r="G430" i="1"/>
  <c r="F430" i="1"/>
  <c r="C430" i="1"/>
  <c r="AS430" i="1" s="1"/>
  <c r="AQ429" i="1"/>
  <c r="AO429" i="1"/>
  <c r="AN429" i="1"/>
  <c r="AM429" i="1"/>
  <c r="AK429" i="1"/>
  <c r="AJ429" i="1"/>
  <c r="AI429" i="1"/>
  <c r="AE429" i="1"/>
  <c r="AD429" i="1"/>
  <c r="AC429" i="1"/>
  <c r="W429" i="1"/>
  <c r="V429" i="1"/>
  <c r="U429" i="1"/>
  <c r="T429" i="1"/>
  <c r="S429" i="1"/>
  <c r="K429" i="1"/>
  <c r="H429" i="1"/>
  <c r="G429" i="1"/>
  <c r="F429" i="1"/>
  <c r="C429" i="1"/>
  <c r="AS429" i="1" s="1"/>
  <c r="AQ428" i="1"/>
  <c r="AN428" i="1"/>
  <c r="AM428" i="1"/>
  <c r="AK428" i="1"/>
  <c r="AJ428" i="1"/>
  <c r="AI428" i="1"/>
  <c r="AE428" i="1"/>
  <c r="AD428" i="1"/>
  <c r="AC428" i="1"/>
  <c r="W428" i="1"/>
  <c r="V428" i="1"/>
  <c r="U428" i="1"/>
  <c r="T428" i="1"/>
  <c r="S428" i="1"/>
  <c r="K428" i="1"/>
  <c r="H428" i="1"/>
  <c r="G428" i="1"/>
  <c r="F428" i="1"/>
  <c r="C428" i="1"/>
  <c r="AS428" i="1" s="1"/>
  <c r="AQ427" i="1"/>
  <c r="AN427" i="1"/>
  <c r="AM427" i="1"/>
  <c r="AK427" i="1"/>
  <c r="AJ427" i="1"/>
  <c r="AI427" i="1"/>
  <c r="AE427" i="1"/>
  <c r="AD427" i="1"/>
  <c r="AC427" i="1"/>
  <c r="W427" i="1"/>
  <c r="V427" i="1"/>
  <c r="U427" i="1"/>
  <c r="T427" i="1"/>
  <c r="S427" i="1"/>
  <c r="K427" i="1"/>
  <c r="H427" i="1"/>
  <c r="G427" i="1"/>
  <c r="F427" i="1"/>
  <c r="C427" i="1"/>
  <c r="AS427" i="1" s="1"/>
  <c r="AQ426" i="1"/>
  <c r="AO426" i="1"/>
  <c r="AN426" i="1"/>
  <c r="AM426" i="1"/>
  <c r="AK426" i="1"/>
  <c r="AJ426" i="1"/>
  <c r="AI426" i="1"/>
  <c r="AE426" i="1"/>
  <c r="AD426" i="1"/>
  <c r="AC426" i="1"/>
  <c r="W426" i="1"/>
  <c r="V426" i="1"/>
  <c r="U426" i="1"/>
  <c r="T426" i="1"/>
  <c r="S426" i="1"/>
  <c r="K426" i="1"/>
  <c r="H426" i="1"/>
  <c r="G426" i="1"/>
  <c r="F426" i="1"/>
  <c r="C426" i="1"/>
  <c r="AS426" i="1" s="1"/>
  <c r="AQ425" i="1"/>
  <c r="AO425" i="1"/>
  <c r="AN425" i="1"/>
  <c r="AM425" i="1"/>
  <c r="AK425" i="1"/>
  <c r="AJ425" i="1"/>
  <c r="AI425" i="1"/>
  <c r="AE425" i="1"/>
  <c r="AD425" i="1"/>
  <c r="AC425" i="1"/>
  <c r="W425" i="1"/>
  <c r="V425" i="1"/>
  <c r="U425" i="1"/>
  <c r="T425" i="1"/>
  <c r="S425" i="1"/>
  <c r="K425" i="1"/>
  <c r="H425" i="1"/>
  <c r="G425" i="1"/>
  <c r="F425" i="1"/>
  <c r="C425" i="1"/>
  <c r="AS425" i="1" s="1"/>
  <c r="AQ424" i="1"/>
  <c r="AO424" i="1"/>
  <c r="AN424" i="1"/>
  <c r="AM424" i="1"/>
  <c r="AK424" i="1"/>
  <c r="AJ424" i="1"/>
  <c r="AI424" i="1"/>
  <c r="AE424" i="1"/>
  <c r="AD424" i="1"/>
  <c r="AC424" i="1"/>
  <c r="W424" i="1"/>
  <c r="V424" i="1"/>
  <c r="U424" i="1"/>
  <c r="T424" i="1"/>
  <c r="S424" i="1"/>
  <c r="K424" i="1"/>
  <c r="H424" i="1"/>
  <c r="G424" i="1"/>
  <c r="F424" i="1"/>
  <c r="C424" i="1"/>
  <c r="AS424" i="1" s="1"/>
  <c r="AQ423" i="1"/>
  <c r="AO423" i="1"/>
  <c r="AN423" i="1"/>
  <c r="AM423" i="1"/>
  <c r="AK423" i="1"/>
  <c r="AJ423" i="1"/>
  <c r="AI423" i="1"/>
  <c r="AE423" i="1"/>
  <c r="AD423" i="1"/>
  <c r="AC423" i="1"/>
  <c r="W423" i="1"/>
  <c r="V423" i="1"/>
  <c r="U423" i="1"/>
  <c r="T423" i="1"/>
  <c r="S423" i="1"/>
  <c r="K423" i="1"/>
  <c r="H423" i="1"/>
  <c r="G423" i="1"/>
  <c r="F423" i="1"/>
  <c r="C423" i="1"/>
  <c r="AS423" i="1" s="1"/>
  <c r="AQ422" i="1"/>
  <c r="AO422" i="1"/>
  <c r="AN422" i="1"/>
  <c r="AM422" i="1"/>
  <c r="AK422" i="1"/>
  <c r="AJ422" i="1"/>
  <c r="AI422" i="1"/>
  <c r="AE422" i="1"/>
  <c r="AD422" i="1"/>
  <c r="AC422" i="1"/>
  <c r="W422" i="1"/>
  <c r="V422" i="1"/>
  <c r="U422" i="1"/>
  <c r="T422" i="1"/>
  <c r="S422" i="1"/>
  <c r="K422" i="1"/>
  <c r="H422" i="1"/>
  <c r="G422" i="1"/>
  <c r="F422" i="1"/>
  <c r="C422" i="1"/>
  <c r="AS422" i="1" s="1"/>
  <c r="AQ421" i="1"/>
  <c r="AO421" i="1"/>
  <c r="AN421" i="1"/>
  <c r="AM421" i="1"/>
  <c r="AK421" i="1"/>
  <c r="AJ421" i="1"/>
  <c r="AI421" i="1"/>
  <c r="AE421" i="1"/>
  <c r="AD421" i="1"/>
  <c r="AC421" i="1"/>
  <c r="W421" i="1"/>
  <c r="V421" i="1"/>
  <c r="U421" i="1"/>
  <c r="T421" i="1"/>
  <c r="S421" i="1"/>
  <c r="K421" i="1"/>
  <c r="H421" i="1"/>
  <c r="G421" i="1"/>
  <c r="F421" i="1"/>
  <c r="C421" i="1"/>
  <c r="AS421" i="1" s="1"/>
  <c r="AQ420" i="1"/>
  <c r="AO420" i="1"/>
  <c r="AN420" i="1"/>
  <c r="AM420" i="1"/>
  <c r="AK420" i="1"/>
  <c r="AJ420" i="1"/>
  <c r="AI420" i="1"/>
  <c r="AE420" i="1"/>
  <c r="AD420" i="1"/>
  <c r="AC420" i="1"/>
  <c r="W420" i="1"/>
  <c r="V420" i="1"/>
  <c r="U420" i="1"/>
  <c r="T420" i="1"/>
  <c r="S420" i="1"/>
  <c r="K420" i="1"/>
  <c r="H420" i="1"/>
  <c r="G420" i="1"/>
  <c r="F420" i="1"/>
  <c r="C420" i="1"/>
  <c r="AS420" i="1" s="1"/>
  <c r="AQ419" i="1"/>
  <c r="AO419" i="1"/>
  <c r="AN419" i="1"/>
  <c r="AM419" i="1"/>
  <c r="AK419" i="1"/>
  <c r="AJ419" i="1"/>
  <c r="AI419" i="1"/>
  <c r="AE419" i="1"/>
  <c r="AD419" i="1"/>
  <c r="AC419" i="1"/>
  <c r="W419" i="1"/>
  <c r="V419" i="1"/>
  <c r="U419" i="1"/>
  <c r="T419" i="1"/>
  <c r="S419" i="1"/>
  <c r="K419" i="1"/>
  <c r="H419" i="1"/>
  <c r="G419" i="1"/>
  <c r="F419" i="1"/>
  <c r="C419" i="1"/>
  <c r="AS419" i="1" s="1"/>
  <c r="AQ418" i="1"/>
  <c r="AO418" i="1"/>
  <c r="AN418" i="1"/>
  <c r="AM418" i="1"/>
  <c r="AK418" i="1"/>
  <c r="AJ418" i="1"/>
  <c r="AI418" i="1"/>
  <c r="AE418" i="1"/>
  <c r="AD418" i="1"/>
  <c r="AC418" i="1"/>
  <c r="W418" i="1"/>
  <c r="V418" i="1"/>
  <c r="U418" i="1"/>
  <c r="T418" i="1"/>
  <c r="S418" i="1"/>
  <c r="K418" i="1"/>
  <c r="H418" i="1"/>
  <c r="G418" i="1"/>
  <c r="F418" i="1"/>
  <c r="C418" i="1"/>
  <c r="AS418" i="1" s="1"/>
  <c r="AQ417" i="1"/>
  <c r="AO417" i="1"/>
  <c r="AN417" i="1"/>
  <c r="AM417" i="1"/>
  <c r="AK417" i="1"/>
  <c r="AJ417" i="1"/>
  <c r="AI417" i="1"/>
  <c r="AE417" i="1"/>
  <c r="AD417" i="1"/>
  <c r="AC417" i="1"/>
  <c r="W417" i="1"/>
  <c r="V417" i="1"/>
  <c r="U417" i="1"/>
  <c r="T417" i="1"/>
  <c r="S417" i="1"/>
  <c r="K417" i="1"/>
  <c r="H417" i="1"/>
  <c r="G417" i="1"/>
  <c r="F417" i="1"/>
  <c r="C417" i="1"/>
  <c r="AS417" i="1" s="1"/>
  <c r="AQ416" i="1"/>
  <c r="AO416" i="1"/>
  <c r="AN416" i="1"/>
  <c r="AM416" i="1"/>
  <c r="AK416" i="1"/>
  <c r="AJ416" i="1"/>
  <c r="AI416" i="1"/>
  <c r="AE416" i="1"/>
  <c r="AD416" i="1"/>
  <c r="AC416" i="1"/>
  <c r="W416" i="1"/>
  <c r="V416" i="1"/>
  <c r="U416" i="1"/>
  <c r="T416" i="1"/>
  <c r="S416" i="1"/>
  <c r="K416" i="1"/>
  <c r="H416" i="1"/>
  <c r="G416" i="1"/>
  <c r="F416" i="1"/>
  <c r="C416" i="1"/>
  <c r="AS416" i="1" s="1"/>
  <c r="AQ415" i="1"/>
  <c r="AO415" i="1"/>
  <c r="AN415" i="1"/>
  <c r="AM415" i="1"/>
  <c r="AK415" i="1"/>
  <c r="AJ415" i="1"/>
  <c r="AI415" i="1"/>
  <c r="AE415" i="1"/>
  <c r="AD415" i="1"/>
  <c r="AC415" i="1"/>
  <c r="W415" i="1"/>
  <c r="V415" i="1"/>
  <c r="U415" i="1"/>
  <c r="T415" i="1"/>
  <c r="S415" i="1"/>
  <c r="K415" i="1"/>
  <c r="H415" i="1"/>
  <c r="G415" i="1"/>
  <c r="F415" i="1"/>
  <c r="C415" i="1"/>
  <c r="AS415" i="1" s="1"/>
  <c r="AT414" i="1"/>
  <c r="AT415" i="1" s="1"/>
  <c r="AT416" i="1" s="1"/>
  <c r="AT417" i="1" s="1"/>
  <c r="AT418" i="1" s="1"/>
  <c r="AT419" i="1" s="1"/>
  <c r="AT420" i="1" s="1"/>
  <c r="AT421" i="1" s="1"/>
  <c r="AT422" i="1" s="1"/>
  <c r="AT423" i="1" s="1"/>
  <c r="AT424" i="1" s="1"/>
  <c r="AT425" i="1" s="1"/>
  <c r="AT426" i="1" s="1"/>
  <c r="AQ414" i="1"/>
  <c r="AO414" i="1"/>
  <c r="AN414" i="1"/>
  <c r="AM414" i="1"/>
  <c r="AK414" i="1"/>
  <c r="AJ414" i="1"/>
  <c r="AI414" i="1"/>
  <c r="AE414" i="1"/>
  <c r="AD414" i="1"/>
  <c r="AC414" i="1"/>
  <c r="W414" i="1"/>
  <c r="V414" i="1"/>
  <c r="U414" i="1"/>
  <c r="T414" i="1"/>
  <c r="S414" i="1"/>
  <c r="Q414" i="1"/>
  <c r="Q415" i="1" s="1"/>
  <c r="Q416" i="1" s="1"/>
  <c r="Q417" i="1" s="1"/>
  <c r="Q418" i="1" s="1"/>
  <c r="Q419" i="1" s="1"/>
  <c r="Q420" i="1" s="1"/>
  <c r="Q421" i="1" s="1"/>
  <c r="Q422" i="1" s="1"/>
  <c r="Q423" i="1" s="1"/>
  <c r="Q424" i="1" s="1"/>
  <c r="Q425" i="1" s="1"/>
  <c r="Q426" i="1" s="1"/>
  <c r="Q427" i="1" s="1"/>
  <c r="Q428" i="1" s="1"/>
  <c r="Q429" i="1" s="1"/>
  <c r="Q430" i="1" s="1"/>
  <c r="Q431" i="1" s="1"/>
  <c r="Q432" i="1" s="1"/>
  <c r="Q433" i="1" s="1"/>
  <c r="Q434" i="1" s="1"/>
  <c r="Q435" i="1" s="1"/>
  <c r="Q436" i="1" s="1"/>
  <c r="Q437" i="1" s="1"/>
  <c r="Q438" i="1" s="1"/>
  <c r="Q439" i="1" s="1"/>
  <c r="Q440" i="1" s="1"/>
  <c r="Q441" i="1" s="1"/>
  <c r="Q442" i="1" s="1"/>
  <c r="Q443" i="1" s="1"/>
  <c r="Q444" i="1" s="1"/>
  <c r="Q445" i="1" s="1"/>
  <c r="Q446" i="1" s="1"/>
  <c r="Q447" i="1" s="1"/>
  <c r="Q448" i="1" s="1"/>
  <c r="Q449" i="1" s="1"/>
  <c r="Q450" i="1" s="1"/>
  <c r="Q451" i="1" s="1"/>
  <c r="Q452" i="1" s="1"/>
  <c r="Q453" i="1" s="1"/>
  <c r="Q454" i="1" s="1"/>
  <c r="Q455" i="1" s="1"/>
  <c r="Q456" i="1" s="1"/>
  <c r="Q457" i="1" s="1"/>
  <c r="Q458" i="1" s="1"/>
  <c r="Q459" i="1" s="1"/>
  <c r="Q460" i="1" s="1"/>
  <c r="Q461" i="1" s="1"/>
  <c r="P414" i="1"/>
  <c r="P415" i="1" s="1"/>
  <c r="P416" i="1" s="1"/>
  <c r="P417" i="1" s="1"/>
  <c r="P418" i="1" s="1"/>
  <c r="P419" i="1" s="1"/>
  <c r="P420" i="1" s="1"/>
  <c r="P421" i="1" s="1"/>
  <c r="P422" i="1" s="1"/>
  <c r="P423" i="1" s="1"/>
  <c r="P424" i="1" s="1"/>
  <c r="P425" i="1" s="1"/>
  <c r="P426" i="1" s="1"/>
  <c r="P427" i="1" s="1"/>
  <c r="P428" i="1" s="1"/>
  <c r="P429" i="1" s="1"/>
  <c r="P430" i="1" s="1"/>
  <c r="P431" i="1" s="1"/>
  <c r="P432" i="1" s="1"/>
  <c r="P433" i="1" s="1"/>
  <c r="P434" i="1" s="1"/>
  <c r="P435" i="1" s="1"/>
  <c r="P436" i="1" s="1"/>
  <c r="P437" i="1" s="1"/>
  <c r="P438" i="1" s="1"/>
  <c r="P439" i="1" s="1"/>
  <c r="P440" i="1" s="1"/>
  <c r="P441" i="1" s="1"/>
  <c r="P442" i="1" s="1"/>
  <c r="P443" i="1" s="1"/>
  <c r="P444" i="1" s="1"/>
  <c r="P445" i="1" s="1"/>
  <c r="P446" i="1" s="1"/>
  <c r="P447" i="1" s="1"/>
  <c r="P448" i="1" s="1"/>
  <c r="P449" i="1" s="1"/>
  <c r="P450" i="1" s="1"/>
  <c r="P451" i="1" s="1"/>
  <c r="P452" i="1" s="1"/>
  <c r="P453" i="1" s="1"/>
  <c r="P454" i="1" s="1"/>
  <c r="P455" i="1" s="1"/>
  <c r="P456" i="1" s="1"/>
  <c r="P457" i="1" s="1"/>
  <c r="P458" i="1" s="1"/>
  <c r="P459" i="1" s="1"/>
  <c r="P460" i="1" s="1"/>
  <c r="P461" i="1" s="1"/>
  <c r="O414" i="1"/>
  <c r="O415" i="1" s="1"/>
  <c r="O416" i="1" s="1"/>
  <c r="O417" i="1" s="1"/>
  <c r="O418" i="1" s="1"/>
  <c r="O419" i="1" s="1"/>
  <c r="O420" i="1" s="1"/>
  <c r="O421" i="1" s="1"/>
  <c r="O422" i="1" s="1"/>
  <c r="O423" i="1" s="1"/>
  <c r="O424" i="1" s="1"/>
  <c r="O425" i="1" s="1"/>
  <c r="O426" i="1" s="1"/>
  <c r="O427" i="1" s="1"/>
  <c r="O428" i="1" s="1"/>
  <c r="O429" i="1" s="1"/>
  <c r="O430" i="1" s="1"/>
  <c r="O431" i="1" s="1"/>
  <c r="O432" i="1" s="1"/>
  <c r="O433" i="1" s="1"/>
  <c r="O434" i="1" s="1"/>
  <c r="O435" i="1" s="1"/>
  <c r="O436" i="1" s="1"/>
  <c r="O437" i="1" s="1"/>
  <c r="O438" i="1" s="1"/>
  <c r="O439" i="1" s="1"/>
  <c r="O440" i="1" s="1"/>
  <c r="O441" i="1" s="1"/>
  <c r="O442" i="1" s="1"/>
  <c r="O443" i="1" s="1"/>
  <c r="O444" i="1" s="1"/>
  <c r="O445" i="1" s="1"/>
  <c r="O446" i="1" s="1"/>
  <c r="O447" i="1" s="1"/>
  <c r="O448" i="1" s="1"/>
  <c r="O449" i="1" s="1"/>
  <c r="O450" i="1" s="1"/>
  <c r="O451" i="1" s="1"/>
  <c r="O452" i="1" s="1"/>
  <c r="O453" i="1" s="1"/>
  <c r="O454" i="1" s="1"/>
  <c r="O455" i="1" s="1"/>
  <c r="O456" i="1" s="1"/>
  <c r="O457" i="1" s="1"/>
  <c r="O458" i="1" s="1"/>
  <c r="O459" i="1" s="1"/>
  <c r="O460" i="1" s="1"/>
  <c r="O461" i="1" s="1"/>
  <c r="O462" i="1" s="1"/>
  <c r="N414" i="1"/>
  <c r="N415" i="1" s="1"/>
  <c r="N416" i="1" s="1"/>
  <c r="N417" i="1" s="1"/>
  <c r="N418" i="1" s="1"/>
  <c r="N419" i="1" s="1"/>
  <c r="N420" i="1" s="1"/>
  <c r="N421" i="1" s="1"/>
  <c r="N422" i="1" s="1"/>
  <c r="N423" i="1" s="1"/>
  <c r="N424" i="1" s="1"/>
  <c r="N425" i="1" s="1"/>
  <c r="N426" i="1" s="1"/>
  <c r="N427" i="1" s="1"/>
  <c r="N428" i="1" s="1"/>
  <c r="N429" i="1" s="1"/>
  <c r="N430" i="1" s="1"/>
  <c r="N431" i="1" s="1"/>
  <c r="N432" i="1" s="1"/>
  <c r="N433" i="1" s="1"/>
  <c r="N434" i="1" s="1"/>
  <c r="N435" i="1" s="1"/>
  <c r="N436" i="1" s="1"/>
  <c r="N437" i="1" s="1"/>
  <c r="N438" i="1" s="1"/>
  <c r="N439" i="1" s="1"/>
  <c r="N440" i="1" s="1"/>
  <c r="N441" i="1" s="1"/>
  <c r="N442" i="1" s="1"/>
  <c r="N443" i="1" s="1"/>
  <c r="N444" i="1" s="1"/>
  <c r="N445" i="1" s="1"/>
  <c r="N446" i="1" s="1"/>
  <c r="N447" i="1" s="1"/>
  <c r="N448" i="1" s="1"/>
  <c r="N449" i="1" s="1"/>
  <c r="N450" i="1" s="1"/>
  <c r="N451" i="1" s="1"/>
  <c r="N452" i="1" s="1"/>
  <c r="N453" i="1" s="1"/>
  <c r="N454" i="1" s="1"/>
  <c r="N455" i="1" s="1"/>
  <c r="N456" i="1" s="1"/>
  <c r="N457" i="1" s="1"/>
  <c r="N458" i="1" s="1"/>
  <c r="N459" i="1" s="1"/>
  <c r="N460" i="1" s="1"/>
  <c r="N461" i="1" s="1"/>
  <c r="M414" i="1"/>
  <c r="K414" i="1"/>
  <c r="H414" i="1"/>
  <c r="G414" i="1"/>
  <c r="F414" i="1"/>
  <c r="C414" i="1"/>
  <c r="AS414" i="1" s="1"/>
  <c r="AO413" i="1"/>
  <c r="AN413" i="1"/>
  <c r="AM413" i="1"/>
  <c r="AK413" i="1"/>
  <c r="AJ413" i="1"/>
  <c r="AI413" i="1"/>
  <c r="AE413" i="1"/>
  <c r="AD413" i="1"/>
  <c r="AC413" i="1"/>
  <c r="W413" i="1"/>
  <c r="V413" i="1"/>
  <c r="U413" i="1"/>
  <c r="T413" i="1"/>
  <c r="S413" i="1"/>
  <c r="R413" i="1"/>
  <c r="K413" i="1"/>
  <c r="H413" i="1"/>
  <c r="G413" i="1"/>
  <c r="F413" i="1"/>
  <c r="E413" i="1"/>
  <c r="E414" i="1" s="1"/>
  <c r="E415" i="1" s="1"/>
  <c r="E416" i="1" s="1"/>
  <c r="E417" i="1" s="1"/>
  <c r="E418" i="1" s="1"/>
  <c r="E419" i="1" s="1"/>
  <c r="E420" i="1" s="1"/>
  <c r="E421" i="1" s="1"/>
  <c r="E422" i="1" s="1"/>
  <c r="E423" i="1" s="1"/>
  <c r="E424" i="1" s="1"/>
  <c r="E425" i="1" s="1"/>
  <c r="E426" i="1" s="1"/>
  <c r="E427" i="1" s="1"/>
  <c r="E428" i="1" s="1"/>
  <c r="E429" i="1" s="1"/>
  <c r="E430" i="1" s="1"/>
  <c r="E431" i="1" s="1"/>
  <c r="E432" i="1" s="1"/>
  <c r="E433" i="1" s="1"/>
  <c r="E434" i="1" s="1"/>
  <c r="E435" i="1" s="1"/>
  <c r="E436" i="1" s="1"/>
  <c r="E437" i="1" s="1"/>
  <c r="E438" i="1" s="1"/>
  <c r="E439" i="1" s="1"/>
  <c r="E440" i="1" s="1"/>
  <c r="E441" i="1" s="1"/>
  <c r="E442" i="1" s="1"/>
  <c r="E443" i="1" s="1"/>
  <c r="E444" i="1" s="1"/>
  <c r="E445" i="1" s="1"/>
  <c r="E446" i="1" s="1"/>
  <c r="E447" i="1" s="1"/>
  <c r="E448" i="1" s="1"/>
  <c r="E449" i="1" s="1"/>
  <c r="E450" i="1" s="1"/>
  <c r="E451" i="1" s="1"/>
  <c r="E452" i="1" s="1"/>
  <c r="E453" i="1" s="1"/>
  <c r="E454" i="1" s="1"/>
  <c r="E455" i="1" s="1"/>
  <c r="E456" i="1" s="1"/>
  <c r="E457" i="1" s="1"/>
  <c r="E458" i="1" s="1"/>
  <c r="E459" i="1" s="1"/>
  <c r="E460" i="1" s="1"/>
  <c r="E461" i="1" s="1"/>
  <c r="D413" i="1"/>
  <c r="D414" i="1" s="1"/>
  <c r="D415" i="1" s="1"/>
  <c r="D416" i="1" s="1"/>
  <c r="D417" i="1" s="1"/>
  <c r="D418" i="1" s="1"/>
  <c r="D419" i="1" s="1"/>
  <c r="D420" i="1" s="1"/>
  <c r="D421" i="1" s="1"/>
  <c r="D422" i="1" s="1"/>
  <c r="D423" i="1" s="1"/>
  <c r="D424" i="1" s="1"/>
  <c r="D425" i="1" s="1"/>
  <c r="D426" i="1" s="1"/>
  <c r="D427" i="1" s="1"/>
  <c r="D428" i="1" s="1"/>
  <c r="D429" i="1" s="1"/>
  <c r="D430" i="1" s="1"/>
  <c r="D431" i="1" s="1"/>
  <c r="D432" i="1" s="1"/>
  <c r="D433" i="1" s="1"/>
  <c r="D434" i="1" s="1"/>
  <c r="D435" i="1" s="1"/>
  <c r="D436" i="1" s="1"/>
  <c r="D437" i="1" s="1"/>
  <c r="D438" i="1" s="1"/>
  <c r="D439" i="1" s="1"/>
  <c r="D440" i="1" s="1"/>
  <c r="D441" i="1" s="1"/>
  <c r="D442" i="1" s="1"/>
  <c r="D443" i="1" s="1"/>
  <c r="D444" i="1" s="1"/>
  <c r="D445" i="1" s="1"/>
  <c r="D446" i="1" s="1"/>
  <c r="D447" i="1" s="1"/>
  <c r="D448" i="1" s="1"/>
  <c r="D449" i="1" s="1"/>
  <c r="D450" i="1" s="1"/>
  <c r="D451" i="1" s="1"/>
  <c r="D452" i="1" s="1"/>
  <c r="D453" i="1" s="1"/>
  <c r="D454" i="1" s="1"/>
  <c r="D455" i="1" s="1"/>
  <c r="D456" i="1" s="1"/>
  <c r="D457" i="1" s="1"/>
  <c r="D458" i="1" s="1"/>
  <c r="D459" i="1" s="1"/>
  <c r="D460" i="1" s="1"/>
  <c r="D461" i="1" s="1"/>
  <c r="C413" i="1"/>
  <c r="AS413" i="1" s="1"/>
  <c r="AK412" i="1"/>
  <c r="AF412" i="1"/>
  <c r="X412" i="1"/>
  <c r="R412" i="1"/>
  <c r="AK411" i="1"/>
  <c r="AF411" i="1"/>
  <c r="X411" i="1"/>
  <c r="R411" i="1"/>
  <c r="AK410" i="1"/>
  <c r="AF410" i="1"/>
  <c r="X410" i="1"/>
  <c r="R410" i="1"/>
  <c r="AK409" i="1"/>
  <c r="AF409" i="1"/>
  <c r="X409" i="1"/>
  <c r="R409" i="1"/>
  <c r="AK408" i="1"/>
  <c r="AF408" i="1"/>
  <c r="X408" i="1"/>
  <c r="R408" i="1"/>
  <c r="AK407" i="1"/>
  <c r="AF407" i="1"/>
  <c r="X407" i="1"/>
  <c r="R407" i="1"/>
  <c r="AK406" i="1"/>
  <c r="AF406" i="1"/>
  <c r="X406" i="1"/>
  <c r="R406" i="1"/>
  <c r="AK405" i="1"/>
  <c r="AF405" i="1"/>
  <c r="X405" i="1"/>
  <c r="R405" i="1"/>
  <c r="AK404" i="1"/>
  <c r="AF404" i="1"/>
  <c r="X404" i="1"/>
  <c r="R404" i="1"/>
  <c r="AK403" i="1"/>
  <c r="AF403" i="1"/>
  <c r="X403" i="1"/>
  <c r="R403" i="1"/>
  <c r="AK402" i="1"/>
  <c r="AF402" i="1"/>
  <c r="X402" i="1"/>
  <c r="R402" i="1"/>
  <c r="AK401" i="1"/>
  <c r="AF401" i="1"/>
  <c r="X401" i="1"/>
  <c r="R401" i="1"/>
  <c r="AK400" i="1"/>
  <c r="AF400" i="1"/>
  <c r="X400" i="1"/>
  <c r="R400" i="1"/>
  <c r="AK399" i="1"/>
  <c r="AF399" i="1"/>
  <c r="X399" i="1"/>
  <c r="R399" i="1"/>
  <c r="AK398" i="1"/>
  <c r="AF398" i="1"/>
  <c r="X398" i="1"/>
  <c r="R398" i="1"/>
  <c r="AK397" i="1"/>
  <c r="AF397" i="1"/>
  <c r="X397" i="1"/>
  <c r="R397" i="1"/>
  <c r="AK396" i="1"/>
  <c r="AF396" i="1"/>
  <c r="X396" i="1"/>
  <c r="R396" i="1"/>
  <c r="AK395" i="1"/>
  <c r="AF395" i="1"/>
  <c r="X395" i="1"/>
  <c r="R395" i="1"/>
  <c r="AK394" i="1"/>
  <c r="AF394" i="1"/>
  <c r="X394" i="1"/>
  <c r="R394" i="1"/>
  <c r="AK393" i="1"/>
  <c r="AF393" i="1"/>
  <c r="X393" i="1"/>
  <c r="R393" i="1"/>
  <c r="AK392" i="1"/>
  <c r="AF392" i="1"/>
  <c r="X392" i="1"/>
  <c r="R392" i="1"/>
  <c r="AK391" i="1"/>
  <c r="AF391" i="1"/>
  <c r="X391" i="1"/>
  <c r="R391" i="1"/>
  <c r="AK390" i="1"/>
  <c r="AF390" i="1"/>
  <c r="X390" i="1"/>
  <c r="R390" i="1"/>
  <c r="AK389" i="1"/>
  <c r="AF389" i="1"/>
  <c r="X389" i="1"/>
  <c r="R389" i="1"/>
  <c r="AK388" i="1"/>
  <c r="AF388" i="1"/>
  <c r="X388" i="1"/>
  <c r="R388" i="1"/>
  <c r="AK387" i="1"/>
  <c r="AF387" i="1"/>
  <c r="X387" i="1"/>
  <c r="R387" i="1"/>
  <c r="AK386" i="1"/>
  <c r="AF386" i="1"/>
  <c r="X386" i="1"/>
  <c r="R386" i="1"/>
  <c r="AK385" i="1"/>
  <c r="AF385" i="1"/>
  <c r="X385" i="1"/>
  <c r="R385" i="1"/>
  <c r="AK384" i="1"/>
  <c r="AF384" i="1"/>
  <c r="X384" i="1"/>
  <c r="R384" i="1"/>
  <c r="AK383" i="1"/>
  <c r="AF383" i="1"/>
  <c r="X383" i="1"/>
  <c r="R383" i="1"/>
  <c r="AK382" i="1"/>
  <c r="AF382" i="1"/>
  <c r="X382" i="1"/>
  <c r="R382" i="1"/>
  <c r="AK381" i="1"/>
  <c r="AF381" i="1"/>
  <c r="X381" i="1"/>
  <c r="R381" i="1"/>
  <c r="AK380" i="1"/>
  <c r="AF380" i="1"/>
  <c r="X380" i="1"/>
  <c r="R380" i="1"/>
  <c r="AK379" i="1"/>
  <c r="AF379" i="1"/>
  <c r="X379" i="1"/>
  <c r="R379" i="1"/>
  <c r="AV378" i="1"/>
  <c r="AS378" i="1"/>
  <c r="AK378" i="1"/>
  <c r="AF378" i="1"/>
  <c r="X378" i="1"/>
  <c r="R378" i="1"/>
  <c r="AK377" i="1"/>
  <c r="AF377" i="1"/>
  <c r="X377" i="1"/>
  <c r="R377" i="1"/>
  <c r="AK376" i="1"/>
  <c r="AF376" i="1"/>
  <c r="X376" i="1"/>
  <c r="R376" i="1"/>
  <c r="AK375" i="1"/>
  <c r="AF375" i="1"/>
  <c r="X375" i="1"/>
  <c r="R375" i="1"/>
  <c r="AK374" i="1"/>
  <c r="AF374" i="1"/>
  <c r="X374" i="1"/>
  <c r="R374" i="1"/>
  <c r="AK373" i="1"/>
  <c r="AF373" i="1"/>
  <c r="X373" i="1"/>
  <c r="R373" i="1"/>
  <c r="AK372" i="1"/>
  <c r="AF372" i="1"/>
  <c r="X372" i="1"/>
  <c r="R372" i="1"/>
  <c r="AK371" i="1"/>
  <c r="AF371" i="1"/>
  <c r="X371" i="1"/>
  <c r="R371" i="1"/>
  <c r="AK370" i="1"/>
  <c r="AF370" i="1"/>
  <c r="X370" i="1"/>
  <c r="R370" i="1"/>
  <c r="AK369" i="1"/>
  <c r="AF369" i="1"/>
  <c r="X369" i="1"/>
  <c r="R369" i="1"/>
  <c r="AK368" i="1"/>
  <c r="AF368" i="1"/>
  <c r="X368" i="1"/>
  <c r="R368" i="1"/>
  <c r="AK367" i="1"/>
  <c r="AF367" i="1"/>
  <c r="X367" i="1"/>
  <c r="R367" i="1"/>
  <c r="AK366" i="1"/>
  <c r="AF366" i="1"/>
  <c r="X366" i="1"/>
  <c r="R366" i="1"/>
  <c r="AK365" i="1"/>
  <c r="AF365" i="1"/>
  <c r="X365" i="1"/>
  <c r="R365" i="1"/>
  <c r="AK364" i="1"/>
  <c r="AF364" i="1"/>
  <c r="X364" i="1"/>
  <c r="R364" i="1"/>
  <c r="AK363" i="1"/>
  <c r="AF363" i="1"/>
  <c r="X363" i="1"/>
  <c r="R363" i="1"/>
  <c r="AK362" i="1"/>
  <c r="AF362" i="1"/>
  <c r="X362" i="1"/>
  <c r="R362" i="1"/>
  <c r="AK361" i="1"/>
  <c r="AF361" i="1"/>
  <c r="X361" i="1"/>
  <c r="R361" i="1"/>
  <c r="AK360" i="1"/>
  <c r="AF360" i="1"/>
  <c r="X360" i="1"/>
  <c r="R360" i="1"/>
  <c r="AK359" i="1"/>
  <c r="AF359" i="1"/>
  <c r="X359" i="1"/>
  <c r="R359" i="1"/>
  <c r="AK358" i="1"/>
  <c r="AF358" i="1"/>
  <c r="X358" i="1"/>
  <c r="R358" i="1"/>
  <c r="AK357" i="1"/>
  <c r="AF357" i="1"/>
  <c r="X357" i="1"/>
  <c r="R357" i="1"/>
  <c r="AK356" i="1"/>
  <c r="AF356" i="1"/>
  <c r="X356" i="1"/>
  <c r="R356" i="1"/>
  <c r="AK355" i="1"/>
  <c r="AF355" i="1"/>
  <c r="X355" i="1"/>
  <c r="R355" i="1"/>
  <c r="AK354" i="1"/>
  <c r="AF354" i="1"/>
  <c r="X354" i="1"/>
  <c r="R354" i="1"/>
  <c r="AK353" i="1"/>
  <c r="AF353" i="1"/>
  <c r="X353" i="1"/>
  <c r="R353" i="1"/>
  <c r="AV352" i="1"/>
  <c r="AS352" i="1"/>
  <c r="AK352" i="1"/>
  <c r="AF352" i="1"/>
  <c r="X352" i="1"/>
  <c r="R352" i="1"/>
  <c r="AK351" i="1"/>
  <c r="AF351" i="1"/>
  <c r="X351" i="1"/>
  <c r="R351" i="1"/>
  <c r="AK350" i="1"/>
  <c r="AF350" i="1"/>
  <c r="X350" i="1"/>
  <c r="R350" i="1"/>
  <c r="AK349" i="1"/>
  <c r="AF349" i="1"/>
  <c r="X349" i="1"/>
  <c r="R349" i="1"/>
  <c r="AK348" i="1"/>
  <c r="AF348" i="1"/>
  <c r="X348" i="1"/>
  <c r="R348" i="1"/>
  <c r="AK347" i="1"/>
  <c r="AF347" i="1"/>
  <c r="X347" i="1"/>
  <c r="R347" i="1"/>
  <c r="AK346" i="1"/>
  <c r="AF346" i="1"/>
  <c r="X346" i="1"/>
  <c r="R346" i="1"/>
  <c r="AK345" i="1"/>
  <c r="AF345" i="1"/>
  <c r="X345" i="1"/>
  <c r="R345" i="1"/>
  <c r="AK344" i="1"/>
  <c r="AF344" i="1"/>
  <c r="X344" i="1"/>
  <c r="R344" i="1"/>
  <c r="AK343" i="1"/>
  <c r="AF343" i="1"/>
  <c r="X343" i="1"/>
  <c r="R343" i="1"/>
  <c r="AK342" i="1"/>
  <c r="AF342" i="1"/>
  <c r="X342" i="1"/>
  <c r="R342" i="1"/>
  <c r="AK341" i="1"/>
  <c r="AF341" i="1"/>
  <c r="X341" i="1"/>
  <c r="R341" i="1"/>
  <c r="AK340" i="1"/>
  <c r="AF340" i="1"/>
  <c r="X340" i="1"/>
  <c r="R340" i="1"/>
  <c r="AK339" i="1"/>
  <c r="AF339" i="1"/>
  <c r="X339" i="1"/>
  <c r="R339" i="1"/>
  <c r="AK338" i="1"/>
  <c r="AF338" i="1"/>
  <c r="X338" i="1"/>
  <c r="R338" i="1"/>
  <c r="AK337" i="1"/>
  <c r="AF337" i="1"/>
  <c r="X337" i="1"/>
  <c r="R337" i="1"/>
  <c r="AK336" i="1"/>
  <c r="AF336" i="1"/>
  <c r="X336" i="1"/>
  <c r="R336" i="1"/>
  <c r="AK335" i="1"/>
  <c r="AF335" i="1"/>
  <c r="X335" i="1"/>
  <c r="R335" i="1"/>
  <c r="AK334" i="1"/>
  <c r="AF334" i="1"/>
  <c r="X334" i="1"/>
  <c r="R334" i="1"/>
  <c r="AK333" i="1"/>
  <c r="AF333" i="1"/>
  <c r="X333" i="1"/>
  <c r="R333" i="1"/>
  <c r="AV332" i="1"/>
  <c r="AS332" i="1"/>
  <c r="AK332" i="1"/>
  <c r="AF332" i="1"/>
  <c r="X332" i="1"/>
  <c r="R332" i="1"/>
  <c r="AK331" i="1"/>
  <c r="AF331" i="1"/>
  <c r="X331" i="1"/>
  <c r="R331" i="1"/>
  <c r="AK330" i="1"/>
  <c r="AF330" i="1"/>
  <c r="X330" i="1"/>
  <c r="R330" i="1"/>
  <c r="AK329" i="1"/>
  <c r="AF329" i="1"/>
  <c r="X329" i="1"/>
  <c r="R329" i="1"/>
  <c r="AK328" i="1"/>
  <c r="AF328" i="1"/>
  <c r="X328" i="1"/>
  <c r="R328" i="1"/>
  <c r="AK327" i="1"/>
  <c r="AF327" i="1"/>
  <c r="X327" i="1"/>
  <c r="R327" i="1"/>
  <c r="AK326" i="1"/>
  <c r="AF326" i="1"/>
  <c r="X326" i="1"/>
  <c r="R326" i="1"/>
  <c r="AK325" i="1"/>
  <c r="AF325" i="1"/>
  <c r="X325" i="1"/>
  <c r="R325" i="1"/>
  <c r="AY324" i="1"/>
  <c r="AX324" i="1"/>
  <c r="AW324" i="1"/>
  <c r="AU324" i="1"/>
  <c r="AT324" i="1"/>
  <c r="AS324" i="1"/>
  <c r="AK324" i="1"/>
  <c r="AF324" i="1"/>
  <c r="X324" i="1"/>
  <c r="R324" i="1"/>
  <c r="AK323" i="1"/>
  <c r="AF323" i="1"/>
  <c r="X323" i="1"/>
  <c r="R323" i="1"/>
  <c r="AK322" i="1"/>
  <c r="AF322" i="1"/>
  <c r="X322" i="1"/>
  <c r="R322" i="1"/>
  <c r="AK321" i="1"/>
  <c r="AF321" i="1"/>
  <c r="X321" i="1"/>
  <c r="R321" i="1"/>
  <c r="AK320" i="1"/>
  <c r="AF320" i="1"/>
  <c r="X320" i="1"/>
  <c r="R320" i="1"/>
  <c r="AK319" i="1"/>
  <c r="AF319" i="1"/>
  <c r="X319" i="1"/>
  <c r="R319" i="1"/>
  <c r="AK318" i="1"/>
  <c r="AF318" i="1"/>
  <c r="X318" i="1"/>
  <c r="R318" i="1"/>
  <c r="AK317" i="1"/>
  <c r="AF317" i="1"/>
  <c r="X317" i="1"/>
  <c r="R317" i="1"/>
  <c r="AK316" i="1"/>
  <c r="AF316" i="1"/>
  <c r="X316" i="1"/>
  <c r="R316" i="1"/>
  <c r="AK315" i="1"/>
  <c r="AF315" i="1"/>
  <c r="X315" i="1"/>
  <c r="R315" i="1"/>
  <c r="AK314" i="1"/>
  <c r="AF314" i="1"/>
  <c r="X314" i="1"/>
  <c r="R314" i="1"/>
  <c r="AK313" i="1"/>
  <c r="AF313" i="1"/>
  <c r="X313" i="1"/>
  <c r="R313" i="1"/>
  <c r="AK312" i="1"/>
  <c r="AF312" i="1"/>
  <c r="X312" i="1"/>
  <c r="R312" i="1"/>
  <c r="AK311" i="1"/>
  <c r="AF311" i="1"/>
  <c r="X311" i="1"/>
  <c r="R311" i="1"/>
  <c r="AK310" i="1"/>
  <c r="AF310" i="1"/>
  <c r="X310" i="1"/>
  <c r="R310" i="1"/>
  <c r="AK309" i="1"/>
  <c r="AF309" i="1"/>
  <c r="X309" i="1"/>
  <c r="R309" i="1"/>
  <c r="AK308" i="1"/>
  <c r="AF308" i="1"/>
  <c r="X308" i="1"/>
  <c r="R308" i="1"/>
  <c r="AK307" i="1"/>
  <c r="AF307" i="1"/>
  <c r="X307" i="1"/>
  <c r="R307" i="1"/>
  <c r="AK306" i="1"/>
  <c r="AF306" i="1"/>
  <c r="X306" i="1"/>
  <c r="R306" i="1"/>
  <c r="AK305" i="1"/>
  <c r="AF305" i="1"/>
  <c r="X305" i="1"/>
  <c r="R305" i="1"/>
  <c r="AK304" i="1"/>
  <c r="AF304" i="1"/>
  <c r="X304" i="1"/>
  <c r="R304" i="1"/>
  <c r="AK303" i="1"/>
  <c r="AF303" i="1"/>
  <c r="X303" i="1"/>
  <c r="R303" i="1"/>
  <c r="AK302" i="1"/>
  <c r="AF302" i="1"/>
  <c r="X302" i="1"/>
  <c r="R302" i="1"/>
  <c r="AK301" i="1"/>
  <c r="AF301" i="1"/>
  <c r="X301" i="1"/>
  <c r="R301" i="1"/>
  <c r="AK300" i="1"/>
  <c r="AF300" i="1"/>
  <c r="X300" i="1"/>
  <c r="R300" i="1"/>
  <c r="AK299" i="1"/>
  <c r="AF299" i="1"/>
  <c r="X299" i="1"/>
  <c r="R299" i="1"/>
  <c r="AV298" i="1"/>
  <c r="AV324" i="1" s="1"/>
  <c r="AS298" i="1"/>
  <c r="AK298" i="1"/>
  <c r="AF298" i="1"/>
  <c r="X298" i="1"/>
  <c r="R298" i="1"/>
  <c r="AK297" i="1"/>
  <c r="AF297" i="1"/>
  <c r="X297" i="1"/>
  <c r="R297" i="1"/>
  <c r="AK296" i="1"/>
  <c r="AF296" i="1"/>
  <c r="X296" i="1"/>
  <c r="R296" i="1"/>
  <c r="AK295" i="1"/>
  <c r="AF295" i="1"/>
  <c r="X295" i="1"/>
  <c r="R295" i="1"/>
  <c r="AK294" i="1"/>
  <c r="AF294" i="1"/>
  <c r="X294" i="1"/>
  <c r="R294" i="1"/>
  <c r="AK293" i="1"/>
  <c r="AF293" i="1"/>
  <c r="X293" i="1"/>
  <c r="R293" i="1"/>
  <c r="AK292" i="1"/>
  <c r="AF292" i="1"/>
  <c r="X292" i="1"/>
  <c r="R292" i="1"/>
  <c r="AK291" i="1"/>
  <c r="AF291" i="1"/>
  <c r="X291" i="1"/>
  <c r="R291" i="1"/>
  <c r="AK290" i="1"/>
  <c r="AF290" i="1"/>
  <c r="X290" i="1"/>
  <c r="R290" i="1"/>
  <c r="AK289" i="1"/>
  <c r="AF289" i="1"/>
  <c r="X289" i="1"/>
  <c r="R289" i="1"/>
  <c r="AK288" i="1"/>
  <c r="AF288" i="1"/>
  <c r="X288" i="1"/>
  <c r="R288" i="1"/>
  <c r="AK287" i="1"/>
  <c r="AF287" i="1"/>
  <c r="X287" i="1"/>
  <c r="R287" i="1"/>
  <c r="AK286" i="1"/>
  <c r="AF286" i="1"/>
  <c r="X286" i="1"/>
  <c r="R286" i="1"/>
  <c r="AK285" i="1"/>
  <c r="AF285" i="1"/>
  <c r="X285" i="1"/>
  <c r="R285" i="1"/>
  <c r="AK284" i="1"/>
  <c r="AF284" i="1"/>
  <c r="X284" i="1"/>
  <c r="R284" i="1"/>
  <c r="AK283" i="1"/>
  <c r="AF283" i="1"/>
  <c r="X283" i="1"/>
  <c r="R283" i="1"/>
  <c r="AK282" i="1"/>
  <c r="AF282" i="1"/>
  <c r="X282" i="1"/>
  <c r="R282" i="1"/>
  <c r="AK281" i="1"/>
  <c r="AF281" i="1"/>
  <c r="X281" i="1"/>
  <c r="R281" i="1"/>
  <c r="AK280" i="1"/>
  <c r="AF280" i="1"/>
  <c r="X280" i="1"/>
  <c r="R280" i="1"/>
  <c r="AK279" i="1"/>
  <c r="AF279" i="1"/>
  <c r="X279" i="1"/>
  <c r="R279" i="1"/>
  <c r="AK278" i="1"/>
  <c r="AF278" i="1"/>
  <c r="X278" i="1"/>
  <c r="R278" i="1"/>
  <c r="AK277" i="1"/>
  <c r="AF277" i="1"/>
  <c r="X277" i="1"/>
  <c r="R277" i="1"/>
  <c r="AK276" i="1"/>
  <c r="AF276" i="1"/>
  <c r="X276" i="1"/>
  <c r="R276" i="1"/>
  <c r="AK275" i="1"/>
  <c r="AF275" i="1"/>
  <c r="X275" i="1"/>
  <c r="R275" i="1"/>
  <c r="AK274" i="1"/>
  <c r="AF274" i="1"/>
  <c r="X274" i="1"/>
  <c r="R274" i="1"/>
  <c r="AK273" i="1"/>
  <c r="AF273" i="1"/>
  <c r="X273" i="1"/>
  <c r="R273" i="1"/>
  <c r="AK272" i="1"/>
  <c r="AF272" i="1"/>
  <c r="X272" i="1"/>
  <c r="R272" i="1"/>
  <c r="AK271" i="1"/>
  <c r="AF271" i="1"/>
  <c r="X271" i="1"/>
  <c r="R271" i="1"/>
  <c r="AK270" i="1"/>
  <c r="AF270" i="1"/>
  <c r="X270" i="1"/>
  <c r="R270" i="1"/>
  <c r="AK269" i="1"/>
  <c r="AF269" i="1"/>
  <c r="X269" i="1"/>
  <c r="R269" i="1"/>
  <c r="AK268" i="1"/>
  <c r="AF268" i="1"/>
  <c r="X268" i="1"/>
  <c r="R268" i="1"/>
  <c r="AK267" i="1"/>
  <c r="AF267" i="1"/>
  <c r="X267" i="1"/>
  <c r="R267" i="1"/>
  <c r="AK266" i="1"/>
  <c r="AF266" i="1"/>
  <c r="X266" i="1"/>
  <c r="R266" i="1"/>
  <c r="AK265" i="1"/>
  <c r="AF265" i="1"/>
  <c r="X265" i="1"/>
  <c r="R265" i="1"/>
  <c r="AK264" i="1"/>
  <c r="AF264" i="1"/>
  <c r="X264" i="1"/>
  <c r="R264" i="1"/>
  <c r="AV263" i="1"/>
  <c r="AS263" i="1"/>
  <c r="AK263" i="1"/>
  <c r="AF263" i="1"/>
  <c r="X263" i="1"/>
  <c r="R263" i="1"/>
  <c r="AU262" i="1"/>
  <c r="AT262" i="1"/>
  <c r="AS262" i="1"/>
  <c r="AK262" i="1"/>
  <c r="AF262" i="1"/>
  <c r="X262" i="1"/>
  <c r="R262" i="1"/>
  <c r="AV261" i="1"/>
  <c r="AV262" i="1" s="1"/>
  <c r="AS261" i="1"/>
  <c r="AK261" i="1"/>
  <c r="AF261" i="1"/>
  <c r="X261" i="1"/>
  <c r="R261" i="1"/>
  <c r="AQ260" i="1"/>
  <c r="AN260" i="1"/>
  <c r="AM260" i="1"/>
  <c r="AK260" i="1"/>
  <c r="AH260" i="1"/>
  <c r="AF260" i="1"/>
  <c r="X260" i="1"/>
  <c r="Q260" i="1"/>
  <c r="P260" i="1"/>
  <c r="O260" i="1"/>
  <c r="N260" i="1"/>
  <c r="M260" i="1"/>
  <c r="K260" i="1"/>
  <c r="J260" i="1"/>
  <c r="H260" i="1"/>
  <c r="G260" i="1"/>
  <c r="F260" i="1"/>
  <c r="AQ259" i="1"/>
  <c r="AN259" i="1"/>
  <c r="AM259" i="1"/>
  <c r="AK259" i="1"/>
  <c r="AH259" i="1"/>
  <c r="AF259" i="1"/>
  <c r="X259" i="1"/>
  <c r="Q259" i="1"/>
  <c r="P259" i="1"/>
  <c r="O259" i="1"/>
  <c r="N259" i="1"/>
  <c r="M259" i="1"/>
  <c r="K259" i="1"/>
  <c r="J259" i="1"/>
  <c r="H259" i="1"/>
  <c r="G259" i="1"/>
  <c r="F259" i="1"/>
  <c r="AQ258" i="1"/>
  <c r="AO258" i="1"/>
  <c r="AN258" i="1"/>
  <c r="AM258" i="1"/>
  <c r="AK258" i="1"/>
  <c r="AH258" i="1"/>
  <c r="AF258" i="1"/>
  <c r="X258" i="1"/>
  <c r="Q258" i="1"/>
  <c r="P258" i="1"/>
  <c r="O258" i="1"/>
  <c r="N258" i="1"/>
  <c r="M258" i="1"/>
  <c r="K258" i="1"/>
  <c r="J258" i="1"/>
  <c r="I258" i="1"/>
  <c r="H258" i="1"/>
  <c r="G258" i="1"/>
  <c r="F258" i="1"/>
  <c r="AQ257" i="1"/>
  <c r="AO257" i="1"/>
  <c r="AN257" i="1"/>
  <c r="AM257" i="1"/>
  <c r="AK257" i="1"/>
  <c r="AH257" i="1"/>
  <c r="AF257" i="1"/>
  <c r="X257" i="1"/>
  <c r="Q257" i="1"/>
  <c r="P257" i="1"/>
  <c r="O257" i="1"/>
  <c r="N257" i="1"/>
  <c r="M257" i="1"/>
  <c r="K257" i="1"/>
  <c r="J257" i="1"/>
  <c r="I257" i="1"/>
  <c r="H257" i="1"/>
  <c r="G257" i="1"/>
  <c r="F257" i="1"/>
  <c r="AQ256" i="1"/>
  <c r="AN256" i="1"/>
  <c r="AM256" i="1"/>
  <c r="AK256" i="1"/>
  <c r="AH256" i="1"/>
  <c r="AF256" i="1"/>
  <c r="X256" i="1"/>
  <c r="Q256" i="1"/>
  <c r="P256" i="1"/>
  <c r="O256" i="1"/>
  <c r="N256" i="1"/>
  <c r="M256" i="1"/>
  <c r="K256" i="1"/>
  <c r="J256" i="1"/>
  <c r="I256" i="1"/>
  <c r="H256" i="1"/>
  <c r="G256" i="1"/>
  <c r="F256" i="1"/>
  <c r="AQ255" i="1"/>
  <c r="AO255" i="1"/>
  <c r="AN255" i="1"/>
  <c r="AM255" i="1"/>
  <c r="AK255" i="1"/>
  <c r="AH255" i="1"/>
  <c r="AF255" i="1"/>
  <c r="X255" i="1"/>
  <c r="Q255" i="1"/>
  <c r="P255" i="1"/>
  <c r="O255" i="1"/>
  <c r="N255" i="1"/>
  <c r="M255" i="1"/>
  <c r="K255" i="1"/>
  <c r="J255" i="1"/>
  <c r="I255" i="1"/>
  <c r="H255" i="1"/>
  <c r="G255" i="1"/>
  <c r="F255" i="1"/>
  <c r="AQ254" i="1"/>
  <c r="AO254" i="1"/>
  <c r="AN254" i="1"/>
  <c r="AM254" i="1"/>
  <c r="AK254" i="1"/>
  <c r="AH254" i="1"/>
  <c r="AF254" i="1"/>
  <c r="X254" i="1"/>
  <c r="Q254" i="1"/>
  <c r="P254" i="1"/>
  <c r="O254" i="1"/>
  <c r="N254" i="1"/>
  <c r="M254" i="1"/>
  <c r="K254" i="1"/>
  <c r="J254" i="1"/>
  <c r="I254" i="1"/>
  <c r="H254" i="1"/>
  <c r="G254" i="1"/>
  <c r="F254" i="1"/>
  <c r="AQ253" i="1"/>
  <c r="AN253" i="1"/>
  <c r="AM253" i="1"/>
  <c r="AK253" i="1"/>
  <c r="AH253" i="1"/>
  <c r="AF253" i="1"/>
  <c r="X253" i="1"/>
  <c r="Q253" i="1"/>
  <c r="P253" i="1"/>
  <c r="O253" i="1"/>
  <c r="N253" i="1"/>
  <c r="M253" i="1"/>
  <c r="K253" i="1"/>
  <c r="J253" i="1"/>
  <c r="I253" i="1"/>
  <c r="H253" i="1"/>
  <c r="G253" i="1"/>
  <c r="F253" i="1"/>
  <c r="AQ252" i="1"/>
  <c r="AN252" i="1"/>
  <c r="AM252" i="1"/>
  <c r="AK252" i="1"/>
  <c r="AH252" i="1"/>
  <c r="AF252" i="1"/>
  <c r="X252" i="1"/>
  <c r="Q252" i="1"/>
  <c r="P252" i="1"/>
  <c r="O252" i="1"/>
  <c r="N252" i="1"/>
  <c r="M252" i="1"/>
  <c r="K252" i="1"/>
  <c r="J252" i="1"/>
  <c r="I252" i="1"/>
  <c r="H252" i="1"/>
  <c r="G252" i="1"/>
  <c r="F252" i="1"/>
  <c r="AQ251" i="1"/>
  <c r="AN251" i="1"/>
  <c r="AM251" i="1"/>
  <c r="AK251" i="1"/>
  <c r="AH251" i="1"/>
  <c r="AF251" i="1"/>
  <c r="X251" i="1"/>
  <c r="Q251" i="1"/>
  <c r="P251" i="1"/>
  <c r="O251" i="1"/>
  <c r="N251" i="1"/>
  <c r="M251" i="1"/>
  <c r="K251" i="1"/>
  <c r="J251" i="1"/>
  <c r="I251" i="1"/>
  <c r="H251" i="1"/>
  <c r="G251" i="1"/>
  <c r="F251" i="1"/>
  <c r="AQ250" i="1"/>
  <c r="AO250" i="1"/>
  <c r="AN250" i="1"/>
  <c r="AM250" i="1"/>
  <c r="AK250" i="1"/>
  <c r="AH250" i="1"/>
  <c r="AF250" i="1"/>
  <c r="X250" i="1"/>
  <c r="M250" i="1"/>
  <c r="R250" i="1" s="1"/>
  <c r="K250" i="1"/>
  <c r="I250" i="1"/>
  <c r="G250" i="1"/>
  <c r="F250" i="1"/>
  <c r="AQ249" i="1"/>
  <c r="AO249" i="1"/>
  <c r="AN249" i="1"/>
  <c r="AM249" i="1"/>
  <c r="AK249" i="1"/>
  <c r="AH249" i="1"/>
  <c r="AF249" i="1"/>
  <c r="X249" i="1"/>
  <c r="M249" i="1"/>
  <c r="R249" i="1" s="1"/>
  <c r="K249" i="1"/>
  <c r="I249" i="1"/>
  <c r="H249" i="1"/>
  <c r="G249" i="1"/>
  <c r="F249" i="1"/>
  <c r="AQ248" i="1"/>
  <c r="AO248" i="1"/>
  <c r="AN248" i="1"/>
  <c r="AM248" i="1"/>
  <c r="AK248" i="1"/>
  <c r="AH248" i="1"/>
  <c r="AF248" i="1"/>
  <c r="X248" i="1"/>
  <c r="P248" i="1"/>
  <c r="N248" i="1"/>
  <c r="M248" i="1"/>
  <c r="K248" i="1"/>
  <c r="I248" i="1"/>
  <c r="H248" i="1"/>
  <c r="G248" i="1"/>
  <c r="F248" i="1"/>
  <c r="AQ247" i="1"/>
  <c r="AO247" i="1"/>
  <c r="AN247" i="1"/>
  <c r="AM247" i="1"/>
  <c r="AK247" i="1"/>
  <c r="AH247" i="1"/>
  <c r="AF247" i="1"/>
  <c r="X247" i="1"/>
  <c r="P247" i="1"/>
  <c r="N247" i="1"/>
  <c r="M247" i="1"/>
  <c r="K247" i="1"/>
  <c r="J247" i="1"/>
  <c r="I247" i="1"/>
  <c r="H247" i="1"/>
  <c r="G247" i="1"/>
  <c r="F247" i="1"/>
  <c r="AQ246" i="1"/>
  <c r="AN246" i="1"/>
  <c r="AM246" i="1"/>
  <c r="AK246" i="1"/>
  <c r="AH246" i="1"/>
  <c r="AF246" i="1"/>
  <c r="X246" i="1"/>
  <c r="M246" i="1"/>
  <c r="R246" i="1" s="1"/>
  <c r="K246" i="1"/>
  <c r="I246" i="1"/>
  <c r="H246" i="1"/>
  <c r="G246" i="1"/>
  <c r="F246" i="1"/>
  <c r="AQ245" i="1"/>
  <c r="AP245" i="1"/>
  <c r="AP246" i="1" s="1"/>
  <c r="AN245" i="1"/>
  <c r="AM245" i="1"/>
  <c r="AK245" i="1"/>
  <c r="AH245" i="1"/>
  <c r="AF245" i="1"/>
  <c r="X245" i="1"/>
  <c r="M245" i="1"/>
  <c r="R245" i="1" s="1"/>
  <c r="K245" i="1"/>
  <c r="J245" i="1"/>
  <c r="I245" i="1"/>
  <c r="H245" i="1"/>
  <c r="G245" i="1"/>
  <c r="F245" i="1"/>
  <c r="BF244" i="1"/>
  <c r="BE244" i="1"/>
  <c r="BB244" i="1"/>
  <c r="AT244" i="1"/>
  <c r="AQ244" i="1"/>
  <c r="AN244" i="1"/>
  <c r="AM244" i="1"/>
  <c r="AK244" i="1"/>
  <c r="AH244" i="1"/>
  <c r="AF244" i="1"/>
  <c r="X244" i="1"/>
  <c r="M244" i="1"/>
  <c r="R244" i="1" s="1"/>
  <c r="K244" i="1"/>
  <c r="J244" i="1"/>
  <c r="I244" i="1"/>
  <c r="H244" i="1"/>
  <c r="G244" i="1"/>
  <c r="F244" i="1"/>
  <c r="E244" i="1"/>
  <c r="E245" i="1" s="1"/>
  <c r="E246" i="1" s="1"/>
  <c r="E247" i="1" s="1"/>
  <c r="E248" i="1" s="1"/>
  <c r="E249" i="1" s="1"/>
  <c r="E250" i="1" s="1"/>
  <c r="E251" i="1" s="1"/>
  <c r="E252" i="1" s="1"/>
  <c r="E253" i="1" s="1"/>
  <c r="E254" i="1" s="1"/>
  <c r="E255" i="1" s="1"/>
  <c r="E256" i="1" s="1"/>
  <c r="E257" i="1" s="1"/>
  <c r="E258" i="1" s="1"/>
  <c r="E259" i="1" s="1"/>
  <c r="E260" i="1" s="1"/>
  <c r="D244" i="1"/>
  <c r="D245" i="1" s="1"/>
  <c r="D246" i="1" s="1"/>
  <c r="D247" i="1" s="1"/>
  <c r="D248" i="1" s="1"/>
  <c r="D249" i="1" s="1"/>
  <c r="D250" i="1" s="1"/>
  <c r="D251" i="1" s="1"/>
  <c r="D252" i="1" s="1"/>
  <c r="D253" i="1" s="1"/>
  <c r="D254" i="1" s="1"/>
  <c r="D255" i="1" s="1"/>
  <c r="D256" i="1" s="1"/>
  <c r="D257" i="1" s="1"/>
  <c r="D258" i="1" s="1"/>
  <c r="D259" i="1" s="1"/>
  <c r="D260" i="1" s="1"/>
  <c r="C244" i="1"/>
  <c r="C245" i="1" s="1"/>
  <c r="C246" i="1" s="1"/>
  <c r="C247" i="1" s="1"/>
  <c r="C248" i="1" s="1"/>
  <c r="C249" i="1" s="1"/>
  <c r="C250" i="1" s="1"/>
  <c r="C251" i="1" s="1"/>
  <c r="C252" i="1" s="1"/>
  <c r="C253" i="1" s="1"/>
  <c r="C254" i="1" s="1"/>
  <c r="C255" i="1" s="1"/>
  <c r="C256" i="1" s="1"/>
  <c r="C257" i="1" s="1"/>
  <c r="C258" i="1" s="1"/>
  <c r="C259" i="1" s="1"/>
  <c r="C260" i="1" s="1"/>
  <c r="AQ235" i="1"/>
  <c r="AN235" i="1"/>
  <c r="AM235" i="1"/>
  <c r="AJ235" i="1"/>
  <c r="AI235" i="1"/>
  <c r="AE235" i="1"/>
  <c r="AD235" i="1"/>
  <c r="AC235" i="1"/>
  <c r="W235" i="1"/>
  <c r="V235" i="1"/>
  <c r="U235" i="1"/>
  <c r="T235" i="1"/>
  <c r="S235" i="1"/>
  <c r="R235" i="1"/>
  <c r="K235" i="1"/>
  <c r="G235" i="1"/>
  <c r="F235" i="1"/>
  <c r="C235" i="1"/>
  <c r="AQ234" i="1"/>
  <c r="AN234" i="1"/>
  <c r="AM234" i="1"/>
  <c r="AJ234" i="1"/>
  <c r="AI234" i="1"/>
  <c r="AE234" i="1"/>
  <c r="AD234" i="1"/>
  <c r="AC234" i="1"/>
  <c r="W234" i="1"/>
  <c r="V234" i="1"/>
  <c r="U234" i="1"/>
  <c r="T234" i="1"/>
  <c r="S234" i="1"/>
  <c r="R234" i="1"/>
  <c r="K234" i="1"/>
  <c r="G234" i="1"/>
  <c r="F234" i="1"/>
  <c r="C234" i="1"/>
  <c r="AQ233" i="1"/>
  <c r="AN233" i="1"/>
  <c r="AM233" i="1"/>
  <c r="AJ233" i="1"/>
  <c r="AI233" i="1"/>
  <c r="AE233" i="1"/>
  <c r="AD233" i="1"/>
  <c r="AC233" i="1"/>
  <c r="W233" i="1"/>
  <c r="V233" i="1"/>
  <c r="U233" i="1"/>
  <c r="T233" i="1"/>
  <c r="S233" i="1"/>
  <c r="R233" i="1"/>
  <c r="K233" i="1"/>
  <c r="G233" i="1"/>
  <c r="F233" i="1"/>
  <c r="C233" i="1"/>
  <c r="AQ232" i="1"/>
  <c r="AN232" i="1"/>
  <c r="AM232" i="1"/>
  <c r="AJ232" i="1"/>
  <c r="AI232" i="1"/>
  <c r="AE232" i="1"/>
  <c r="AD232" i="1"/>
  <c r="AC232" i="1"/>
  <c r="W232" i="1"/>
  <c r="V232" i="1"/>
  <c r="U232" i="1"/>
  <c r="T232" i="1"/>
  <c r="S232" i="1"/>
  <c r="R232" i="1"/>
  <c r="K232" i="1"/>
  <c r="G232" i="1"/>
  <c r="F232" i="1"/>
  <c r="C232" i="1"/>
  <c r="AQ231" i="1"/>
  <c r="AN231" i="1"/>
  <c r="AM231" i="1"/>
  <c r="AJ231" i="1"/>
  <c r="AI231" i="1"/>
  <c r="AE231" i="1"/>
  <c r="AD231" i="1"/>
  <c r="AC231" i="1"/>
  <c r="W231" i="1"/>
  <c r="V231" i="1"/>
  <c r="U231" i="1"/>
  <c r="T231" i="1"/>
  <c r="S231" i="1"/>
  <c r="R231" i="1"/>
  <c r="K231" i="1"/>
  <c r="G231" i="1"/>
  <c r="F231" i="1"/>
  <c r="C231" i="1"/>
  <c r="AQ230" i="1"/>
  <c r="AN230" i="1"/>
  <c r="AM230" i="1"/>
  <c r="AJ230" i="1"/>
  <c r="AI230" i="1"/>
  <c r="AE230" i="1"/>
  <c r="AD230" i="1"/>
  <c r="AC230" i="1"/>
  <c r="W230" i="1"/>
  <c r="V230" i="1"/>
  <c r="U230" i="1"/>
  <c r="T230" i="1"/>
  <c r="S230" i="1"/>
  <c r="R230" i="1"/>
  <c r="K230" i="1"/>
  <c r="G230" i="1"/>
  <c r="F230" i="1"/>
  <c r="C230" i="1"/>
  <c r="AQ229" i="1"/>
  <c r="AN229" i="1"/>
  <c r="AM229" i="1"/>
  <c r="AJ229" i="1"/>
  <c r="AI229" i="1"/>
  <c r="AE229" i="1"/>
  <c r="AD229" i="1"/>
  <c r="AC229" i="1"/>
  <c r="W229" i="1"/>
  <c r="V229" i="1"/>
  <c r="U229" i="1"/>
  <c r="T229" i="1"/>
  <c r="S229" i="1"/>
  <c r="R229" i="1"/>
  <c r="K229" i="1"/>
  <c r="G229" i="1"/>
  <c r="F229" i="1"/>
  <c r="C229" i="1"/>
  <c r="AQ228" i="1"/>
  <c r="AN228" i="1"/>
  <c r="AM228" i="1"/>
  <c r="AJ228" i="1"/>
  <c r="AI228" i="1"/>
  <c r="AE228" i="1"/>
  <c r="AD228" i="1"/>
  <c r="AC228" i="1"/>
  <c r="W228" i="1"/>
  <c r="V228" i="1"/>
  <c r="U228" i="1"/>
  <c r="T228" i="1"/>
  <c r="S228" i="1"/>
  <c r="R228" i="1"/>
  <c r="K228" i="1"/>
  <c r="G228" i="1"/>
  <c r="F228" i="1"/>
  <c r="C228" i="1"/>
  <c r="AQ227" i="1"/>
  <c r="AO227" i="1"/>
  <c r="AN227" i="1"/>
  <c r="AM227" i="1"/>
  <c r="AJ227" i="1"/>
  <c r="AI227" i="1"/>
  <c r="AE227" i="1"/>
  <c r="AD227" i="1"/>
  <c r="AC227" i="1"/>
  <c r="W227" i="1"/>
  <c r="V227" i="1"/>
  <c r="U227" i="1"/>
  <c r="T227" i="1"/>
  <c r="S227" i="1"/>
  <c r="R227" i="1"/>
  <c r="K227" i="1"/>
  <c r="G227" i="1"/>
  <c r="F227" i="1"/>
  <c r="C227" i="1"/>
  <c r="AQ226" i="1"/>
  <c r="AN226" i="1"/>
  <c r="AM226" i="1"/>
  <c r="AJ226" i="1"/>
  <c r="AI226" i="1"/>
  <c r="AE226" i="1"/>
  <c r="AD226" i="1"/>
  <c r="AC226" i="1"/>
  <c r="W226" i="1"/>
  <c r="V226" i="1"/>
  <c r="U226" i="1"/>
  <c r="T226" i="1"/>
  <c r="S226" i="1"/>
  <c r="R226" i="1"/>
  <c r="K226" i="1"/>
  <c r="G226" i="1"/>
  <c r="F226" i="1"/>
  <c r="C226" i="1"/>
  <c r="AQ225" i="1"/>
  <c r="AO225" i="1"/>
  <c r="AN225" i="1"/>
  <c r="AM225" i="1"/>
  <c r="AJ225" i="1"/>
  <c r="AI225" i="1"/>
  <c r="AE225" i="1"/>
  <c r="AD225" i="1"/>
  <c r="AC225" i="1"/>
  <c r="W225" i="1"/>
  <c r="V225" i="1"/>
  <c r="U225" i="1"/>
  <c r="T225" i="1"/>
  <c r="S225" i="1"/>
  <c r="R225" i="1"/>
  <c r="K225" i="1"/>
  <c r="G225" i="1"/>
  <c r="F225" i="1"/>
  <c r="C225" i="1"/>
  <c r="AQ224" i="1"/>
  <c r="AN224" i="1"/>
  <c r="AM224" i="1"/>
  <c r="AJ224" i="1"/>
  <c r="AI224" i="1"/>
  <c r="AE224" i="1"/>
  <c r="AD224" i="1"/>
  <c r="AC224" i="1"/>
  <c r="W224" i="1"/>
  <c r="V224" i="1"/>
  <c r="U224" i="1"/>
  <c r="T224" i="1"/>
  <c r="S224" i="1"/>
  <c r="R224" i="1"/>
  <c r="K224" i="1"/>
  <c r="G224" i="1"/>
  <c r="F224" i="1"/>
  <c r="C224" i="1"/>
  <c r="AQ223" i="1"/>
  <c r="AN223" i="1"/>
  <c r="AM223" i="1"/>
  <c r="AJ223" i="1"/>
  <c r="AI223" i="1"/>
  <c r="AE223" i="1"/>
  <c r="AD223" i="1"/>
  <c r="AC223" i="1"/>
  <c r="W223" i="1"/>
  <c r="V223" i="1"/>
  <c r="U223" i="1"/>
  <c r="T223" i="1"/>
  <c r="S223" i="1"/>
  <c r="R223" i="1"/>
  <c r="K223" i="1"/>
  <c r="G223" i="1"/>
  <c r="F223" i="1"/>
  <c r="C223" i="1"/>
  <c r="AQ222" i="1"/>
  <c r="AO222" i="1"/>
  <c r="AN222" i="1"/>
  <c r="AM222" i="1"/>
  <c r="AJ222" i="1"/>
  <c r="AI222" i="1"/>
  <c r="AE222" i="1"/>
  <c r="AD222" i="1"/>
  <c r="AC222" i="1"/>
  <c r="W222" i="1"/>
  <c r="V222" i="1"/>
  <c r="U222" i="1"/>
  <c r="T222" i="1"/>
  <c r="S222" i="1"/>
  <c r="R222" i="1"/>
  <c r="K222" i="1"/>
  <c r="G222" i="1"/>
  <c r="F222" i="1"/>
  <c r="C222" i="1"/>
  <c r="AQ221" i="1"/>
  <c r="AN221" i="1"/>
  <c r="AM221" i="1"/>
  <c r="AJ221" i="1"/>
  <c r="AI221" i="1"/>
  <c r="AE221" i="1"/>
  <c r="AD221" i="1"/>
  <c r="AC221" i="1"/>
  <c r="W221" i="1"/>
  <c r="V221" i="1"/>
  <c r="U221" i="1"/>
  <c r="T221" i="1"/>
  <c r="S221" i="1"/>
  <c r="R221" i="1"/>
  <c r="K221" i="1"/>
  <c r="G221" i="1"/>
  <c r="F221" i="1"/>
  <c r="C221" i="1"/>
  <c r="BI220" i="1"/>
  <c r="BF220" i="1"/>
  <c r="BE220" i="1"/>
  <c r="AY220" i="1"/>
  <c r="AX220" i="1"/>
  <c r="AT220" i="1"/>
  <c r="AQ220" i="1"/>
  <c r="AN220" i="1"/>
  <c r="AM220" i="1"/>
  <c r="AJ220" i="1"/>
  <c r="AI220" i="1"/>
  <c r="AE220" i="1"/>
  <c r="AD220" i="1"/>
  <c r="AC220" i="1"/>
  <c r="W220" i="1"/>
  <c r="V220" i="1"/>
  <c r="U220" i="1"/>
  <c r="T220" i="1"/>
  <c r="S220" i="1"/>
  <c r="R220" i="1"/>
  <c r="K220" i="1"/>
  <c r="G220" i="1"/>
  <c r="F220" i="1"/>
  <c r="E220" i="1"/>
  <c r="E221" i="1" s="1"/>
  <c r="E222" i="1" s="1"/>
  <c r="E223" i="1" s="1"/>
  <c r="E224" i="1" s="1"/>
  <c r="E225" i="1" s="1"/>
  <c r="E226" i="1" s="1"/>
  <c r="E227" i="1" s="1"/>
  <c r="E228" i="1" s="1"/>
  <c r="E229" i="1" s="1"/>
  <c r="E230" i="1" s="1"/>
  <c r="E231" i="1" s="1"/>
  <c r="E232" i="1" s="1"/>
  <c r="E233" i="1" s="1"/>
  <c r="E234" i="1" s="1"/>
  <c r="E235" i="1" s="1"/>
  <c r="D220" i="1"/>
  <c r="D221" i="1" s="1"/>
  <c r="D222" i="1" s="1"/>
  <c r="D223" i="1" s="1"/>
  <c r="D224" i="1" s="1"/>
  <c r="D225" i="1" s="1"/>
  <c r="D226" i="1" s="1"/>
  <c r="D227" i="1" s="1"/>
  <c r="D228" i="1" s="1"/>
  <c r="D229" i="1" s="1"/>
  <c r="D230" i="1" s="1"/>
  <c r="D231" i="1" s="1"/>
  <c r="D232" i="1" s="1"/>
  <c r="D233" i="1" s="1"/>
  <c r="D234" i="1" s="1"/>
  <c r="D235" i="1" s="1"/>
  <c r="C220" i="1"/>
  <c r="AS220" i="1" s="1"/>
  <c r="AK219" i="1"/>
  <c r="AF219" i="1"/>
  <c r="X219" i="1"/>
  <c r="R219" i="1"/>
  <c r="AK218" i="1"/>
  <c r="AF218" i="1"/>
  <c r="X218" i="1"/>
  <c r="R218" i="1"/>
  <c r="AK217" i="1"/>
  <c r="AF217" i="1"/>
  <c r="X217" i="1"/>
  <c r="R217" i="1"/>
  <c r="AK216" i="1"/>
  <c r="AF216" i="1"/>
  <c r="X216" i="1"/>
  <c r="R216" i="1"/>
  <c r="AK215" i="1"/>
  <c r="AF215" i="1"/>
  <c r="X215" i="1"/>
  <c r="R215" i="1"/>
  <c r="AK214" i="1"/>
  <c r="AF214" i="1"/>
  <c r="X214" i="1"/>
  <c r="R214" i="1"/>
  <c r="AK213" i="1"/>
  <c r="AF213" i="1"/>
  <c r="X213" i="1"/>
  <c r="R213" i="1"/>
  <c r="AK212" i="1"/>
  <c r="AF212" i="1"/>
  <c r="X212" i="1"/>
  <c r="R212" i="1"/>
  <c r="AK211" i="1"/>
  <c r="AF211" i="1"/>
  <c r="X211" i="1"/>
  <c r="R211" i="1"/>
  <c r="N211" i="1"/>
  <c r="AK210" i="1"/>
  <c r="AF210" i="1"/>
  <c r="X210" i="1"/>
  <c r="R210" i="1"/>
  <c r="N210" i="1"/>
  <c r="AK209" i="1"/>
  <c r="AF209" i="1"/>
  <c r="X209" i="1"/>
  <c r="R209" i="1"/>
  <c r="AK208" i="1"/>
  <c r="AF208" i="1"/>
  <c r="X208" i="1"/>
  <c r="R208" i="1"/>
  <c r="AK207" i="1"/>
  <c r="AF207" i="1"/>
  <c r="X207" i="1"/>
  <c r="R207" i="1"/>
  <c r="AK206" i="1"/>
  <c r="AF206" i="1"/>
  <c r="X206" i="1"/>
  <c r="R206" i="1"/>
  <c r="AV205" i="1"/>
  <c r="AS205" i="1"/>
  <c r="AK205" i="1"/>
  <c r="AF205" i="1"/>
  <c r="X205" i="1"/>
  <c r="R205" i="1"/>
  <c r="AF204" i="1"/>
  <c r="X204" i="1"/>
  <c r="R204" i="1"/>
  <c r="AF203" i="1"/>
  <c r="X203" i="1"/>
  <c r="R203" i="1"/>
  <c r="AF202" i="1"/>
  <c r="X202" i="1"/>
  <c r="R202" i="1"/>
  <c r="AF201" i="1"/>
  <c r="X201" i="1"/>
  <c r="R201" i="1"/>
  <c r="AF200" i="1"/>
  <c r="X200" i="1"/>
  <c r="R200" i="1"/>
  <c r="AF199" i="1"/>
  <c r="X199" i="1"/>
  <c r="R199" i="1"/>
  <c r="AF198" i="1"/>
  <c r="X198" i="1"/>
  <c r="R198" i="1"/>
  <c r="AF197" i="1"/>
  <c r="X197" i="1"/>
  <c r="R197" i="1"/>
  <c r="AF196" i="1"/>
  <c r="X196" i="1"/>
  <c r="R196" i="1"/>
  <c r="AF195" i="1"/>
  <c r="X195" i="1"/>
  <c r="R195" i="1"/>
  <c r="AF194" i="1"/>
  <c r="X194" i="1"/>
  <c r="R194" i="1"/>
  <c r="AF193" i="1"/>
  <c r="X193" i="1"/>
  <c r="R193" i="1"/>
  <c r="AF192" i="1"/>
  <c r="X192" i="1"/>
  <c r="R192" i="1"/>
  <c r="AF191" i="1"/>
  <c r="X191" i="1"/>
  <c r="R191" i="1"/>
  <c r="AF190" i="1"/>
  <c r="X190" i="1"/>
  <c r="R190" i="1"/>
  <c r="AF189" i="1"/>
  <c r="X189" i="1"/>
  <c r="R189" i="1"/>
  <c r="AF188" i="1"/>
  <c r="X188" i="1"/>
  <c r="R188" i="1"/>
  <c r="AF187" i="1"/>
  <c r="X187" i="1"/>
  <c r="R187" i="1"/>
  <c r="AF186" i="1"/>
  <c r="X186" i="1"/>
  <c r="R186" i="1"/>
  <c r="AF185" i="1"/>
  <c r="X185" i="1"/>
  <c r="R185" i="1"/>
  <c r="AF184" i="1"/>
  <c r="X184" i="1"/>
  <c r="R184" i="1"/>
  <c r="AF183" i="1"/>
  <c r="X183" i="1"/>
  <c r="R183" i="1"/>
  <c r="AF182" i="1"/>
  <c r="X182" i="1"/>
  <c r="R182" i="1"/>
  <c r="AF181" i="1"/>
  <c r="X181" i="1"/>
  <c r="R181" i="1"/>
  <c r="AF180" i="1"/>
  <c r="X180" i="1"/>
  <c r="R180" i="1"/>
  <c r="AF179" i="1"/>
  <c r="X179" i="1"/>
  <c r="R179" i="1"/>
  <c r="AF178" i="1"/>
  <c r="X178" i="1"/>
  <c r="R178" i="1"/>
  <c r="AF177" i="1"/>
  <c r="X177" i="1"/>
  <c r="R177" i="1"/>
  <c r="AF176" i="1"/>
  <c r="X176" i="1"/>
  <c r="R176" i="1"/>
  <c r="AF175" i="1"/>
  <c r="X175" i="1"/>
  <c r="R175" i="1"/>
  <c r="AF174" i="1"/>
  <c r="X174" i="1"/>
  <c r="R174" i="1"/>
  <c r="AF173" i="1"/>
  <c r="X173" i="1"/>
  <c r="R173" i="1"/>
  <c r="AF172" i="1"/>
  <c r="X172" i="1"/>
  <c r="R172" i="1"/>
  <c r="AF171" i="1"/>
  <c r="X171" i="1"/>
  <c r="R171" i="1"/>
  <c r="AF170" i="1"/>
  <c r="X170" i="1"/>
  <c r="R170" i="1"/>
  <c r="AF169" i="1"/>
  <c r="X169" i="1"/>
  <c r="R169" i="1"/>
  <c r="AF168" i="1"/>
  <c r="X168" i="1"/>
  <c r="R168" i="1"/>
  <c r="AF167" i="1"/>
  <c r="X167" i="1"/>
  <c r="R167" i="1"/>
  <c r="AF166" i="1"/>
  <c r="X166" i="1"/>
  <c r="R166" i="1"/>
  <c r="AF165" i="1"/>
  <c r="X165" i="1"/>
  <c r="R165" i="1"/>
  <c r="AV164" i="1"/>
  <c r="AS164" i="1"/>
  <c r="AF164" i="1"/>
  <c r="X164" i="1"/>
  <c r="R164" i="1"/>
  <c r="AK163" i="1"/>
  <c r="AF163" i="1"/>
  <c r="X163" i="1"/>
  <c r="R163" i="1"/>
  <c r="AK162" i="1"/>
  <c r="AF162" i="1"/>
  <c r="X162" i="1"/>
  <c r="R162" i="1"/>
  <c r="AK161" i="1"/>
  <c r="AF161" i="1"/>
  <c r="X161" i="1"/>
  <c r="R161" i="1"/>
  <c r="AK160" i="1"/>
  <c r="AF160" i="1"/>
  <c r="X160" i="1"/>
  <c r="R160" i="1"/>
  <c r="AK159" i="1"/>
  <c r="AF159" i="1"/>
  <c r="X159" i="1"/>
  <c r="R159" i="1"/>
  <c r="AK158" i="1"/>
  <c r="AF158" i="1"/>
  <c r="X158" i="1"/>
  <c r="R158" i="1"/>
  <c r="AK157" i="1"/>
  <c r="AF157" i="1"/>
  <c r="X157" i="1"/>
  <c r="R157" i="1"/>
  <c r="AK156" i="1"/>
  <c r="AF156" i="1"/>
  <c r="X156" i="1"/>
  <c r="R156" i="1"/>
  <c r="AK155" i="1"/>
  <c r="AF155" i="1"/>
  <c r="X155" i="1"/>
  <c r="R155" i="1"/>
  <c r="AK154" i="1"/>
  <c r="AF154" i="1"/>
  <c r="X154" i="1"/>
  <c r="R154" i="1"/>
  <c r="AK153" i="1"/>
  <c r="AF153" i="1"/>
  <c r="X153" i="1"/>
  <c r="R153" i="1"/>
  <c r="AK152" i="1"/>
  <c r="AF152" i="1"/>
  <c r="X152" i="1"/>
  <c r="R152" i="1"/>
  <c r="AK151" i="1"/>
  <c r="AF151" i="1"/>
  <c r="X151" i="1"/>
  <c r="R151" i="1"/>
  <c r="E151" i="1"/>
  <c r="E152" i="1" s="1"/>
  <c r="E153" i="1" s="1"/>
  <c r="E154" i="1" s="1"/>
  <c r="E155" i="1" s="1"/>
  <c r="E156" i="1" s="1"/>
  <c r="E157" i="1" s="1"/>
  <c r="E158" i="1" s="1"/>
  <c r="E159" i="1" s="1"/>
  <c r="E160" i="1" s="1"/>
  <c r="E161" i="1" s="1"/>
  <c r="E162" i="1" s="1"/>
  <c r="E163" i="1" s="1"/>
  <c r="D151" i="1"/>
  <c r="D152" i="1" s="1"/>
  <c r="D153" i="1" s="1"/>
  <c r="D154" i="1" s="1"/>
  <c r="D155" i="1" s="1"/>
  <c r="D156" i="1" s="1"/>
  <c r="D157" i="1" s="1"/>
  <c r="D158" i="1" s="1"/>
  <c r="D159" i="1" s="1"/>
  <c r="D160" i="1" s="1"/>
  <c r="D161" i="1" s="1"/>
  <c r="D162" i="1" s="1"/>
  <c r="D163" i="1" s="1"/>
  <c r="C151" i="1"/>
  <c r="C152" i="1" s="1"/>
  <c r="C153" i="1" s="1"/>
  <c r="C154" i="1" s="1"/>
  <c r="C155" i="1" s="1"/>
  <c r="C156" i="1" s="1"/>
  <c r="C157" i="1" s="1"/>
  <c r="C158" i="1" s="1"/>
  <c r="C159" i="1" s="1"/>
  <c r="C160" i="1" s="1"/>
  <c r="C161" i="1" s="1"/>
  <c r="C162" i="1" s="1"/>
  <c r="C163" i="1" s="1"/>
  <c r="AV150" i="1"/>
  <c r="AS150" i="1"/>
  <c r="AK150" i="1"/>
  <c r="AF150" i="1"/>
  <c r="X150" i="1"/>
  <c r="R150" i="1"/>
  <c r="BF149" i="1"/>
  <c r="AT149" i="1"/>
  <c r="AV149" i="1" s="1"/>
  <c r="AS149" i="1"/>
  <c r="AK149" i="1"/>
  <c r="AF149" i="1"/>
  <c r="X149" i="1"/>
  <c r="R149" i="1"/>
  <c r="AV148" i="1"/>
  <c r="AS148" i="1"/>
  <c r="AK148" i="1"/>
  <c r="AF148" i="1"/>
  <c r="X148" i="1"/>
  <c r="R148" i="1"/>
  <c r="AK147" i="1"/>
  <c r="AF147" i="1"/>
  <c r="X147" i="1"/>
  <c r="R147" i="1"/>
  <c r="AK146" i="1"/>
  <c r="AF146" i="1"/>
  <c r="X146" i="1"/>
  <c r="R146" i="1"/>
  <c r="AK145" i="1"/>
  <c r="AF145" i="1"/>
  <c r="X145" i="1"/>
  <c r="R145" i="1"/>
  <c r="AK144" i="1"/>
  <c r="AF144" i="1"/>
  <c r="X144" i="1"/>
  <c r="R144" i="1"/>
  <c r="AK143" i="1"/>
  <c r="AF143" i="1"/>
  <c r="X143" i="1"/>
  <c r="R143" i="1"/>
  <c r="AK142" i="1"/>
  <c r="AF142" i="1"/>
  <c r="X142" i="1"/>
  <c r="R142" i="1"/>
  <c r="AK141" i="1"/>
  <c r="AF141" i="1"/>
  <c r="X141" i="1"/>
  <c r="R141" i="1"/>
  <c r="AK140" i="1"/>
  <c r="AF140" i="1"/>
  <c r="X140" i="1"/>
  <c r="R140" i="1"/>
  <c r="AK139" i="1"/>
  <c r="AF139" i="1"/>
  <c r="X139" i="1"/>
  <c r="R139" i="1"/>
  <c r="AK138" i="1"/>
  <c r="AF138" i="1"/>
  <c r="X138" i="1"/>
  <c r="R138" i="1"/>
  <c r="AK137" i="1"/>
  <c r="AF137" i="1"/>
  <c r="X137" i="1"/>
  <c r="R137" i="1"/>
  <c r="AK136" i="1"/>
  <c r="AF136" i="1"/>
  <c r="X136" i="1"/>
  <c r="R136" i="1"/>
  <c r="AK135" i="1"/>
  <c r="AF135" i="1"/>
  <c r="X135" i="1"/>
  <c r="R135" i="1"/>
  <c r="AK134" i="1"/>
  <c r="AF134" i="1"/>
  <c r="X134" i="1"/>
  <c r="R134" i="1"/>
  <c r="AK133" i="1"/>
  <c r="AF133" i="1"/>
  <c r="X133" i="1"/>
  <c r="R133" i="1"/>
  <c r="AK132" i="1"/>
  <c r="AF132" i="1"/>
  <c r="X132" i="1"/>
  <c r="R132" i="1"/>
  <c r="AK131" i="1"/>
  <c r="AF131" i="1"/>
  <c r="X131" i="1"/>
  <c r="R131" i="1"/>
  <c r="AK130" i="1"/>
  <c r="AF130" i="1"/>
  <c r="X130" i="1"/>
  <c r="R130" i="1"/>
  <c r="AK129" i="1"/>
  <c r="AF129" i="1"/>
  <c r="X129" i="1"/>
  <c r="R129" i="1"/>
  <c r="AK128" i="1"/>
  <c r="AF128" i="1"/>
  <c r="X128" i="1"/>
  <c r="R128" i="1"/>
  <c r="AK127" i="1"/>
  <c r="AF127" i="1"/>
  <c r="X127" i="1"/>
  <c r="R127" i="1"/>
  <c r="AK126" i="1"/>
  <c r="AF126" i="1"/>
  <c r="X126" i="1"/>
  <c r="R126" i="1"/>
  <c r="AK125" i="1"/>
  <c r="AF125" i="1"/>
  <c r="X125" i="1"/>
  <c r="R125" i="1"/>
  <c r="AK124" i="1"/>
  <c r="AF124" i="1"/>
  <c r="X124" i="1"/>
  <c r="R124" i="1"/>
  <c r="AK123" i="1"/>
  <c r="AF123" i="1"/>
  <c r="X123" i="1"/>
  <c r="R123" i="1"/>
  <c r="AK122" i="1"/>
  <c r="AF122" i="1"/>
  <c r="X122" i="1"/>
  <c r="R122" i="1"/>
  <c r="D122" i="1"/>
  <c r="D123" i="1" s="1"/>
  <c r="D124" i="1" s="1"/>
  <c r="D125" i="1" s="1"/>
  <c r="D126" i="1" s="1"/>
  <c r="D127" i="1" s="1"/>
  <c r="D128" i="1" s="1"/>
  <c r="D129" i="1" s="1"/>
  <c r="D130" i="1" s="1"/>
  <c r="D131" i="1" s="1"/>
  <c r="D132" i="1" s="1"/>
  <c r="D133" i="1" s="1"/>
  <c r="D134" i="1" s="1"/>
  <c r="D135" i="1" s="1"/>
  <c r="D136" i="1" s="1"/>
  <c r="D137" i="1" s="1"/>
  <c r="D138" i="1" s="1"/>
  <c r="D139" i="1" s="1"/>
  <c r="D140" i="1" s="1"/>
  <c r="D141" i="1" s="1"/>
  <c r="D142" i="1" s="1"/>
  <c r="D143" i="1" s="1"/>
  <c r="D144" i="1" s="1"/>
  <c r="D145" i="1" s="1"/>
  <c r="D146" i="1" s="1"/>
  <c r="D147" i="1" s="1"/>
  <c r="C122" i="1"/>
  <c r="C123" i="1" s="1"/>
  <c r="C124" i="1" s="1"/>
  <c r="C125" i="1" s="1"/>
  <c r="C126" i="1" s="1"/>
  <c r="C127" i="1" s="1"/>
  <c r="C128" i="1" s="1"/>
  <c r="C129" i="1" s="1"/>
  <c r="C130" i="1" s="1"/>
  <c r="C131" i="1" s="1"/>
  <c r="C132" i="1" s="1"/>
  <c r="C133" i="1" s="1"/>
  <c r="C134" i="1" s="1"/>
  <c r="C135" i="1" s="1"/>
  <c r="C136" i="1" s="1"/>
  <c r="C137" i="1" s="1"/>
  <c r="C138" i="1" s="1"/>
  <c r="C139" i="1" s="1"/>
  <c r="C140" i="1" s="1"/>
  <c r="C141" i="1" s="1"/>
  <c r="C142" i="1" s="1"/>
  <c r="C143" i="1" s="1"/>
  <c r="C144" i="1" s="1"/>
  <c r="C145" i="1" s="1"/>
  <c r="C146" i="1" s="1"/>
  <c r="C147" i="1" s="1"/>
  <c r="AV121" i="1"/>
  <c r="AS121" i="1"/>
  <c r="AK121" i="1"/>
  <c r="AF121" i="1"/>
  <c r="X121" i="1"/>
  <c r="R121" i="1"/>
  <c r="AK120" i="1"/>
  <c r="AF120" i="1"/>
  <c r="X120" i="1"/>
  <c r="R120" i="1"/>
  <c r="AK119" i="1"/>
  <c r="AF119" i="1"/>
  <c r="X119" i="1"/>
  <c r="R119" i="1"/>
  <c r="AK118" i="1"/>
  <c r="AF118" i="1"/>
  <c r="X118" i="1"/>
  <c r="R118" i="1"/>
  <c r="AK117" i="1"/>
  <c r="AF117" i="1"/>
  <c r="X117" i="1"/>
  <c r="R117" i="1"/>
  <c r="AK116" i="1"/>
  <c r="AF116" i="1"/>
  <c r="X116" i="1"/>
  <c r="R116" i="1"/>
  <c r="AK115" i="1"/>
  <c r="AF115" i="1"/>
  <c r="X115" i="1"/>
  <c r="R115" i="1"/>
  <c r="AK114" i="1"/>
  <c r="AF114" i="1"/>
  <c r="X114" i="1"/>
  <c r="R114" i="1"/>
  <c r="AK113" i="1"/>
  <c r="AF113" i="1"/>
  <c r="X113" i="1"/>
  <c r="R113" i="1"/>
  <c r="AK112" i="1"/>
  <c r="AF112" i="1"/>
  <c r="X112" i="1"/>
  <c r="R112" i="1"/>
  <c r="AK111" i="1"/>
  <c r="AF111" i="1"/>
  <c r="X111" i="1"/>
  <c r="R111" i="1"/>
  <c r="AK110" i="1"/>
  <c r="AF110" i="1"/>
  <c r="X110" i="1"/>
  <c r="R110" i="1"/>
  <c r="AK109" i="1"/>
  <c r="AF109" i="1"/>
  <c r="X109" i="1"/>
  <c r="R109" i="1"/>
  <c r="AK108" i="1"/>
  <c r="AF108" i="1"/>
  <c r="X108" i="1"/>
  <c r="R108" i="1"/>
  <c r="AK107" i="1"/>
  <c r="AF107" i="1"/>
  <c r="X107" i="1"/>
  <c r="R107" i="1"/>
  <c r="AK106" i="1"/>
  <c r="AF106" i="1"/>
  <c r="X106" i="1"/>
  <c r="R106" i="1"/>
  <c r="AK105" i="1"/>
  <c r="AF105" i="1"/>
  <c r="X105" i="1"/>
  <c r="R105" i="1"/>
  <c r="AK104" i="1"/>
  <c r="AF104" i="1"/>
  <c r="X104" i="1"/>
  <c r="R104" i="1"/>
  <c r="AK103" i="1"/>
  <c r="AF103" i="1"/>
  <c r="X103" i="1"/>
  <c r="R103" i="1"/>
  <c r="AK102" i="1"/>
  <c r="AF102" i="1"/>
  <c r="X102" i="1"/>
  <c r="R102" i="1"/>
  <c r="AK101" i="1"/>
  <c r="AF101" i="1"/>
  <c r="X101" i="1"/>
  <c r="R101" i="1"/>
  <c r="AK100" i="1"/>
  <c r="AF100" i="1"/>
  <c r="X100" i="1"/>
  <c r="R100" i="1"/>
  <c r="AK99" i="1"/>
  <c r="AF99" i="1"/>
  <c r="X99" i="1"/>
  <c r="R99" i="1"/>
  <c r="AK98" i="1"/>
  <c r="AF98" i="1"/>
  <c r="X98" i="1"/>
  <c r="R98" i="1"/>
  <c r="AK97" i="1"/>
  <c r="AF97" i="1"/>
  <c r="X97" i="1"/>
  <c r="R97" i="1"/>
  <c r="AK96" i="1"/>
  <c r="AF96" i="1"/>
  <c r="X96" i="1"/>
  <c r="R96" i="1"/>
  <c r="AK95" i="1"/>
  <c r="AF95" i="1"/>
  <c r="X95" i="1"/>
  <c r="R95" i="1"/>
  <c r="AK94" i="1"/>
  <c r="AF94" i="1"/>
  <c r="X94" i="1"/>
  <c r="R94" i="1"/>
  <c r="AK93" i="1"/>
  <c r="AF93" i="1"/>
  <c r="X93" i="1"/>
  <c r="R93" i="1"/>
  <c r="AK92" i="1"/>
  <c r="AF92" i="1"/>
  <c r="X92" i="1"/>
  <c r="R92" i="1"/>
  <c r="D92" i="1"/>
  <c r="D93" i="1" s="1"/>
  <c r="D94" i="1" s="1"/>
  <c r="D95" i="1" s="1"/>
  <c r="D96" i="1" s="1"/>
  <c r="D97" i="1" s="1"/>
  <c r="D98" i="1" s="1"/>
  <c r="D99" i="1" s="1"/>
  <c r="D100" i="1" s="1"/>
  <c r="D101" i="1" s="1"/>
  <c r="D102" i="1" s="1"/>
  <c r="D103" i="1" s="1"/>
  <c r="D104" i="1" s="1"/>
  <c r="D105" i="1" s="1"/>
  <c r="D106" i="1" s="1"/>
  <c r="D107" i="1" s="1"/>
  <c r="D108" i="1" s="1"/>
  <c r="D109" i="1" s="1"/>
  <c r="D110" i="1" s="1"/>
  <c r="D111" i="1" s="1"/>
  <c r="D112" i="1" s="1"/>
  <c r="D113" i="1" s="1"/>
  <c r="D114" i="1" s="1"/>
  <c r="D115" i="1" s="1"/>
  <c r="D116" i="1" s="1"/>
  <c r="D117" i="1" s="1"/>
  <c r="D118" i="1" s="1"/>
  <c r="D119" i="1" s="1"/>
  <c r="D120" i="1" s="1"/>
  <c r="AV91" i="1"/>
  <c r="AS91" i="1"/>
  <c r="AK91" i="1"/>
  <c r="AF91" i="1"/>
  <c r="X91" i="1"/>
  <c r="R91" i="1"/>
  <c r="AK90" i="1"/>
  <c r="AF90" i="1"/>
  <c r="X90" i="1"/>
  <c r="R90" i="1"/>
  <c r="AK89" i="1"/>
  <c r="AF89" i="1"/>
  <c r="X89" i="1"/>
  <c r="M89" i="1"/>
  <c r="R89" i="1" s="1"/>
  <c r="AK88" i="1"/>
  <c r="AF88" i="1"/>
  <c r="X88" i="1"/>
  <c r="M88" i="1"/>
  <c r="R88" i="1" s="1"/>
  <c r="AK87" i="1"/>
  <c r="AF87" i="1"/>
  <c r="X87" i="1"/>
  <c r="R87" i="1"/>
  <c r="AK86" i="1"/>
  <c r="AF86" i="1"/>
  <c r="X86" i="1"/>
  <c r="R86" i="1"/>
  <c r="AK85" i="1"/>
  <c r="AF85" i="1"/>
  <c r="X85" i="1"/>
  <c r="R85" i="1"/>
  <c r="AK84" i="1"/>
  <c r="AF84" i="1"/>
  <c r="X84" i="1"/>
  <c r="R84" i="1"/>
  <c r="AK83" i="1"/>
  <c r="AF83" i="1"/>
  <c r="X83" i="1"/>
  <c r="R83" i="1"/>
  <c r="AK82" i="1"/>
  <c r="AF82" i="1"/>
  <c r="X82" i="1"/>
  <c r="R82" i="1"/>
  <c r="AK81" i="1"/>
  <c r="AF81" i="1"/>
  <c r="X81" i="1"/>
  <c r="R81" i="1"/>
  <c r="AK80" i="1"/>
  <c r="AF80" i="1"/>
  <c r="X80" i="1"/>
  <c r="R80" i="1"/>
  <c r="AK79" i="1"/>
  <c r="AF79" i="1"/>
  <c r="X79" i="1"/>
  <c r="R79" i="1"/>
  <c r="AV78" i="1"/>
  <c r="AS78" i="1"/>
  <c r="AK78" i="1"/>
  <c r="AF78" i="1"/>
  <c r="X78" i="1"/>
  <c r="R78" i="1"/>
  <c r="AK77" i="1"/>
  <c r="AF77" i="1"/>
  <c r="X77" i="1"/>
  <c r="R77" i="1"/>
  <c r="AK76" i="1"/>
  <c r="AF76" i="1"/>
  <c r="X76" i="1"/>
  <c r="R76" i="1"/>
  <c r="AK75" i="1"/>
  <c r="AF75" i="1"/>
  <c r="X75" i="1"/>
  <c r="R75" i="1"/>
  <c r="AK74" i="1"/>
  <c r="AF74" i="1"/>
  <c r="X74" i="1"/>
  <c r="R74" i="1"/>
  <c r="AK73" i="1"/>
  <c r="AF73" i="1"/>
  <c r="X73" i="1"/>
  <c r="R73" i="1"/>
  <c r="AK72" i="1"/>
  <c r="AF72" i="1"/>
  <c r="X72" i="1"/>
  <c r="R72" i="1"/>
  <c r="AK71" i="1"/>
  <c r="AF71" i="1"/>
  <c r="X71" i="1"/>
  <c r="R71" i="1"/>
  <c r="AK70" i="1"/>
  <c r="AF70" i="1"/>
  <c r="X70" i="1"/>
  <c r="R70" i="1"/>
  <c r="AK69" i="1"/>
  <c r="AF69" i="1"/>
  <c r="X69" i="1"/>
  <c r="R69" i="1"/>
  <c r="AK68" i="1"/>
  <c r="AF68" i="1"/>
  <c r="X68" i="1"/>
  <c r="R68" i="1"/>
  <c r="AK67" i="1"/>
  <c r="AF67" i="1"/>
  <c r="X67" i="1"/>
  <c r="R67" i="1"/>
  <c r="AK66" i="1"/>
  <c r="AF66" i="1"/>
  <c r="X66" i="1"/>
  <c r="R66" i="1"/>
  <c r="AK65" i="1"/>
  <c r="AF65" i="1"/>
  <c r="X65" i="1"/>
  <c r="R65" i="1"/>
  <c r="AK64" i="1"/>
  <c r="AF64" i="1"/>
  <c r="X64" i="1"/>
  <c r="R64" i="1"/>
  <c r="AK63" i="1"/>
  <c r="AF63" i="1"/>
  <c r="X63" i="1"/>
  <c r="R63" i="1"/>
  <c r="AK62" i="1"/>
  <c r="AF62" i="1"/>
  <c r="X62" i="1"/>
  <c r="R62" i="1"/>
  <c r="AV61" i="1"/>
  <c r="AS61" i="1"/>
  <c r="AK61" i="1"/>
  <c r="AF61" i="1"/>
  <c r="X61" i="1"/>
  <c r="R61" i="1"/>
  <c r="AK60" i="1"/>
  <c r="AF60" i="1"/>
  <c r="X60" i="1"/>
  <c r="R60" i="1"/>
  <c r="AK59" i="1"/>
  <c r="AF59" i="1"/>
  <c r="X59" i="1"/>
  <c r="R59" i="1"/>
  <c r="AK58" i="1"/>
  <c r="AF58" i="1"/>
  <c r="X58" i="1"/>
  <c r="R58" i="1"/>
  <c r="AK57" i="1"/>
  <c r="AF57" i="1"/>
  <c r="X57" i="1"/>
  <c r="R57" i="1"/>
  <c r="AK56" i="1"/>
  <c r="AF56" i="1"/>
  <c r="X56" i="1"/>
  <c r="R56" i="1"/>
  <c r="AK55" i="1"/>
  <c r="AF55" i="1"/>
  <c r="X55" i="1"/>
  <c r="R55" i="1"/>
  <c r="AK54" i="1"/>
  <c r="AF54" i="1"/>
  <c r="X54" i="1"/>
  <c r="R54" i="1"/>
  <c r="AK53" i="1"/>
  <c r="AF53" i="1"/>
  <c r="X53" i="1"/>
  <c r="R53" i="1"/>
  <c r="AK52" i="1"/>
  <c r="AF52" i="1"/>
  <c r="X52" i="1"/>
  <c r="R52" i="1"/>
  <c r="AK51" i="1"/>
  <c r="AF51" i="1"/>
  <c r="X51" i="1"/>
  <c r="R51" i="1"/>
  <c r="AV50" i="1"/>
  <c r="AS50" i="1"/>
  <c r="AK50" i="1"/>
  <c r="AF50" i="1"/>
  <c r="X50" i="1"/>
  <c r="R50" i="1"/>
  <c r="AQ49" i="1"/>
  <c r="AO49" i="1"/>
  <c r="AN49" i="1"/>
  <c r="AM49" i="1"/>
  <c r="AK49" i="1"/>
  <c r="AH49" i="1"/>
  <c r="AF49" i="1"/>
  <c r="X49" i="1"/>
  <c r="R49" i="1"/>
  <c r="J49" i="1"/>
  <c r="I49" i="1"/>
  <c r="H49" i="1"/>
  <c r="G49" i="1"/>
  <c r="F49" i="1"/>
  <c r="AQ48" i="1"/>
  <c r="AO48" i="1"/>
  <c r="AN48" i="1"/>
  <c r="AM48" i="1"/>
  <c r="AK48" i="1"/>
  <c r="AH48" i="1"/>
  <c r="AF48" i="1"/>
  <c r="X48" i="1"/>
  <c r="R48" i="1"/>
  <c r="J48" i="1"/>
  <c r="I48" i="1"/>
  <c r="H48" i="1"/>
  <c r="G48" i="1"/>
  <c r="F48" i="1"/>
  <c r="AQ47" i="1"/>
  <c r="AO47" i="1"/>
  <c r="AN47" i="1"/>
  <c r="AM47" i="1"/>
  <c r="AK47" i="1"/>
  <c r="AH47" i="1"/>
  <c r="AF47" i="1"/>
  <c r="X47" i="1"/>
  <c r="R47" i="1"/>
  <c r="J47" i="1"/>
  <c r="I47" i="1"/>
  <c r="H47" i="1"/>
  <c r="G47" i="1"/>
  <c r="F47" i="1"/>
  <c r="AQ46" i="1"/>
  <c r="AO46" i="1"/>
  <c r="AN46" i="1"/>
  <c r="AM46" i="1"/>
  <c r="AK46" i="1"/>
  <c r="AH46" i="1"/>
  <c r="AF46" i="1"/>
  <c r="X46" i="1"/>
  <c r="R46" i="1"/>
  <c r="J46" i="1"/>
  <c r="I46" i="1"/>
  <c r="H46" i="1"/>
  <c r="G46" i="1"/>
  <c r="F46" i="1"/>
  <c r="AQ45" i="1"/>
  <c r="AO45" i="1"/>
  <c r="AN45" i="1"/>
  <c r="AM45" i="1"/>
  <c r="AK45" i="1"/>
  <c r="AH45" i="1"/>
  <c r="AF45" i="1"/>
  <c r="X45" i="1"/>
  <c r="R45" i="1"/>
  <c r="J45" i="1"/>
  <c r="I45" i="1"/>
  <c r="H45" i="1"/>
  <c r="G45" i="1"/>
  <c r="F45" i="1"/>
  <c r="AQ44" i="1"/>
  <c r="AO44" i="1"/>
  <c r="AN44" i="1"/>
  <c r="AM44" i="1"/>
  <c r="AK44" i="1"/>
  <c r="AH44" i="1"/>
  <c r="AF44" i="1"/>
  <c r="X44" i="1"/>
  <c r="R44" i="1"/>
  <c r="J44" i="1"/>
  <c r="I44" i="1"/>
  <c r="H44" i="1"/>
  <c r="G44" i="1"/>
  <c r="F44" i="1"/>
  <c r="AQ43" i="1"/>
  <c r="AO43" i="1"/>
  <c r="AN43" i="1"/>
  <c r="AM43" i="1"/>
  <c r="AK43" i="1"/>
  <c r="AH43" i="1"/>
  <c r="AF43" i="1"/>
  <c r="X43" i="1"/>
  <c r="R43" i="1"/>
  <c r="J43" i="1"/>
  <c r="I43" i="1"/>
  <c r="H43" i="1"/>
  <c r="G43" i="1"/>
  <c r="F43" i="1"/>
  <c r="AQ42" i="1"/>
  <c r="AO42" i="1"/>
  <c r="AM42" i="1"/>
  <c r="AK42" i="1"/>
  <c r="AH42" i="1"/>
  <c r="AF42" i="1"/>
  <c r="X42" i="1"/>
  <c r="R42" i="1"/>
  <c r="J42" i="1"/>
  <c r="I42" i="1"/>
  <c r="H42" i="1"/>
  <c r="G42" i="1"/>
  <c r="F42" i="1"/>
  <c r="AQ41" i="1"/>
  <c r="AO41" i="1"/>
  <c r="AN41" i="1"/>
  <c r="AM41" i="1"/>
  <c r="AK41" i="1"/>
  <c r="AH41" i="1"/>
  <c r="AF41" i="1"/>
  <c r="X41" i="1"/>
  <c r="R41" i="1"/>
  <c r="J41" i="1"/>
  <c r="I41" i="1"/>
  <c r="H41" i="1"/>
  <c r="G41" i="1"/>
  <c r="F41" i="1"/>
  <c r="AQ40" i="1"/>
  <c r="AO40" i="1"/>
  <c r="AN40" i="1"/>
  <c r="AM40" i="1"/>
  <c r="AK40" i="1"/>
  <c r="AH40" i="1"/>
  <c r="AF40" i="1"/>
  <c r="X40" i="1"/>
  <c r="R40" i="1"/>
  <c r="J40" i="1"/>
  <c r="I40" i="1"/>
  <c r="H40" i="1"/>
  <c r="G40" i="1"/>
  <c r="F40" i="1"/>
  <c r="AQ39" i="1"/>
  <c r="AO39" i="1"/>
  <c r="AM39" i="1"/>
  <c r="AK39" i="1"/>
  <c r="AH39" i="1"/>
  <c r="AF39" i="1"/>
  <c r="X39" i="1"/>
  <c r="R39" i="1"/>
  <c r="J39" i="1"/>
  <c r="I39" i="1"/>
  <c r="H39" i="1"/>
  <c r="G39" i="1"/>
  <c r="F39" i="1"/>
  <c r="AQ38" i="1"/>
  <c r="AO38" i="1"/>
  <c r="AM38" i="1"/>
  <c r="AK38" i="1"/>
  <c r="AH38" i="1"/>
  <c r="AF38" i="1"/>
  <c r="X38" i="1"/>
  <c r="R38" i="1"/>
  <c r="J38" i="1"/>
  <c r="I38" i="1"/>
  <c r="H38" i="1"/>
  <c r="G38" i="1"/>
  <c r="F38" i="1"/>
  <c r="AQ37" i="1"/>
  <c r="AO37" i="1"/>
  <c r="AM37" i="1"/>
  <c r="AK37" i="1"/>
  <c r="AH37" i="1"/>
  <c r="AF37" i="1"/>
  <c r="X37" i="1"/>
  <c r="R37" i="1"/>
  <c r="J37" i="1"/>
  <c r="I37" i="1"/>
  <c r="H37" i="1"/>
  <c r="G37" i="1"/>
  <c r="F37" i="1"/>
  <c r="AQ36" i="1"/>
  <c r="AO36" i="1"/>
  <c r="AN36" i="1"/>
  <c r="AM36" i="1"/>
  <c r="AK36" i="1"/>
  <c r="AH36" i="1"/>
  <c r="AF36" i="1"/>
  <c r="X36" i="1"/>
  <c r="R36" i="1"/>
  <c r="J36" i="1"/>
  <c r="I36" i="1"/>
  <c r="H36" i="1"/>
  <c r="G36" i="1"/>
  <c r="F36" i="1"/>
  <c r="AQ35" i="1"/>
  <c r="AO35" i="1"/>
  <c r="AN35" i="1"/>
  <c r="AM35" i="1"/>
  <c r="AK35" i="1"/>
  <c r="AH35" i="1"/>
  <c r="AF35" i="1"/>
  <c r="X35" i="1"/>
  <c r="R35" i="1"/>
  <c r="J35" i="1"/>
  <c r="I35" i="1"/>
  <c r="H35" i="1"/>
  <c r="G35" i="1"/>
  <c r="F35" i="1"/>
  <c r="AQ34" i="1"/>
  <c r="AO34" i="1"/>
  <c r="AN34" i="1"/>
  <c r="AM34" i="1"/>
  <c r="AK34" i="1"/>
  <c r="AH34" i="1"/>
  <c r="AF34" i="1"/>
  <c r="X34" i="1"/>
  <c r="R34" i="1"/>
  <c r="J34" i="1"/>
  <c r="I34" i="1"/>
  <c r="H34" i="1"/>
  <c r="G34" i="1"/>
  <c r="F34" i="1"/>
  <c r="AQ33" i="1"/>
  <c r="AO33" i="1"/>
  <c r="AN33" i="1"/>
  <c r="AM33" i="1"/>
  <c r="AK33" i="1"/>
  <c r="AH33" i="1"/>
  <c r="AF33" i="1"/>
  <c r="X33" i="1"/>
  <c r="R33" i="1"/>
  <c r="J33" i="1"/>
  <c r="I33" i="1"/>
  <c r="H33" i="1"/>
  <c r="G33" i="1"/>
  <c r="F33" i="1"/>
  <c r="AQ32" i="1"/>
  <c r="AO32" i="1"/>
  <c r="AN32" i="1"/>
  <c r="AM32" i="1"/>
  <c r="AK32" i="1"/>
  <c r="AH32" i="1"/>
  <c r="AF32" i="1"/>
  <c r="X32" i="1"/>
  <c r="R32" i="1"/>
  <c r="J32" i="1"/>
  <c r="I32" i="1"/>
  <c r="H32" i="1"/>
  <c r="G32" i="1"/>
  <c r="F32" i="1"/>
  <c r="AQ31" i="1"/>
  <c r="AO31" i="1"/>
  <c r="AN31" i="1"/>
  <c r="AM31" i="1"/>
  <c r="AK31" i="1"/>
  <c r="AH31" i="1"/>
  <c r="AF31" i="1"/>
  <c r="X31" i="1"/>
  <c r="R31" i="1"/>
  <c r="J31" i="1"/>
  <c r="I31" i="1"/>
  <c r="H31" i="1"/>
  <c r="G31" i="1"/>
  <c r="F31" i="1"/>
  <c r="AQ30" i="1"/>
  <c r="AO30" i="1"/>
  <c r="AN30" i="1"/>
  <c r="AM30" i="1"/>
  <c r="AK30" i="1"/>
  <c r="AH30" i="1"/>
  <c r="AF30" i="1"/>
  <c r="X30" i="1"/>
  <c r="R30" i="1"/>
  <c r="J30" i="1"/>
  <c r="I30" i="1"/>
  <c r="H30" i="1"/>
  <c r="G30" i="1"/>
  <c r="F30" i="1"/>
  <c r="AQ29" i="1"/>
  <c r="AO29" i="1"/>
  <c r="AN29" i="1"/>
  <c r="AM29" i="1"/>
  <c r="AK29" i="1"/>
  <c r="AH29" i="1"/>
  <c r="AF29" i="1"/>
  <c r="X29" i="1"/>
  <c r="R29" i="1"/>
  <c r="J29" i="1"/>
  <c r="I29" i="1"/>
  <c r="H29" i="1"/>
  <c r="G29" i="1"/>
  <c r="F29" i="1"/>
  <c r="AQ28" i="1"/>
  <c r="AO28" i="1"/>
  <c r="AN28" i="1"/>
  <c r="AM28" i="1"/>
  <c r="AK28" i="1"/>
  <c r="AH28" i="1"/>
  <c r="AF28" i="1"/>
  <c r="X28" i="1"/>
  <c r="R28" i="1"/>
  <c r="J28" i="1"/>
  <c r="I28" i="1"/>
  <c r="H28" i="1"/>
  <c r="G28" i="1"/>
  <c r="F28" i="1"/>
  <c r="AQ27" i="1"/>
  <c r="AO27" i="1"/>
  <c r="AN27" i="1"/>
  <c r="AM27" i="1"/>
  <c r="AK27" i="1"/>
  <c r="AH27" i="1"/>
  <c r="AF27" i="1"/>
  <c r="X27" i="1"/>
  <c r="R27" i="1"/>
  <c r="J27" i="1"/>
  <c r="I27" i="1"/>
  <c r="H27" i="1"/>
  <c r="G27" i="1"/>
  <c r="F27" i="1"/>
  <c r="AQ26" i="1"/>
  <c r="AO26" i="1"/>
  <c r="AN26" i="1"/>
  <c r="AM26" i="1"/>
  <c r="AK26" i="1"/>
  <c r="AH26" i="1"/>
  <c r="AF26" i="1"/>
  <c r="X26" i="1"/>
  <c r="R26" i="1"/>
  <c r="J26" i="1"/>
  <c r="I26" i="1"/>
  <c r="H26" i="1"/>
  <c r="G26" i="1"/>
  <c r="F26" i="1"/>
  <c r="AQ25" i="1"/>
  <c r="AO25" i="1"/>
  <c r="AN25" i="1"/>
  <c r="AM25" i="1"/>
  <c r="AK25" i="1"/>
  <c r="AH25" i="1"/>
  <c r="AF25" i="1"/>
  <c r="X25" i="1"/>
  <c r="R25" i="1"/>
  <c r="J25" i="1"/>
  <c r="I25" i="1"/>
  <c r="H25" i="1"/>
  <c r="G25" i="1"/>
  <c r="F25" i="1"/>
  <c r="AQ24" i="1"/>
  <c r="AO24" i="1"/>
  <c r="AN24" i="1"/>
  <c r="AM24" i="1"/>
  <c r="AK24" i="1"/>
  <c r="AH24" i="1"/>
  <c r="AF24" i="1"/>
  <c r="X24" i="1"/>
  <c r="R24" i="1"/>
  <c r="J24" i="1"/>
  <c r="I24" i="1"/>
  <c r="H24" i="1"/>
  <c r="G24" i="1"/>
  <c r="F24" i="1"/>
  <c r="AQ23" i="1"/>
  <c r="AO23" i="1"/>
  <c r="AN23" i="1"/>
  <c r="AM23" i="1"/>
  <c r="AK23" i="1"/>
  <c r="AH23" i="1"/>
  <c r="AF23" i="1"/>
  <c r="X23" i="1"/>
  <c r="R23" i="1"/>
  <c r="J23" i="1"/>
  <c r="I23" i="1"/>
  <c r="H23" i="1"/>
  <c r="G23" i="1"/>
  <c r="F23" i="1"/>
  <c r="AQ22" i="1"/>
  <c r="AO22" i="1"/>
  <c r="AN22" i="1"/>
  <c r="AM22" i="1"/>
  <c r="AK22" i="1"/>
  <c r="AH22" i="1"/>
  <c r="AF22" i="1"/>
  <c r="X22" i="1"/>
  <c r="R22" i="1"/>
  <c r="J22" i="1"/>
  <c r="I22" i="1"/>
  <c r="H22" i="1"/>
  <c r="G22" i="1"/>
  <c r="F22" i="1"/>
  <c r="AQ21" i="1"/>
  <c r="AO21" i="1"/>
  <c r="AN21" i="1"/>
  <c r="AM21" i="1"/>
  <c r="AK21" i="1"/>
  <c r="AH21" i="1"/>
  <c r="AF21" i="1"/>
  <c r="X21" i="1"/>
  <c r="R21" i="1"/>
  <c r="J21" i="1"/>
  <c r="I21" i="1"/>
  <c r="H21" i="1"/>
  <c r="G21" i="1"/>
  <c r="F21" i="1"/>
  <c r="AQ20" i="1"/>
  <c r="AO20" i="1"/>
  <c r="AN20" i="1"/>
  <c r="AM20" i="1"/>
  <c r="AK20" i="1"/>
  <c r="AH20" i="1"/>
  <c r="AF20" i="1"/>
  <c r="X20" i="1"/>
  <c r="R20" i="1"/>
  <c r="J20" i="1"/>
  <c r="I20" i="1"/>
  <c r="H20" i="1"/>
  <c r="G20" i="1"/>
  <c r="F20" i="1"/>
  <c r="AQ19" i="1"/>
  <c r="AO19" i="1"/>
  <c r="AN19" i="1"/>
  <c r="AM19" i="1"/>
  <c r="AK19" i="1"/>
  <c r="AH19" i="1"/>
  <c r="AF19" i="1"/>
  <c r="X19" i="1"/>
  <c r="R19" i="1"/>
  <c r="J19" i="1"/>
  <c r="I19" i="1"/>
  <c r="H19" i="1"/>
  <c r="G19" i="1"/>
  <c r="F19" i="1"/>
  <c r="AQ18" i="1"/>
  <c r="AO18" i="1"/>
  <c r="AN18" i="1"/>
  <c r="AM18" i="1"/>
  <c r="AK18" i="1"/>
  <c r="AH18" i="1"/>
  <c r="AF18" i="1"/>
  <c r="X18" i="1"/>
  <c r="R18" i="1"/>
  <c r="J18" i="1"/>
  <c r="I18" i="1"/>
  <c r="H18" i="1"/>
  <c r="G18" i="1"/>
  <c r="F18" i="1"/>
  <c r="AQ17" i="1"/>
  <c r="AO17" i="1"/>
  <c r="AN17" i="1"/>
  <c r="AM17" i="1"/>
  <c r="AK17" i="1"/>
  <c r="AH17" i="1"/>
  <c r="AF17" i="1"/>
  <c r="X17" i="1"/>
  <c r="R17" i="1"/>
  <c r="J17" i="1"/>
  <c r="I17" i="1"/>
  <c r="H17" i="1"/>
  <c r="G17" i="1"/>
  <c r="F17" i="1"/>
  <c r="AQ16" i="1"/>
  <c r="AO16" i="1"/>
  <c r="AN16" i="1"/>
  <c r="AM16" i="1"/>
  <c r="AK16" i="1"/>
  <c r="AH16" i="1"/>
  <c r="AF16" i="1"/>
  <c r="X16" i="1"/>
  <c r="R16" i="1"/>
  <c r="J16" i="1"/>
  <c r="I16" i="1"/>
  <c r="H16" i="1"/>
  <c r="G16" i="1"/>
  <c r="F16" i="1"/>
  <c r="AQ15" i="1"/>
  <c r="AO15" i="1"/>
  <c r="AN15" i="1"/>
  <c r="AM15" i="1"/>
  <c r="AK15" i="1"/>
  <c r="AH15" i="1"/>
  <c r="AF15" i="1"/>
  <c r="X15" i="1"/>
  <c r="R15" i="1"/>
  <c r="J15" i="1"/>
  <c r="I15" i="1"/>
  <c r="H15" i="1"/>
  <c r="G15" i="1"/>
  <c r="F15" i="1"/>
  <c r="AQ14" i="1"/>
  <c r="AO14" i="1"/>
  <c r="AN14" i="1"/>
  <c r="AM14" i="1"/>
  <c r="AK14" i="1"/>
  <c r="AH14" i="1"/>
  <c r="AF14" i="1"/>
  <c r="X14" i="1"/>
  <c r="R14" i="1"/>
  <c r="J14" i="1"/>
  <c r="I14" i="1"/>
  <c r="H14" i="1"/>
  <c r="G14" i="1"/>
  <c r="F14" i="1"/>
  <c r="AQ13" i="1"/>
  <c r="AO13" i="1"/>
  <c r="AN13" i="1"/>
  <c r="AM13" i="1"/>
  <c r="AK13" i="1"/>
  <c r="AH13" i="1"/>
  <c r="AF13" i="1"/>
  <c r="X13" i="1"/>
  <c r="R13" i="1"/>
  <c r="J13" i="1"/>
  <c r="I13" i="1"/>
  <c r="H13" i="1"/>
  <c r="G13" i="1"/>
  <c r="F13" i="1"/>
  <c r="AQ12" i="1"/>
  <c r="AO12" i="1"/>
  <c r="AN12" i="1"/>
  <c r="AM12" i="1"/>
  <c r="AK12" i="1"/>
  <c r="AH12" i="1"/>
  <c r="AF12" i="1"/>
  <c r="X12" i="1"/>
  <c r="R12" i="1"/>
  <c r="J12" i="1"/>
  <c r="I12" i="1"/>
  <c r="H12" i="1"/>
  <c r="G12" i="1"/>
  <c r="F12" i="1"/>
  <c r="AQ11" i="1"/>
  <c r="AO11" i="1"/>
  <c r="AN11" i="1"/>
  <c r="AM11" i="1"/>
  <c r="AK11" i="1"/>
  <c r="AH11" i="1"/>
  <c r="AF11" i="1"/>
  <c r="X11" i="1"/>
  <c r="R11" i="1"/>
  <c r="J11" i="1"/>
  <c r="I11" i="1"/>
  <c r="H11" i="1"/>
  <c r="G11" i="1"/>
  <c r="F11" i="1"/>
  <c r="AQ10" i="1"/>
  <c r="AO10" i="1"/>
  <c r="AN10" i="1"/>
  <c r="AM10" i="1"/>
  <c r="AK10" i="1"/>
  <c r="AH10" i="1"/>
  <c r="AF10" i="1"/>
  <c r="X10" i="1"/>
  <c r="R10" i="1"/>
  <c r="J10" i="1"/>
  <c r="I10" i="1"/>
  <c r="H10" i="1"/>
  <c r="G10" i="1"/>
  <c r="F10" i="1"/>
  <c r="AQ9" i="1"/>
  <c r="AO9" i="1"/>
  <c r="AN9" i="1"/>
  <c r="AM9" i="1"/>
  <c r="AK9" i="1"/>
  <c r="AH9" i="1"/>
  <c r="AF9" i="1"/>
  <c r="X9" i="1"/>
  <c r="R9" i="1"/>
  <c r="J9" i="1"/>
  <c r="I9" i="1"/>
  <c r="H9" i="1"/>
  <c r="G9" i="1"/>
  <c r="F9" i="1"/>
  <c r="AQ8" i="1"/>
  <c r="AO8" i="1"/>
  <c r="AN8" i="1"/>
  <c r="AM8" i="1"/>
  <c r="AK8" i="1"/>
  <c r="AH8" i="1"/>
  <c r="AF8" i="1"/>
  <c r="X8" i="1"/>
  <c r="R8" i="1"/>
  <c r="J8" i="1"/>
  <c r="I8" i="1"/>
  <c r="H8" i="1"/>
  <c r="G8" i="1"/>
  <c r="F8" i="1"/>
  <c r="AQ7" i="1"/>
  <c r="AO7" i="1"/>
  <c r="AN7" i="1"/>
  <c r="AM7" i="1"/>
  <c r="AK7" i="1"/>
  <c r="AH7" i="1"/>
  <c r="AF7" i="1"/>
  <c r="X7" i="1"/>
  <c r="R7" i="1"/>
  <c r="J7" i="1"/>
  <c r="I7" i="1"/>
  <c r="H7" i="1"/>
  <c r="G7" i="1"/>
  <c r="F7" i="1"/>
  <c r="D7" i="1"/>
  <c r="D8" i="1" s="1"/>
  <c r="D9" i="1" s="1"/>
  <c r="D10" i="1" s="1"/>
  <c r="D11" i="1" s="1"/>
  <c r="D12" i="1" s="1"/>
  <c r="D13" i="1" s="1"/>
  <c r="D14" i="1" s="1"/>
  <c r="D15" i="1" s="1"/>
  <c r="D16" i="1" s="1"/>
  <c r="D17" i="1" s="1"/>
  <c r="D18" i="1" s="1"/>
  <c r="D19" i="1" s="1"/>
  <c r="D20" i="1" s="1"/>
  <c r="D21" i="1" s="1"/>
  <c r="D22" i="1" s="1"/>
  <c r="D23" i="1" s="1"/>
  <c r="D24" i="1" s="1"/>
  <c r="D25" i="1" s="1"/>
  <c r="D26" i="1" s="1"/>
  <c r="D27" i="1" s="1"/>
  <c r="D28" i="1" s="1"/>
  <c r="D29" i="1" s="1"/>
  <c r="D30" i="1" s="1"/>
  <c r="D31" i="1" s="1"/>
  <c r="D32" i="1" s="1"/>
  <c r="D33" i="1" s="1"/>
  <c r="D34" i="1" s="1"/>
  <c r="D35" i="1" s="1"/>
  <c r="D36" i="1" s="1"/>
  <c r="D37" i="1" s="1"/>
  <c r="D38" i="1" s="1"/>
  <c r="D39" i="1" s="1"/>
  <c r="D40" i="1" s="1"/>
  <c r="D41" i="1" s="1"/>
  <c r="D42" i="1" s="1"/>
  <c r="D43" i="1" s="1"/>
  <c r="D44" i="1" s="1"/>
  <c r="D45" i="1" s="1"/>
  <c r="D46" i="1" s="1"/>
  <c r="D47" i="1" s="1"/>
  <c r="D48" i="1" s="1"/>
  <c r="D49" i="1" s="1"/>
  <c r="AQ6" i="1"/>
  <c r="AO6" i="1"/>
  <c r="AN6" i="1"/>
  <c r="AM6" i="1"/>
  <c r="AK6" i="1"/>
  <c r="AH6" i="1"/>
  <c r="AF6" i="1"/>
  <c r="X6" i="1"/>
  <c r="R6" i="1"/>
  <c r="J6" i="1"/>
  <c r="I6" i="1"/>
  <c r="H6" i="1"/>
  <c r="G6" i="1"/>
  <c r="F6" i="1"/>
  <c r="E6" i="1"/>
  <c r="E7" i="1" s="1"/>
  <c r="E8" i="1" s="1"/>
  <c r="E9" i="1" s="1"/>
  <c r="E10" i="1" s="1"/>
  <c r="E11" i="1" s="1"/>
  <c r="E12" i="1" s="1"/>
  <c r="E13" i="1" s="1"/>
  <c r="E14" i="1" s="1"/>
  <c r="E15" i="1" s="1"/>
  <c r="E16" i="1" s="1"/>
  <c r="E17" i="1" s="1"/>
  <c r="E18" i="1" s="1"/>
  <c r="E19" i="1" s="1"/>
  <c r="E20" i="1" s="1"/>
  <c r="E21" i="1" s="1"/>
  <c r="E22" i="1" s="1"/>
  <c r="E23" i="1" s="1"/>
  <c r="E24" i="1" s="1"/>
  <c r="E25" i="1" s="1"/>
  <c r="E26" i="1" s="1"/>
  <c r="E27" i="1" s="1"/>
  <c r="E28" i="1" s="1"/>
  <c r="E29" i="1" s="1"/>
  <c r="E30" i="1" s="1"/>
  <c r="E31" i="1" s="1"/>
  <c r="E32" i="1" s="1"/>
  <c r="E33" i="1" s="1"/>
  <c r="E34" i="1" s="1"/>
  <c r="E35" i="1" s="1"/>
  <c r="E36" i="1" s="1"/>
  <c r="E37" i="1" s="1"/>
  <c r="E38" i="1" s="1"/>
  <c r="E39" i="1" s="1"/>
  <c r="E40" i="1" s="1"/>
  <c r="E41" i="1" s="1"/>
  <c r="E42" i="1" s="1"/>
  <c r="E43" i="1" s="1"/>
  <c r="E44" i="1" s="1"/>
  <c r="E45" i="1" s="1"/>
  <c r="E46" i="1" s="1"/>
  <c r="E47" i="1" s="1"/>
  <c r="E48" i="1" s="1"/>
  <c r="E49" i="1" s="1"/>
  <c r="C6" i="1"/>
  <c r="AS6" i="1" s="1"/>
  <c r="AK224" i="1" l="1"/>
  <c r="AK231" i="1"/>
  <c r="AK235" i="1"/>
  <c r="AK575" i="1"/>
  <c r="AK583" i="1"/>
  <c r="AK585" i="1"/>
  <c r="AK577" i="1"/>
  <c r="AF429" i="1"/>
  <c r="AK589" i="1"/>
  <c r="R776" i="1"/>
  <c r="AF460" i="1"/>
  <c r="X413" i="1"/>
  <c r="AF445" i="1"/>
  <c r="AF453" i="1"/>
  <c r="B330" i="9"/>
  <c r="B331" i="9" s="1"/>
  <c r="B332" i="9" s="1"/>
  <c r="B333" i="9" s="1"/>
  <c r="B334" i="9" s="1"/>
  <c r="B335" i="9" s="1"/>
  <c r="B336" i="9" s="1"/>
  <c r="B337" i="9" s="1"/>
  <c r="C330" i="9"/>
  <c r="C331" i="9" s="1"/>
  <c r="C332" i="9" s="1"/>
  <c r="C333" i="9" s="1"/>
  <c r="C334" i="9" s="1"/>
  <c r="C335" i="9" s="1"/>
  <c r="C336" i="9" s="1"/>
  <c r="C337" i="9" s="1"/>
  <c r="D330" i="9"/>
  <c r="D331" i="9" s="1"/>
  <c r="D332" i="9" s="1"/>
  <c r="D333" i="9" s="1"/>
  <c r="D334" i="9" s="1"/>
  <c r="D335" i="9" s="1"/>
  <c r="D336" i="9" s="1"/>
  <c r="D337" i="9" s="1"/>
  <c r="X433" i="1"/>
  <c r="AF446" i="1"/>
  <c r="AF575" i="1"/>
  <c r="AF581" i="1"/>
  <c r="AF220" i="1"/>
  <c r="AF227" i="1"/>
  <c r="X229" i="1"/>
  <c r="AK229" i="1"/>
  <c r="X233" i="1"/>
  <c r="AK233" i="1"/>
  <c r="X417" i="1"/>
  <c r="X421" i="1"/>
  <c r="X425" i="1"/>
  <c r="X427" i="1"/>
  <c r="AF439" i="1"/>
  <c r="AF577" i="1"/>
  <c r="AF444" i="1"/>
  <c r="R905" i="1"/>
  <c r="X441" i="1"/>
  <c r="X589" i="1"/>
  <c r="R1279" i="1"/>
  <c r="R1250" i="1"/>
  <c r="R897" i="1"/>
  <c r="X429" i="1"/>
  <c r="AF224" i="1"/>
  <c r="X226" i="1"/>
  <c r="AK226" i="1"/>
  <c r="AF231" i="1"/>
  <c r="AF235" i="1"/>
  <c r="R247" i="1"/>
  <c r="AF418" i="1"/>
  <c r="AF426" i="1"/>
  <c r="X456" i="1"/>
  <c r="AF457" i="1"/>
  <c r="X458" i="1"/>
  <c r="AF583" i="1"/>
  <c r="X584" i="1"/>
  <c r="AK590" i="1"/>
  <c r="AS1045" i="1"/>
  <c r="X440" i="1"/>
  <c r="X453" i="1"/>
  <c r="R936" i="1"/>
  <c r="R1247" i="1"/>
  <c r="AK576" i="1"/>
  <c r="X579" i="1"/>
  <c r="AK582" i="1"/>
  <c r="X583" i="1"/>
  <c r="AF587" i="1"/>
  <c r="AS894" i="1"/>
  <c r="R907" i="1"/>
  <c r="R978" i="1"/>
  <c r="R983" i="1"/>
  <c r="R1052" i="1"/>
  <c r="AK579" i="1"/>
  <c r="AF222" i="1"/>
  <c r="AF437" i="1"/>
  <c r="X449" i="1"/>
  <c r="AF461" i="1"/>
  <c r="X580" i="1"/>
  <c r="R896" i="1"/>
  <c r="R900" i="1"/>
  <c r="R904" i="1"/>
  <c r="R991" i="1"/>
  <c r="R1048" i="1"/>
  <c r="R1065" i="1"/>
  <c r="C1225" i="1"/>
  <c r="C1226" i="1" s="1"/>
  <c r="C1227" i="1" s="1"/>
  <c r="C1228" i="1" s="1"/>
  <c r="C1229" i="1" s="1"/>
  <c r="C1230" i="1" s="1"/>
  <c r="C1231" i="1" s="1"/>
  <c r="C1232" i="1" s="1"/>
  <c r="C1233" i="1" s="1"/>
  <c r="C1234" i="1" s="1"/>
  <c r="C1235" i="1" s="1"/>
  <c r="C1236" i="1" s="1"/>
  <c r="C1237" i="1" s="1"/>
  <c r="C1238" i="1" s="1"/>
  <c r="C1239" i="1" s="1"/>
  <c r="C1240" i="1" s="1"/>
  <c r="C1241" i="1" s="1"/>
  <c r="C1242" i="1" s="1"/>
  <c r="C1243" i="1" s="1"/>
  <c r="C1244" i="1" s="1"/>
  <c r="C1245" i="1" s="1"/>
  <c r="C1246" i="1" s="1"/>
  <c r="C1247" i="1" s="1"/>
  <c r="C1248" i="1" s="1"/>
  <c r="C1249" i="1" s="1"/>
  <c r="C1250" i="1" s="1"/>
  <c r="C1251" i="1" s="1"/>
  <c r="C1252" i="1" s="1"/>
  <c r="C1253" i="1" s="1"/>
  <c r="C1254" i="1" s="1"/>
  <c r="C1255" i="1" s="1"/>
  <c r="C1256" i="1" s="1"/>
  <c r="C1257" i="1" s="1"/>
  <c r="C1258" i="1" s="1"/>
  <c r="AK221" i="1"/>
  <c r="X448" i="1"/>
  <c r="AF456" i="1"/>
  <c r="AF458" i="1"/>
  <c r="X585" i="1"/>
  <c r="AK586" i="1"/>
  <c r="R1233" i="1"/>
  <c r="X446" i="1"/>
  <c r="AF454" i="1"/>
  <c r="AF568" i="1"/>
  <c r="AF569" i="1"/>
  <c r="AF570" i="1"/>
  <c r="AF571" i="1"/>
  <c r="AF572" i="1"/>
  <c r="AF573" i="1"/>
  <c r="AF574" i="1"/>
  <c r="X578" i="1"/>
  <c r="AK578" i="1"/>
  <c r="AF590" i="1"/>
  <c r="R922" i="1"/>
  <c r="R934" i="1"/>
  <c r="R939" i="1"/>
  <c r="R986" i="1"/>
  <c r="R1257" i="1"/>
  <c r="X432" i="1"/>
  <c r="AF579" i="1"/>
  <c r="AF221" i="1"/>
  <c r="X223" i="1"/>
  <c r="AK223" i="1"/>
  <c r="X230" i="1"/>
  <c r="AK230" i="1"/>
  <c r="X234" i="1"/>
  <c r="AK234" i="1"/>
  <c r="AF428" i="1"/>
  <c r="AF430" i="1"/>
  <c r="X435" i="1"/>
  <c r="X437" i="1"/>
  <c r="X444" i="1"/>
  <c r="AF449" i="1"/>
  <c r="AF452" i="1"/>
  <c r="X566" i="1"/>
  <c r="AF576" i="1"/>
  <c r="X581" i="1"/>
  <c r="AF588" i="1"/>
  <c r="AF589" i="1"/>
  <c r="R780" i="1"/>
  <c r="R783" i="1"/>
  <c r="R784" i="1"/>
  <c r="X220" i="1"/>
  <c r="AK220" i="1"/>
  <c r="AF225" i="1"/>
  <c r="X227" i="1"/>
  <c r="AK227" i="1"/>
  <c r="AF228" i="1"/>
  <c r="AF232" i="1"/>
  <c r="X428" i="1"/>
  <c r="AF432" i="1"/>
  <c r="AF434" i="1"/>
  <c r="AF441" i="1"/>
  <c r="X442" i="1"/>
  <c r="X450" i="1"/>
  <c r="X452" i="1"/>
  <c r="X457" i="1"/>
  <c r="AK566" i="1"/>
  <c r="AK567" i="1"/>
  <c r="X568" i="1"/>
  <c r="AK568" i="1"/>
  <c r="X569" i="1"/>
  <c r="AK569" i="1"/>
  <c r="X570" i="1"/>
  <c r="AK570" i="1"/>
  <c r="X571" i="1"/>
  <c r="AK571" i="1"/>
  <c r="X572" i="1"/>
  <c r="AK572" i="1"/>
  <c r="X573" i="1"/>
  <c r="AK573" i="1"/>
  <c r="X574" i="1"/>
  <c r="AK574" i="1"/>
  <c r="AF580" i="1"/>
  <c r="X582" i="1"/>
  <c r="AF584" i="1"/>
  <c r="AF585" i="1"/>
  <c r="C7" i="1"/>
  <c r="C8" i="1" s="1"/>
  <c r="C9" i="1" s="1"/>
  <c r="C10" i="1" s="1"/>
  <c r="C11" i="1" s="1"/>
  <c r="C12" i="1" s="1"/>
  <c r="C13" i="1" s="1"/>
  <c r="C14" i="1" s="1"/>
  <c r="C15" i="1" s="1"/>
  <c r="C16" i="1" s="1"/>
  <c r="C17" i="1" s="1"/>
  <c r="C18" i="1" s="1"/>
  <c r="C19" i="1" s="1"/>
  <c r="C20" i="1" s="1"/>
  <c r="C21" i="1" s="1"/>
  <c r="C22" i="1" s="1"/>
  <c r="C23" i="1" s="1"/>
  <c r="C24" i="1" s="1"/>
  <c r="C25" i="1" s="1"/>
  <c r="C26" i="1" s="1"/>
  <c r="C27" i="1" s="1"/>
  <c r="C28" i="1" s="1"/>
  <c r="C29" i="1" s="1"/>
  <c r="C30" i="1" s="1"/>
  <c r="C31" i="1" s="1"/>
  <c r="C32" i="1" s="1"/>
  <c r="C33" i="1" s="1"/>
  <c r="C34" i="1" s="1"/>
  <c r="C35" i="1" s="1"/>
  <c r="C36" i="1" s="1"/>
  <c r="C37" i="1" s="1"/>
  <c r="C38" i="1" s="1"/>
  <c r="C39" i="1" s="1"/>
  <c r="C40" i="1" s="1"/>
  <c r="C41" i="1" s="1"/>
  <c r="C42" i="1" s="1"/>
  <c r="C43" i="1" s="1"/>
  <c r="C44" i="1" s="1"/>
  <c r="C45" i="1" s="1"/>
  <c r="C46" i="1" s="1"/>
  <c r="C47" i="1" s="1"/>
  <c r="C48" i="1" s="1"/>
  <c r="C49" i="1" s="1"/>
  <c r="X224" i="1"/>
  <c r="X231" i="1"/>
  <c r="X235" i="1"/>
  <c r="X416" i="1"/>
  <c r="X420" i="1"/>
  <c r="X424" i="1"/>
  <c r="X426" i="1"/>
  <c r="X459" i="1"/>
  <c r="X575" i="1"/>
  <c r="X590" i="1"/>
  <c r="C765" i="1"/>
  <c r="C766" i="1" s="1"/>
  <c r="C767" i="1" s="1"/>
  <c r="C768" i="1" s="1"/>
  <c r="C769" i="1" s="1"/>
  <c r="C770" i="1" s="1"/>
  <c r="C771" i="1" s="1"/>
  <c r="C772" i="1" s="1"/>
  <c r="C773" i="1" s="1"/>
  <c r="C774" i="1" s="1"/>
  <c r="C775" i="1" s="1"/>
  <c r="C776" i="1" s="1"/>
  <c r="C777" i="1" s="1"/>
  <c r="C778" i="1" s="1"/>
  <c r="C779" i="1" s="1"/>
  <c r="C780" i="1" s="1"/>
  <c r="C781" i="1" s="1"/>
  <c r="C782" i="1" s="1"/>
  <c r="C783" i="1" s="1"/>
  <c r="C784" i="1" s="1"/>
  <c r="C785" i="1" s="1"/>
  <c r="C786" i="1" s="1"/>
  <c r="C787" i="1" s="1"/>
  <c r="C788" i="1" s="1"/>
  <c r="C789" i="1" s="1"/>
  <c r="C790" i="1" s="1"/>
  <c r="C791" i="1" s="1"/>
  <c r="C792" i="1" s="1"/>
  <c r="C793" i="1" s="1"/>
  <c r="R786" i="1"/>
  <c r="X221" i="1"/>
  <c r="AF229" i="1"/>
  <c r="AF233" i="1"/>
  <c r="R251" i="1"/>
  <c r="AF417" i="1"/>
  <c r="AF421" i="1"/>
  <c r="AF425" i="1"/>
  <c r="AF436" i="1"/>
  <c r="AF448" i="1"/>
  <c r="X461" i="1"/>
  <c r="X567" i="1"/>
  <c r="X576" i="1"/>
  <c r="AF582" i="1"/>
  <c r="R766" i="1"/>
  <c r="X225" i="1"/>
  <c r="AK225" i="1"/>
  <c r="AF226" i="1"/>
  <c r="X228" i="1"/>
  <c r="AK228" i="1"/>
  <c r="X232" i="1"/>
  <c r="AK232" i="1"/>
  <c r="AF431" i="1"/>
  <c r="AF433" i="1"/>
  <c r="AF438" i="1"/>
  <c r="AF440" i="1"/>
  <c r="AK580" i="1"/>
  <c r="AK584" i="1"/>
  <c r="X586" i="1"/>
  <c r="X587" i="1"/>
  <c r="X222" i="1"/>
  <c r="AK222" i="1"/>
  <c r="AF223" i="1"/>
  <c r="AF230" i="1"/>
  <c r="AF234" i="1"/>
  <c r="R252" i="1"/>
  <c r="R255" i="1"/>
  <c r="X430" i="1"/>
  <c r="X434" i="1"/>
  <c r="AF435" i="1"/>
  <c r="AF442" i="1"/>
  <c r="X443" i="1"/>
  <c r="AF447" i="1"/>
  <c r="AF450" i="1"/>
  <c r="X451" i="1"/>
  <c r="AF455" i="1"/>
  <c r="AF566" i="1"/>
  <c r="AF567" i="1"/>
  <c r="X577" i="1"/>
  <c r="AF578" i="1"/>
  <c r="R906" i="1"/>
  <c r="R1238" i="1"/>
  <c r="R1248" i="1"/>
  <c r="R1255" i="1"/>
  <c r="R1264" i="1"/>
  <c r="R1231" i="1"/>
  <c r="R1232" i="1"/>
  <c r="R927" i="1"/>
  <c r="R929" i="1"/>
  <c r="R930" i="1"/>
  <c r="R938" i="1"/>
  <c r="R942" i="1"/>
  <c r="R1228" i="1"/>
  <c r="R1242" i="1"/>
  <c r="R1265" i="1"/>
  <c r="R1271" i="1"/>
  <c r="O353" i="9"/>
  <c r="R908" i="1"/>
  <c r="R914" i="1"/>
  <c r="R1057" i="1"/>
  <c r="R1239" i="1"/>
  <c r="R1253" i="1"/>
  <c r="AV1259" i="1"/>
  <c r="R921" i="1"/>
  <c r="R1046" i="1"/>
  <c r="R1058" i="1"/>
  <c r="AK581" i="1"/>
  <c r="AK587" i="1"/>
  <c r="R778" i="1"/>
  <c r="R788" i="1"/>
  <c r="R982" i="1"/>
  <c r="R987" i="1"/>
  <c r="R1047" i="1"/>
  <c r="R1263" i="1"/>
  <c r="AV1283" i="1"/>
  <c r="R903" i="1"/>
  <c r="R974" i="1"/>
  <c r="R990" i="1"/>
  <c r="R1050" i="1"/>
  <c r="R1053" i="1"/>
  <c r="R1054" i="1"/>
  <c r="R1241" i="1"/>
  <c r="R1277" i="1"/>
  <c r="R789" i="1"/>
  <c r="R898" i="1"/>
  <c r="R985" i="1"/>
  <c r="R1051" i="1"/>
  <c r="R1225" i="1"/>
  <c r="R1230" i="1"/>
  <c r="R1272" i="1"/>
  <c r="R1283" i="1"/>
  <c r="N353" i="9"/>
  <c r="P353" i="9"/>
  <c r="R248" i="1"/>
  <c r="R259" i="1"/>
  <c r="R777" i="1"/>
  <c r="R792" i="1"/>
  <c r="R899" i="1"/>
  <c r="R915" i="1"/>
  <c r="R923" i="1"/>
  <c r="R937" i="1"/>
  <c r="R940" i="1"/>
  <c r="R941" i="1"/>
  <c r="R975" i="1"/>
  <c r="R1066" i="1"/>
  <c r="R1226" i="1"/>
  <c r="R1256" i="1"/>
  <c r="R1261" i="1"/>
  <c r="R1270" i="1"/>
  <c r="R1273" i="1"/>
  <c r="R1276" i="1"/>
  <c r="R1282" i="1"/>
  <c r="R1284" i="1"/>
  <c r="R1286" i="1"/>
  <c r="R253" i="1"/>
  <c r="R256" i="1"/>
  <c r="R260" i="1"/>
  <c r="R767" i="1"/>
  <c r="R768" i="1"/>
  <c r="R769" i="1"/>
  <c r="R770" i="1"/>
  <c r="R771" i="1"/>
  <c r="R773" i="1"/>
  <c r="R781" i="1"/>
  <c r="R785" i="1"/>
  <c r="R895" i="1"/>
  <c r="R916" i="1"/>
  <c r="R919" i="1"/>
  <c r="R920" i="1"/>
  <c r="R928" i="1"/>
  <c r="R981" i="1"/>
  <c r="R1045" i="1"/>
  <c r="R1061" i="1"/>
  <c r="R1063" i="1"/>
  <c r="R1251" i="1"/>
  <c r="R258" i="1"/>
  <c r="R1229" i="1"/>
  <c r="R254" i="1"/>
  <c r="R257" i="1"/>
  <c r="R764" i="1"/>
  <c r="R775" i="1"/>
  <c r="R791" i="1"/>
  <c r="R924" i="1"/>
  <c r="R931" i="1"/>
  <c r="R935" i="1"/>
  <c r="R989" i="1"/>
  <c r="R1056" i="1"/>
  <c r="R1227" i="1"/>
  <c r="R1268" i="1"/>
  <c r="R1274" i="1"/>
  <c r="R1280" i="1"/>
  <c r="R977" i="1"/>
  <c r="R1234" i="1"/>
  <c r="R1243" i="1"/>
  <c r="R1246" i="1"/>
  <c r="R1249" i="1"/>
  <c r="R1260" i="1"/>
  <c r="R1262" i="1"/>
  <c r="R1285" i="1"/>
  <c r="J353" i="9"/>
  <c r="R765" i="1"/>
  <c r="R913" i="1"/>
  <c r="R932" i="1"/>
  <c r="R979" i="1"/>
  <c r="R1049" i="1"/>
  <c r="R1064" i="1"/>
  <c r="R1240" i="1"/>
  <c r="R1258" i="1"/>
  <c r="R1266" i="1"/>
  <c r="R1275" i="1"/>
  <c r="R1278" i="1"/>
  <c r="R1281" i="1"/>
  <c r="L353" i="9"/>
  <c r="M353" i="9"/>
  <c r="Q335" i="9"/>
  <c r="Q76" i="9"/>
  <c r="Q333" i="9"/>
  <c r="Q347" i="9"/>
  <c r="Q282" i="9"/>
  <c r="Q283" i="9"/>
  <c r="Q285" i="9"/>
  <c r="Q287" i="9"/>
  <c r="Q337" i="9"/>
  <c r="Q324" i="9"/>
  <c r="Q350" i="9"/>
  <c r="Q351" i="9"/>
  <c r="Q322" i="9"/>
  <c r="Q331" i="9"/>
  <c r="Q280" i="9"/>
  <c r="Q328" i="9"/>
  <c r="Q75" i="9"/>
  <c r="Q281" i="9"/>
  <c r="Q336" i="9"/>
  <c r="Q278" i="9"/>
  <c r="Q348" i="9"/>
  <c r="Q352" i="9"/>
  <c r="Q327" i="9"/>
  <c r="Q334" i="9"/>
  <c r="Q284" i="9"/>
  <c r="Q286" i="9"/>
  <c r="Q325" i="9"/>
  <c r="Q345" i="9"/>
  <c r="Q323" i="9"/>
  <c r="Q326" i="9"/>
  <c r="Q329" i="9"/>
  <c r="Q332" i="9"/>
  <c r="Q144" i="9"/>
  <c r="S353" i="9"/>
  <c r="B279" i="9"/>
  <c r="B280" i="9" s="1"/>
  <c r="B281" i="9" s="1"/>
  <c r="B282" i="9" s="1"/>
  <c r="B283" i="9" s="1"/>
  <c r="B284" i="9" s="1"/>
  <c r="B285" i="9" s="1"/>
  <c r="B286" i="9" s="1"/>
  <c r="B287" i="9" s="1"/>
  <c r="Q279" i="9"/>
  <c r="Q330" i="9"/>
  <c r="B346" i="9"/>
  <c r="B347" i="9" s="1"/>
  <c r="B348" i="9" s="1"/>
  <c r="B349" i="9" s="1"/>
  <c r="B350" i="9" s="1"/>
  <c r="B351" i="9" s="1"/>
  <c r="B352" i="9" s="1"/>
  <c r="Q349" i="9"/>
  <c r="Q346" i="9"/>
  <c r="R414" i="1"/>
  <c r="R462" i="1"/>
  <c r="O463" i="1"/>
  <c r="AS244" i="1"/>
  <c r="AF413" i="1"/>
  <c r="AF416" i="1"/>
  <c r="X419" i="1"/>
  <c r="AF424" i="1"/>
  <c r="AF427" i="1"/>
  <c r="M569" i="1"/>
  <c r="R568" i="1"/>
  <c r="AF415" i="1"/>
  <c r="X418" i="1"/>
  <c r="AF423" i="1"/>
  <c r="X439" i="1"/>
  <c r="X447" i="1"/>
  <c r="R902" i="1"/>
  <c r="AF414" i="1"/>
  <c r="M415" i="1"/>
  <c r="AF422" i="1"/>
  <c r="X445" i="1"/>
  <c r="X455" i="1"/>
  <c r="M481" i="1"/>
  <c r="X415" i="1"/>
  <c r="AF420" i="1"/>
  <c r="X423" i="1"/>
  <c r="X431" i="1"/>
  <c r="AF443" i="1"/>
  <c r="AH1500" i="1"/>
  <c r="X414" i="1"/>
  <c r="AF419" i="1"/>
  <c r="X422" i="1"/>
  <c r="X436" i="1"/>
  <c r="X438" i="1"/>
  <c r="AF451" i="1"/>
  <c r="X454" i="1"/>
  <c r="R567" i="1"/>
  <c r="C975" i="1"/>
  <c r="C976" i="1" s="1"/>
  <c r="C977" i="1" s="1"/>
  <c r="C978" i="1" s="1"/>
  <c r="C979" i="1" s="1"/>
  <c r="C980" i="1" s="1"/>
  <c r="C981" i="1" s="1"/>
  <c r="C982" i="1" s="1"/>
  <c r="C983" i="1" s="1"/>
  <c r="C984" i="1" s="1"/>
  <c r="C985" i="1" s="1"/>
  <c r="C986" i="1" s="1"/>
  <c r="C987" i="1" s="1"/>
  <c r="C988" i="1" s="1"/>
  <c r="C989" i="1" s="1"/>
  <c r="C990" i="1" s="1"/>
  <c r="C991" i="1" s="1"/>
  <c r="AS974" i="1"/>
  <c r="AF459" i="1"/>
  <c r="R774" i="1"/>
  <c r="R793" i="1"/>
  <c r="X460" i="1"/>
  <c r="R787" i="1"/>
  <c r="R790" i="1"/>
  <c r="R912" i="1"/>
  <c r="R917" i="1"/>
  <c r="R926" i="1"/>
  <c r="R933" i="1"/>
  <c r="AS566" i="1"/>
  <c r="R901" i="1"/>
  <c r="R925" i="1"/>
  <c r="AF586" i="1"/>
  <c r="R772" i="1"/>
  <c r="R894" i="1"/>
  <c r="R910" i="1"/>
  <c r="R918" i="1"/>
  <c r="R779" i="1"/>
  <c r="X588" i="1"/>
  <c r="AK588" i="1"/>
  <c r="R782" i="1"/>
  <c r="R909" i="1"/>
  <c r="R911" i="1"/>
  <c r="R1059" i="1"/>
  <c r="R1067" i="1"/>
  <c r="AS910" i="1"/>
  <c r="R1055" i="1"/>
  <c r="AS926" i="1"/>
  <c r="R1062" i="1"/>
  <c r="R976" i="1"/>
  <c r="R980" i="1"/>
  <c r="R984" i="1"/>
  <c r="R988" i="1"/>
  <c r="R1060" i="1"/>
  <c r="R1068" i="1"/>
  <c r="AS1069" i="1"/>
  <c r="AS992" i="1"/>
  <c r="R1235" i="1"/>
  <c r="R1224" i="1"/>
  <c r="R1254" i="1"/>
  <c r="R1236" i="1"/>
  <c r="R1244" i="1"/>
  <c r="R1252" i="1"/>
  <c r="R1259" i="1"/>
  <c r="R1267" i="1"/>
  <c r="R1269" i="1"/>
  <c r="R1237" i="1"/>
  <c r="R1245" i="1"/>
  <c r="C1284" i="1"/>
  <c r="C1285" i="1" s="1"/>
  <c r="C1286" i="1" s="1"/>
  <c r="AS1259" i="1"/>
  <c r="Q145" i="9" l="1"/>
  <c r="M570" i="1"/>
  <c r="R569" i="1"/>
  <c r="M482" i="1"/>
  <c r="R415" i="1"/>
  <c r="M416" i="1"/>
  <c r="O464" i="1"/>
  <c r="R463" i="1"/>
  <c r="Q146" i="9" l="1"/>
  <c r="O465" i="1"/>
  <c r="R464" i="1"/>
  <c r="R416" i="1"/>
  <c r="M417" i="1"/>
  <c r="M483" i="1"/>
  <c r="M571" i="1"/>
  <c r="R570" i="1"/>
  <c r="B353" i="9" l="1"/>
  <c r="C6" i="20" s="1"/>
  <c r="Q147" i="9"/>
  <c r="M572" i="1"/>
  <c r="R571" i="1"/>
  <c r="M484" i="1"/>
  <c r="M418" i="1"/>
  <c r="R417" i="1"/>
  <c r="O466" i="1"/>
  <c r="R465" i="1"/>
  <c r="D10" i="20" l="1"/>
  <c r="D11" i="20" s="1"/>
  <c r="C11" i="20"/>
  <c r="Q148" i="9"/>
  <c r="O467" i="1"/>
  <c r="R466" i="1"/>
  <c r="R418" i="1"/>
  <c r="M419" i="1"/>
  <c r="M485" i="1"/>
  <c r="M573" i="1"/>
  <c r="R572" i="1"/>
  <c r="Q149" i="9" l="1"/>
  <c r="M574" i="1"/>
  <c r="R573" i="1"/>
  <c r="M486" i="1"/>
  <c r="M420" i="1"/>
  <c r="R419" i="1"/>
  <c r="O468" i="1"/>
  <c r="R467" i="1"/>
  <c r="Q150" i="9" l="1"/>
  <c r="R468" i="1"/>
  <c r="O469" i="1"/>
  <c r="M421" i="1"/>
  <c r="R420" i="1"/>
  <c r="M487" i="1"/>
  <c r="M575" i="1"/>
  <c r="R574" i="1"/>
  <c r="Q151" i="9" l="1"/>
  <c r="M576" i="1"/>
  <c r="R575" i="1"/>
  <c r="R421" i="1"/>
  <c r="M422" i="1"/>
  <c r="M488" i="1"/>
  <c r="O470" i="1"/>
  <c r="R469" i="1"/>
  <c r="Q152" i="9" l="1"/>
  <c r="R470" i="1"/>
  <c r="O471" i="1"/>
  <c r="M489" i="1"/>
  <c r="M577" i="1"/>
  <c r="R576" i="1"/>
  <c r="R422" i="1"/>
  <c r="M423" i="1"/>
  <c r="Q153" i="9" l="1"/>
  <c r="R423" i="1"/>
  <c r="M424" i="1"/>
  <c r="M578" i="1"/>
  <c r="R577" i="1"/>
  <c r="M490" i="1"/>
  <c r="R471" i="1"/>
  <c r="O472" i="1"/>
  <c r="Q154" i="9" l="1"/>
  <c r="M425" i="1"/>
  <c r="R424" i="1"/>
  <c r="O473" i="1"/>
  <c r="R472" i="1"/>
  <c r="M491" i="1"/>
  <c r="M579" i="1"/>
  <c r="R578" i="1"/>
  <c r="Q155" i="9" l="1"/>
  <c r="M580" i="1"/>
  <c r="R579" i="1"/>
  <c r="M492" i="1"/>
  <c r="R473" i="1"/>
  <c r="O474" i="1"/>
  <c r="M426" i="1"/>
  <c r="R425" i="1"/>
  <c r="Q156" i="9" l="1"/>
  <c r="M427" i="1"/>
  <c r="R426" i="1"/>
  <c r="O475" i="1"/>
  <c r="R474" i="1"/>
  <c r="M493" i="1"/>
  <c r="M581" i="1"/>
  <c r="R580" i="1"/>
  <c r="Q157" i="9" l="1"/>
  <c r="M582" i="1"/>
  <c r="R581" i="1"/>
  <c r="M494" i="1"/>
  <c r="O476" i="1"/>
  <c r="R475" i="1"/>
  <c r="M428" i="1"/>
  <c r="R427" i="1"/>
  <c r="Q158" i="9" l="1"/>
  <c r="R428" i="1"/>
  <c r="M429" i="1"/>
  <c r="R476" i="1"/>
  <c r="O477" i="1"/>
  <c r="M495" i="1"/>
  <c r="M583" i="1"/>
  <c r="R582" i="1"/>
  <c r="Q159" i="9" l="1"/>
  <c r="M584" i="1"/>
  <c r="R583" i="1"/>
  <c r="M496" i="1"/>
  <c r="O478" i="1"/>
  <c r="R477" i="1"/>
  <c r="R429" i="1"/>
  <c r="M430" i="1"/>
  <c r="Q160" i="9" l="1"/>
  <c r="M431" i="1"/>
  <c r="R430" i="1"/>
  <c r="R478" i="1"/>
  <c r="O479" i="1"/>
  <c r="M497" i="1"/>
  <c r="M585" i="1"/>
  <c r="R584" i="1"/>
  <c r="Q161" i="9" l="1"/>
  <c r="Q353" i="9" s="1"/>
  <c r="M586" i="1"/>
  <c r="R585" i="1"/>
  <c r="M498" i="1"/>
  <c r="O480" i="1"/>
  <c r="R479" i="1"/>
  <c r="M432" i="1"/>
  <c r="R431" i="1"/>
  <c r="M433" i="1" l="1"/>
  <c r="R432" i="1"/>
  <c r="O481" i="1"/>
  <c r="R480" i="1"/>
  <c r="R586" i="1"/>
  <c r="M587" i="1"/>
  <c r="M588" i="1" l="1"/>
  <c r="R587" i="1"/>
  <c r="O482" i="1"/>
  <c r="R481" i="1"/>
  <c r="M434" i="1"/>
  <c r="R433" i="1"/>
  <c r="M435" i="1" l="1"/>
  <c r="R434" i="1"/>
  <c r="O483" i="1"/>
  <c r="R482" i="1"/>
  <c r="M589" i="1"/>
  <c r="R588" i="1"/>
  <c r="O484" i="1" l="1"/>
  <c r="R483" i="1"/>
  <c r="M590" i="1"/>
  <c r="R590" i="1" s="1"/>
  <c r="R589" i="1"/>
  <c r="M436" i="1"/>
  <c r="R435" i="1"/>
  <c r="R436" i="1" l="1"/>
  <c r="M437" i="1"/>
  <c r="O485" i="1"/>
  <c r="R484" i="1"/>
  <c r="R437" i="1" l="1"/>
  <c r="M438" i="1"/>
  <c r="O486" i="1"/>
  <c r="R485" i="1"/>
  <c r="O487" i="1" l="1"/>
  <c r="R486" i="1"/>
  <c r="M439" i="1"/>
  <c r="R438" i="1"/>
  <c r="M440" i="1" l="1"/>
  <c r="R439" i="1"/>
  <c r="O488" i="1"/>
  <c r="R487" i="1"/>
  <c r="O489" i="1" l="1"/>
  <c r="R488" i="1"/>
  <c r="M441" i="1"/>
  <c r="R440" i="1"/>
  <c r="M442" i="1" l="1"/>
  <c r="R441" i="1"/>
  <c r="O490" i="1"/>
  <c r="R489" i="1"/>
  <c r="O491" i="1" l="1"/>
  <c r="R490" i="1"/>
  <c r="M443" i="1"/>
  <c r="R442" i="1"/>
  <c r="M444" i="1" l="1"/>
  <c r="R443" i="1"/>
  <c r="O492" i="1"/>
  <c r="R491" i="1"/>
  <c r="R444" i="1" l="1"/>
  <c r="M445" i="1"/>
  <c r="O493" i="1"/>
  <c r="R492" i="1"/>
  <c r="O494" i="1" l="1"/>
  <c r="R493" i="1"/>
  <c r="R445" i="1"/>
  <c r="M446" i="1"/>
  <c r="M447" i="1" l="1"/>
  <c r="R446" i="1"/>
  <c r="O495" i="1"/>
  <c r="R494" i="1"/>
  <c r="M448" i="1" l="1"/>
  <c r="R447" i="1"/>
  <c r="O496" i="1"/>
  <c r="R495" i="1"/>
  <c r="O497" i="1" l="1"/>
  <c r="R496" i="1"/>
  <c r="M449" i="1"/>
  <c r="R448" i="1"/>
  <c r="O498" i="1" l="1"/>
  <c r="R498" i="1" s="1"/>
  <c r="R497" i="1"/>
  <c r="M450" i="1"/>
  <c r="R449" i="1"/>
  <c r="M451" i="1" l="1"/>
  <c r="R450" i="1"/>
  <c r="M452" i="1" l="1"/>
  <c r="R451" i="1"/>
  <c r="R452" i="1" l="1"/>
  <c r="M453" i="1"/>
  <c r="R453" i="1" l="1"/>
  <c r="M454" i="1"/>
  <c r="M455" i="1" l="1"/>
  <c r="R454" i="1"/>
  <c r="M456" i="1" l="1"/>
  <c r="R455" i="1"/>
  <c r="M457" i="1" l="1"/>
  <c r="R456" i="1"/>
  <c r="M458" i="1" l="1"/>
  <c r="R457" i="1"/>
  <c r="M459" i="1" l="1"/>
  <c r="R458" i="1"/>
  <c r="M460" i="1" l="1"/>
  <c r="R459" i="1"/>
  <c r="R460" i="1" l="1"/>
  <c r="M461" i="1"/>
  <c r="R461" i="1" s="1"/>
  <c r="AO575" i="1" l="1"/>
  <c r="AO566" i="1" l="1"/>
  <c r="AO996" i="1" l="1"/>
  <c r="AO997" i="1"/>
  <c r="AO998" i="1"/>
  <c r="AO999" i="1"/>
  <c r="AO1000" i="1"/>
  <c r="AO1001" i="1"/>
  <c r="AO1002" i="1"/>
  <c r="AO1003" i="1"/>
  <c r="AO1004" i="1"/>
  <c r="AO1005" i="1"/>
  <c r="AO1006" i="1"/>
  <c r="AO1007" i="1"/>
  <c r="AO1008" i="1"/>
  <c r="AO1009" i="1"/>
  <c r="AO1010" i="1"/>
  <c r="AO1011" i="1"/>
  <c r="AO1012" i="1"/>
  <c r="AO1013" i="1"/>
  <c r="AO1014" i="1"/>
  <c r="AO1015" i="1"/>
  <c r="AO1016" i="1"/>
  <c r="AO1017" i="1"/>
  <c r="AO1018" i="1"/>
  <c r="AO1019" i="1"/>
  <c r="AO1020" i="1"/>
  <c r="AO993" i="1"/>
  <c r="AO994" i="1"/>
  <c r="AO995" i="1"/>
  <c r="AO992" i="1"/>
  <c r="AO991" i="1" l="1"/>
  <c r="AO990" i="1"/>
  <c r="AO989" i="1"/>
  <c r="AO988" i="1"/>
  <c r="AO987" i="1"/>
  <c r="AO986" i="1"/>
  <c r="AO985" i="1"/>
  <c r="AO984" i="1"/>
  <c r="AO983" i="1"/>
  <c r="AO982" i="1"/>
  <c r="AO981" i="1"/>
  <c r="AO980" i="1"/>
  <c r="AO979" i="1"/>
  <c r="AO978" i="1"/>
  <c r="AO977" i="1"/>
  <c r="AO976" i="1"/>
  <c r="AO975" i="1"/>
  <c r="AO974" i="1"/>
  <c r="AO925" i="1" l="1"/>
  <c r="AO924" i="1"/>
  <c r="AO923" i="1"/>
  <c r="AO922" i="1"/>
  <c r="AO921" i="1"/>
  <c r="AO920" i="1"/>
  <c r="AO919" i="1"/>
  <c r="AO918" i="1"/>
  <c r="AO917" i="1"/>
  <c r="AO916" i="1"/>
  <c r="AO915" i="1"/>
  <c r="AO914" i="1"/>
  <c r="AO913" i="1"/>
  <c r="AO912" i="1"/>
  <c r="AO911" i="1"/>
  <c r="AO910" i="1"/>
  <c r="AO895" i="1"/>
  <c r="AO896" i="1"/>
  <c r="AO897" i="1"/>
  <c r="AO898" i="1"/>
  <c r="AO899" i="1"/>
  <c r="AO900" i="1"/>
  <c r="AO901" i="1"/>
  <c r="AO902" i="1"/>
  <c r="AO903" i="1"/>
  <c r="AO904" i="1"/>
  <c r="AO905" i="1"/>
  <c r="AO906" i="1"/>
  <c r="AO907" i="1"/>
  <c r="AO908" i="1"/>
  <c r="AO909" i="1"/>
  <c r="AO894" i="1"/>
  <c r="AO1102" i="1" l="1"/>
  <c r="AO1103" i="1"/>
  <c r="AO1104" i="1"/>
  <c r="AO1105" i="1"/>
  <c r="AO1106" i="1"/>
  <c r="AO1107" i="1"/>
  <c r="AO1108" i="1"/>
  <c r="AO1109" i="1"/>
  <c r="AO1110" i="1"/>
  <c r="AO1111" i="1"/>
  <c r="AO1112" i="1"/>
  <c r="AO1113" i="1"/>
  <c r="AO1114" i="1"/>
  <c r="AO1115" i="1"/>
  <c r="AO1116" i="1"/>
  <c r="AO1117" i="1"/>
  <c r="AO1118" i="1"/>
  <c r="AO1119" i="1"/>
  <c r="AO1120" i="1"/>
  <c r="AO1121" i="1"/>
  <c r="AO1122" i="1"/>
  <c r="AO1123" i="1"/>
  <c r="AO1124" i="1"/>
  <c r="AO1125" i="1"/>
  <c r="AO1126" i="1"/>
  <c r="AO1127" i="1"/>
  <c r="AO1128" i="1"/>
  <c r="AO1129" i="1"/>
  <c r="AO1130" i="1"/>
  <c r="AO1131" i="1"/>
  <c r="AO1132" i="1"/>
  <c r="AO1133" i="1"/>
  <c r="AO1134" i="1"/>
  <c r="AO1135" i="1"/>
  <c r="AO1136" i="1"/>
  <c r="AO1137" i="1"/>
  <c r="AO1138" i="1"/>
  <c r="AO1139" i="1"/>
  <c r="AO1140" i="1"/>
  <c r="AO1141" i="1"/>
  <c r="AO1142" i="1"/>
  <c r="AO1143" i="1"/>
  <c r="AO1144" i="1"/>
  <c r="AO1145" i="1"/>
  <c r="AO1146" i="1"/>
  <c r="AO1147" i="1"/>
  <c r="AO1148" i="1"/>
  <c r="AO1149" i="1"/>
  <c r="AO1150" i="1"/>
  <c r="AO1151" i="1"/>
  <c r="AO1152" i="1"/>
  <c r="AO1153" i="1"/>
  <c r="AO1154" i="1"/>
  <c r="AO1155" i="1"/>
  <c r="AO1156" i="1"/>
  <c r="AO1157" i="1"/>
  <c r="AO1158" i="1"/>
  <c r="AO1159" i="1"/>
  <c r="AO1160" i="1"/>
  <c r="AO1161" i="1"/>
  <c r="AO1162" i="1"/>
  <c r="AO1163" i="1"/>
  <c r="AO1164" i="1"/>
  <c r="AO1165" i="1"/>
  <c r="AO1166" i="1"/>
  <c r="AO1167" i="1"/>
  <c r="AO1168" i="1"/>
  <c r="AO1169" i="1"/>
  <c r="AO1170" i="1"/>
  <c r="AO1171" i="1"/>
  <c r="AO1172" i="1"/>
  <c r="AO1173" i="1"/>
  <c r="AO1174" i="1"/>
  <c r="AO1175" i="1"/>
  <c r="AO1176" i="1"/>
  <c r="AO1177" i="1"/>
  <c r="AO1178" i="1"/>
  <c r="AO1179" i="1"/>
  <c r="AO1180" i="1"/>
  <c r="AO1181" i="1"/>
  <c r="AO1182" i="1"/>
  <c r="AO1183" i="1"/>
  <c r="AO1184" i="1"/>
  <c r="AO1185" i="1"/>
  <c r="AO1186" i="1"/>
  <c r="AO1187" i="1"/>
  <c r="AO1188" i="1"/>
  <c r="AO1189" i="1"/>
  <c r="AO1190" i="1"/>
  <c r="AO1191" i="1"/>
  <c r="AO1192" i="1"/>
  <c r="AO1193" i="1"/>
  <c r="AO1194" i="1"/>
  <c r="AO1195" i="1"/>
  <c r="AO1196" i="1"/>
  <c r="AO1197" i="1"/>
  <c r="AO1198" i="1"/>
  <c r="AO1199" i="1"/>
  <c r="AO1200" i="1"/>
  <c r="AO1201" i="1"/>
  <c r="AO1202" i="1"/>
  <c r="AO1203" i="1"/>
  <c r="AO1204" i="1"/>
  <c r="AO1205" i="1"/>
  <c r="AO1206" i="1"/>
  <c r="AO1207" i="1"/>
  <c r="AO1208" i="1"/>
  <c r="AO1209" i="1"/>
  <c r="AO1210" i="1"/>
  <c r="AO1211" i="1"/>
  <c r="AO1212" i="1"/>
  <c r="AO1213" i="1"/>
  <c r="AO1214" i="1"/>
  <c r="AO1215" i="1"/>
  <c r="AO1216" i="1"/>
  <c r="AO1217" i="1"/>
  <c r="AO1218" i="1"/>
  <c r="AO1219" i="1"/>
  <c r="AO1220" i="1"/>
  <c r="AO1221" i="1"/>
  <c r="AO1222" i="1"/>
  <c r="AO1223" i="1"/>
  <c r="AO1085" i="1"/>
  <c r="AO1086" i="1"/>
  <c r="AO1087" i="1"/>
  <c r="AO1088" i="1"/>
  <c r="AO1089" i="1"/>
  <c r="AO1090" i="1"/>
  <c r="AO1091" i="1"/>
  <c r="AO1092" i="1"/>
  <c r="AO1093" i="1"/>
  <c r="AO1094" i="1"/>
  <c r="AO1095" i="1"/>
  <c r="AO1096" i="1"/>
  <c r="AO1097" i="1"/>
  <c r="AO1098" i="1"/>
  <c r="AO1099" i="1"/>
  <c r="AO1100" i="1"/>
  <c r="AO1101" i="1"/>
  <c r="AO1075" i="1"/>
  <c r="AO1076" i="1"/>
  <c r="AO1084" i="1" l="1"/>
  <c r="AO1083" i="1"/>
  <c r="AO1082" i="1"/>
  <c r="AO1081" i="1"/>
  <c r="AO1080" i="1"/>
  <c r="AO1079" i="1"/>
  <c r="AO1078" i="1"/>
  <c r="AO1077" i="1"/>
  <c r="AO1074" i="1"/>
  <c r="AO1073" i="1"/>
  <c r="AO1072" i="1"/>
  <c r="AO1071" i="1"/>
  <c r="AO1070" i="1"/>
  <c r="AO1069" i="1"/>
  <c r="AO784" i="1" l="1"/>
  <c r="AO785" i="1"/>
  <c r="AO786" i="1"/>
  <c r="AO787" i="1"/>
  <c r="AO788" i="1"/>
  <c r="AO789" i="1"/>
  <c r="AO790" i="1"/>
  <c r="AO791" i="1"/>
  <c r="AO792" i="1"/>
  <c r="AO793" i="1"/>
  <c r="AO443" i="1" l="1"/>
  <c r="AO441" i="1"/>
  <c r="AO438" i="1"/>
  <c r="AO436" i="1"/>
  <c r="AO434" i="1"/>
  <c r="AO432" i="1"/>
  <c r="AO428" i="1"/>
  <c r="AO427" i="1"/>
  <c r="AO235" i="1" l="1"/>
  <c r="AO234" i="1"/>
  <c r="AO228" i="1"/>
  <c r="AO229" i="1"/>
  <c r="AO230" i="1"/>
  <c r="AO231" i="1"/>
  <c r="AO232" i="1"/>
  <c r="AO233" i="1"/>
  <c r="AO226" i="1"/>
  <c r="AO223" i="1"/>
  <c r="AO224" i="1"/>
  <c r="AO221" i="1" l="1"/>
  <c r="AO220" i="1"/>
  <c r="AO1023" i="1" l="1"/>
  <c r="AO1022" i="1"/>
  <c r="AO1021" i="1"/>
  <c r="AO970" i="1" l="1"/>
  <c r="AO971" i="1"/>
  <c r="AO972" i="1"/>
  <c r="AO973" i="1"/>
  <c r="AO588" i="1" l="1"/>
  <c r="AO589" i="1"/>
  <c r="AO590" i="1"/>
  <c r="AO585" i="1"/>
  <c r="AO586" i="1"/>
  <c r="AO587" i="1"/>
  <c r="AO579" i="1" l="1"/>
  <c r="AO580" i="1"/>
  <c r="AO581" i="1"/>
  <c r="AO582" i="1"/>
  <c r="AO578" i="1"/>
  <c r="AO584" i="1"/>
  <c r="AO583" i="1"/>
  <c r="AO577" i="1"/>
  <c r="AO576" i="1"/>
  <c r="AO573" i="1" l="1"/>
  <c r="AO572" i="1"/>
  <c r="AO571" i="1"/>
  <c r="AO570" i="1"/>
  <c r="AO569" i="1"/>
  <c r="AO568" i="1"/>
  <c r="AO567" i="1"/>
  <c r="O133" i="15" l="1"/>
  <c r="AO251" i="1"/>
  <c r="O138" i="15"/>
  <c r="AO256" i="1"/>
  <c r="AO245" i="1"/>
  <c r="W73" i="9"/>
  <c r="O141" i="15"/>
  <c r="AO259" i="1"/>
  <c r="AO253" i="1"/>
  <c r="O135" i="15"/>
  <c r="O142" i="15"/>
  <c r="AO260" i="1"/>
  <c r="O134" i="15"/>
  <c r="AO252" i="1"/>
  <c r="AO246" i="1"/>
  <c r="W74" i="9"/>
  <c r="W72" i="9" l="1"/>
  <c r="AO244" i="1"/>
  <c r="AO934" i="1" l="1"/>
</calcChain>
</file>

<file path=xl/comments1.xml><?xml version="1.0" encoding="utf-8"?>
<comments xmlns="http://schemas.openxmlformats.org/spreadsheetml/2006/main">
  <authors>
    <author>Monique Schnegg</author>
  </authors>
  <commentList>
    <comment ref="BA5" authorId="0" shapeId="0">
      <text>
        <r>
          <rPr>
            <b/>
            <sz val="9"/>
            <color indexed="81"/>
            <rFont val="Tahoma"/>
            <family val="2"/>
          </rPr>
          <t>Dernier administrateur connu !</t>
        </r>
        <r>
          <rPr>
            <sz val="9"/>
            <color indexed="81"/>
            <rFont val="Tahoma"/>
            <family val="2"/>
          </rPr>
          <t xml:space="preserve">
</t>
        </r>
      </text>
    </comment>
    <comment ref="AN813" authorId="0" shapeId="0">
      <text>
        <r>
          <rPr>
            <sz val="9"/>
            <color indexed="81"/>
            <rFont val="Tahoma"/>
            <family val="2"/>
          </rPr>
          <t>De : Cedric Metroz 
Envoyé : vendredi 4 décembre 2015 07:35
À : Monique Schnegg; Fabio Angelucci; Julien Bichsel
Objet : Odb 13, Laura, place de parc n°9
Hello,
Veuillez prendre note que la place de parc n°9 (Cop 19394) est réservée à la vente pour Laura.
Toutefois, cette dernière n’a pas besoin de cette place pour l’instant.
De ce fait, je demande à Julien de bien vouloir la mettre en location et de faire un contrat de bail de courte durée.
L’objectif est que Laura puisse jouir de cette place rapidement si elle manifeste son intérêt.
Merci à Julien d’indiquer les infos nécessaires sur le contrat de bail afin que la situation contractuelle soit transparente.
Monique, merci d’indiquer sur la liste de réservation que la place est réservée mais pas vendues et de vérifier que ça soit claire pour l’administrateur.
A dispo pour plus d’infos.
Cédric</t>
        </r>
        <r>
          <rPr>
            <b/>
            <sz val="9"/>
            <color indexed="81"/>
            <rFont val="Tahoma"/>
            <family val="2"/>
          </rPr>
          <t xml:space="preserve">
</t>
        </r>
        <r>
          <rPr>
            <sz val="9"/>
            <color indexed="81"/>
            <rFont val="Tahoma"/>
            <family val="2"/>
          </rPr>
          <t xml:space="preserve">
</t>
        </r>
      </text>
    </comment>
    <comment ref="AH841" authorId="0" shapeId="0">
      <text>
        <r>
          <rPr>
            <b/>
            <sz val="9"/>
            <color indexed="81"/>
            <rFont val="Tahoma"/>
            <family val="2"/>
          </rPr>
          <t>Monique Schnegg:</t>
        </r>
        <r>
          <rPr>
            <sz val="9"/>
            <color indexed="81"/>
            <rFont val="Tahoma"/>
            <family val="2"/>
          </rPr>
          <t xml:space="preserve">
27.01.14: changement de prix (moins 15'000.--, eo avec RR le 22.01.14.), suite aux transformations de Laura =&gt; perte de surface attique et terrasse
.</t>
        </r>
      </text>
    </comment>
  </commentList>
</comments>
</file>

<file path=xl/comments2.xml><?xml version="1.0" encoding="utf-8"?>
<comments xmlns="http://schemas.openxmlformats.org/spreadsheetml/2006/main">
  <authors>
    <author>Monique Schnegg</author>
  </authors>
  <commentList>
    <comment ref="S298" authorId="0" shapeId="0">
      <text>
        <r>
          <rPr>
            <b/>
            <sz val="9"/>
            <color indexed="81"/>
            <rFont val="Tahoma"/>
            <family val="2"/>
          </rPr>
          <t>Monique Schnegg:</t>
        </r>
        <r>
          <rPr>
            <sz val="9"/>
            <color indexed="81"/>
            <rFont val="Tahoma"/>
            <family val="2"/>
          </rPr>
          <t xml:space="preserve">
27.01.14: changement de prix (moins 15'000.--, eo avec RR le 22.01.14.), suite aux transformations de Laura =&gt; perte de surface attique et terrasse
.</t>
        </r>
      </text>
    </comment>
  </commentList>
</comments>
</file>

<file path=xl/comments3.xml><?xml version="1.0" encoding="utf-8"?>
<comments xmlns="http://schemas.openxmlformats.org/spreadsheetml/2006/main">
  <authors>
    <author>Monique Schnegg</author>
  </authors>
  <commentList>
    <comment ref="N388" authorId="0" shapeId="0">
      <text>
        <r>
          <rPr>
            <sz val="9"/>
            <color indexed="81"/>
            <rFont val="Tahoma"/>
            <family val="2"/>
          </rPr>
          <t>De : Cedric Metroz 
Envoyé : vendredi 4 décembre 2015 07:35
À : Monique Schnegg; Fabio Angelucci; Julien Bichsel
Objet : Odb 13, Laura, place de parc n°9
Hello,
Veuillez prendre note que la place de parc n°9 (Cop 19394) est réservée à la vente pour Laura.
Toutefois, cette dernière n’a pas besoin de cette place pour l’instant.
De ce fait, je demande à Julien de bien vouloir la mettre en location et de faire un contrat de bail de courte durée.
L’objectif est que Laura puisse jouir de cette place rapidement si elle manifeste son intérêt.
Merci à Julien d’indiquer les infos nécessaires sur le contrat de bail afin que la situation contractuelle soit transparente.
Monique, merci d’indiquer sur la liste de réservation que la place est réservée mais pas vendues et de vérifier que ça soit claire pour l’administrateur.
A dispo pour plus d’infos.
Cédric</t>
        </r>
        <r>
          <rPr>
            <b/>
            <sz val="9"/>
            <color indexed="81"/>
            <rFont val="Tahoma"/>
            <family val="2"/>
          </rPr>
          <t xml:space="preserve">
</t>
        </r>
        <r>
          <rPr>
            <sz val="9"/>
            <color indexed="81"/>
            <rFont val="Tahoma"/>
            <family val="2"/>
          </rPr>
          <t xml:space="preserve">
</t>
        </r>
      </text>
    </comment>
  </commentList>
</comments>
</file>

<file path=xl/sharedStrings.xml><?xml version="1.0" encoding="utf-8"?>
<sst xmlns="http://schemas.openxmlformats.org/spreadsheetml/2006/main" count="39267" uniqueCount="2197">
  <si>
    <t>-</t>
  </si>
  <si>
    <t>TOUTES LES DONNEES</t>
  </si>
  <si>
    <t>OBJETS</t>
  </si>
  <si>
    <t xml:space="preserve"> </t>
  </si>
  <si>
    <t>SURFACES</t>
  </si>
  <si>
    <t>PRIX DE VENTE</t>
  </si>
  <si>
    <t>CLIENTS</t>
  </si>
  <si>
    <t>MANDATS</t>
  </si>
  <si>
    <t>APPARTEMENTS (EN M²)</t>
  </si>
  <si>
    <t>VILLAS/USINES/...</t>
  </si>
  <si>
    <t>DUREE</t>
  </si>
  <si>
    <t xml:space="preserve">     </t>
  </si>
  <si>
    <t>Adresse</t>
  </si>
  <si>
    <t>Localité</t>
  </si>
  <si>
    <t>Nom de la promotion</t>
  </si>
  <si>
    <t>N° PISA</t>
  </si>
  <si>
    <t>N° article
/Cop/RS</t>
  </si>
  <si>
    <t>Type d'objet</t>
  </si>
  <si>
    <t>Etage/Niveaux</t>
  </si>
  <si>
    <t>Orientation/
N° place parc</t>
  </si>
  <si>
    <t>Nb de pièces</t>
  </si>
  <si>
    <t xml:space="preserve">       </t>
  </si>
  <si>
    <t>Indicative
     /PPE</t>
  </si>
  <si>
    <t>Balcon/
Terrasse</t>
  </si>
  <si>
    <t>Droit jouissance
    /Jardin</t>
  </si>
  <si>
    <t>Cave</t>
  </si>
  <si>
    <t>Autre</t>
  </si>
  <si>
    <t>Total</t>
  </si>
  <si>
    <t>Parcelle
m²</t>
  </si>
  <si>
    <t>SBP
sous-sol
m²</t>
  </si>
  <si>
    <t>SBP
rez
m²</t>
  </si>
  <si>
    <t>SBP
étage
m²</t>
  </si>
  <si>
    <t>SBP
autre
m²</t>
  </si>
  <si>
    <r>
      <t xml:space="preserve">SBP
</t>
    </r>
    <r>
      <rPr>
        <sz val="10"/>
        <rFont val="Symbol"/>
        <family val="1"/>
        <charset val="2"/>
      </rPr>
      <t>S</t>
    </r>
    <r>
      <rPr>
        <sz val="10"/>
        <rFont val="FranklinGothicBookCond"/>
      </rPr>
      <t xml:space="preserve">
m²</t>
    </r>
  </si>
  <si>
    <t>Surface
utile</t>
  </si>
  <si>
    <t>Part au
commun</t>
  </si>
  <si>
    <t xml:space="preserve">Autre  </t>
  </si>
  <si>
    <t>Surface totale</t>
  </si>
  <si>
    <t>Cube
habitation
m³</t>
  </si>
  <si>
    <t>Cube
gar.+techn.
m³</t>
  </si>
  <si>
    <t>Cube
autre
m³</t>
  </si>
  <si>
    <r>
      <t xml:space="preserve">Cube
</t>
    </r>
    <r>
      <rPr>
        <sz val="10"/>
        <rFont val="Symbol"/>
        <family val="1"/>
        <charset val="2"/>
      </rPr>
      <t>S</t>
    </r>
    <r>
      <rPr>
        <sz val="10"/>
        <rFont val="FranklinGothicBookCond"/>
      </rPr>
      <t xml:space="preserve">
m³</t>
    </r>
  </si>
  <si>
    <t xml:space="preserve">         </t>
  </si>
  <si>
    <t xml:space="preserve">Appartement/
Parking/Usine
</t>
  </si>
  <si>
    <t>Terrain
(a)</t>
  </si>
  <si>
    <t>Construction
(b)</t>
  </si>
  <si>
    <t>Total
(a)+(b)</t>
  </si>
  <si>
    <t xml:space="preserve">             </t>
  </si>
  <si>
    <t>Nom, prénom</t>
  </si>
  <si>
    <t>Etat</t>
  </si>
  <si>
    <t>Entrée en jouissance</t>
  </si>
  <si>
    <t>Attribution
Parking</t>
  </si>
  <si>
    <t>Remarques</t>
  </si>
  <si>
    <t xml:space="preserve">             2</t>
  </si>
  <si>
    <t xml:space="preserve">Adresse </t>
  </si>
  <si>
    <t>Début</t>
  </si>
  <si>
    <t>Fin</t>
  </si>
  <si>
    <t>DOM</t>
  </si>
  <si>
    <t>Banque (crédit de construction)</t>
  </si>
  <si>
    <t>Comptes
bancaires</t>
  </si>
  <si>
    <t>Contacts</t>
  </si>
  <si>
    <t>Notaire (constitution PPE)</t>
  </si>
  <si>
    <t>Administrateur</t>
  </si>
  <si>
    <t>Entrée en fonction</t>
  </si>
  <si>
    <t>Panneau de chantier</t>
  </si>
  <si>
    <t>Architecte</t>
  </si>
  <si>
    <t>Courtier(s)</t>
  </si>
  <si>
    <t>Technicien</t>
  </si>
  <si>
    <t>Contremaître</t>
  </si>
  <si>
    <t>Dessinateur</t>
  </si>
  <si>
    <t>Secrétariat</t>
  </si>
  <si>
    <t>La Chaux-de-Fonds</t>
  </si>
  <si>
    <t>Pierre Berset SA</t>
  </si>
  <si>
    <t>Visiteurs</t>
  </si>
  <si>
    <t>A vendre</t>
  </si>
  <si>
    <t>Rue du Progrès 131</t>
  </si>
  <si>
    <t>0020-01</t>
  </si>
  <si>
    <t>5958/A</t>
  </si>
  <si>
    <t>Appartement</t>
  </si>
  <si>
    <t>Rez inférieur</t>
  </si>
  <si>
    <t>Est</t>
  </si>
  <si>
    <t>Franchini Laurent</t>
  </si>
  <si>
    <t>Vendu</t>
  </si>
  <si>
    <t>Fidimmobil SA</t>
  </si>
  <si>
    <t>0020-02</t>
  </si>
  <si>
    <t>5959/B</t>
  </si>
  <si>
    <t>Rez</t>
  </si>
  <si>
    <t>Ouest</t>
  </si>
  <si>
    <t>Radicchi Laura</t>
  </si>
  <si>
    <t>0020-03</t>
  </si>
  <si>
    <t>5960/C</t>
  </si>
  <si>
    <t xml:space="preserve">1er  </t>
  </si>
  <si>
    <t>-/--</t>
  </si>
  <si>
    <t>Hausmann Eric et Natacha</t>
  </si>
  <si>
    <t>0020-04</t>
  </si>
  <si>
    <t>6039/L</t>
  </si>
  <si>
    <t>Maesano Marco et Maria Del Mar</t>
  </si>
  <si>
    <t>0020-05</t>
  </si>
  <si>
    <t>5967/K</t>
  </si>
  <si>
    <t>Thalmann Liliane</t>
  </si>
  <si>
    <t>0020-06</t>
  </si>
  <si>
    <t>5962/E</t>
  </si>
  <si>
    <t>2ème</t>
  </si>
  <si>
    <t>Schiavi Massimo et Maria</t>
  </si>
  <si>
    <t>0020-07</t>
  </si>
  <si>
    <t>5961/D</t>
  </si>
  <si>
    <t>Anex-dit-Chenaud Monnier Isabelle et Monnier Alain</t>
  </si>
  <si>
    <t>0020-08</t>
  </si>
  <si>
    <t>5964/G</t>
  </si>
  <si>
    <t>3ème</t>
  </si>
  <si>
    <t>Renaud Hunziker Loyse</t>
  </si>
  <si>
    <t>0020-09</t>
  </si>
  <si>
    <t>5963/F</t>
  </si>
  <si>
    <t>Roxo Paulo et Natacha</t>
  </si>
  <si>
    <t>0020-10</t>
  </si>
  <si>
    <t>5966/J</t>
  </si>
  <si>
    <t>Combles/surcombles</t>
  </si>
  <si>
    <t>Rieder Philippe et Sylvia</t>
  </si>
  <si>
    <t>0020-11</t>
  </si>
  <si>
    <t>5965/H</t>
  </si>
  <si>
    <t>Demoly Michel et Danièle</t>
  </si>
  <si>
    <t>Rue du Nord 121</t>
  </si>
  <si>
    <t>0028-01</t>
  </si>
  <si>
    <t>17277/A</t>
  </si>
  <si>
    <t>Loft</t>
  </si>
  <si>
    <t>Schmidt Michaël</t>
  </si>
  <si>
    <t>Banque Cantonale Neuchâteloise, av. Léopold-Robert 44, 2300 La Chaux-de-Fonds</t>
  </si>
  <si>
    <t>RR BCN N° Z 3524.63.89. Clearing 766</t>
  </si>
  <si>
    <t>Blaise Houriet</t>
  </si>
  <si>
    <t>Me Patrick Frunz, Espacité 2, 2300 La Chaux-de-Fonds</t>
  </si>
  <si>
    <t>Gérancia &amp; Bolliger SA</t>
  </si>
  <si>
    <t>Cédric Métroz, 032 911 22 03, c.metroz@proimmob.ch</t>
  </si>
  <si>
    <t>Jérôme Salvi, 032 967 99 55, jerome.salvi@sareg.ch</t>
  </si>
  <si>
    <t>0028-02</t>
  </si>
  <si>
    <t>17278/B</t>
  </si>
  <si>
    <t>Rez supérieur</t>
  </si>
  <si>
    <t>Mignon Edouard et Berterottière Valérie</t>
  </si>
  <si>
    <t>0028-03</t>
  </si>
  <si>
    <t>17279/C</t>
  </si>
  <si>
    <t>Salani Ignazio et Anne-Laurence</t>
  </si>
  <si>
    <t>0028-04</t>
  </si>
  <si>
    <t>17280/D</t>
  </si>
  <si>
    <t>1er</t>
  </si>
  <si>
    <t>Vuillemez Claude</t>
  </si>
  <si>
    <t>0028-05</t>
  </si>
  <si>
    <t>17281/E</t>
  </si>
  <si>
    <t>Chabloz Patricia</t>
  </si>
  <si>
    <t>0028-06</t>
  </si>
  <si>
    <t>17282/F</t>
  </si>
  <si>
    <t>Chuard corine et Prêtre Alain</t>
  </si>
  <si>
    <t>0028-07</t>
  </si>
  <si>
    <t>17283/G</t>
  </si>
  <si>
    <t xml:space="preserve">2ème </t>
  </si>
  <si>
    <t>D'aprile Marie-Josée</t>
  </si>
  <si>
    <t>0028-08</t>
  </si>
  <si>
    <t>17284/H</t>
  </si>
  <si>
    <t>Combles</t>
  </si>
  <si>
    <t>Juon Reto</t>
  </si>
  <si>
    <t>0028-09</t>
  </si>
  <si>
    <t>17285/J</t>
  </si>
  <si>
    <t>Berchten Brigitte</t>
  </si>
  <si>
    <t>0028-10</t>
  </si>
  <si>
    <t>RS 14060</t>
  </si>
  <si>
    <t>Place de parc extérieure simple</t>
  </si>
  <si>
    <t>0028-11</t>
  </si>
  <si>
    <t>RS 14061</t>
  </si>
  <si>
    <t>0028-12</t>
  </si>
  <si>
    <t>RS 14062</t>
  </si>
  <si>
    <t>0028-13</t>
  </si>
  <si>
    <t>RS 14063</t>
  </si>
  <si>
    <t>0028-14</t>
  </si>
  <si>
    <t>RS 14064</t>
  </si>
  <si>
    <t>0028-15</t>
  </si>
  <si>
    <t>RS 14065</t>
  </si>
  <si>
    <t>0028-16</t>
  </si>
  <si>
    <t>RS 14066</t>
  </si>
  <si>
    <t>0028-17</t>
  </si>
  <si>
    <t>RS 14067</t>
  </si>
  <si>
    <t>Rue de la Paix 135</t>
  </si>
  <si>
    <t>0029-01</t>
  </si>
  <si>
    <t>6133/B</t>
  </si>
  <si>
    <t>Delapraz Jean-Daniel et Christiane</t>
  </si>
  <si>
    <t>0029-02</t>
  </si>
  <si>
    <t>6132/A</t>
  </si>
  <si>
    <t>Moreira Pedro, Fernando, Maria et De Castro Paula</t>
  </si>
  <si>
    <t>0029-03</t>
  </si>
  <si>
    <t>6136/E</t>
  </si>
  <si>
    <t>Del Coso José Luis et Del Coso (-Calame) Francine</t>
  </si>
  <si>
    <t>0029-04</t>
  </si>
  <si>
    <t>6134/C</t>
  </si>
  <si>
    <t>Burkhalter Daniel</t>
  </si>
  <si>
    <t>0029-05</t>
  </si>
  <si>
    <t>6135/D</t>
  </si>
  <si>
    <t>Centre</t>
  </si>
  <si>
    <t>Raneri Salvatore et Carmelina</t>
  </si>
  <si>
    <t>0029-06</t>
  </si>
  <si>
    <t>6138/G</t>
  </si>
  <si>
    <t>Pathey Valentina</t>
  </si>
  <si>
    <t>0029-07</t>
  </si>
  <si>
    <t>6137/F</t>
  </si>
  <si>
    <t>Bouliane Françoise</t>
  </si>
  <si>
    <t>0029-08</t>
  </si>
  <si>
    <t>6140/J</t>
  </si>
  <si>
    <t>Di Campli Flavia</t>
  </si>
  <si>
    <t>0029-09</t>
  </si>
  <si>
    <t>6139/H</t>
  </si>
  <si>
    <t>Faugel Sybille et Schmocker Pascal</t>
  </si>
  <si>
    <t>0029-10</t>
  </si>
  <si>
    <t>6143/M</t>
  </si>
  <si>
    <t>Wirth Sébastien/Conti Josiane</t>
  </si>
  <si>
    <t>0029-11</t>
  </si>
  <si>
    <t>6142/L</t>
  </si>
  <si>
    <t>Taramarcaz Christophe</t>
  </si>
  <si>
    <t>0029-12</t>
  </si>
  <si>
    <t>6141/K</t>
  </si>
  <si>
    <t>Vaucher Denis et Nicole</t>
  </si>
  <si>
    <t>0029-13</t>
  </si>
  <si>
    <t>C6169</t>
  </si>
  <si>
    <t>Place de parc intérieure simple</t>
  </si>
  <si>
    <t>Sous-sol</t>
  </si>
  <si>
    <t>Rue de la Paix 139</t>
  </si>
  <si>
    <t>0030-01</t>
  </si>
  <si>
    <t>6122/B</t>
  </si>
  <si>
    <t>De Matos Jose Paolo et Maria</t>
  </si>
  <si>
    <t>Philippe Schultheiss</t>
  </si>
  <si>
    <t>0030-02</t>
  </si>
  <si>
    <t>6123/C</t>
  </si>
  <si>
    <t>Fernandes Dos Santos José Carlos et Da Silva Maria</t>
  </si>
  <si>
    <t>0030-03</t>
  </si>
  <si>
    <t>6124/D</t>
  </si>
  <si>
    <t>Duplex</t>
  </si>
  <si>
    <t>Martins Rui Manuel et Rute Isabel</t>
  </si>
  <si>
    <t>0030-04</t>
  </si>
  <si>
    <t>6125/E</t>
  </si>
  <si>
    <t>Roulin Jean-Luc</t>
  </si>
  <si>
    <t>0030-05</t>
  </si>
  <si>
    <t>6126/F</t>
  </si>
  <si>
    <t>La Corte Salvatore et Delizia</t>
  </si>
  <si>
    <t>0030-06</t>
  </si>
  <si>
    <t>6127/G</t>
  </si>
  <si>
    <t>Huguenin-Dumittan Isabelle</t>
  </si>
  <si>
    <t>0030-07</t>
  </si>
  <si>
    <t>6128/H</t>
  </si>
  <si>
    <t>Drumard Suzy</t>
  </si>
  <si>
    <t>0030-08</t>
  </si>
  <si>
    <t>6129/J</t>
  </si>
  <si>
    <t>2ème/3ème</t>
  </si>
  <si>
    <t>Romano Donato et Chantal</t>
  </si>
  <si>
    <t>0030-10</t>
  </si>
  <si>
    <t>6130/K</t>
  </si>
  <si>
    <t>Schlatter Alain et Mastropietro Antonia</t>
  </si>
  <si>
    <t>0030-09</t>
  </si>
  <si>
    <t>6131/L</t>
  </si>
  <si>
    <t>Rebetez Marie</t>
  </si>
  <si>
    <t>0030-11</t>
  </si>
  <si>
    <t>C6162</t>
  </si>
  <si>
    <t>0030-12</t>
  </si>
  <si>
    <t>C6163</t>
  </si>
  <si>
    <t>0030-13</t>
  </si>
  <si>
    <t>C6164</t>
  </si>
  <si>
    <t>0030-14</t>
  </si>
  <si>
    <t>C6165</t>
  </si>
  <si>
    <t>Patthey Valentina</t>
  </si>
  <si>
    <t>0030-15</t>
  </si>
  <si>
    <t>C6166</t>
  </si>
  <si>
    <t>0030-16</t>
  </si>
  <si>
    <t>C6167</t>
  </si>
  <si>
    <t>0030-17</t>
  </si>
  <si>
    <t>C6168</t>
  </si>
  <si>
    <t>0030-18</t>
  </si>
  <si>
    <t>0030-19</t>
  </si>
  <si>
    <t>C6170</t>
  </si>
  <si>
    <t>0030-20</t>
  </si>
  <si>
    <t>C6171</t>
  </si>
  <si>
    <t>0030-21</t>
  </si>
  <si>
    <t>C6172</t>
  </si>
  <si>
    <t>0030-22</t>
  </si>
  <si>
    <t>C6173</t>
  </si>
  <si>
    <t>0030-23</t>
  </si>
  <si>
    <t>C6174</t>
  </si>
  <si>
    <t>0030-24</t>
  </si>
  <si>
    <t>C6175</t>
  </si>
  <si>
    <t>0030-25</t>
  </si>
  <si>
    <t>C6176</t>
  </si>
  <si>
    <t>0030-26</t>
  </si>
  <si>
    <t>C6177</t>
  </si>
  <si>
    <t>0030-27</t>
  </si>
  <si>
    <t>C6178</t>
  </si>
  <si>
    <t>0030-28</t>
  </si>
  <si>
    <t>C6179</t>
  </si>
  <si>
    <t>0030-29</t>
  </si>
  <si>
    <t>C6180</t>
  </si>
  <si>
    <t>0030-30</t>
  </si>
  <si>
    <t>C6181</t>
  </si>
  <si>
    <t>Chemin des Prés-Verts 18</t>
  </si>
  <si>
    <t>0031-01</t>
  </si>
  <si>
    <t>17161/A</t>
  </si>
  <si>
    <t>Nord Ouest</t>
  </si>
  <si>
    <t>548’000</t>
  </si>
  <si>
    <t>Paroz Céline et Aeschbach Eric</t>
  </si>
  <si>
    <t>Credit Suisse, av. Léopold-Robert 58, 2300 La Chaux-de-Fonds</t>
  </si>
  <si>
    <t>RR CS Neuch. 569  645 862-21-28</t>
  </si>
  <si>
    <t>Jean-François Humair/Sébastien Wirth</t>
  </si>
  <si>
    <t>0031-02</t>
  </si>
  <si>
    <t>17162/B</t>
  </si>
  <si>
    <t>Nord Est</t>
  </si>
  <si>
    <t>360’000</t>
  </si>
  <si>
    <t>Paroz Rémy</t>
  </si>
  <si>
    <t>0031-03</t>
  </si>
  <si>
    <t>17163/C</t>
  </si>
  <si>
    <t>Pizzolon Alain et Odile</t>
  </si>
  <si>
    <t>0031-04</t>
  </si>
  <si>
    <t>17164/D</t>
  </si>
  <si>
    <t>Jeanneret Marianne</t>
  </si>
  <si>
    <t>0031-05</t>
  </si>
  <si>
    <t>17175/P</t>
  </si>
  <si>
    <t>Bühler Christophe et Christelle</t>
  </si>
  <si>
    <t>0031-06</t>
  </si>
  <si>
    <t>17176/Q</t>
  </si>
  <si>
    <t>284’000</t>
  </si>
  <si>
    <t>Faggiani Nieves</t>
  </si>
  <si>
    <t>0031-07</t>
  </si>
  <si>
    <t>17177/R</t>
  </si>
  <si>
    <t>Sud Ouest</t>
  </si>
  <si>
    <t>Zutter Elisabeth et Eric</t>
  </si>
  <si>
    <t>0031-08</t>
  </si>
  <si>
    <t>17178/S</t>
  </si>
  <si>
    <t>Sud Est</t>
  </si>
  <si>
    <t>420’000</t>
  </si>
  <si>
    <t>Jacoulot Hervé et Joëlle</t>
  </si>
  <si>
    <t>0031-09</t>
  </si>
  <si>
    <t>17179/T</t>
  </si>
  <si>
    <t>Nobs Corinne</t>
  </si>
  <si>
    <t>0031-10</t>
  </si>
  <si>
    <t>17180/U</t>
  </si>
  <si>
    <t>Delapraz Maryvonne (E&amp;H)</t>
  </si>
  <si>
    <t>0031-11</t>
  </si>
  <si>
    <t>17181/V</t>
  </si>
  <si>
    <t>D’Annibale Maurizio et Natascha</t>
  </si>
  <si>
    <t>0031-12</t>
  </si>
  <si>
    <t>17182/W</t>
  </si>
  <si>
    <t>398’000</t>
  </si>
  <si>
    <t>Mathyer Nicolas et Greber Murielle (E&amp;H)</t>
  </si>
  <si>
    <t>0031-13</t>
  </si>
  <si>
    <t>17165/E</t>
  </si>
  <si>
    <t>Garage individuel double</t>
  </si>
  <si>
    <t>48’000</t>
  </si>
  <si>
    <t>0031-14</t>
  </si>
  <si>
    <t>17166/F</t>
  </si>
  <si>
    <t>0031-15</t>
  </si>
  <si>
    <t>17167/G</t>
  </si>
  <si>
    <t>0031-16</t>
  </si>
  <si>
    <t>17168/H</t>
  </si>
  <si>
    <t>0031-17</t>
  </si>
  <si>
    <t>17169/J</t>
  </si>
  <si>
    <t>Garage individuel simple</t>
  </si>
  <si>
    <t>30’000</t>
  </si>
  <si>
    <t>0031-18</t>
  </si>
  <si>
    <t>17170/K</t>
  </si>
  <si>
    <t>0031-19</t>
  </si>
  <si>
    <t>17171/L</t>
  </si>
  <si>
    <t>0031-20</t>
  </si>
  <si>
    <t>17174/O</t>
  </si>
  <si>
    <t>0031-21</t>
  </si>
  <si>
    <t>17173/N</t>
  </si>
  <si>
    <t>0031-22</t>
  </si>
  <si>
    <t>17172/M</t>
  </si>
  <si>
    <t>0031-23</t>
  </si>
  <si>
    <t>C7823</t>
  </si>
  <si>
    <t>Extérieur</t>
  </si>
  <si>
    <t>Sémon Jeannine</t>
  </si>
  <si>
    <t>0031-24</t>
  </si>
  <si>
    <t>C7824</t>
  </si>
  <si>
    <t>0031-25</t>
  </si>
  <si>
    <t>C7960</t>
  </si>
  <si>
    <t>0031-26</t>
  </si>
  <si>
    <t>C7961</t>
  </si>
  <si>
    <t>0031-27</t>
  </si>
  <si>
    <t>C7962</t>
  </si>
  <si>
    <t>Tonel Michele et Nathalie</t>
  </si>
  <si>
    <t>Rue des Combettes 14</t>
  </si>
  <si>
    <t>0038-01</t>
  </si>
  <si>
    <t>Villa individuelle</t>
  </si>
  <si>
    <t>Sud</t>
  </si>
  <si>
    <t>Stettler Mario et Carole</t>
  </si>
  <si>
    <t>Rue des Combettes 16</t>
  </si>
  <si>
    <t>0038-02</t>
  </si>
  <si>
    <t>Nord</t>
  </si>
  <si>
    <t>Lo Ricco Livio et Françoise</t>
  </si>
  <si>
    <t>Les Cornes-Morel 4</t>
  </si>
  <si>
    <t>0039-01</t>
  </si>
  <si>
    <t>17407/A</t>
  </si>
  <si>
    <t>De Almeida Rui Manuel et Maria-José</t>
  </si>
  <si>
    <t>RR CS 0569-645862-21-41</t>
  </si>
  <si>
    <t>Me Gérard l'Héritier, avenue Léopold-Robert 23-25, 2300 La Chaux-de-Fonds</t>
  </si>
  <si>
    <t>0039-02</t>
  </si>
  <si>
    <t>17408/B</t>
  </si>
  <si>
    <t>Rez/1er</t>
  </si>
  <si>
    <t>Kölbl Catherine</t>
  </si>
  <si>
    <t>0039-03</t>
  </si>
  <si>
    <t>17409/C</t>
  </si>
  <si>
    <t>Zuber Martin</t>
  </si>
  <si>
    <t>0039-04</t>
  </si>
  <si>
    <t>17410/D</t>
  </si>
  <si>
    <t>Attique</t>
  </si>
  <si>
    <t>Lemos Armandino et Maria</t>
  </si>
  <si>
    <t>0039-05</t>
  </si>
  <si>
    <t>Henri Emeric</t>
  </si>
  <si>
    <t>0039-06</t>
  </si>
  <si>
    <t>0039-07</t>
  </si>
  <si>
    <t>0039-08</t>
  </si>
  <si>
    <t>0039-09</t>
  </si>
  <si>
    <t>0039-10</t>
  </si>
  <si>
    <t>0039-11</t>
  </si>
  <si>
    <t>0039-12</t>
  </si>
  <si>
    <t>0039-13</t>
  </si>
  <si>
    <t>0039-14</t>
  </si>
  <si>
    <t>Route de l'Orée du Bois 100</t>
  </si>
  <si>
    <t>0040-01</t>
  </si>
  <si>
    <t>Villa mitoyenne (A1)</t>
  </si>
  <si>
    <t>Fankhauser Stéphane et Rey Eduarda</t>
  </si>
  <si>
    <t xml:space="preserve">Vendu </t>
  </si>
  <si>
    <t>Route de l'Orée du Bois 99</t>
  </si>
  <si>
    <t>0040-02</t>
  </si>
  <si>
    <t>Villa mitoyenne (A2)</t>
  </si>
  <si>
    <t>Gigon Reynald et Michelle</t>
  </si>
  <si>
    <t>Route de l'Orée du Bois 98</t>
  </si>
  <si>
    <t>0040-03</t>
  </si>
  <si>
    <t>Villa mitoyenne (A3)</t>
  </si>
  <si>
    <t>Baillod (-Ngo Boumsong) Joëlle et Michel</t>
  </si>
  <si>
    <t>Route de l'Orée du Bois 97</t>
  </si>
  <si>
    <t>0040-04</t>
  </si>
  <si>
    <t>Villa mitoyenne (A4)</t>
  </si>
  <si>
    <t>Chappuis Marie-Madeleine</t>
  </si>
  <si>
    <t>Route de l'Orée du Bois 96</t>
  </si>
  <si>
    <t>0040-05</t>
  </si>
  <si>
    <t>Villa mitoyenne (B1)</t>
  </si>
  <si>
    <t>Afonso Joao Carlos</t>
  </si>
  <si>
    <t>Route de l'Orée du Bois 95</t>
  </si>
  <si>
    <t>0040-06</t>
  </si>
  <si>
    <t>Villa mitoyenne (B2)</t>
  </si>
  <si>
    <t>Scandurra Filippo et Emanuela</t>
  </si>
  <si>
    <t>Route de l'Orée du Bois 94</t>
  </si>
  <si>
    <t>0040-07</t>
  </si>
  <si>
    <t>Villa mitoyenne (B3)</t>
  </si>
  <si>
    <t>Stawarz Xavier et Siok</t>
  </si>
  <si>
    <t>Route de l'Orée du Bois 93</t>
  </si>
  <si>
    <t>0040-08</t>
  </si>
  <si>
    <t>Villa mitoyenne (B4)</t>
  </si>
  <si>
    <t>Gloor Stéphane et Francine</t>
  </si>
  <si>
    <t>Route de l'Orée du Bois 92</t>
  </si>
  <si>
    <t>0040-09</t>
  </si>
  <si>
    <t>Villa mitoyenne (C1)</t>
  </si>
  <si>
    <t>Fazio Antonio et Burkhalter Gaëlle</t>
  </si>
  <si>
    <t>Route de l'Orée du Bois 91</t>
  </si>
  <si>
    <t>0040-10</t>
  </si>
  <si>
    <t>Villa mitoyenne (C2)</t>
  </si>
  <si>
    <t>Droux Fabien et Christine</t>
  </si>
  <si>
    <t>Route de l'Orée du Bois 90</t>
  </si>
  <si>
    <t>0040-11</t>
  </si>
  <si>
    <t>Villa mitoyenne (C3)</t>
  </si>
  <si>
    <t>Bergamo Florence et Humbert-Droz Fabienne</t>
  </si>
  <si>
    <t>Route de l'Orée du Bois 89</t>
  </si>
  <si>
    <t>0040-12</t>
  </si>
  <si>
    <t>Villa mitoyenne (C4)</t>
  </si>
  <si>
    <t>Kiener François et Patricia</t>
  </si>
  <si>
    <t>Route de l'Orée du Bois 88a/89a</t>
  </si>
  <si>
    <t>0040-13</t>
  </si>
  <si>
    <t>0040-14</t>
  </si>
  <si>
    <t>0040-15</t>
  </si>
  <si>
    <t>0040-16</t>
  </si>
  <si>
    <t>0040-17</t>
  </si>
  <si>
    <t>0040-18</t>
  </si>
  <si>
    <t>0040-19</t>
  </si>
  <si>
    <t>0040-20</t>
  </si>
  <si>
    <t>0040-21</t>
  </si>
  <si>
    <t>0040-22</t>
  </si>
  <si>
    <t>0040-23</t>
  </si>
  <si>
    <t>0040-24</t>
  </si>
  <si>
    <t>0040-25</t>
  </si>
  <si>
    <t>0040-26</t>
  </si>
  <si>
    <t>0040-27</t>
  </si>
  <si>
    <t>0040-28</t>
  </si>
  <si>
    <t>0040-29</t>
  </si>
  <si>
    <t>0040-30</t>
  </si>
  <si>
    <t>0040-31</t>
  </si>
  <si>
    <t>0040-32</t>
  </si>
  <si>
    <t>0040-33</t>
  </si>
  <si>
    <t>Vuillème Sébastien et Joëlle</t>
  </si>
  <si>
    <t>0040-34</t>
  </si>
  <si>
    <t>0040-35</t>
  </si>
  <si>
    <t>PoliGold</t>
  </si>
  <si>
    <t>0040-36</t>
  </si>
  <si>
    <t>0040-37</t>
  </si>
  <si>
    <t>0040-38</t>
  </si>
  <si>
    <t>Evard Raymond et Godat Ruth</t>
  </si>
  <si>
    <t>0040-39</t>
  </si>
  <si>
    <t>0040-40</t>
  </si>
  <si>
    <t>Tanner &amp; Fils</t>
  </si>
  <si>
    <t>0040-41</t>
  </si>
  <si>
    <t>Brand Alain et Caroline</t>
  </si>
  <si>
    <t>Rue des Côteaux 30-32</t>
  </si>
  <si>
    <t>Cortaillod</t>
  </si>
  <si>
    <t>Les Côteaux</t>
  </si>
  <si>
    <t>0046-01</t>
  </si>
  <si>
    <t>7021/A</t>
  </si>
  <si>
    <t>Duplex/loft</t>
  </si>
  <si>
    <t xml:space="preserve">Rez/1er </t>
  </si>
  <si>
    <t>Theuvenat Emmanuel</t>
  </si>
  <si>
    <t>Credit Suisse, rue du Seyon 12, 2000 Neuchâtel, 032 720 95 11</t>
  </si>
  <si>
    <t>Me Marc Schaer, chemin de Ronzi 3, 2016 Cortaillod</t>
  </si>
  <si>
    <t>Logox/Atelier Créalis</t>
  </si>
  <si>
    <t>0046-02</t>
  </si>
  <si>
    <t>7022/B</t>
  </si>
  <si>
    <t>Revilloud Geneviève</t>
  </si>
  <si>
    <t>0046-03</t>
  </si>
  <si>
    <t>7023/C</t>
  </si>
  <si>
    <t>Caruso Francesco</t>
  </si>
  <si>
    <t>0046-04</t>
  </si>
  <si>
    <t>7024/D</t>
  </si>
  <si>
    <t>Appartement/loft</t>
  </si>
  <si>
    <t>0046-05</t>
  </si>
  <si>
    <t>7025/E</t>
  </si>
  <si>
    <t>Njemba Denise</t>
  </si>
  <si>
    <t>0046-06</t>
  </si>
  <si>
    <t>7026/F</t>
  </si>
  <si>
    <t>0046-07</t>
  </si>
  <si>
    <t>7027/G</t>
  </si>
  <si>
    <t>0046-08</t>
  </si>
  <si>
    <t>7028/H</t>
  </si>
  <si>
    <t xml:space="preserve">3ème  </t>
  </si>
  <si>
    <t>Bellotto Marco et Aurélie</t>
  </si>
  <si>
    <t>0046-09</t>
  </si>
  <si>
    <t>7029/J</t>
  </si>
  <si>
    <t>Local</t>
  </si>
  <si>
    <t>0046-10</t>
  </si>
  <si>
    <t>7030/K</t>
  </si>
  <si>
    <t>0046-11</t>
  </si>
  <si>
    <t>0046-12</t>
  </si>
  <si>
    <t>0046-13</t>
  </si>
  <si>
    <t>0046-14</t>
  </si>
  <si>
    <t>0046-15</t>
  </si>
  <si>
    <t>Villa individuelle (A1)</t>
  </si>
  <si>
    <t>ADL Publicité</t>
  </si>
  <si>
    <t>Villa individuelle (A2)</t>
  </si>
  <si>
    <t>Villa individuelle (B1)</t>
  </si>
  <si>
    <t>Villa individuelle (C1)</t>
  </si>
  <si>
    <t>Villa individuelle (C2)</t>
  </si>
  <si>
    <t>Villa individuelle (D1)</t>
  </si>
  <si>
    <t>Villa individuelle (D2)</t>
  </si>
  <si>
    <t>Villa individuelle (D3)</t>
  </si>
  <si>
    <t>Villa individuelle (D4)</t>
  </si>
  <si>
    <t>Villa individuelle (D5)</t>
  </si>
  <si>
    <t>Villa individuelle (E1)</t>
  </si>
  <si>
    <t>Villa individuelle (E2)</t>
  </si>
  <si>
    <t>Villa individuelle (E3)</t>
  </si>
  <si>
    <t>Villa individuelle (E4)</t>
  </si>
  <si>
    <t>Villa individuelle (E5)</t>
  </si>
  <si>
    <t>Villa individuelle (E6)</t>
  </si>
  <si>
    <t>Boulevard des Endroits 28a</t>
  </si>
  <si>
    <t>Les Endroits Verts</t>
  </si>
  <si>
    <t>0048-01</t>
  </si>
  <si>
    <t>Villa Minergie</t>
  </si>
  <si>
    <t>Métroz Cédric et Nadia</t>
  </si>
  <si>
    <t>766 - 1010.01.32.0, IBAN : CH0600766000101001320</t>
  </si>
  <si>
    <t>Monsieur Alain Cuche, av. Léopold-Robert 44/CP 2301, 2300 La Chaux-de-Fonds, 032 911 88 38, alain.francois.cuche@bcn.ch</t>
  </si>
  <si>
    <t>Logox/ADL Publicité</t>
  </si>
  <si>
    <t>Boulevard des Endroits 30</t>
  </si>
  <si>
    <t>0048-02</t>
  </si>
  <si>
    <t>Salvi Jérôme et Emilie</t>
  </si>
  <si>
    <t>Boulevard des Endroits 30a</t>
  </si>
  <si>
    <t>0048-03</t>
  </si>
  <si>
    <t>Waser Manon et Sylvain</t>
  </si>
  <si>
    <t>Boulevard des Endroits 28</t>
  </si>
  <si>
    <t>0048-04</t>
  </si>
  <si>
    <t>Wirth Sébastien et Ryser Rachel</t>
  </si>
  <si>
    <t>Boulevard des Endroits 26a</t>
  </si>
  <si>
    <t>0048-05</t>
  </si>
  <si>
    <t>Rosato Gianluca</t>
  </si>
  <si>
    <t>Boulevard des Endroits 32</t>
  </si>
  <si>
    <t>0048-06</t>
  </si>
  <si>
    <t>Stehlin Laurent et Laurence</t>
  </si>
  <si>
    <t>Boulevard des Endroits 32a</t>
  </si>
  <si>
    <t>0048-07</t>
  </si>
  <si>
    <t>Radicchi Huguenin Sabina et Pascal</t>
  </si>
  <si>
    <t>Boulevard des Endroits 26</t>
  </si>
  <si>
    <t>0048-08</t>
  </si>
  <si>
    <t>Choffray Bruno et Myriam</t>
  </si>
  <si>
    <t>Rue Girardet 2b</t>
  </si>
  <si>
    <t>Le Locle</t>
  </si>
  <si>
    <t>Hans-Christian Andersen</t>
  </si>
  <si>
    <t>0050-01</t>
  </si>
  <si>
    <t>Gasparotto Stefano</t>
  </si>
  <si>
    <t>Rue Hans-Christian Andersen 4</t>
  </si>
  <si>
    <t>0050-02</t>
  </si>
  <si>
    <t>Da Silva Adelino et Maria</t>
  </si>
  <si>
    <t>Rue de l'Helvétie 24</t>
  </si>
  <si>
    <t>Les Amazones</t>
  </si>
  <si>
    <t>0051-01</t>
  </si>
  <si>
    <t>6480/C</t>
  </si>
  <si>
    <t>Huguenin Jean-Jacques</t>
  </si>
  <si>
    <t>UBS SA, av. Léopold-Robert 16, 2300 La Chaux-de-Fonds</t>
  </si>
  <si>
    <t>243-270839.12U</t>
  </si>
  <si>
    <t>Thierry Aubry</t>
  </si>
  <si>
    <t>0051-02</t>
  </si>
  <si>
    <t>6481/D</t>
  </si>
  <si>
    <t>Roseano Carine</t>
  </si>
  <si>
    <t>0051-03</t>
  </si>
  <si>
    <t>6484/G</t>
  </si>
  <si>
    <t>Centre Est</t>
  </si>
  <si>
    <t>0051-04</t>
  </si>
  <si>
    <t>6485/H</t>
  </si>
  <si>
    <t>Conceiçao Antonio et Dulce</t>
  </si>
  <si>
    <t>0051-05</t>
  </si>
  <si>
    <t>6488/L</t>
  </si>
  <si>
    <t>D'Angelo Michele et Lorenza</t>
  </si>
  <si>
    <t>0051-06</t>
  </si>
  <si>
    <t>6489/M</t>
  </si>
  <si>
    <t>Robert-Nicoud Yves et Marylin</t>
  </si>
  <si>
    <t>0051-07</t>
  </si>
  <si>
    <t>6492/P</t>
  </si>
  <si>
    <t>De Mouro José et Ferreira Da Silva Irène</t>
  </si>
  <si>
    <t>0051-08</t>
  </si>
  <si>
    <t>6493/Q</t>
  </si>
  <si>
    <t>Cuvit Raphaël et Ducommun Sophie</t>
  </si>
  <si>
    <t>0051-09</t>
  </si>
  <si>
    <t>6495/S</t>
  </si>
  <si>
    <t>Guyaz Pierre-André et Steiner-Guyaz Nicole</t>
  </si>
  <si>
    <t>Rue de l'Helvétie 24-26</t>
  </si>
  <si>
    <t>0051-10</t>
  </si>
  <si>
    <t>Place de parc intérieure simple/handicapé</t>
  </si>
  <si>
    <t>0051-11</t>
  </si>
  <si>
    <t>Theuvenat Emmanuel et Florence</t>
  </si>
  <si>
    <t>0051-12</t>
  </si>
  <si>
    <t>0051-13</t>
  </si>
  <si>
    <t>0051-14</t>
  </si>
  <si>
    <t>Alessandri Flavio et Voirol Françoise</t>
  </si>
  <si>
    <t>0051-15</t>
  </si>
  <si>
    <t>0051-16</t>
  </si>
  <si>
    <t>0051-17</t>
  </si>
  <si>
    <t>Delley Daniel et Fabienne</t>
  </si>
  <si>
    <t>0051-18</t>
  </si>
  <si>
    <t>0051-19</t>
  </si>
  <si>
    <t>Antunes Francisco et Maria</t>
  </si>
  <si>
    <t>0051-20</t>
  </si>
  <si>
    <t>0051-21</t>
  </si>
  <si>
    <t>0051-22</t>
  </si>
  <si>
    <t>Oliveira Vasco Fernando et Carvalho Maria</t>
  </si>
  <si>
    <t>0051-23</t>
  </si>
  <si>
    <t>Ermercan Mehmet et Gülcan</t>
  </si>
  <si>
    <t>0051-24</t>
  </si>
  <si>
    <t>0051-25</t>
  </si>
  <si>
    <t>0051-26</t>
  </si>
  <si>
    <t>0051-27</t>
  </si>
  <si>
    <t>Rue de l'Helvétie 26</t>
  </si>
  <si>
    <t>0051-28</t>
  </si>
  <si>
    <t>6479/B</t>
  </si>
  <si>
    <t>0051-29</t>
  </si>
  <si>
    <t>6482/E</t>
  </si>
  <si>
    <t>0051-30</t>
  </si>
  <si>
    <t>6483/F</t>
  </si>
  <si>
    <t>Centre Ouest</t>
  </si>
  <si>
    <t>0051-31</t>
  </si>
  <si>
    <t>6486/J</t>
  </si>
  <si>
    <t>Aksin Seydi et Hatice</t>
  </si>
  <si>
    <t>0051-32</t>
  </si>
  <si>
    <t>6487/K</t>
  </si>
  <si>
    <t>0051-33</t>
  </si>
  <si>
    <t>6490/N</t>
  </si>
  <si>
    <t>0051-34</t>
  </si>
  <si>
    <t>6491/O</t>
  </si>
  <si>
    <t>0051-35</t>
  </si>
  <si>
    <t>6494/R</t>
  </si>
  <si>
    <t>Rue de l'Helvétie 28</t>
  </si>
  <si>
    <t>0052-01</t>
  </si>
  <si>
    <t>6334/C</t>
  </si>
  <si>
    <t>Gubelmann Patrick et Marie-Louise</t>
  </si>
  <si>
    <t>0052-02</t>
  </si>
  <si>
    <t>6337/F</t>
  </si>
  <si>
    <t>Pacheco Augusto et Adelaide</t>
  </si>
  <si>
    <t>0052-03</t>
  </si>
  <si>
    <t>6338/G</t>
  </si>
  <si>
    <t>Ciaramella Salvatore et Lucia</t>
  </si>
  <si>
    <t>0052-04</t>
  </si>
  <si>
    <t>6341/K</t>
  </si>
  <si>
    <t>Besia Frédéric et Delphine</t>
  </si>
  <si>
    <t>0052-05</t>
  </si>
  <si>
    <t>6342/L</t>
  </si>
  <si>
    <t xml:space="preserve">Est </t>
  </si>
  <si>
    <t>Magliocca Benedetto et Rosa</t>
  </si>
  <si>
    <t>0052-06</t>
  </si>
  <si>
    <t>6345/O</t>
  </si>
  <si>
    <t>Schneider Olivier et Sabine</t>
  </si>
  <si>
    <t>0052-07</t>
  </si>
  <si>
    <t>6346/P</t>
  </si>
  <si>
    <t>Droz Thierry et Liliane</t>
  </si>
  <si>
    <t>0052-08</t>
  </si>
  <si>
    <t>6348/R</t>
  </si>
  <si>
    <t>D'Albenzio Alessandro et Maria Del Mar</t>
  </si>
  <si>
    <t>Rue de l'Helvétie 28-30</t>
  </si>
  <si>
    <t>0052-09</t>
  </si>
  <si>
    <t>Barbieri Daniela</t>
  </si>
  <si>
    <t>0052-10</t>
  </si>
  <si>
    <t xml:space="preserve">Place de parc intérieure simple </t>
  </si>
  <si>
    <t>0052-11</t>
  </si>
  <si>
    <t>Morin Pascal et Fatima</t>
  </si>
  <si>
    <t>0052-12</t>
  </si>
  <si>
    <t>Röthlin Christian et Fabienne</t>
  </si>
  <si>
    <t>0052-13</t>
  </si>
  <si>
    <t>Eiamjui Saneh et Tanom</t>
  </si>
  <si>
    <t>0052-14</t>
  </si>
  <si>
    <t>0052-15</t>
  </si>
  <si>
    <t>Do Paço Antonio et Maria</t>
  </si>
  <si>
    <t>0052-16</t>
  </si>
  <si>
    <t>Agresta Rose-Marie</t>
  </si>
  <si>
    <t>0052-17</t>
  </si>
  <si>
    <t>0052-18</t>
  </si>
  <si>
    <t>Zybach Jacques et Ursula</t>
  </si>
  <si>
    <t>0052-19</t>
  </si>
  <si>
    <t>0052-20</t>
  </si>
  <si>
    <t>Blanc Jean-Michel</t>
  </si>
  <si>
    <t>0052-21</t>
  </si>
  <si>
    <t>0052-22</t>
  </si>
  <si>
    <t>0052-23</t>
  </si>
  <si>
    <t>0052-24</t>
  </si>
  <si>
    <t>0052-25</t>
  </si>
  <si>
    <t>0052-26</t>
  </si>
  <si>
    <t>Rue de l'Helvétie 30</t>
  </si>
  <si>
    <t>0052-27</t>
  </si>
  <si>
    <t>6333/B</t>
  </si>
  <si>
    <t>0052-28</t>
  </si>
  <si>
    <t>6336/E</t>
  </si>
  <si>
    <t>0052-29</t>
  </si>
  <si>
    <t>6335/D</t>
  </si>
  <si>
    <t>0052-30</t>
  </si>
  <si>
    <t>6340/J</t>
  </si>
  <si>
    <t>0052-31</t>
  </si>
  <si>
    <t>6339/H</t>
  </si>
  <si>
    <t>0052-32</t>
  </si>
  <si>
    <t>6344/N</t>
  </si>
  <si>
    <t>0052-33</t>
  </si>
  <si>
    <t>6343/M</t>
  </si>
  <si>
    <t>0052-34</t>
  </si>
  <si>
    <t>6347/Q</t>
  </si>
  <si>
    <t>Rue des Indiennes 13c</t>
  </si>
  <si>
    <t>Marin-Epagnier</t>
  </si>
  <si>
    <t>Les Indiennes</t>
  </si>
  <si>
    <t>0053-01</t>
  </si>
  <si>
    <t>3924/B</t>
  </si>
  <si>
    <t xml:space="preserve">Rez  </t>
  </si>
  <si>
    <t>Aciers Favre SA</t>
  </si>
  <si>
    <t>Compte n° 645 862.21.72. N° clearing: 569. RR Coll. 18</t>
  </si>
  <si>
    <t>0053-02</t>
  </si>
  <si>
    <t>3925/C</t>
  </si>
  <si>
    <t>Annoscia Carmelo et Vicenta</t>
  </si>
  <si>
    <t>0053-03</t>
  </si>
  <si>
    <t>3926/D</t>
  </si>
  <si>
    <t>Evard Beatriz</t>
  </si>
  <si>
    <t>0053-04</t>
  </si>
  <si>
    <t>3927/E</t>
  </si>
  <si>
    <t>Lapaire Enrico et Noélie</t>
  </si>
  <si>
    <t>0053-05</t>
  </si>
  <si>
    <t>3928/F</t>
  </si>
  <si>
    <t>Chardonnens Dominique et Laurence</t>
  </si>
  <si>
    <t>0053-06</t>
  </si>
  <si>
    <t>3929/G</t>
  </si>
  <si>
    <t>Sebastian José et Myriam</t>
  </si>
  <si>
    <t>0053-07</t>
  </si>
  <si>
    <t>3930/H</t>
  </si>
  <si>
    <t>Dugalic Radomir et Tomka</t>
  </si>
  <si>
    <t>0053-08</t>
  </si>
  <si>
    <t>3931/J</t>
  </si>
  <si>
    <t>Pigny Frank et Isaurinda</t>
  </si>
  <si>
    <t>0053-09</t>
  </si>
  <si>
    <t>3932/K</t>
  </si>
  <si>
    <t>Lapaire Mario et Anna-Maria</t>
  </si>
  <si>
    <t>0053-10</t>
  </si>
  <si>
    <t>Friedli Raynald</t>
  </si>
  <si>
    <t>0053-11</t>
  </si>
  <si>
    <t>0053-12</t>
  </si>
  <si>
    <t>0053-13</t>
  </si>
  <si>
    <t>0053-14</t>
  </si>
  <si>
    <t>0053-15</t>
  </si>
  <si>
    <t>0053-16</t>
  </si>
  <si>
    <t>0053-17</t>
  </si>
  <si>
    <t>0053-18</t>
  </si>
  <si>
    <t>0053-19</t>
  </si>
  <si>
    <t>0053-20</t>
  </si>
  <si>
    <t>Rue Jacob-Brandt 61</t>
  </si>
  <si>
    <t>0054-01</t>
  </si>
  <si>
    <t>17992/B</t>
  </si>
  <si>
    <t>Azzalin Stefano et Natascha</t>
  </si>
  <si>
    <t>UBS SA, Lausanne</t>
  </si>
  <si>
    <t>243-270.839.17D</t>
  </si>
  <si>
    <t>Gerimmo SA</t>
  </si>
  <si>
    <t>0054-02</t>
  </si>
  <si>
    <t>17995/E</t>
  </si>
  <si>
    <t>Cattin Christine et Claude Christian</t>
  </si>
  <si>
    <t>0054-03</t>
  </si>
  <si>
    <t>17994/D</t>
  </si>
  <si>
    <t>Duplex/bureau</t>
  </si>
  <si>
    <t>1er/bureaux</t>
  </si>
  <si>
    <t>Ryser Laurent et Marielle</t>
  </si>
  <si>
    <t>0054-04</t>
  </si>
  <si>
    <t>17997/G</t>
  </si>
  <si>
    <t>1er/2ème</t>
  </si>
  <si>
    <t>Volpe Roberto</t>
  </si>
  <si>
    <t>0054-05</t>
  </si>
  <si>
    <t>17993/C</t>
  </si>
  <si>
    <t>Hintzy Marc et Véronique</t>
  </si>
  <si>
    <t>0054-06</t>
  </si>
  <si>
    <t>17996/F</t>
  </si>
  <si>
    <t>Borel Cécile</t>
  </si>
  <si>
    <t>0054-07</t>
  </si>
  <si>
    <t>17998/H</t>
  </si>
  <si>
    <t>Jeanneret André et Maryline</t>
  </si>
  <si>
    <t>0054-08</t>
  </si>
  <si>
    <t>18002/M</t>
  </si>
  <si>
    <t>3ème/combles</t>
  </si>
  <si>
    <t>0054-09</t>
  </si>
  <si>
    <t>17999/J</t>
  </si>
  <si>
    <t>Ferrazzini Nicolas et Nathalie</t>
  </si>
  <si>
    <t>0054-10</t>
  </si>
  <si>
    <t>18000/K</t>
  </si>
  <si>
    <t>Waser Sylvain et Manon</t>
  </si>
  <si>
    <t>0054-11</t>
  </si>
  <si>
    <t>18001/L</t>
  </si>
  <si>
    <t>Attique/loft</t>
  </si>
  <si>
    <t xml:space="preserve">Combles </t>
  </si>
  <si>
    <t>0054-12</t>
  </si>
  <si>
    <t>18003/N</t>
  </si>
  <si>
    <t>0054-13</t>
  </si>
  <si>
    <t>0054-14</t>
  </si>
  <si>
    <t>0054-15</t>
  </si>
  <si>
    <t>0054-16</t>
  </si>
  <si>
    <t>0054-17</t>
  </si>
  <si>
    <t>0054-18</t>
  </si>
  <si>
    <t>0054-19</t>
  </si>
  <si>
    <t>0054-20</t>
  </si>
  <si>
    <t>0054-21</t>
  </si>
  <si>
    <t>Braillard Sébastien et Karen</t>
  </si>
  <si>
    <t>0054-22</t>
  </si>
  <si>
    <t>0054-23</t>
  </si>
  <si>
    <t>0054-24</t>
  </si>
  <si>
    <t>0054-25</t>
  </si>
  <si>
    <t>0054-27</t>
  </si>
  <si>
    <t>Route de l'Orée du Bois 4</t>
  </si>
  <si>
    <t>Galileo</t>
  </si>
  <si>
    <t>0057-01</t>
  </si>
  <si>
    <t>17830/H</t>
  </si>
  <si>
    <t>Sud est</t>
  </si>
  <si>
    <t>Constantin Raymond et Marie-Claude</t>
  </si>
  <si>
    <t>Banque Cantonale Neuchâteloise, Neuchâtel</t>
  </si>
  <si>
    <t>Z3535.98.08</t>
  </si>
  <si>
    <t>0057-02</t>
  </si>
  <si>
    <t>17829/G</t>
  </si>
  <si>
    <t>Pellegrino Antonio et Inna</t>
  </si>
  <si>
    <t>0057-03</t>
  </si>
  <si>
    <t>17828/F</t>
  </si>
  <si>
    <t>Gérard Isabelle et Lebre Lopes Correia Fernando Jose</t>
  </si>
  <si>
    <t>0057-04</t>
  </si>
  <si>
    <t>17833/L</t>
  </si>
  <si>
    <t>Theubet Pierre-André et Rose-Marie</t>
  </si>
  <si>
    <t>0057-05</t>
  </si>
  <si>
    <t>17832/K</t>
  </si>
  <si>
    <t>Duarte Joao Carlos et Lucia</t>
  </si>
  <si>
    <t>0057-06</t>
  </si>
  <si>
    <t>17831/J</t>
  </si>
  <si>
    <t>Franchon Steve et Isabelle</t>
  </si>
  <si>
    <t>0057-07</t>
  </si>
  <si>
    <t>17836/O</t>
  </si>
  <si>
    <t>Schneiter Thierry et Adriana</t>
  </si>
  <si>
    <t>0057-08</t>
  </si>
  <si>
    <t>17835/N</t>
  </si>
  <si>
    <t>Hofstetter Janine et Claude</t>
  </si>
  <si>
    <t>0057-09</t>
  </si>
  <si>
    <t>17834/M</t>
  </si>
  <si>
    <t>Tanner Patrick et Mireille</t>
  </si>
  <si>
    <t>0057-10</t>
  </si>
  <si>
    <t>17838/Q</t>
  </si>
  <si>
    <t>Pécaut Philippe</t>
  </si>
  <si>
    <t>0057-11</t>
  </si>
  <si>
    <t>17837/P</t>
  </si>
  <si>
    <t>Moser Adrien et Olivia</t>
  </si>
  <si>
    <t>0057-12</t>
  </si>
  <si>
    <t>17827/E</t>
  </si>
  <si>
    <t>0057-13</t>
  </si>
  <si>
    <t>17826/D</t>
  </si>
  <si>
    <t>0057-14</t>
  </si>
  <si>
    <t>17825/C</t>
  </si>
  <si>
    <t>0057-15</t>
  </si>
  <si>
    <t>17824/B</t>
  </si>
  <si>
    <t>Location (cf. Quorum)</t>
  </si>
  <si>
    <t>Loué</t>
  </si>
  <si>
    <t>Route de l'Orée du Bois 4-6</t>
  </si>
  <si>
    <t>Galileo et Reaction</t>
  </si>
  <si>
    <t>0057-16</t>
  </si>
  <si>
    <t>0057-17</t>
  </si>
  <si>
    <t>0057-18</t>
  </si>
  <si>
    <t>0057-19</t>
  </si>
  <si>
    <t>0057-20</t>
  </si>
  <si>
    <t>0057-21</t>
  </si>
  <si>
    <t>0057-22</t>
  </si>
  <si>
    <t>0057-23</t>
  </si>
  <si>
    <t>0057-24</t>
  </si>
  <si>
    <t>0057-25</t>
  </si>
  <si>
    <t>0057-26</t>
  </si>
  <si>
    <t>0057-27</t>
  </si>
  <si>
    <t>0057-28</t>
  </si>
  <si>
    <t>0057-29</t>
  </si>
  <si>
    <t>0057-30</t>
  </si>
  <si>
    <t>0057-31</t>
  </si>
  <si>
    <t>0057-32</t>
  </si>
  <si>
    <t>0057-33</t>
  </si>
  <si>
    <t>0057-34</t>
  </si>
  <si>
    <t>0057-35</t>
  </si>
  <si>
    <t>Cédric Métroz, 032 911 22 03, c.metroz@proimmob.ch/Fabio Angelucci, 032 911 22 04, f.angelucci@proimmob.ch</t>
  </si>
  <si>
    <t>Joao Reis Rodrigues, 032 967 87 29/079 752 66 12, joao.reis-rodrigues@sareg.ch</t>
  </si>
  <si>
    <t>Eric Lombardet, 032 967 88 43/079 523 05 78, eric.lombardet@sareg.ch</t>
  </si>
  <si>
    <t>Rue de la Paix 121</t>
  </si>
  <si>
    <t>0060-01</t>
  </si>
  <si>
    <t>6785/B</t>
  </si>
  <si>
    <t>De Lemos Corado Aderito et De Lemos Carvalho Laurinda Maria</t>
  </si>
  <si>
    <t>0060-02</t>
  </si>
  <si>
    <t>6786/C</t>
  </si>
  <si>
    <t>Da Costa Moreira Fernando et De Castro Pereira Paula</t>
  </si>
  <si>
    <t>0060-03</t>
  </si>
  <si>
    <t>6788/E</t>
  </si>
  <si>
    <t>Alves Machado Carlos et Alves De Jesus Filomena</t>
  </si>
  <si>
    <t>0060-04</t>
  </si>
  <si>
    <t>6787/D</t>
  </si>
  <si>
    <t>Guenin Gilbert et Gordana-Sabrina</t>
  </si>
  <si>
    <t>0060-05</t>
  </si>
  <si>
    <t>6790/G</t>
  </si>
  <si>
    <t>Thalmann Bertrand et Bonsbwindé</t>
  </si>
  <si>
    <t>0060-06</t>
  </si>
  <si>
    <t>6789/F</t>
  </si>
  <si>
    <t xml:space="preserve">1er/2ème </t>
  </si>
  <si>
    <t>Boni Marco et Maria</t>
  </si>
  <si>
    <t>0060-07</t>
  </si>
  <si>
    <t>6792/J</t>
  </si>
  <si>
    <t>Piervittori Fabio et Marlyse</t>
  </si>
  <si>
    <t>0060-08</t>
  </si>
  <si>
    <t>6791/H</t>
  </si>
  <si>
    <t>Girardet Pierre et Mireille</t>
  </si>
  <si>
    <t>0060-09</t>
  </si>
  <si>
    <t>6793/K</t>
  </si>
  <si>
    <t>Nobre Da Silva Francisco et Amorin Almeida Da Silva Maria Emilia</t>
  </si>
  <si>
    <t>0060-10</t>
  </si>
  <si>
    <t>6795/M</t>
  </si>
  <si>
    <t>Coeudevez Philippe et Amina</t>
  </si>
  <si>
    <t>0060-11</t>
  </si>
  <si>
    <t>6794/L</t>
  </si>
  <si>
    <t>Abbonizio Giuseppe</t>
  </si>
  <si>
    <t>0060-12</t>
  </si>
  <si>
    <t>6797/O</t>
  </si>
  <si>
    <t>Kapetanovic Fuad et Zlatka</t>
  </si>
  <si>
    <t>0060-13</t>
  </si>
  <si>
    <t>6796/N</t>
  </si>
  <si>
    <t>3ème/4ème</t>
  </si>
  <si>
    <t>Nanchen Jean-Philippe et Noémie</t>
  </si>
  <si>
    <t>0060-14</t>
  </si>
  <si>
    <t>6799/Q</t>
  </si>
  <si>
    <t>4ème</t>
  </si>
  <si>
    <t>Mikic Stevan</t>
  </si>
  <si>
    <t>0060-15</t>
  </si>
  <si>
    <t>6798/P</t>
  </si>
  <si>
    <t>Blatter Jean-François</t>
  </si>
  <si>
    <t>0060-16</t>
  </si>
  <si>
    <t>6800/R</t>
  </si>
  <si>
    <t>Codello Silvia</t>
  </si>
  <si>
    <t>0060-17</t>
  </si>
  <si>
    <t>6801/S</t>
  </si>
  <si>
    <t>5ème</t>
  </si>
  <si>
    <t>Sokoli Sulejman</t>
  </si>
  <si>
    <t>0060-18</t>
  </si>
  <si>
    <t>6802/T</t>
  </si>
  <si>
    <t>Donzé Gérard et Geneviève</t>
  </si>
  <si>
    <t>0060-19</t>
  </si>
  <si>
    <t>0060-20</t>
  </si>
  <si>
    <t>0060-21</t>
  </si>
  <si>
    <t>0060-22</t>
  </si>
  <si>
    <t>0060-23</t>
  </si>
  <si>
    <t>0060-24</t>
  </si>
  <si>
    <t>0060-25</t>
  </si>
  <si>
    <t>0060-26</t>
  </si>
  <si>
    <t>0060-27</t>
  </si>
  <si>
    <t>0060-28</t>
  </si>
  <si>
    <t>0060-29</t>
  </si>
  <si>
    <t>0060-30</t>
  </si>
  <si>
    <t>0060-31</t>
  </si>
  <si>
    <t>0060-32</t>
  </si>
  <si>
    <t>0060-33</t>
  </si>
  <si>
    <t>0060-34</t>
  </si>
  <si>
    <t>0060-35</t>
  </si>
  <si>
    <t>0060-36</t>
  </si>
  <si>
    <t>0060-37</t>
  </si>
  <si>
    <t>0060-38</t>
  </si>
  <si>
    <t>Rue du Parc 41</t>
  </si>
  <si>
    <t>0061-01</t>
  </si>
  <si>
    <t>17426/K</t>
  </si>
  <si>
    <t>Mucaria Giuseppe et Brigitte</t>
  </si>
  <si>
    <t>Construction: Sareg SA BCN S35255094. Promotion: RR BCN S35253264</t>
  </si>
  <si>
    <t>0061-02</t>
  </si>
  <si>
    <t>17427/L</t>
  </si>
  <si>
    <t>Rez sup/1er</t>
  </si>
  <si>
    <t>Fernandez José et Monique</t>
  </si>
  <si>
    <t>0061-03</t>
  </si>
  <si>
    <t>17428/M</t>
  </si>
  <si>
    <t>Beck Liliane</t>
  </si>
  <si>
    <t>0061-04</t>
  </si>
  <si>
    <t>17429/N</t>
  </si>
  <si>
    <t>0061-05</t>
  </si>
  <si>
    <t>17430/O</t>
  </si>
  <si>
    <t>Marti Frédy</t>
  </si>
  <si>
    <t>0061-06</t>
  </si>
  <si>
    <t>17431/P</t>
  </si>
  <si>
    <t>Chieu Heang Lay et Nay Sim</t>
  </si>
  <si>
    <t>0061-07</t>
  </si>
  <si>
    <t>17433/R</t>
  </si>
  <si>
    <t>Pécaut Francis</t>
  </si>
  <si>
    <t>0061-08</t>
  </si>
  <si>
    <t>17432/Q</t>
  </si>
  <si>
    <t xml:space="preserve">2/3ème </t>
  </si>
  <si>
    <t>Luis Fuiladio et Elena</t>
  </si>
  <si>
    <t>0061-09</t>
  </si>
  <si>
    <t>17434/S</t>
  </si>
  <si>
    <t>Cattin Johnny et Irène</t>
  </si>
  <si>
    <t>0061-10</t>
  </si>
  <si>
    <t>17435/T</t>
  </si>
  <si>
    <t>Fantini Daniel et Wajee</t>
  </si>
  <si>
    <t>0061-11</t>
  </si>
  <si>
    <t>17436/U</t>
  </si>
  <si>
    <t>0061-12</t>
  </si>
  <si>
    <t>17437/V</t>
  </si>
  <si>
    <t>Bippus Bernard et Ruth</t>
  </si>
  <si>
    <t>0061-13</t>
  </si>
  <si>
    <t>17438/W</t>
  </si>
  <si>
    <t>Arnaud Danièle</t>
  </si>
  <si>
    <t>0061-14</t>
  </si>
  <si>
    <t>17439/X</t>
  </si>
  <si>
    <t>Combles/surcombles/duplex</t>
  </si>
  <si>
    <t>Schiess Jean-Luc</t>
  </si>
  <si>
    <t>0061-15</t>
  </si>
  <si>
    <t>17440/Y</t>
  </si>
  <si>
    <t>Flury Claude-Alain</t>
  </si>
  <si>
    <t>0061-16</t>
  </si>
  <si>
    <t>17425/J</t>
  </si>
  <si>
    <t>0061-17</t>
  </si>
  <si>
    <t>17424/H</t>
  </si>
  <si>
    <t>0061-18</t>
  </si>
  <si>
    <t>0061-19</t>
  </si>
  <si>
    <t>0061-21</t>
  </si>
  <si>
    <t>0061-22</t>
  </si>
  <si>
    <t>0061-23</t>
  </si>
  <si>
    <t>17422/F</t>
  </si>
  <si>
    <t>0061-24</t>
  </si>
  <si>
    <t>17421/E</t>
  </si>
  <si>
    <t>0061-25</t>
  </si>
  <si>
    <t>17420/D</t>
  </si>
  <si>
    <t>0061-26</t>
  </si>
  <si>
    <t>17419/C</t>
  </si>
  <si>
    <t>0061-27</t>
  </si>
  <si>
    <t>17418/B</t>
  </si>
  <si>
    <t>0061-28</t>
  </si>
  <si>
    <t>17417/A</t>
  </si>
  <si>
    <t>Rue du Parc 137</t>
  </si>
  <si>
    <t>0062-01</t>
  </si>
  <si>
    <t>6448/A</t>
  </si>
  <si>
    <t>Schläppi (-Jeanneret) Nicole</t>
  </si>
  <si>
    <t>RR, BCN Z 3531.19.19</t>
  </si>
  <si>
    <t>Alain Cuche</t>
  </si>
  <si>
    <t>0062-02</t>
  </si>
  <si>
    <t>6449/B</t>
  </si>
  <si>
    <t>Stäheli Christiane</t>
  </si>
  <si>
    <t>0062-03</t>
  </si>
  <si>
    <t>6450/C</t>
  </si>
  <si>
    <t>Lacôte Emilie et Perez Manuel</t>
  </si>
  <si>
    <t>0062-04</t>
  </si>
  <si>
    <t>6451/D</t>
  </si>
  <si>
    <t>Emmenegger Claude</t>
  </si>
  <si>
    <t>0062-05</t>
  </si>
  <si>
    <t>6452/E</t>
  </si>
  <si>
    <t>Pla Lopez Da Costa José et Iria</t>
  </si>
  <si>
    <t>0062-06</t>
  </si>
  <si>
    <t>6453/F</t>
  </si>
  <si>
    <t>Pilot Monique</t>
  </si>
  <si>
    <t>0062-07</t>
  </si>
  <si>
    <t>6454/G</t>
  </si>
  <si>
    <t>Pages Michel et Françoise</t>
  </si>
  <si>
    <t>0062-08</t>
  </si>
  <si>
    <t>6455/H</t>
  </si>
  <si>
    <t>0062-09</t>
  </si>
  <si>
    <t>6456/J</t>
  </si>
  <si>
    <t>Wirth Sébastien</t>
  </si>
  <si>
    <t>0062-10</t>
  </si>
  <si>
    <t>6457/K</t>
  </si>
  <si>
    <t>Rosat Jean-Luc</t>
  </si>
  <si>
    <t>0062-11</t>
  </si>
  <si>
    <t>6458/L</t>
  </si>
  <si>
    <t>Sala Laurent</t>
  </si>
  <si>
    <t>0062-12</t>
  </si>
  <si>
    <t>6459/M</t>
  </si>
  <si>
    <t>4ème/5ème</t>
  </si>
  <si>
    <t>Nagels Eric</t>
  </si>
  <si>
    <t>0062-13</t>
  </si>
  <si>
    <t>6460/N</t>
  </si>
  <si>
    <t>Fuchs Régis et Isabelle</t>
  </si>
  <si>
    <t>0062-14</t>
  </si>
  <si>
    <t>Place de parc extérieure simple couverte</t>
  </si>
  <si>
    <t>0062-15</t>
  </si>
  <si>
    <t>0062-16</t>
  </si>
  <si>
    <t>0062-17</t>
  </si>
  <si>
    <t>0062-18</t>
  </si>
  <si>
    <t>0062-19</t>
  </si>
  <si>
    <t>0062-20</t>
  </si>
  <si>
    <t>0062-21</t>
  </si>
  <si>
    <t>0062-22</t>
  </si>
  <si>
    <t>0062-23</t>
  </si>
  <si>
    <t>0062-24</t>
  </si>
  <si>
    <t>0062-25</t>
  </si>
  <si>
    <t>0062-26</t>
  </si>
  <si>
    <t>0062-27</t>
  </si>
  <si>
    <t>Chemin des Prés-Verts 20</t>
  </si>
  <si>
    <t>0064-01</t>
  </si>
  <si>
    <t>18450/B</t>
  </si>
  <si>
    <t>Surdez Patrick et Sophie</t>
  </si>
  <si>
    <t>Fabio Léogrande</t>
  </si>
  <si>
    <t>Me Stefan Choffat, rue Daniel-JeanRichard 28, 2300 La Chaux-de-Fonds</t>
  </si>
  <si>
    <t>0064-02</t>
  </si>
  <si>
    <t>18451/C</t>
  </si>
  <si>
    <t>Scaffidi Roberto et Floriana</t>
  </si>
  <si>
    <t>0064-03</t>
  </si>
  <si>
    <t>18452/D</t>
  </si>
  <si>
    <t>Chappatte Didier et Véronique</t>
  </si>
  <si>
    <t>0064-04</t>
  </si>
  <si>
    <t>18453/E</t>
  </si>
  <si>
    <t>Cataldo Giuseppe et Vanessa</t>
  </si>
  <si>
    <t>0064-05</t>
  </si>
  <si>
    <t>18454/F</t>
  </si>
  <si>
    <t>Chuat Claude et Claudine</t>
  </si>
  <si>
    <t>0064-06</t>
  </si>
  <si>
    <t>C18504</t>
  </si>
  <si>
    <t>0064-07</t>
  </si>
  <si>
    <t>C18505</t>
  </si>
  <si>
    <t>0064-08</t>
  </si>
  <si>
    <t>C18506</t>
  </si>
  <si>
    <t>0064-09</t>
  </si>
  <si>
    <t>C18507</t>
  </si>
  <si>
    <t>0064-10</t>
  </si>
  <si>
    <t>C18508</t>
  </si>
  <si>
    <t>0064-11</t>
  </si>
  <si>
    <t>C18509</t>
  </si>
  <si>
    <t>0064-12</t>
  </si>
  <si>
    <t>C18510</t>
  </si>
  <si>
    <t>Rue du Tertre 1</t>
  </si>
  <si>
    <t>0078-01</t>
  </si>
  <si>
    <t>7186/A</t>
  </si>
  <si>
    <t>Terranova Mario et Zosso Gregory</t>
  </si>
  <si>
    <t>Thierry Aubry/Christian Chappatte</t>
  </si>
  <si>
    <t>Me Jérôme Sautaux, av. Léopold-Robert 76, 2300 La Chaux-de-Fonds</t>
  </si>
  <si>
    <t>0078-02</t>
  </si>
  <si>
    <t>7187/B</t>
  </si>
  <si>
    <t>Dupuis Frédéric et Freiholz Sybille</t>
  </si>
  <si>
    <t>0078-03</t>
  </si>
  <si>
    <t>7188/C</t>
  </si>
  <si>
    <t>Monnard Simon</t>
  </si>
  <si>
    <t>0078-04</t>
  </si>
  <si>
    <t>7189/D</t>
  </si>
  <si>
    <t>Sud Centre</t>
  </si>
  <si>
    <t>Chuard Corine et Prêtre Alain</t>
  </si>
  <si>
    <t>0078-05</t>
  </si>
  <si>
    <t>7190/E</t>
  </si>
  <si>
    <t>Petermann Patrick</t>
  </si>
  <si>
    <t>0078-06</t>
  </si>
  <si>
    <t>7191/F</t>
  </si>
  <si>
    <t>0078-07</t>
  </si>
  <si>
    <t>7192/G</t>
  </si>
  <si>
    <t>0078-08</t>
  </si>
  <si>
    <t>7193/H</t>
  </si>
  <si>
    <t>Serra Marco</t>
  </si>
  <si>
    <t>0078-09</t>
  </si>
  <si>
    <t>7194/J</t>
  </si>
  <si>
    <t>Waser Pascal et Cosendai Nathalie</t>
  </si>
  <si>
    <t>0078-10</t>
  </si>
  <si>
    <t>7195/K</t>
  </si>
  <si>
    <t>Favre Marie-Laure et Othenin-Girard Blaise</t>
  </si>
  <si>
    <t>Rue Jacob-Brandt 108</t>
  </si>
  <si>
    <t>0090-01</t>
  </si>
  <si>
    <t>6760/D</t>
  </si>
  <si>
    <t xml:space="preserve">Figuereido Joao Luis et Figueiredo Pereira Sonia </t>
  </si>
  <si>
    <t>Stéphane Lienhart</t>
  </si>
  <si>
    <t>Patrimoine Gérance SA</t>
  </si>
  <si>
    <t>0090-02</t>
  </si>
  <si>
    <t>6759/C</t>
  </si>
  <si>
    <t xml:space="preserve">Rez/1er  </t>
  </si>
  <si>
    <t>Siegrist Alain et Dubois Christiane</t>
  </si>
  <si>
    <t>0090-03</t>
  </si>
  <si>
    <t>6758/B</t>
  </si>
  <si>
    <t>Magistri Maria</t>
  </si>
  <si>
    <t>0090-04</t>
  </si>
  <si>
    <t>6762/F</t>
  </si>
  <si>
    <t>Calvino Victorio et Calvino-Fernandez Manuela</t>
  </si>
  <si>
    <t>0090-05</t>
  </si>
  <si>
    <t>6761/E</t>
  </si>
  <si>
    <t>Gebrehiwet Asmeret et Habtemariam</t>
  </si>
  <si>
    <t>0090-06</t>
  </si>
  <si>
    <t>6765/J</t>
  </si>
  <si>
    <t>Crameri Lucienne</t>
  </si>
  <si>
    <t>0090-07</t>
  </si>
  <si>
    <t>6764/H</t>
  </si>
  <si>
    <t xml:space="preserve">2ème/3ème </t>
  </si>
  <si>
    <t>Pereira Corgas Cigarro Maria Antonieta</t>
  </si>
  <si>
    <t>0090-08</t>
  </si>
  <si>
    <t>6763/G</t>
  </si>
  <si>
    <t>Ruscio Rosanna</t>
  </si>
  <si>
    <t>0090-09</t>
  </si>
  <si>
    <t>6767/L</t>
  </si>
  <si>
    <t>Sanchini Daniele et Claudia</t>
  </si>
  <si>
    <t>0090-10</t>
  </si>
  <si>
    <t>6766/K</t>
  </si>
  <si>
    <t>Boichat Janine</t>
  </si>
  <si>
    <t>0090-11</t>
  </si>
  <si>
    <t>6769/N</t>
  </si>
  <si>
    <t>Zehnder Daniel</t>
  </si>
  <si>
    <t>0090-12</t>
  </si>
  <si>
    <t>6768/M</t>
  </si>
  <si>
    <t>Arcieri Alessandro et Cristina</t>
  </si>
  <si>
    <t>0090-13</t>
  </si>
  <si>
    <t>C6770</t>
  </si>
  <si>
    <t>0090-14</t>
  </si>
  <si>
    <t>C6771</t>
  </si>
  <si>
    <t>0090-15</t>
  </si>
  <si>
    <t>C6772</t>
  </si>
  <si>
    <t>0090-16</t>
  </si>
  <si>
    <t>C6773</t>
  </si>
  <si>
    <t>0090-17</t>
  </si>
  <si>
    <t>C6774</t>
  </si>
  <si>
    <t>0090-18</t>
  </si>
  <si>
    <t>C6775</t>
  </si>
  <si>
    <t>0090-19</t>
  </si>
  <si>
    <t>C6776</t>
  </si>
  <si>
    <t>0090-20</t>
  </si>
  <si>
    <t>C6777</t>
  </si>
  <si>
    <t>0090-21</t>
  </si>
  <si>
    <t>C6778</t>
  </si>
  <si>
    <t>0090-22</t>
  </si>
  <si>
    <t>C6779</t>
  </si>
  <si>
    <t>0090-23</t>
  </si>
  <si>
    <t>C6780</t>
  </si>
  <si>
    <t>0090-24</t>
  </si>
  <si>
    <t>C6781</t>
  </si>
  <si>
    <t>Route de l'Orée du Bois 1</t>
  </si>
  <si>
    <t>Hélios</t>
  </si>
  <si>
    <t>0108-01</t>
  </si>
  <si>
    <t>18142/G</t>
  </si>
  <si>
    <t>Tripodi Marina et Da Silva Tiago</t>
  </si>
  <si>
    <t>0108-02</t>
  </si>
  <si>
    <t>18141/F</t>
  </si>
  <si>
    <t>Dominguez Casimoro et Da Rocha Silva Dominguez Carla</t>
  </si>
  <si>
    <t>0108-03</t>
  </si>
  <si>
    <t>18140/E</t>
  </si>
  <si>
    <t>Da Rocha Alves Celia Regina et Popoulo Rodrigues Constantino</t>
  </si>
  <si>
    <t>0108-04</t>
  </si>
  <si>
    <t>18145/K</t>
  </si>
  <si>
    <t>Ponti Laurence</t>
  </si>
  <si>
    <t>0108-05</t>
  </si>
  <si>
    <t>18144/J</t>
  </si>
  <si>
    <t>Oliveira Manuel</t>
  </si>
  <si>
    <t>0108-06</t>
  </si>
  <si>
    <t>18143/H</t>
  </si>
  <si>
    <t>Jaggi Stéphane</t>
  </si>
  <si>
    <t>0108-07</t>
  </si>
  <si>
    <t>18148/N</t>
  </si>
  <si>
    <t>Almeida Dos Santos Cristina et Duarte Dos Santos Ernesto</t>
  </si>
  <si>
    <t>0108-08</t>
  </si>
  <si>
    <t>18147/M</t>
  </si>
  <si>
    <t>Kneuss Olivier</t>
  </si>
  <si>
    <t>0108-09</t>
  </si>
  <si>
    <t>18146/L</t>
  </si>
  <si>
    <t>Buri Maurice et Heidi</t>
  </si>
  <si>
    <t>0108-10</t>
  </si>
  <si>
    <t>18150/P</t>
  </si>
  <si>
    <t>Ischer Denis et Marie-Josée</t>
  </si>
  <si>
    <t>0108-11</t>
  </si>
  <si>
    <t>18149/O</t>
  </si>
  <si>
    <t>Meyrat Pierre-Jean et Wenger Marie-José</t>
  </si>
  <si>
    <t>0108-12</t>
  </si>
  <si>
    <t>18137/B</t>
  </si>
  <si>
    <t>0108-13</t>
  </si>
  <si>
    <t>18138/C</t>
  </si>
  <si>
    <t>0108-14</t>
  </si>
  <si>
    <t>18139/D</t>
  </si>
  <si>
    <t>Route de l'Orée du Bois 1-2</t>
  </si>
  <si>
    <t>Hélios et Ulysse</t>
  </si>
  <si>
    <t>0108-15</t>
  </si>
  <si>
    <t>0108-16</t>
  </si>
  <si>
    <t>0108-17</t>
  </si>
  <si>
    <t>0108-18</t>
  </si>
  <si>
    <t>Chappatte Christian et Boichat Sandra</t>
  </si>
  <si>
    <t>0108-19</t>
  </si>
  <si>
    <t>0108-20</t>
  </si>
  <si>
    <t>Perret-Gentil Heidi</t>
  </si>
  <si>
    <t>0108-21</t>
  </si>
  <si>
    <t>0108-22</t>
  </si>
  <si>
    <t>Marti Romain</t>
  </si>
  <si>
    <t>0108-23</t>
  </si>
  <si>
    <t>0108-24</t>
  </si>
  <si>
    <t>Montandon Denis et Bernadette</t>
  </si>
  <si>
    <t>0108-25</t>
  </si>
  <si>
    <t>Keriakos Christophe et Abbonizio Keriakos Cindy</t>
  </si>
  <si>
    <t>0108-26</t>
  </si>
  <si>
    <t>0108-27</t>
  </si>
  <si>
    <t>0108-28</t>
  </si>
  <si>
    <t>Baillod (-Ngo Boumsong) Joëlle</t>
  </si>
  <si>
    <t>0108-29</t>
  </si>
  <si>
    <t>Lobello Patrizia et Nicola</t>
  </si>
  <si>
    <t>0108-30</t>
  </si>
  <si>
    <t>0108-31</t>
  </si>
  <si>
    <t>Csiki Andrea et Gomez Luis</t>
  </si>
  <si>
    <t>0108-32</t>
  </si>
  <si>
    <t>0108-33</t>
  </si>
  <si>
    <t>0108-34</t>
  </si>
  <si>
    <t>0108-35</t>
  </si>
  <si>
    <t>0108-36</t>
  </si>
  <si>
    <t>Pinho de Oliveira Paulo Jorge et Moreira Inverneiro Carla Sofia</t>
  </si>
  <si>
    <t>0108-37</t>
  </si>
  <si>
    <t>Texeira de Jesus Paiva Dany et Da Silva Santos Ana Paula</t>
  </si>
  <si>
    <t>0108-38</t>
  </si>
  <si>
    <t>Route de l'Orée du Bois 2</t>
  </si>
  <si>
    <t>Ulysse</t>
  </si>
  <si>
    <t>0109-01</t>
  </si>
  <si>
    <t>18153/S</t>
  </si>
  <si>
    <t>0109-02</t>
  </si>
  <si>
    <t>18152/R</t>
  </si>
  <si>
    <t>0109-03</t>
  </si>
  <si>
    <t>18151/Q</t>
  </si>
  <si>
    <t>0109-04</t>
  </si>
  <si>
    <t>18156/V</t>
  </si>
  <si>
    <t>0109-05</t>
  </si>
  <si>
    <t>18155/U</t>
  </si>
  <si>
    <t>Ferreira de Almeida José et Moreira Inverneiro Maria</t>
  </si>
  <si>
    <t>0109-06</t>
  </si>
  <si>
    <t>18154/T</t>
  </si>
  <si>
    <t>0109-07</t>
  </si>
  <si>
    <t>18159/Y</t>
  </si>
  <si>
    <t>0109-08</t>
  </si>
  <si>
    <t>18158/X</t>
  </si>
  <si>
    <t>0109-09</t>
  </si>
  <si>
    <t>18157/W</t>
  </si>
  <si>
    <t>0109-10</t>
  </si>
  <si>
    <t>18161/AA</t>
  </si>
  <si>
    <t>0109-11</t>
  </si>
  <si>
    <t>18160/Z</t>
  </si>
  <si>
    <t>Rue Stavay-Mollondin 29a</t>
  </si>
  <si>
    <t>0113-01</t>
  </si>
  <si>
    <t>18661/U</t>
  </si>
  <si>
    <t>Festa Maurizio et Silvia</t>
  </si>
  <si>
    <t>0113-02</t>
  </si>
  <si>
    <t>18662/V</t>
  </si>
  <si>
    <t>Bole-Du-Chomont Fabien et Carteron Sophie</t>
  </si>
  <si>
    <t>0113-03</t>
  </si>
  <si>
    <t>18663/W</t>
  </si>
  <si>
    <t>Röösli Claudine</t>
  </si>
  <si>
    <t>0113-04</t>
  </si>
  <si>
    <t>18664/X</t>
  </si>
  <si>
    <t>Von Siebenthal Pranee</t>
  </si>
  <si>
    <t>0113-05</t>
  </si>
  <si>
    <t>18665/Y</t>
  </si>
  <si>
    <t>Humbert  Suzanne</t>
  </si>
  <si>
    <t>0113-06</t>
  </si>
  <si>
    <t>18666/Z</t>
  </si>
  <si>
    <t>Godat Ruth</t>
  </si>
  <si>
    <t>0113-07</t>
  </si>
  <si>
    <t>18668/AB</t>
  </si>
  <si>
    <t>Murati Gani et Lumnije</t>
  </si>
  <si>
    <t>0113-08</t>
  </si>
  <si>
    <t>18667/AA</t>
  </si>
  <si>
    <t>Attique/duplex</t>
  </si>
  <si>
    <t>Jenni Roland et Patricia</t>
  </si>
  <si>
    <t>0113-09</t>
  </si>
  <si>
    <t>18669/AC</t>
  </si>
  <si>
    <t>Baumat Jean et Bavaud Monique</t>
  </si>
  <si>
    <t>Rue Stavay-Mollondin 29a-31-33</t>
  </si>
  <si>
    <t>0113-10</t>
  </si>
  <si>
    <t>C18672</t>
  </si>
  <si>
    <t>0113-11</t>
  </si>
  <si>
    <t>C18673</t>
  </si>
  <si>
    <t>0113-12</t>
  </si>
  <si>
    <t>C18674</t>
  </si>
  <si>
    <t>cf. Quorum</t>
  </si>
  <si>
    <t>0113-13</t>
  </si>
  <si>
    <t>C18675</t>
  </si>
  <si>
    <t>Bourquin Judith</t>
  </si>
  <si>
    <t>0113-14</t>
  </si>
  <si>
    <t>C18676</t>
  </si>
  <si>
    <t>0113-15</t>
  </si>
  <si>
    <t>C18677</t>
  </si>
  <si>
    <t>Gerber Raffaelle et Emilie</t>
  </si>
  <si>
    <t>0113-16</t>
  </si>
  <si>
    <t>C18678</t>
  </si>
  <si>
    <t>0113-17</t>
  </si>
  <si>
    <t>C18679</t>
  </si>
  <si>
    <t>Erard Romain et Natacha</t>
  </si>
  <si>
    <t>0113-18</t>
  </si>
  <si>
    <t>C18680</t>
  </si>
  <si>
    <t>0113-19</t>
  </si>
  <si>
    <t>C18681</t>
  </si>
  <si>
    <t>Rota Flavio et christine</t>
  </si>
  <si>
    <t>0113-20</t>
  </si>
  <si>
    <t>C18682</t>
  </si>
  <si>
    <t>Ryser Pasquale</t>
  </si>
  <si>
    <t>0113-21</t>
  </si>
  <si>
    <t>C18683</t>
  </si>
  <si>
    <t>Cosendai Doudin Stéphanie</t>
  </si>
  <si>
    <t>0113-22</t>
  </si>
  <si>
    <t>C18684</t>
  </si>
  <si>
    <t>Osmani Vehbi et Gabriella</t>
  </si>
  <si>
    <t>0113-23</t>
  </si>
  <si>
    <t>C18685</t>
  </si>
  <si>
    <t>Frésard Didier et Morgane</t>
  </si>
  <si>
    <t>0113-24</t>
  </si>
  <si>
    <t>C18686</t>
  </si>
  <si>
    <t>0113-25</t>
  </si>
  <si>
    <t>C18687</t>
  </si>
  <si>
    <t>0113-26</t>
  </si>
  <si>
    <t>C18688</t>
  </si>
  <si>
    <t>0113-27</t>
  </si>
  <si>
    <t>C18689</t>
  </si>
  <si>
    <t>0113-28</t>
  </si>
  <si>
    <t>C18690</t>
  </si>
  <si>
    <t>0113-29</t>
  </si>
  <si>
    <t>C18691</t>
  </si>
  <si>
    <t>0113-30</t>
  </si>
  <si>
    <t>C18692</t>
  </si>
  <si>
    <t>0113-31</t>
  </si>
  <si>
    <t>C18693</t>
  </si>
  <si>
    <t>0113-32</t>
  </si>
  <si>
    <t>C18694</t>
  </si>
  <si>
    <t>0113-33</t>
  </si>
  <si>
    <t>C18695</t>
  </si>
  <si>
    <t>0113-34</t>
  </si>
  <si>
    <t>C18696</t>
  </si>
  <si>
    <t>Rue Stavay-Mollondin 31</t>
  </si>
  <si>
    <t>0118-01</t>
  </si>
  <si>
    <t>18643/B</t>
  </si>
  <si>
    <t>0118-02</t>
  </si>
  <si>
    <t>18644/C</t>
  </si>
  <si>
    <t>0118-03</t>
  </si>
  <si>
    <t>18645/D</t>
  </si>
  <si>
    <t>0118-04</t>
  </si>
  <si>
    <t>18646/E</t>
  </si>
  <si>
    <t>0118-05</t>
  </si>
  <si>
    <t>18647/F</t>
  </si>
  <si>
    <t>0118-06</t>
  </si>
  <si>
    <t>18648/G</t>
  </si>
  <si>
    <t>0118-07</t>
  </si>
  <si>
    <t>18650/J</t>
  </si>
  <si>
    <t>0118-08</t>
  </si>
  <si>
    <t>18651/K</t>
  </si>
  <si>
    <t>0118-09</t>
  </si>
  <si>
    <t>18649/H</t>
  </si>
  <si>
    <t>Droz Viviane</t>
  </si>
  <si>
    <t>Route de l'Orée du Bois 16</t>
  </si>
  <si>
    <t>Cassini</t>
  </si>
  <si>
    <t>0132-01</t>
  </si>
  <si>
    <t>18632/N</t>
  </si>
  <si>
    <t>Omerovic Békir et Aude</t>
  </si>
  <si>
    <t>Fabio Angelucci, 032 911 22 04, f.angelucci@proimmb.ch</t>
  </si>
  <si>
    <t>Mario Marcuzzi</t>
  </si>
  <si>
    <t>Tony Clémence</t>
  </si>
  <si>
    <t>0132-02</t>
  </si>
  <si>
    <t>18631/M</t>
  </si>
  <si>
    <t>Zennaro Mikaël</t>
  </si>
  <si>
    <t>0132-03</t>
  </si>
  <si>
    <t>18633/O</t>
  </si>
  <si>
    <t>Alvarez Jacinto et Cintia</t>
  </si>
  <si>
    <t>0132-04</t>
  </si>
  <si>
    <t>18635/Q</t>
  </si>
  <si>
    <t>Jesus Rosa Manuel et Silva da Conceiçao Gloria</t>
  </si>
  <si>
    <t>0132-05</t>
  </si>
  <si>
    <t>18634/P</t>
  </si>
  <si>
    <t>Zennaro Fabien</t>
  </si>
  <si>
    <t>0132-06</t>
  </si>
  <si>
    <t>18636/R</t>
  </si>
  <si>
    <t>Di Stefano Concetto et Jennifer</t>
  </si>
  <si>
    <t>0132-07</t>
  </si>
  <si>
    <t>18638/T</t>
  </si>
  <si>
    <t>Thiébaud Léandre</t>
  </si>
  <si>
    <t>0132-08</t>
  </si>
  <si>
    <t>18637/S</t>
  </si>
  <si>
    <t>Reusser Patrick et Aurélie</t>
  </si>
  <si>
    <t>0132-09</t>
  </si>
  <si>
    <t>18639/U</t>
  </si>
  <si>
    <t>Pereira Coelho Luis et Costa Viera Maria</t>
  </si>
  <si>
    <t>0132-10</t>
  </si>
  <si>
    <t>18640/V</t>
  </si>
  <si>
    <t>Gaille Olivier et Maïté</t>
  </si>
  <si>
    <t>0132-11</t>
  </si>
  <si>
    <t>18641/W</t>
  </si>
  <si>
    <t>Garret Norbert et Patricia</t>
  </si>
  <si>
    <t>Route de l'Orée du Bois 16-17</t>
  </si>
  <si>
    <t>Cassini et Bellenos</t>
  </si>
  <si>
    <t>0132-12</t>
  </si>
  <si>
    <t>0132-13</t>
  </si>
  <si>
    <t>0132-14</t>
  </si>
  <si>
    <t>0132-15</t>
  </si>
  <si>
    <t>0132-16</t>
  </si>
  <si>
    <t>Boillat Sébastien et Marti Fabienne</t>
  </si>
  <si>
    <t>0132-17</t>
  </si>
  <si>
    <t>0132-18</t>
  </si>
  <si>
    <t>0132-19</t>
  </si>
  <si>
    <t>0132-20</t>
  </si>
  <si>
    <t>Schnegg Monique</t>
  </si>
  <si>
    <t>0132-21</t>
  </si>
  <si>
    <t>Geiger Micheline</t>
  </si>
  <si>
    <t>0132-22</t>
  </si>
  <si>
    <t>Evard Raymond</t>
  </si>
  <si>
    <t>0132-23</t>
  </si>
  <si>
    <t>Russo Adriano et Loredana</t>
  </si>
  <si>
    <t>0132-24</t>
  </si>
  <si>
    <t>0132-25</t>
  </si>
  <si>
    <t xml:space="preserve">Manes Giuseppe et De Sa Costa Conceiçao </t>
  </si>
  <si>
    <t>0132-26</t>
  </si>
  <si>
    <t>0132-27</t>
  </si>
  <si>
    <t>Place de parc intérieure double</t>
  </si>
  <si>
    <t>Oes Stéphane et Stéphanie</t>
  </si>
  <si>
    <t>0132-28</t>
  </si>
  <si>
    <t>0132-29</t>
  </si>
  <si>
    <t>Fona Olivier et Sylvie</t>
  </si>
  <si>
    <t>0132-30</t>
  </si>
  <si>
    <t>Sifringer Didier</t>
  </si>
  <si>
    <t>0132-31</t>
  </si>
  <si>
    <t>0132-32</t>
  </si>
  <si>
    <t>0132-33</t>
  </si>
  <si>
    <t>Place de parc intérieure double/handicapé</t>
  </si>
  <si>
    <t>0132-34</t>
  </si>
  <si>
    <t>0132-35</t>
  </si>
  <si>
    <t>Ruedi Pascal</t>
  </si>
  <si>
    <t>0132-36</t>
  </si>
  <si>
    <t>0132-37</t>
  </si>
  <si>
    <t>Route de l'Orée du Bois 17</t>
  </si>
  <si>
    <t>Bellenos</t>
  </si>
  <si>
    <t>0133-01</t>
  </si>
  <si>
    <t>18622/C</t>
  </si>
  <si>
    <t>0133-02</t>
  </si>
  <si>
    <t>18621/B</t>
  </si>
  <si>
    <t>0133-03</t>
  </si>
  <si>
    <t>18624/E</t>
  </si>
  <si>
    <t>0133-04</t>
  </si>
  <si>
    <t>18623/D</t>
  </si>
  <si>
    <t>0133-05</t>
  </si>
  <si>
    <t>18625/F</t>
  </si>
  <si>
    <t>0133-06</t>
  </si>
  <si>
    <t>18627/H</t>
  </si>
  <si>
    <t>0133-07</t>
  </si>
  <si>
    <t>18626/G</t>
  </si>
  <si>
    <t>0133-08</t>
  </si>
  <si>
    <t>18628/J</t>
  </si>
  <si>
    <t>0133-09</t>
  </si>
  <si>
    <t>18629/K</t>
  </si>
  <si>
    <t>0133-10</t>
  </si>
  <si>
    <t>18630/L</t>
  </si>
  <si>
    <t>0136-01</t>
  </si>
  <si>
    <t>Müller &amp; Christe SA</t>
  </si>
  <si>
    <t>0136-02</t>
  </si>
  <si>
    <t>0136-03</t>
  </si>
  <si>
    <t>0136-04</t>
  </si>
  <si>
    <t>0136-05</t>
  </si>
  <si>
    <t>0136-06</t>
  </si>
  <si>
    <t>0136-07</t>
  </si>
  <si>
    <t>0136-08</t>
  </si>
  <si>
    <t>0136-09</t>
  </si>
  <si>
    <t>0136-10</t>
  </si>
  <si>
    <t>0136-11</t>
  </si>
  <si>
    <t>0136-12</t>
  </si>
  <si>
    <t>0136-13</t>
  </si>
  <si>
    <t>0136-14</t>
  </si>
  <si>
    <t>0136-15</t>
  </si>
  <si>
    <t>0136-16</t>
  </si>
  <si>
    <t>0136-17</t>
  </si>
  <si>
    <t>0136-18</t>
  </si>
  <si>
    <t>0136-19</t>
  </si>
  <si>
    <t>0136-20</t>
  </si>
  <si>
    <t>0136-21</t>
  </si>
  <si>
    <t>0136-22</t>
  </si>
  <si>
    <t>0136-23</t>
  </si>
  <si>
    <t>0136-24</t>
  </si>
  <si>
    <t>0136-25</t>
  </si>
  <si>
    <t>0136-26</t>
  </si>
  <si>
    <t>0136-27</t>
  </si>
  <si>
    <t>0136-28</t>
  </si>
  <si>
    <t>0136-29</t>
  </si>
  <si>
    <t>0136-30</t>
  </si>
  <si>
    <t>Route de l'Orée du Bois 12</t>
  </si>
  <si>
    <t>Soho</t>
  </si>
  <si>
    <t>0137-01</t>
  </si>
  <si>
    <t>19377/P</t>
  </si>
  <si>
    <t>766 - 1017.75.60.7, IBAN : CH8500766000101775607</t>
  </si>
  <si>
    <t>Me Ana Duran, avenue Léopold-Robert 88, 2300 La Chaux-de-Fonds</t>
  </si>
  <si>
    <t>Anissa Gérard/Virginie Glardon</t>
  </si>
  <si>
    <t>0137-02</t>
  </si>
  <si>
    <t>19376/O</t>
  </si>
  <si>
    <t>0137-03</t>
  </si>
  <si>
    <t>19375/N</t>
  </si>
  <si>
    <t>0137-04</t>
  </si>
  <si>
    <t>19380/S</t>
  </si>
  <si>
    <t>0137-05</t>
  </si>
  <si>
    <t>19379/R</t>
  </si>
  <si>
    <t>0137-06</t>
  </si>
  <si>
    <t>19378/Q</t>
  </si>
  <si>
    <t>0137-07</t>
  </si>
  <si>
    <t>19383/V</t>
  </si>
  <si>
    <t>0137-08</t>
  </si>
  <si>
    <t>19382/U</t>
  </si>
  <si>
    <t>0137-09</t>
  </si>
  <si>
    <t>19381/T</t>
  </si>
  <si>
    <t>0137-10</t>
  </si>
  <si>
    <t>19385/X</t>
  </si>
  <si>
    <t>0137-11</t>
  </si>
  <si>
    <t>19384/W</t>
  </si>
  <si>
    <t>Péquignot Jean-Marc</t>
  </si>
  <si>
    <t>Promis-vendu</t>
  </si>
  <si>
    <t>Route de l'Orée du Bois 12-13</t>
  </si>
  <si>
    <t>Soho et Anaxagore</t>
  </si>
  <si>
    <t>0137-12</t>
  </si>
  <si>
    <t>C19386</t>
  </si>
  <si>
    <t>0137-13</t>
  </si>
  <si>
    <t>C19387</t>
  </si>
  <si>
    <t>0137-14</t>
  </si>
  <si>
    <t>C19388</t>
  </si>
  <si>
    <t>0137-15</t>
  </si>
  <si>
    <t>C19389</t>
  </si>
  <si>
    <t>0137-16</t>
  </si>
  <si>
    <t>C19390</t>
  </si>
  <si>
    <t>0137-17</t>
  </si>
  <si>
    <t>C19391</t>
  </si>
  <si>
    <t>0137-18</t>
  </si>
  <si>
    <t>C19392</t>
  </si>
  <si>
    <t>0137-19</t>
  </si>
  <si>
    <t>C19393</t>
  </si>
  <si>
    <t>0137-20</t>
  </si>
  <si>
    <t>C19394</t>
  </si>
  <si>
    <t>Réservé</t>
  </si>
  <si>
    <t>0137-21</t>
  </si>
  <si>
    <t>C19395</t>
  </si>
  <si>
    <t>Moesch Pascal et Fabienne</t>
  </si>
  <si>
    <t>0137-22</t>
  </si>
  <si>
    <t>C19396</t>
  </si>
  <si>
    <t>Laface Giuseppe et Marielle</t>
  </si>
  <si>
    <t>0137-23</t>
  </si>
  <si>
    <t>C19397</t>
  </si>
  <si>
    <t>Omerovic Ibrahim et Céline</t>
  </si>
  <si>
    <t>0137-24</t>
  </si>
  <si>
    <t>C19398</t>
  </si>
  <si>
    <t>0137-25</t>
  </si>
  <si>
    <t>C19399</t>
  </si>
  <si>
    <t>Samba Modeste et Myriane</t>
  </si>
  <si>
    <t>0137-26</t>
  </si>
  <si>
    <t>C19400</t>
  </si>
  <si>
    <t>0137-27</t>
  </si>
  <si>
    <t>C19401</t>
  </si>
  <si>
    <t>Kurtishaj Christine et Nusret</t>
  </si>
  <si>
    <t>0137-28</t>
  </si>
  <si>
    <t>C19402</t>
  </si>
  <si>
    <t>Sangari Tinuccio et Mollier Nathalie</t>
  </si>
  <si>
    <t>0137-29</t>
  </si>
  <si>
    <t>C19403</t>
  </si>
  <si>
    <t>Da Silva Maria-José et Di Paolo Pasquale</t>
  </si>
  <si>
    <t>0137-30</t>
  </si>
  <si>
    <t>C19404</t>
  </si>
  <si>
    <t>Pelegrin Christophe et Angéline</t>
  </si>
  <si>
    <t>0137-31</t>
  </si>
  <si>
    <t>C19405</t>
  </si>
  <si>
    <t>Rosa Joao et Ana Maria</t>
  </si>
  <si>
    <t>0137-32</t>
  </si>
  <si>
    <t>C19406</t>
  </si>
  <si>
    <t>Brun Jean-Marc</t>
  </si>
  <si>
    <t>0137-33</t>
  </si>
  <si>
    <t>C19407</t>
  </si>
  <si>
    <t>0137-34</t>
  </si>
  <si>
    <t>C19408</t>
  </si>
  <si>
    <t>0137-35</t>
  </si>
  <si>
    <t>C19409</t>
  </si>
  <si>
    <t>0137-36</t>
  </si>
  <si>
    <t>C19410</t>
  </si>
  <si>
    <t>0137-37</t>
  </si>
  <si>
    <t>C19411</t>
  </si>
  <si>
    <t>0137-38</t>
  </si>
  <si>
    <t>C19412</t>
  </si>
  <si>
    <t>Route de l'Orée du Bois 13</t>
  </si>
  <si>
    <t>Anaxagore</t>
  </si>
  <si>
    <t>0138-01</t>
  </si>
  <si>
    <t>19366/D</t>
  </si>
  <si>
    <t>Domicim</t>
  </si>
  <si>
    <t>01.10.2015</t>
  </si>
  <si>
    <t>0138-02</t>
  </si>
  <si>
    <t>19365/C</t>
  </si>
  <si>
    <t>0138-03</t>
  </si>
  <si>
    <t>19364/B</t>
  </si>
  <si>
    <t>0138-04</t>
  </si>
  <si>
    <t>19369/G</t>
  </si>
  <si>
    <t>0138-05</t>
  </si>
  <si>
    <t>19368/F</t>
  </si>
  <si>
    <t>0138-06</t>
  </si>
  <si>
    <t>19367/E</t>
  </si>
  <si>
    <t>0138-07</t>
  </si>
  <si>
    <t>19372/K</t>
  </si>
  <si>
    <t>0138-08</t>
  </si>
  <si>
    <t>19371/J</t>
  </si>
  <si>
    <t>0138-09</t>
  </si>
  <si>
    <t>19370/H</t>
  </si>
  <si>
    <t>0138-10</t>
  </si>
  <si>
    <t>19374/M</t>
  </si>
  <si>
    <t>0138-11</t>
  </si>
  <si>
    <t>19373/L</t>
  </si>
  <si>
    <t>Route de Mi-Côte 27a</t>
  </si>
  <si>
    <t>0140-01</t>
  </si>
  <si>
    <t>Villa mitoyenne</t>
  </si>
  <si>
    <t>Vermot Julien et Cécile</t>
  </si>
  <si>
    <t>Route de Mi-Côte 27b</t>
  </si>
  <si>
    <t>0140-02</t>
  </si>
  <si>
    <t>Juillerat-Grutter Vanessa et Grutter Julien</t>
  </si>
  <si>
    <t>Route de l'Orée du Bois 14</t>
  </si>
  <si>
    <t>Aton</t>
  </si>
  <si>
    <t>0146-01</t>
  </si>
  <si>
    <t>19037/P</t>
  </si>
  <si>
    <t>Aït-el-Djoudi Karim et Roelfstra Liselore</t>
  </si>
  <si>
    <t>766 - 1015.44.00.5, IBAN : CH4000766000101544005</t>
  </si>
  <si>
    <t>Sylvie Mayer, 032 967 87 38, sylvie.mayer@sareg.ch</t>
  </si>
  <si>
    <t>0146-02</t>
  </si>
  <si>
    <t>19036/O</t>
  </si>
  <si>
    <t>Russo Marco et Yolanda</t>
  </si>
  <si>
    <t>0146-03</t>
  </si>
  <si>
    <t>19035/N</t>
  </si>
  <si>
    <t>Kupferschmied Catherine et Gaillard Philippe</t>
  </si>
  <si>
    <t>0146-04</t>
  </si>
  <si>
    <t>19040/S</t>
  </si>
  <si>
    <t>Papace Cosimo et Gouveia Marques Rosa</t>
  </si>
  <si>
    <t>0146-05</t>
  </si>
  <si>
    <t>19039/R</t>
  </si>
  <si>
    <t>Christen Anne-Lise</t>
  </si>
  <si>
    <t>0146-06</t>
  </si>
  <si>
    <t>19038/Q</t>
  </si>
  <si>
    <t>Szymanski Jennifer et Leuba Christian</t>
  </si>
  <si>
    <t>0146-07</t>
  </si>
  <si>
    <t>19043/V</t>
  </si>
  <si>
    <t>Challandes Chloé et Droz Juliane</t>
  </si>
  <si>
    <t>0146-08</t>
  </si>
  <si>
    <t>19042/U</t>
  </si>
  <si>
    <t>Bise Sandra</t>
  </si>
  <si>
    <t>0146-09</t>
  </si>
  <si>
    <t>19041/T</t>
  </si>
  <si>
    <t>Menétrey Patrick</t>
  </si>
  <si>
    <t>0146-10</t>
  </si>
  <si>
    <t>19045/X</t>
  </si>
  <si>
    <t>Mojon Monique et Hurni Michel</t>
  </si>
  <si>
    <t>0146-11</t>
  </si>
  <si>
    <t>19044/W</t>
  </si>
  <si>
    <t>Magistrini Loris et Noémie</t>
  </si>
  <si>
    <t>Route de l'Orée du Bois 14-15</t>
  </si>
  <si>
    <t>Aton et Yohkoh</t>
  </si>
  <si>
    <t>0146-12</t>
  </si>
  <si>
    <t>C19046</t>
  </si>
  <si>
    <t>Moreira Ricardo et Alves Sandra</t>
  </si>
  <si>
    <t>0146-13</t>
  </si>
  <si>
    <t>C19047</t>
  </si>
  <si>
    <t>Ischer Jean-Michel et Liselotte</t>
  </si>
  <si>
    <t>0146-14</t>
  </si>
  <si>
    <t>C19048</t>
  </si>
  <si>
    <t>0146-15</t>
  </si>
  <si>
    <t>C19049</t>
  </si>
  <si>
    <t>0146-16</t>
  </si>
  <si>
    <t>C19050</t>
  </si>
  <si>
    <t>0146-17</t>
  </si>
  <si>
    <t>C19051</t>
  </si>
  <si>
    <t>0146-18</t>
  </si>
  <si>
    <t>C19052</t>
  </si>
  <si>
    <t>0146-19</t>
  </si>
  <si>
    <t>C19053</t>
  </si>
  <si>
    <t>0146-20</t>
  </si>
  <si>
    <t>C19054</t>
  </si>
  <si>
    <t>Heulot Feuillade Isabelle et Feuillade Gilles</t>
  </si>
  <si>
    <t>0146-21</t>
  </si>
  <si>
    <t>C19055</t>
  </si>
  <si>
    <t>0146-22</t>
  </si>
  <si>
    <t>C19056</t>
  </si>
  <si>
    <t>0146-23</t>
  </si>
  <si>
    <t>C19057</t>
  </si>
  <si>
    <t>Demiri Ismet et Vlora</t>
  </si>
  <si>
    <t>0146-24</t>
  </si>
  <si>
    <t>C19058</t>
  </si>
  <si>
    <t>0146-25</t>
  </si>
  <si>
    <t>C19059</t>
  </si>
  <si>
    <t>Couceiro Sandra et Cardoso Igor</t>
  </si>
  <si>
    <t>0146-26</t>
  </si>
  <si>
    <t>C19061</t>
  </si>
  <si>
    <t>Grimm Catherine et Fantini Roberto</t>
  </si>
  <si>
    <t>0146-27</t>
  </si>
  <si>
    <t>C19062</t>
  </si>
  <si>
    <t>0146-28</t>
  </si>
  <si>
    <t>C19063</t>
  </si>
  <si>
    <t>Calame-Longjean Yves et Drissia</t>
  </si>
  <si>
    <t>0146-29</t>
  </si>
  <si>
    <t>C19064</t>
  </si>
  <si>
    <t>Cuendet Marie-Christine et Pierre</t>
  </si>
  <si>
    <t>0146-30</t>
  </si>
  <si>
    <t>C19065</t>
  </si>
  <si>
    <t>0146-31</t>
  </si>
  <si>
    <t>C19066</t>
  </si>
  <si>
    <t>0146-32</t>
  </si>
  <si>
    <t>C19067</t>
  </si>
  <si>
    <t>Körpe Yasmine et Erard David</t>
  </si>
  <si>
    <t>0146-33</t>
  </si>
  <si>
    <t>C19068</t>
  </si>
  <si>
    <t>Racine Roland et Marylise</t>
  </si>
  <si>
    <t>0146-34</t>
  </si>
  <si>
    <t>C19069</t>
  </si>
  <si>
    <t>0146-35</t>
  </si>
  <si>
    <t>C19070</t>
  </si>
  <si>
    <t>0146-36</t>
  </si>
  <si>
    <t>C19071</t>
  </si>
  <si>
    <t>0146-37</t>
  </si>
  <si>
    <t>C19072</t>
  </si>
  <si>
    <t>0146-38</t>
  </si>
  <si>
    <t>C19060</t>
  </si>
  <si>
    <t>Ferrete Alexandra et Helder</t>
  </si>
  <si>
    <t>Route de l'Orée du Bois 15</t>
  </si>
  <si>
    <t>Yohkoh</t>
  </si>
  <si>
    <t>0147-01</t>
  </si>
  <si>
    <t>19026/D</t>
  </si>
  <si>
    <t>0147-02</t>
  </si>
  <si>
    <t>19025/C</t>
  </si>
  <si>
    <t>0147-03</t>
  </si>
  <si>
    <t>19024/B</t>
  </si>
  <si>
    <t>0147-04</t>
  </si>
  <si>
    <t>19029/G</t>
  </si>
  <si>
    <t>0147-05</t>
  </si>
  <si>
    <t>19028/F</t>
  </si>
  <si>
    <t>0147-06</t>
  </si>
  <si>
    <t>19027/E</t>
  </si>
  <si>
    <t>0147-07</t>
  </si>
  <si>
    <t>19032/K</t>
  </si>
  <si>
    <t>0147-08</t>
  </si>
  <si>
    <t>19031/J</t>
  </si>
  <si>
    <t>0147-09</t>
  </si>
  <si>
    <t>19030/H</t>
  </si>
  <si>
    <t>0147-10</t>
  </si>
  <si>
    <t>19034/M</t>
  </si>
  <si>
    <t>0147-11</t>
  </si>
  <si>
    <t>19033/L</t>
  </si>
  <si>
    <t>Sur la Cluse 16</t>
  </si>
  <si>
    <t>0168-01</t>
  </si>
  <si>
    <t>Sautaux Jérôme et Manuela</t>
  </si>
  <si>
    <t>Angelo Lattarulo</t>
  </si>
  <si>
    <t>Sur la Cluse 18</t>
  </si>
  <si>
    <t>0168-02</t>
  </si>
  <si>
    <t>Burdet Yves et Maria</t>
  </si>
  <si>
    <t>Route de l'Orée du Bois 8</t>
  </si>
  <si>
    <t>Stereo</t>
  </si>
  <si>
    <t>0201-01</t>
  </si>
  <si>
    <t>19559/B</t>
  </si>
  <si>
    <t>Brun Jean-Marc et Susie</t>
  </si>
  <si>
    <t>BCN</t>
  </si>
  <si>
    <t>1023.88.01.6, IBAN : CH5000766000102388016</t>
  </si>
  <si>
    <t>Patrick Schaad</t>
  </si>
  <si>
    <t>ProImmob SA</t>
  </si>
  <si>
    <t>Nicolas Malherbe</t>
  </si>
  <si>
    <t>Nicolas Peltier, 032 968 88 47, nicolas.peltier@sareg.ch</t>
  </si>
  <si>
    <t>Emilie Grollier</t>
  </si>
  <si>
    <t>Anissa Gérard</t>
  </si>
  <si>
    <t>0201-02</t>
  </si>
  <si>
    <t>19560/C</t>
  </si>
  <si>
    <t>Fazio Antonio</t>
  </si>
  <si>
    <t>0201-03</t>
  </si>
  <si>
    <t>19561/D</t>
  </si>
  <si>
    <t>Bernard Sylvie</t>
  </si>
  <si>
    <t>0201-04</t>
  </si>
  <si>
    <t>19562/E</t>
  </si>
  <si>
    <t>Mosbaoui Fanny et Moustafa</t>
  </si>
  <si>
    <t>0201-05</t>
  </si>
  <si>
    <t>19563/F</t>
  </si>
  <si>
    <t xml:space="preserve">Roxo Pedro </t>
  </si>
  <si>
    <t>0201-06</t>
  </si>
  <si>
    <t>19564/G</t>
  </si>
  <si>
    <t>Vilas dos Santos Marco et Jesus Matias Teresa</t>
  </si>
  <si>
    <t>0201-07</t>
  </si>
  <si>
    <t>19565/H</t>
  </si>
  <si>
    <t>Route de l'Orée du Bois 8-9</t>
  </si>
  <si>
    <t>Stereo et Copernic</t>
  </si>
  <si>
    <t>0201-08</t>
  </si>
  <si>
    <t>C19573</t>
  </si>
  <si>
    <t>0201-09</t>
  </si>
  <si>
    <t>C19574</t>
  </si>
  <si>
    <t>Roxo Pedro</t>
  </si>
  <si>
    <t>0201-10</t>
  </si>
  <si>
    <t>C19575</t>
  </si>
  <si>
    <t>0201-11</t>
  </si>
  <si>
    <t>C19576</t>
  </si>
  <si>
    <t>0201-12</t>
  </si>
  <si>
    <t>C19577</t>
  </si>
  <si>
    <t>0201-13</t>
  </si>
  <si>
    <t>C19578</t>
  </si>
  <si>
    <t>0201-14</t>
  </si>
  <si>
    <t>C19579</t>
  </si>
  <si>
    <t>0201-15</t>
  </si>
  <si>
    <t>C19580</t>
  </si>
  <si>
    <t>Location</t>
  </si>
  <si>
    <t>0201-16</t>
  </si>
  <si>
    <t>C19581</t>
  </si>
  <si>
    <t>0201-17</t>
  </si>
  <si>
    <t>C19582</t>
  </si>
  <si>
    <t>0201-18</t>
  </si>
  <si>
    <t>C19583</t>
  </si>
  <si>
    <t>0201-19</t>
  </si>
  <si>
    <t>C19584</t>
  </si>
  <si>
    <t>0201-20</t>
  </si>
  <si>
    <t>C19585</t>
  </si>
  <si>
    <t>0201-21</t>
  </si>
  <si>
    <t>C19586</t>
  </si>
  <si>
    <t>Virginie Glardon, 032 967 99 59, virginie.glardon@sareg.ch</t>
  </si>
  <si>
    <t>Rue Stavay-Mollondin 27, 27a et 29</t>
  </si>
  <si>
    <t>VENTE│RECAPITULATIF AU 27.06.17</t>
  </si>
  <si>
    <t>Dombresson</t>
  </si>
  <si>
    <t>Les Empétières</t>
  </si>
  <si>
    <t>Rue de la Gare 5a</t>
  </si>
  <si>
    <t>Corcelles</t>
  </si>
  <si>
    <t>Rouges-Terres 15a</t>
  </si>
  <si>
    <t>Hauterive</t>
  </si>
  <si>
    <t>Lacorus</t>
  </si>
  <si>
    <t>Route de l'Orée du Bois 18</t>
  </si>
  <si>
    <t>Rosetta</t>
  </si>
  <si>
    <t>VILLAS INDIVIDUELLES/MITOYENNES</t>
  </si>
  <si>
    <t xml:space="preserve">Parking
</t>
  </si>
  <si>
    <t xml:space="preserve">Appartement
</t>
  </si>
  <si>
    <t>N° place parc</t>
  </si>
  <si>
    <t xml:space="preserve">Usine
</t>
  </si>
  <si>
    <t>0011-40</t>
  </si>
  <si>
    <t>16990/X</t>
  </si>
  <si>
    <t>X</t>
  </si>
  <si>
    <t>0011-41</t>
  </si>
  <si>
    <t>16991/Y</t>
  </si>
  <si>
    <t>Y</t>
  </si>
  <si>
    <t>0011-42</t>
  </si>
  <si>
    <t>16994/AB</t>
  </si>
  <si>
    <t>AB</t>
  </si>
  <si>
    <t>0011-43</t>
  </si>
  <si>
    <t>16995/AC</t>
  </si>
  <si>
    <t>AC</t>
  </si>
  <si>
    <t>0011-44</t>
  </si>
  <si>
    <t>16996/AD</t>
  </si>
  <si>
    <t>AD</t>
  </si>
  <si>
    <t xml:space="preserve">Cave
</t>
  </si>
  <si>
    <t>Humbert-Droz Josiane</t>
  </si>
  <si>
    <t>Gisiger Martin</t>
  </si>
  <si>
    <t>Parel Patrick et Nicole</t>
  </si>
  <si>
    <t>RECAPITULATIF AU 27.06.17</t>
  </si>
  <si>
    <t>En m²</t>
  </si>
  <si>
    <t>Vente</t>
  </si>
  <si>
    <t>Appartements</t>
  </si>
  <si>
    <t>Colonne1</t>
  </si>
  <si>
    <t>Type</t>
  </si>
  <si>
    <t>Villas</t>
  </si>
  <si>
    <t>Parking</t>
  </si>
  <si>
    <t>Divers</t>
  </si>
  <si>
    <t>Nb</t>
  </si>
  <si>
    <t>Rue de la Foulaz 8</t>
  </si>
  <si>
    <t>Chez-le-Bart</t>
  </si>
  <si>
    <t xml:space="preserve">Local </t>
  </si>
  <si>
    <t>Commerces</t>
  </si>
  <si>
    <t>NOMBRE D'OBJETS PAR IMMEUBLE</t>
  </si>
  <si>
    <t>Page : 1</t>
  </si>
  <si>
    <t>MS / NBOBJETS</t>
  </si>
  <si>
    <t>Nom</t>
  </si>
  <si>
    <t>Nom juridique 1</t>
  </si>
  <si>
    <t>Groupe 6</t>
  </si>
  <si>
    <t>Appartements nb</t>
  </si>
  <si>
    <t>Commerciaux nb</t>
  </si>
  <si>
    <t>Nb pièces</t>
  </si>
  <si>
    <t>Nb parkings intérieurs</t>
  </si>
  <si>
    <t>Nb parkings extérieurs</t>
  </si>
  <si>
    <t>Nb garages intérieurs</t>
  </si>
  <si>
    <t>Alexis-Marie-Piaget 29</t>
  </si>
  <si>
    <t>RADICCHI RAFFAELLO</t>
  </si>
  <si>
    <t>Alexis-Marie-Piaget 31</t>
  </si>
  <si>
    <t>Alexis-Marie-Piaget 29-31, parking</t>
  </si>
  <si>
    <t>Balance 16</t>
  </si>
  <si>
    <t>Balance 5</t>
  </si>
  <si>
    <t>Balance 8</t>
  </si>
  <si>
    <t>Beau-Site 3</t>
  </si>
  <si>
    <t>Beau-Site 3, parking</t>
  </si>
  <si>
    <t>Biaufond 1-7, parking</t>
  </si>
  <si>
    <t>Biaufond 5 - Unité PPE</t>
  </si>
  <si>
    <t>Bois-Noir 60</t>
  </si>
  <si>
    <t>Bois-Noir 62</t>
  </si>
  <si>
    <t>Bois-Noir 64</t>
  </si>
  <si>
    <t>Bois-Noir 60-62-64, parking</t>
  </si>
  <si>
    <t>Champs 6-8, parking</t>
  </si>
  <si>
    <t>Champs 6</t>
  </si>
  <si>
    <t>Champs 8</t>
  </si>
  <si>
    <t>Charles-Naine 55</t>
  </si>
  <si>
    <t>RAFFAELLO RADICCHI IMMOBILIER SA</t>
  </si>
  <si>
    <t>Charrière 59 (Bassets 10)</t>
  </si>
  <si>
    <t>USINE DE LA CHARRIÈRE SA</t>
  </si>
  <si>
    <t>Charrière 57</t>
  </si>
  <si>
    <t>Charrière 41</t>
  </si>
  <si>
    <t>Charrière 41, parking</t>
  </si>
  <si>
    <t>Charrière 41, panneau publicitaire</t>
  </si>
  <si>
    <t>Charrière 62</t>
  </si>
  <si>
    <t>Charrière 64</t>
  </si>
  <si>
    <t>Charrière 62-64, parking</t>
  </si>
  <si>
    <t>Biaufond 1</t>
  </si>
  <si>
    <t>Bassets 40</t>
  </si>
  <si>
    <t>Bassets 42</t>
  </si>
  <si>
    <t>Biaufond 1 - Bassets 40-42, parking</t>
  </si>
  <si>
    <t>Collège 18</t>
  </si>
  <si>
    <t>Collège 19 (PPE)</t>
  </si>
  <si>
    <t>AMPHION SA</t>
  </si>
  <si>
    <t>Collège 25</t>
  </si>
  <si>
    <t>Collège 27</t>
  </si>
  <si>
    <t>Collège 27a</t>
  </si>
  <si>
    <t>Collège 5</t>
  </si>
  <si>
    <t>Collège 5, parking</t>
  </si>
  <si>
    <t>Collège 66 Station lavage</t>
  </si>
  <si>
    <t>Collège 66a Garages individuels</t>
  </si>
  <si>
    <t>Collège 7</t>
  </si>
  <si>
    <t>Collège 7, parking</t>
  </si>
  <si>
    <t>Commerce 101</t>
  </si>
  <si>
    <t>Commerce 103</t>
  </si>
  <si>
    <t>Commerce 105</t>
  </si>
  <si>
    <t>Cure 2</t>
  </si>
  <si>
    <t>Daniel-Jeanrichard 44</t>
  </si>
  <si>
    <t>Doubs 5</t>
  </si>
  <si>
    <t>Envers 50</t>
  </si>
  <si>
    <t>Envers 48-50, parking</t>
  </si>
  <si>
    <t>Envers 48</t>
  </si>
  <si>
    <t>Page : 2</t>
  </si>
  <si>
    <t>Envers 60</t>
  </si>
  <si>
    <t>Envers 64</t>
  </si>
  <si>
    <t>Jehan-Droz 15</t>
  </si>
  <si>
    <t>Eplatures 16</t>
  </si>
  <si>
    <t>RADICCHI PROMOTION</t>
  </si>
  <si>
    <t>Foulaz 8</t>
  </si>
  <si>
    <t>Fritz-Courvoisier 55</t>
  </si>
  <si>
    <t>Fritz-Courvoisier 55 Parking</t>
  </si>
  <si>
    <t>Fritz-Courvoisier 49-51</t>
  </si>
  <si>
    <t>Fritz-Courvoisier 53</t>
  </si>
  <si>
    <t>MENUISERIE RADICCHI SA</t>
  </si>
  <si>
    <t>Fritz-Courvoisier 46</t>
  </si>
  <si>
    <t>Fritz-Courvoisier 53b / Etang 6</t>
  </si>
  <si>
    <t>Gare 12</t>
  </si>
  <si>
    <t>Gare 12, parking</t>
  </si>
  <si>
    <t>Gare 5</t>
  </si>
  <si>
    <t>Gare 5a</t>
  </si>
  <si>
    <t>Gare 5a, parking</t>
  </si>
  <si>
    <t>Girardet 19</t>
  </si>
  <si>
    <t>Girardet 21</t>
  </si>
  <si>
    <t>Girardet 23</t>
  </si>
  <si>
    <t>Girardet 19-23, parking</t>
  </si>
  <si>
    <t>Grand-Rue 28</t>
  </si>
  <si>
    <t>FRANCHINO</t>
  </si>
  <si>
    <t>Haut-des-Combes 6-8</t>
  </si>
  <si>
    <t>Hôtel-de-Ville 8</t>
  </si>
  <si>
    <t>Indiennes 8 a</t>
  </si>
  <si>
    <t>Indiennes 8 b</t>
  </si>
  <si>
    <t>Indiennes 8 c</t>
  </si>
  <si>
    <t>Indiennes 8 abc, parking</t>
  </si>
  <si>
    <t>Indiennes 13b</t>
  </si>
  <si>
    <t>Indiennes 13b, parking</t>
  </si>
  <si>
    <t>Industrie 13 (PPE)</t>
  </si>
  <si>
    <t>Industrie 12</t>
  </si>
  <si>
    <t>Jacob-Brandt 12</t>
  </si>
  <si>
    <t>FÉDÉRATION DES ÉGLISES ADVENTISTES</t>
  </si>
  <si>
    <t>Jacob-Brandt 10</t>
  </si>
  <si>
    <t>Jaluse 1</t>
  </si>
  <si>
    <t>Jardinets 1</t>
  </si>
  <si>
    <t>Jardinière 117</t>
  </si>
  <si>
    <t>Jardinière 119</t>
  </si>
  <si>
    <t>Jardinière 107</t>
  </si>
  <si>
    <t>Jardinière 107, parking ext.</t>
  </si>
  <si>
    <t>Jardinière 107, parking int.</t>
  </si>
  <si>
    <t>Jardinière 111</t>
  </si>
  <si>
    <t>Jardinière 111, parking</t>
  </si>
  <si>
    <t>Jardinière 89</t>
  </si>
  <si>
    <t>Jardinière 101</t>
  </si>
  <si>
    <t>Jardinière 103</t>
  </si>
  <si>
    <t>Jardinière 105</t>
  </si>
  <si>
    <t>Léopold-Robert 76</t>
  </si>
  <si>
    <t>Léopold-Robert 76, parking</t>
  </si>
  <si>
    <t>Léopold-Robert 82</t>
  </si>
  <si>
    <t>Léopold-Robert 82, parking</t>
  </si>
  <si>
    <t>Page : 3</t>
  </si>
  <si>
    <t>Léopold-Robert 92</t>
  </si>
  <si>
    <t>Léopold-Robert 92, parking</t>
  </si>
  <si>
    <t>Serre 111</t>
  </si>
  <si>
    <t>Léopold-Robert 57</t>
  </si>
  <si>
    <t>Léopold-Robert 59</t>
  </si>
  <si>
    <t>Léopold-Robert 84</t>
  </si>
  <si>
    <t>Léopold-Robert 56b</t>
  </si>
  <si>
    <t>Léopold-Robert 54</t>
  </si>
  <si>
    <t>Léopold-Robert 56a</t>
  </si>
  <si>
    <t>Léopold-Robert 56</t>
  </si>
  <si>
    <t>Léopold-Robert 146</t>
  </si>
  <si>
    <t>Léopold-Robert 146, parking</t>
  </si>
  <si>
    <t>Léopold-Robert 36</t>
  </si>
  <si>
    <t>Léopold-Robert 48 - 50 - 52</t>
  </si>
  <si>
    <t>Léopold-Robert 48 - 50 - 52 Parking</t>
  </si>
  <si>
    <t>Léopold-Robert 143-145</t>
  </si>
  <si>
    <t>Léopold-Robert 143 "Silo Est"</t>
  </si>
  <si>
    <t>Les Petites Crosettes 27 Grange</t>
  </si>
  <si>
    <t>Marie-Anne-Calame 12</t>
  </si>
  <si>
    <t>Marie-Anne-Calame 14</t>
  </si>
  <si>
    <t>Marché 1</t>
  </si>
  <si>
    <t>Marché 3</t>
  </si>
  <si>
    <t>Marché 6</t>
  </si>
  <si>
    <t>Mi-Côte 29 Garages individuels</t>
  </si>
  <si>
    <t>Moulins 20</t>
  </si>
  <si>
    <t>Neuve 6</t>
  </si>
  <si>
    <t>Neuve 8</t>
  </si>
  <si>
    <t>Nord 135</t>
  </si>
  <si>
    <t>Nord 135, parking</t>
  </si>
  <si>
    <t>Nord 183</t>
  </si>
  <si>
    <t>Numa-Droz 142-144</t>
  </si>
  <si>
    <t>COSIMO PAPACE</t>
  </si>
  <si>
    <t>Numa-Droz 144a</t>
  </si>
  <si>
    <t>Numa-Droz 146</t>
  </si>
  <si>
    <t>Numa-Droz 15</t>
  </si>
  <si>
    <t>Numa-Droz 17</t>
  </si>
  <si>
    <t>Numa-Droz 157</t>
  </si>
  <si>
    <t>Numa-Droz 159</t>
  </si>
  <si>
    <t>Numa-Droz 76</t>
  </si>
  <si>
    <t>Numa-Droz 76, parking</t>
  </si>
  <si>
    <t>Orée du Bois 84</t>
  </si>
  <si>
    <t>Orée du Bois 85</t>
  </si>
  <si>
    <t>Orée-du-Bois 84-85 Parking</t>
  </si>
  <si>
    <t>Orée du Bois 5 Usine U2</t>
  </si>
  <si>
    <t>LA CASA DEGLI OROLOGIAI SA</t>
  </si>
  <si>
    <t>Orée-du-Bois 5 Parking</t>
  </si>
  <si>
    <t>Orée-du-Bois 15 Unité PPE</t>
  </si>
  <si>
    <t>Orée-du-Bois 12-13 Parking</t>
  </si>
  <si>
    <t>Orée-du-Bois 7</t>
  </si>
  <si>
    <t>Orée-du-Bois 12</t>
  </si>
  <si>
    <t>Orée-du-Bois 10</t>
  </si>
  <si>
    <t>Orée-du-Bois 11</t>
  </si>
  <si>
    <t>Page : 4</t>
  </si>
  <si>
    <t>Orée-du-Bois 10-11, parking</t>
  </si>
  <si>
    <t>Orée-du-Bois 9</t>
  </si>
  <si>
    <t>Orée-du-Bois 8-9, parking</t>
  </si>
  <si>
    <t>Orée-du-Bois 6</t>
  </si>
  <si>
    <t>Orée du Bois 6, parking</t>
  </si>
  <si>
    <t>Parc 151</t>
  </si>
  <si>
    <t>Parc 27</t>
  </si>
  <si>
    <t>Parc 27, parking</t>
  </si>
  <si>
    <t>Philippe-Henri-Mathey 21</t>
  </si>
  <si>
    <t>Pont 18</t>
  </si>
  <si>
    <t>Pont 18, parking</t>
  </si>
  <si>
    <t>Pont 4</t>
  </si>
  <si>
    <t>Pont 4, parking</t>
  </si>
  <si>
    <t>PPE Orée-du-Bois 8</t>
  </si>
  <si>
    <t>Progrès 2-4</t>
  </si>
  <si>
    <t>Puits 4</t>
  </si>
  <si>
    <t>Puits 6</t>
  </si>
  <si>
    <t>Puits 4-6, parking</t>
  </si>
  <si>
    <t>Puits 8</t>
  </si>
  <si>
    <t>Puits 8, parking</t>
  </si>
  <si>
    <t>Ronde 37</t>
  </si>
  <si>
    <t>Ronde 39</t>
  </si>
  <si>
    <t>Ronde 43</t>
  </si>
  <si>
    <t>Rouges-Terres 15</t>
  </si>
  <si>
    <t>Rue des Bassets 10</t>
  </si>
  <si>
    <t>RAFFAELLO RADICCHI Immobilier SA</t>
  </si>
  <si>
    <t>Serre 103</t>
  </si>
  <si>
    <t>Serre 105</t>
  </si>
  <si>
    <t>Serre 27</t>
  </si>
  <si>
    <t>Serre 34</t>
  </si>
  <si>
    <t>Serre 36</t>
  </si>
  <si>
    <t>Serre 38</t>
  </si>
  <si>
    <t>Stand 16</t>
  </si>
  <si>
    <t>1er Mars 15</t>
  </si>
  <si>
    <t>Stand 16 - 1er Mars 15,  parking</t>
  </si>
  <si>
    <t>Stavay - Mollondin 27 - 27a - 29</t>
  </si>
  <si>
    <t>Stavay-Mollondin 33</t>
  </si>
  <si>
    <t>Stavay-Mollondin 31-33 Parking</t>
  </si>
  <si>
    <t>Subventions Champs 6-8</t>
  </si>
  <si>
    <t>Subventions Cité de la Charrière</t>
  </si>
  <si>
    <t>Temple-Allemand 99</t>
  </si>
  <si>
    <t>Technicum 11</t>
  </si>
  <si>
    <t>Technicum 11, places de parc</t>
  </si>
  <si>
    <t>Tertre 2</t>
  </si>
  <si>
    <t>Parkings</t>
  </si>
  <si>
    <r>
      <t xml:space="preserve">Mise en loc°
</t>
    </r>
    <r>
      <rPr>
        <b/>
        <sz val="8"/>
        <rFont val="FranklinGothicBookCond"/>
      </rPr>
      <t>(année)</t>
    </r>
  </si>
  <si>
    <t>Source</t>
  </si>
  <si>
    <t>Dont 2 unités, promises-vendues pour 2020 et 2025 !</t>
  </si>
  <si>
    <r>
      <t xml:space="preserve">Source sûre
</t>
    </r>
    <r>
      <rPr>
        <b/>
        <sz val="8"/>
        <color indexed="8"/>
        <rFont val="FranklinGothicBookCond"/>
      </rPr>
      <t>(Oui/Non)</t>
    </r>
  </si>
  <si>
    <t>Oui</t>
  </si>
  <si>
    <t>Non</t>
  </si>
  <si>
    <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</si>
</sst>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3">
    <numFmt numFmtId="164" formatCode="0.0"/>
    <numFmt numFmtId="165" formatCode="dd/mm/yyyy;@"/>
    <numFmt numFmtId="166" formatCode="#,##0.0"/>
  </numFmts>
  <fonts count="27" x14ac:knownFonts="1">
    <font>
      <sz val="11"/>
      <color theme="1"/>
      <name val="FranklinGothicBookCond"/>
      <family val="2"/>
    </font>
    <font>
      <sz val="10"/>
      <name val="FranklinGothicBookCond"/>
    </font>
    <font>
      <u/>
      <sz val="10"/>
      <color indexed="12"/>
      <name val="Century Gothic"/>
      <family val="2"/>
    </font>
    <font>
      <b/>
      <sz val="16"/>
      <name val="FranklinGothicBookCond"/>
    </font>
    <font>
      <b/>
      <sz val="10"/>
      <color theme="0"/>
      <name val="FranklinGothicBookCond"/>
    </font>
    <font>
      <sz val="10"/>
      <color rgb="FF538DD5"/>
      <name val="FranklinGothicBookCond"/>
    </font>
    <font>
      <sz val="10"/>
      <color theme="3" tint="0.59999389629810485"/>
      <name val="FranklinGothicBookCond"/>
    </font>
    <font>
      <sz val="10"/>
      <color theme="3" tint="-0.249977111117893"/>
      <name val="FranklinGothicBookCond"/>
    </font>
    <font>
      <sz val="10"/>
      <name val="Symbol"/>
      <family val="1"/>
      <charset val="2"/>
    </font>
    <font>
      <sz val="10"/>
      <color theme="0" tint="-0.499984740745262"/>
      <name val="FranklinGothicBookCond"/>
    </font>
    <font>
      <sz val="10"/>
      <color theme="0"/>
      <name val="FranklinGothicBookCond"/>
    </font>
    <font>
      <sz val="10"/>
      <color theme="3" tint="0.39997558519241921"/>
      <name val="FranklinGothicBookCond"/>
    </font>
    <font>
      <b/>
      <sz val="10"/>
      <name val="FranklinGothicBookCond"/>
    </font>
    <font>
      <b/>
      <sz val="9"/>
      <color indexed="81"/>
      <name val="Tahoma"/>
      <family val="2"/>
    </font>
    <font>
      <sz val="9"/>
      <color indexed="81"/>
      <name val="Tahoma"/>
      <family val="2"/>
    </font>
    <font>
      <b/>
      <sz val="20"/>
      <name val="FranklinGothicBookCond"/>
    </font>
    <font>
      <sz val="10"/>
      <name val="Arial"/>
      <family val="2"/>
    </font>
    <font>
      <b/>
      <sz val="14"/>
      <color indexed="8"/>
      <name val="Franklin Gothic Medium"/>
      <family val="2"/>
    </font>
    <font>
      <sz val="9"/>
      <color indexed="8"/>
      <name val="Arial"/>
      <family val="2"/>
    </font>
    <font>
      <sz val="5"/>
      <color indexed="8"/>
      <name val="Franklin Gothic Medium"/>
      <family val="2"/>
    </font>
    <font>
      <sz val="5"/>
      <name val="Franklin Gothic Medium"/>
      <family val="2"/>
    </font>
    <font>
      <b/>
      <sz val="11"/>
      <color theme="1"/>
      <name val="FranklinGothicBookCond"/>
    </font>
    <font>
      <sz val="10"/>
      <color indexed="8"/>
      <name val="FranklinGothicBookCond"/>
    </font>
    <font>
      <b/>
      <sz val="10"/>
      <color indexed="8"/>
      <name val="FranklinGothicBookCond"/>
    </font>
    <font>
      <b/>
      <sz val="8"/>
      <name val="FranklinGothicBookCond"/>
    </font>
    <font>
      <b/>
      <sz val="8"/>
      <color indexed="8"/>
      <name val="FranklinGothicBookCond"/>
    </font>
    <font>
      <sz val="10"/>
      <color rgb="FFFF3300"/>
      <name val="FranklinGothicBookCond"/>
    </font>
  </fonts>
  <fills count="17">
    <fill>
      <patternFill patternType="none"/>
    </fill>
    <fill>
      <patternFill patternType="gray125"/>
    </fill>
    <fill>
      <patternFill patternType="solid">
        <fgColor rgb="FF002060"/>
        <bgColor indexed="64"/>
      </patternFill>
    </fill>
    <fill>
      <patternFill patternType="solid">
        <fgColor theme="3" tint="0.59999389629810485"/>
        <bgColor indexed="64"/>
      </patternFill>
    </fill>
    <fill>
      <patternFill patternType="solid">
        <fgColor theme="3" tint="0.39997558519241921"/>
        <bgColor indexed="64"/>
      </patternFill>
    </fill>
    <fill>
      <patternFill patternType="solid">
        <fgColor theme="3" tint="-0.249977111117893"/>
        <bgColor indexed="64"/>
      </patternFill>
    </fill>
    <fill>
      <patternFill patternType="solid">
        <fgColor theme="3" tint="-0.499984740745262"/>
        <bgColor indexed="64"/>
      </patternFill>
    </fill>
    <fill>
      <patternFill patternType="solid">
        <fgColor theme="5" tint="-0.249977111117893"/>
        <bgColor indexed="64"/>
      </patternFill>
    </fill>
    <fill>
      <patternFill patternType="solid">
        <fgColor theme="3" tint="0.59999389629810485"/>
        <bgColor theme="4"/>
      </patternFill>
    </fill>
    <fill>
      <patternFill patternType="solid">
        <fgColor theme="3" tint="0.39997558519241921"/>
        <bgColor theme="4"/>
      </patternFill>
    </fill>
    <fill>
      <patternFill patternType="solid">
        <fgColor theme="3" tint="-0.24994659260841701"/>
        <bgColor theme="4"/>
      </patternFill>
    </fill>
    <fill>
      <patternFill patternType="solid">
        <fgColor theme="3" tint="-0.24994659260841701"/>
        <bgColor indexed="64"/>
      </patternFill>
    </fill>
    <fill>
      <patternFill patternType="solid">
        <fgColor indexed="9"/>
        <bgColor indexed="64"/>
      </patternFill>
    </fill>
    <fill>
      <patternFill patternType="solid">
        <fgColor theme="4"/>
        <bgColor indexed="64"/>
      </patternFill>
    </fill>
    <fill>
      <patternFill patternType="solid">
        <fgColor theme="0"/>
        <bgColor indexed="64"/>
      </patternFill>
    </fill>
    <fill>
      <patternFill patternType="solid">
        <fgColor theme="9"/>
        <bgColor indexed="64"/>
      </patternFill>
    </fill>
    <fill>
      <patternFill patternType="solid">
        <fgColor rgb="FFFF4519"/>
        <bgColor indexed="64"/>
      </patternFill>
    </fill>
  </fills>
  <borders count="109">
    <border>
      <left/>
      <right/>
      <top/>
      <bottom/>
      <diagonal/>
    </border>
    <border>
      <left style="medium">
        <color rgb="FF002060"/>
      </left>
      <right/>
      <top style="medium">
        <color rgb="FF002060"/>
      </top>
      <bottom style="medium">
        <color rgb="FF002060"/>
      </bottom>
      <diagonal/>
    </border>
    <border>
      <left style="medium">
        <color theme="3" tint="0.59996337778862885"/>
      </left>
      <right style="medium">
        <color theme="3" tint="0.59996337778862885"/>
      </right>
      <top style="medium">
        <color theme="3" tint="0.59996337778862885"/>
      </top>
      <bottom style="medium">
        <color theme="3" tint="0.59996337778862885"/>
      </bottom>
      <diagonal/>
    </border>
    <border>
      <left style="medium">
        <color theme="3" tint="0.39994506668294322"/>
      </left>
      <right style="medium">
        <color theme="3" tint="0.39994506668294322"/>
      </right>
      <top style="medium">
        <color theme="3" tint="0.39994506668294322"/>
      </top>
      <bottom style="medium">
        <color theme="3" tint="0.39991454817346722"/>
      </bottom>
      <diagonal/>
    </border>
    <border>
      <left style="medium">
        <color theme="3" tint="-0.24994659260841701"/>
      </left>
      <right style="medium">
        <color theme="3" tint="-0.24994659260841701"/>
      </right>
      <top style="medium">
        <color theme="3" tint="-0.24994659260841701"/>
      </top>
      <bottom style="medium">
        <color theme="3" tint="-0.24994659260841701"/>
      </bottom>
      <diagonal/>
    </border>
    <border>
      <left style="medium">
        <color theme="3" tint="-0.499984740745262"/>
      </left>
      <right style="medium">
        <color theme="3" tint="-0.499984740745262"/>
      </right>
      <top style="thin">
        <color theme="3" tint="-0.499984740745262"/>
      </top>
      <bottom style="thin">
        <color theme="3" tint="-0.499984740745262"/>
      </bottom>
      <diagonal/>
    </border>
    <border>
      <left style="medium">
        <color theme="5" tint="-0.24994659260841701"/>
      </left>
      <right style="medium">
        <color theme="5" tint="-0.24994659260841701"/>
      </right>
      <top style="medium">
        <color theme="5" tint="-0.24994659260841701"/>
      </top>
      <bottom style="medium">
        <color theme="3" tint="-0.499984740745262"/>
      </bottom>
      <diagonal/>
    </border>
    <border>
      <left style="medium">
        <color theme="3" tint="0.59996337778862885"/>
      </left>
      <right/>
      <top style="thin">
        <color theme="4" tint="0.39997558519241921"/>
      </top>
      <bottom style="medium">
        <color theme="0"/>
      </bottom>
      <diagonal/>
    </border>
    <border>
      <left/>
      <right/>
      <top style="thin">
        <color theme="4" tint="0.39997558519241921"/>
      </top>
      <bottom style="medium">
        <color theme="0"/>
      </bottom>
      <diagonal/>
    </border>
    <border>
      <left/>
      <right style="medium">
        <color theme="3" tint="0.39994506668294322"/>
      </right>
      <top style="thin">
        <color theme="4" tint="0.39997558519241921"/>
      </top>
      <bottom style="medium">
        <color theme="0"/>
      </bottom>
      <diagonal/>
    </border>
    <border>
      <left style="medium">
        <color theme="3" tint="0.39994506668294322"/>
      </left>
      <right style="medium">
        <color theme="3" tint="0.39994506668294322"/>
      </right>
      <top style="medium">
        <color theme="3" tint="0.39991454817346722"/>
      </top>
      <bottom style="medium">
        <color theme="3" tint="0.39991454817346722"/>
      </bottom>
      <diagonal/>
    </border>
    <border>
      <left style="medium">
        <color theme="3" tint="0.39994506668294322"/>
      </left>
      <right/>
      <top style="medium">
        <color theme="3" tint="0.39991454817346722"/>
      </top>
      <bottom style="medium">
        <color theme="0"/>
      </bottom>
      <diagonal/>
    </border>
    <border>
      <left/>
      <right/>
      <top style="medium">
        <color theme="3" tint="0.39991454817346722"/>
      </top>
      <bottom style="medium">
        <color theme="0"/>
      </bottom>
      <diagonal/>
    </border>
    <border>
      <left/>
      <right style="medium">
        <color theme="0"/>
      </right>
      <top style="medium">
        <color theme="3" tint="0.39991454817346722"/>
      </top>
      <bottom style="medium">
        <color theme="0"/>
      </bottom>
      <diagonal/>
    </border>
    <border>
      <left style="medium">
        <color theme="0"/>
      </left>
      <right/>
      <top style="medium">
        <color theme="3" tint="0.39991454817346722"/>
      </top>
      <bottom style="medium">
        <color theme="0"/>
      </bottom>
      <diagonal/>
    </border>
    <border>
      <left/>
      <right style="medium">
        <color theme="3" tint="-0.24994659260841701"/>
      </right>
      <top style="medium">
        <color theme="3" tint="0.39991454817346722"/>
      </top>
      <bottom style="medium">
        <color theme="0"/>
      </bottom>
      <diagonal/>
    </border>
    <border>
      <left style="medium">
        <color theme="3" tint="-0.24994659260841701"/>
      </left>
      <right/>
      <top style="thin">
        <color theme="4" tint="0.39997558519241921"/>
      </top>
      <bottom style="medium">
        <color theme="0"/>
      </bottom>
      <diagonal/>
    </border>
    <border>
      <left/>
      <right style="medium">
        <color theme="3" tint="-0.499984740745262"/>
      </right>
      <top style="thin">
        <color theme="4" tint="0.39997558519241921"/>
      </top>
      <bottom style="medium">
        <color theme="0"/>
      </bottom>
      <diagonal/>
    </border>
    <border>
      <left style="medium">
        <color theme="5" tint="-0.24994659260841701"/>
      </left>
      <right style="medium">
        <color theme="5" tint="-0.24994659260841701"/>
      </right>
      <top style="medium">
        <color theme="3" tint="-0.499984740745262"/>
      </top>
      <bottom style="medium">
        <color theme="5" tint="-0.24994659260841701"/>
      </bottom>
      <diagonal/>
    </border>
    <border>
      <left style="thin">
        <color theme="5" tint="-0.24994659260841701"/>
      </left>
      <right/>
      <top/>
      <bottom/>
      <diagonal/>
    </border>
    <border>
      <left style="thin">
        <color theme="0"/>
      </left>
      <right style="thin">
        <color theme="0"/>
      </right>
      <top style="medium">
        <color theme="0"/>
      </top>
      <bottom/>
      <diagonal/>
    </border>
    <border>
      <left style="thin">
        <color theme="0"/>
      </left>
      <right style="thin">
        <color theme="0"/>
      </right>
      <top/>
      <bottom/>
      <diagonal/>
    </border>
    <border>
      <left style="medium">
        <color theme="0"/>
      </left>
      <right/>
      <top/>
      <bottom/>
      <diagonal/>
    </border>
    <border>
      <left style="thin">
        <color theme="0"/>
      </left>
      <right style="medium">
        <color theme="0"/>
      </right>
      <top style="medium">
        <color theme="0"/>
      </top>
      <bottom/>
      <diagonal/>
    </border>
    <border>
      <left/>
      <right/>
      <top style="medium">
        <color theme="0"/>
      </top>
      <bottom/>
      <diagonal/>
    </border>
    <border>
      <left/>
      <right style="thin">
        <color theme="0"/>
      </right>
      <top style="medium">
        <color theme="0"/>
      </top>
      <bottom/>
      <diagonal/>
    </border>
    <border>
      <left style="medium">
        <color theme="3" tint="-0.499984740745262"/>
      </left>
      <right/>
      <top style="medium">
        <color theme="3" tint="-0.499984740745262"/>
      </top>
      <bottom style="medium">
        <color theme="3" tint="-0.499984740745262"/>
      </bottom>
      <diagonal/>
    </border>
    <border>
      <left style="thin">
        <color theme="0"/>
      </left>
      <right style="thin">
        <color theme="0"/>
      </right>
      <top style="medium">
        <color theme="3" tint="-0.499984740745262"/>
      </top>
      <bottom style="medium">
        <color theme="3" tint="-0.499984740745262"/>
      </bottom>
      <diagonal/>
    </border>
    <border>
      <left/>
      <right/>
      <top style="medium">
        <color theme="3" tint="-0.499984740745262"/>
      </top>
      <bottom style="medium">
        <color theme="3" tint="-0.499984740745262"/>
      </bottom>
      <diagonal/>
    </border>
    <border>
      <left/>
      <right style="thin">
        <color theme="5" tint="-0.24994659260841701"/>
      </right>
      <top/>
      <bottom style="thin">
        <color theme="5" tint="-0.24994659260841701"/>
      </bottom>
      <diagonal/>
    </border>
    <border>
      <left/>
      <right style="medium">
        <color rgb="FF4F81BD"/>
      </right>
      <top/>
      <bottom/>
      <diagonal/>
    </border>
    <border>
      <left/>
      <right style="thin">
        <color theme="5" tint="-0.24994659260841701"/>
      </right>
      <top style="thin">
        <color theme="5" tint="-0.24994659260841701"/>
      </top>
      <bottom style="thin">
        <color theme="5" tint="-0.24994659260841701"/>
      </bottom>
      <diagonal/>
    </border>
    <border>
      <left style="medium">
        <color theme="3" tint="0.59996337778862885"/>
      </left>
      <right/>
      <top/>
      <bottom style="medium">
        <color rgb="FFC00000"/>
      </bottom>
      <diagonal/>
    </border>
    <border>
      <left/>
      <right/>
      <top/>
      <bottom style="medium">
        <color rgb="FFC00000"/>
      </bottom>
      <diagonal/>
    </border>
    <border>
      <left/>
      <right style="medium">
        <color theme="3" tint="0.39994506668294322"/>
      </right>
      <top/>
      <bottom style="medium">
        <color rgb="FFC00000"/>
      </bottom>
      <diagonal/>
    </border>
    <border>
      <left/>
      <right style="medium">
        <color rgb="FF4F81BD"/>
      </right>
      <top/>
      <bottom style="medium">
        <color rgb="FFC00000"/>
      </bottom>
      <diagonal/>
    </border>
    <border>
      <left style="medium">
        <color rgb="FF4F81BD"/>
      </left>
      <right/>
      <top/>
      <bottom style="medium">
        <color rgb="FFC00000"/>
      </bottom>
      <diagonal/>
    </border>
    <border>
      <left style="medium">
        <color theme="3" tint="-0.24994659260841701"/>
      </left>
      <right/>
      <top/>
      <bottom style="medium">
        <color rgb="FFC00000"/>
      </bottom>
      <diagonal/>
    </border>
    <border>
      <left/>
      <right style="medium">
        <color theme="3" tint="-0.499984740745262"/>
      </right>
      <top/>
      <bottom style="medium">
        <color rgb="FFC00000"/>
      </bottom>
      <diagonal/>
    </border>
    <border>
      <left style="medium">
        <color theme="3" tint="-0.499984740745262"/>
      </left>
      <right/>
      <top/>
      <bottom style="medium">
        <color rgb="FFC00000"/>
      </bottom>
      <diagonal/>
    </border>
    <border>
      <left style="thin">
        <color theme="5" tint="-0.24994659260841701"/>
      </left>
      <right/>
      <top/>
      <bottom style="medium">
        <color rgb="FFC00000"/>
      </bottom>
      <diagonal/>
    </border>
    <border>
      <left style="medium">
        <color theme="3" tint="0.39994506668294322"/>
      </left>
      <right/>
      <top/>
      <bottom style="medium">
        <color rgb="FFC00000"/>
      </bottom>
      <diagonal/>
    </border>
    <border>
      <left/>
      <right style="medium">
        <color theme="3" tint="-0.24994659260841701"/>
      </right>
      <top/>
      <bottom style="medium">
        <color rgb="FFC00000"/>
      </bottom>
      <diagonal/>
    </border>
    <border>
      <left/>
      <right style="medium">
        <color theme="3" tint="-0.24994659260841701"/>
      </right>
      <top/>
      <bottom/>
      <diagonal/>
    </border>
    <border>
      <left/>
      <right/>
      <top style="medium">
        <color rgb="FFC00000"/>
      </top>
      <bottom/>
      <diagonal/>
    </border>
    <border>
      <left style="medium">
        <color theme="3" tint="0.59996337778862885"/>
      </left>
      <right/>
      <top style="medium">
        <color rgb="FFC00000"/>
      </top>
      <bottom/>
      <diagonal/>
    </border>
    <border>
      <left/>
      <right style="medium">
        <color theme="3" tint="0.39994506668294322"/>
      </right>
      <top style="medium">
        <color rgb="FFC00000"/>
      </top>
      <bottom/>
      <diagonal/>
    </border>
    <border>
      <left style="medium">
        <color theme="3" tint="-0.499984740745262"/>
      </left>
      <right/>
      <top style="medium">
        <color rgb="FFC00000"/>
      </top>
      <bottom/>
      <diagonal/>
    </border>
    <border>
      <left/>
      <right style="medium">
        <color rgb="FF4F81BD"/>
      </right>
      <top style="medium">
        <color rgb="FFC00000"/>
      </top>
      <bottom/>
      <diagonal/>
    </border>
    <border>
      <left/>
      <right style="medium">
        <color theme="3" tint="-0.24994659260841701"/>
      </right>
      <top style="medium">
        <color rgb="FFC00000"/>
      </top>
      <bottom/>
      <diagonal/>
    </border>
    <border>
      <left style="medium">
        <color theme="3" tint="0.59996337778862885"/>
      </left>
      <right/>
      <top/>
      <bottom style="thin">
        <color rgb="FFC00000"/>
      </bottom>
      <diagonal/>
    </border>
    <border>
      <left/>
      <right/>
      <top/>
      <bottom style="thin">
        <color rgb="FFC00000"/>
      </bottom>
      <diagonal/>
    </border>
    <border>
      <left/>
      <right style="medium">
        <color rgb="FF4F81BD"/>
      </right>
      <top/>
      <bottom style="thin">
        <color rgb="FFC00000"/>
      </bottom>
      <diagonal/>
    </border>
    <border>
      <left style="thin">
        <color theme="5" tint="-0.24994659260841701"/>
      </left>
      <right/>
      <top/>
      <bottom style="thin">
        <color rgb="FFC00000"/>
      </bottom>
      <diagonal/>
    </border>
    <border>
      <left style="medium">
        <color rgb="FF002060"/>
      </left>
      <right/>
      <top style="medium">
        <color rgb="FF002060"/>
      </top>
      <bottom/>
      <diagonal/>
    </border>
    <border>
      <left style="medium">
        <color theme="3" tint="0.59996337778862885"/>
      </left>
      <right style="medium">
        <color theme="3" tint="0.59996337778862885"/>
      </right>
      <top style="medium">
        <color theme="3" tint="0.59996337778862885"/>
      </top>
      <bottom/>
      <diagonal/>
    </border>
    <border>
      <left style="medium">
        <color theme="3" tint="0.59996337778862885"/>
      </left>
      <right/>
      <top/>
      <bottom/>
      <diagonal/>
    </border>
    <border>
      <left style="medium">
        <color rgb="FF002060"/>
      </left>
      <right/>
      <top/>
      <bottom style="medium">
        <color rgb="FF002060"/>
      </bottom>
      <diagonal/>
    </border>
    <border>
      <left style="medium">
        <color theme="3" tint="0.59996337778862885"/>
      </left>
      <right style="medium">
        <color theme="3" tint="0.59996337778862885"/>
      </right>
      <top/>
      <bottom style="medium">
        <color theme="3" tint="0.59996337778862885"/>
      </bottom>
      <diagonal/>
    </border>
    <border>
      <left/>
      <right style="medium">
        <color theme="3" tint="0.39994506668294322"/>
      </right>
      <top/>
      <bottom/>
      <diagonal/>
    </border>
    <border>
      <left style="medium">
        <color theme="3" tint="0.39994506668294322"/>
      </left>
      <right/>
      <top/>
      <bottom/>
      <diagonal/>
    </border>
    <border>
      <left style="medium">
        <color rgb="FF4F81BD"/>
      </left>
      <right/>
      <top/>
      <bottom/>
      <diagonal/>
    </border>
    <border>
      <left/>
      <right style="medium">
        <color theme="3" tint="-0.24994659260841701"/>
      </right>
      <top/>
      <bottom style="thin">
        <color rgb="FFC00000"/>
      </bottom>
      <diagonal/>
    </border>
    <border>
      <left/>
      <right style="medium">
        <color theme="3" tint="0.39994506668294322"/>
      </right>
      <top/>
      <bottom style="thin">
        <color rgb="FFC00000"/>
      </bottom>
      <diagonal/>
    </border>
    <border>
      <left style="medium">
        <color theme="3" tint="0.39994506668294322"/>
      </left>
      <right/>
      <top/>
      <bottom style="thin">
        <color rgb="FFC00000"/>
      </bottom>
      <diagonal/>
    </border>
    <border>
      <left style="medium">
        <color theme="3" tint="-0.24994659260841701"/>
      </left>
      <right/>
      <top/>
      <bottom style="thin">
        <color rgb="FFC00000"/>
      </bottom>
      <diagonal/>
    </border>
    <border>
      <left style="medium">
        <color theme="3" tint="-0.499984740745262"/>
      </left>
      <right/>
      <top/>
      <bottom style="thin">
        <color rgb="FFC00000"/>
      </bottom>
      <diagonal/>
    </border>
    <border>
      <left style="medium">
        <color rgb="FF4F81BD"/>
      </left>
      <right/>
      <top/>
      <bottom style="thin">
        <color rgb="FFC00000"/>
      </bottom>
      <diagonal/>
    </border>
    <border>
      <left/>
      <right/>
      <top/>
      <bottom style="thin">
        <color rgb="FFFF0000"/>
      </bottom>
      <diagonal/>
    </border>
    <border>
      <left/>
      <right style="medium">
        <color rgb="FF4F81BD"/>
      </right>
      <top/>
      <bottom style="thin">
        <color rgb="FFFF0000"/>
      </bottom>
      <diagonal/>
    </border>
    <border>
      <left/>
      <right style="medium">
        <color theme="3" tint="-0.24994659260841701"/>
      </right>
      <top/>
      <bottom style="thin">
        <color rgb="FFFF0000"/>
      </bottom>
      <diagonal/>
    </border>
    <border>
      <left/>
      <right style="medium">
        <color theme="3" tint="-0.499984740745262"/>
      </right>
      <top/>
      <bottom style="thin">
        <color rgb="FFFF0000"/>
      </bottom>
      <diagonal/>
    </border>
    <border>
      <left style="medium">
        <color theme="3" tint="0.39994506668294322"/>
      </left>
      <right/>
      <top style="medium">
        <color rgb="FFC00000"/>
      </top>
      <bottom/>
      <diagonal/>
    </border>
    <border>
      <left style="medium">
        <color theme="3" tint="-0.24994659260841701"/>
      </left>
      <right/>
      <top style="medium">
        <color rgb="FFC00000"/>
      </top>
      <bottom/>
      <diagonal/>
    </border>
    <border>
      <left/>
      <right style="medium">
        <color theme="3" tint="-0.499984740745262"/>
      </right>
      <top style="medium">
        <color rgb="FFC00000"/>
      </top>
      <bottom/>
      <diagonal/>
    </border>
    <border>
      <left style="medium">
        <color theme="0" tint="-0.499984740745262"/>
      </left>
      <right/>
      <top/>
      <bottom/>
      <diagonal/>
    </border>
    <border>
      <left/>
      <right style="medium">
        <color theme="0" tint="-0.499984740745262"/>
      </right>
      <top/>
      <bottom/>
      <diagonal/>
    </border>
    <border>
      <left style="medium">
        <color theme="3" tint="-0.499984740745262"/>
      </left>
      <right/>
      <top/>
      <bottom/>
      <diagonal/>
    </border>
    <border>
      <left/>
      <right/>
      <top style="thin">
        <color theme="5" tint="-0.24994659260841701"/>
      </top>
      <bottom style="thin">
        <color theme="5" tint="-0.24994659260841701"/>
      </bottom>
      <diagonal/>
    </border>
    <border>
      <left style="medium">
        <color theme="0" tint="-0.499984740745262"/>
      </left>
      <right/>
      <top/>
      <bottom style="medium">
        <color rgb="FFC00000"/>
      </bottom>
      <diagonal/>
    </border>
    <border>
      <left/>
      <right style="medium">
        <color theme="0" tint="-0.499984740745262"/>
      </right>
      <top/>
      <bottom style="medium">
        <color rgb="FFC00000"/>
      </bottom>
      <diagonal/>
    </border>
    <border>
      <left style="medium">
        <color theme="0" tint="-0.499984740745262"/>
      </left>
      <right/>
      <top/>
      <bottom style="thin">
        <color rgb="FFC00000"/>
      </bottom>
      <diagonal/>
    </border>
    <border>
      <left/>
      <right style="medium">
        <color theme="0" tint="-0.499984740745262"/>
      </right>
      <top/>
      <bottom style="thin">
        <color rgb="FFC00000"/>
      </bottom>
      <diagonal/>
    </border>
    <border>
      <left style="medium">
        <color rgb="FF4F81BD"/>
      </left>
      <right/>
      <top style="medium">
        <color rgb="FFC00000"/>
      </top>
      <bottom/>
      <diagonal/>
    </border>
    <border>
      <left style="medium">
        <color theme="3" tint="-0.24994659260841701"/>
      </left>
      <right/>
      <top/>
      <bottom/>
      <diagonal/>
    </border>
    <border>
      <left/>
      <right style="medium">
        <color theme="3" tint="-0.499984740745262"/>
      </right>
      <top/>
      <bottom/>
      <diagonal/>
    </border>
    <border>
      <left style="thin">
        <color theme="5" tint="-0.24994659260841701"/>
      </left>
      <right style="thin">
        <color theme="5" tint="-0.24994659260841701"/>
      </right>
      <top style="thin">
        <color theme="5" tint="-0.24994659260841701"/>
      </top>
      <bottom style="thin">
        <color theme="5" tint="-0.24994659260841701"/>
      </bottom>
      <diagonal/>
    </border>
    <border>
      <left/>
      <right style="thin">
        <color theme="5" tint="-0.24994659260841701"/>
      </right>
      <top/>
      <bottom style="medium">
        <color rgb="FFC00000"/>
      </bottom>
      <diagonal/>
    </border>
    <border>
      <left/>
      <right/>
      <top style="thin">
        <color theme="3" tint="-0.499984740745262"/>
      </top>
      <bottom style="thin">
        <color theme="3" tint="-0.499984740745262"/>
      </bottom>
      <diagonal/>
    </border>
    <border>
      <left style="medium">
        <color theme="3" tint="0.39994506668294322"/>
      </left>
      <right style="medium">
        <color theme="3" tint="0.39994506668294322"/>
      </right>
      <top style="medium">
        <color theme="3" tint="0.39991454817346722"/>
      </top>
      <bottom/>
      <diagonal/>
    </border>
    <border>
      <left style="medium">
        <color theme="3" tint="-0.24994659260841701"/>
      </left>
      <right style="medium">
        <color theme="3" tint="-0.24994659260841701"/>
      </right>
      <top style="medium">
        <color theme="3" tint="-0.24994659260841701"/>
      </top>
      <bottom/>
      <diagonal/>
    </border>
    <border>
      <left style="medium">
        <color theme="3" tint="-0.499984740745262"/>
      </left>
      <right style="medium">
        <color theme="3" tint="-0.499984740745262"/>
      </right>
      <top style="thin">
        <color theme="3" tint="-0.499984740745262"/>
      </top>
      <bottom/>
      <diagonal/>
    </border>
    <border>
      <left style="medium">
        <color theme="3" tint="0.59996337778862885"/>
      </left>
      <right style="medium">
        <color theme="3" tint="0.59996337778862885"/>
      </right>
      <top/>
      <bottom/>
      <diagonal/>
    </border>
    <border>
      <left/>
      <right style="thin">
        <color theme="5" tint="-0.24994659260841701"/>
      </right>
      <top/>
      <bottom/>
      <diagonal/>
    </border>
    <border>
      <left/>
      <right/>
      <top/>
      <bottom style="thin">
        <color theme="3" tint="-0.499984740745262"/>
      </bottom>
      <diagonal/>
    </border>
    <border>
      <left style="medium">
        <color theme="3" tint="-0.499984740745262"/>
      </left>
      <right/>
      <top style="medium">
        <color theme="3" tint="-0.499984740745262"/>
      </top>
      <bottom/>
      <diagonal/>
    </border>
    <border>
      <left style="thin">
        <color theme="0"/>
      </left>
      <right style="thin">
        <color theme="0"/>
      </right>
      <top style="medium">
        <color theme="3" tint="-0.499984740745262"/>
      </top>
      <bottom/>
      <diagonal/>
    </border>
    <border>
      <left/>
      <right/>
      <top style="medium">
        <color theme="3" tint="-0.499984740745262"/>
      </top>
      <bottom/>
      <diagonal/>
    </border>
    <border>
      <left style="medium">
        <color theme="3" tint="-0.24994659260841701"/>
      </left>
      <right style="medium">
        <color theme="3" tint="-0.24994659260841701"/>
      </right>
      <top style="thin">
        <color theme="3" tint="-0.24994659260841701"/>
      </top>
      <bottom style="thin">
        <color theme="3" tint="-0.24994659260841701"/>
      </bottom>
      <diagonal/>
    </border>
    <border>
      <left style="medium">
        <color theme="3" tint="0.39994506668294322"/>
      </left>
      <right style="medium">
        <color theme="3" tint="0.39994506668294322"/>
      </right>
      <top style="thin">
        <color theme="3" tint="0.39991454817346722"/>
      </top>
      <bottom/>
      <diagonal/>
    </border>
    <border>
      <left/>
      <right/>
      <top/>
      <bottom style="thin">
        <color indexed="8"/>
      </bottom>
      <diagonal/>
    </border>
    <border>
      <left/>
      <right style="thin">
        <color indexed="8"/>
      </right>
      <top/>
      <bottom/>
      <diagonal/>
    </border>
    <border>
      <left/>
      <right style="thin">
        <color indexed="8"/>
      </right>
      <top/>
      <bottom style="thin">
        <color indexed="8"/>
      </bottom>
      <diagonal/>
    </border>
    <border>
      <left/>
      <right/>
      <top style="thin">
        <color indexed="8"/>
      </top>
      <bottom/>
      <diagonal/>
    </border>
    <border>
      <left/>
      <right style="thin">
        <color indexed="8"/>
      </right>
      <top style="thin">
        <color indexed="8"/>
      </top>
      <bottom/>
      <diagonal/>
    </border>
    <border>
      <left/>
      <right/>
      <top/>
      <bottom style="thin">
        <color theme="4"/>
      </bottom>
      <diagonal/>
    </border>
    <border>
      <left style="thin">
        <color indexed="8"/>
      </left>
      <right/>
      <top/>
      <bottom/>
      <diagonal/>
    </border>
    <border>
      <left style="thin">
        <color indexed="8"/>
      </left>
      <right style="thin">
        <color indexed="8"/>
      </right>
      <top style="thin">
        <color indexed="8"/>
      </top>
      <bottom style="thin">
        <color indexed="8"/>
      </bottom>
      <diagonal/>
    </border>
    <border>
      <left style="thin">
        <color indexed="8"/>
      </left>
      <right style="thin">
        <color indexed="8"/>
      </right>
      <top style="thin">
        <color indexed="8"/>
      </top>
      <bottom style="medium">
        <color indexed="8"/>
      </bottom>
      <diagonal/>
    </border>
  </borders>
  <cellStyleXfs count="2">
    <xf numFmtId="0" fontId="0" fillId="0" borderId="0"/>
    <xf numFmtId="0" fontId="2" fillId="0" borderId="0" applyNumberFormat="0" applyFill="0" applyBorder="0" applyAlignment="0" applyProtection="0">
      <alignment vertical="top"/>
      <protection locked="0"/>
    </xf>
  </cellStyleXfs>
  <cellXfs count="533">
    <xf numFmtId="0" fontId="0" fillId="0" borderId="0" xfId="0"/>
    <xf numFmtId="164" fontId="1" fillId="0" borderId="0" xfId="0" quotePrefix="1" applyNumberFormat="1" applyFont="1" applyAlignment="1">
      <alignment horizontal="center"/>
    </xf>
    <xf numFmtId="0" fontId="3" fillId="0" borderId="0" xfId="1" applyFont="1" applyAlignment="1" applyProtection="1">
      <alignment vertical="center"/>
    </xf>
    <xf numFmtId="0" fontId="1" fillId="0" borderId="0" xfId="0" applyNumberFormat="1" applyFont="1" applyAlignment="1"/>
    <xf numFmtId="0" fontId="1" fillId="0" borderId="0" xfId="0" applyNumberFormat="1" applyFont="1" applyAlignment="1">
      <alignment horizontal="left" vertical="center"/>
    </xf>
    <xf numFmtId="0" fontId="1" fillId="0" borderId="0" xfId="0" applyNumberFormat="1" applyFont="1" applyAlignment="1">
      <alignment horizontal="left"/>
    </xf>
    <xf numFmtId="164" fontId="1" fillId="0" borderId="0" xfId="0" applyNumberFormat="1" applyFont="1" applyAlignment="1">
      <alignment horizontal="center"/>
    </xf>
    <xf numFmtId="4" fontId="1" fillId="0" borderId="0" xfId="0" applyNumberFormat="1" applyFont="1" applyAlignment="1">
      <alignment horizontal="right"/>
    </xf>
    <xf numFmtId="3" fontId="1" fillId="0" borderId="0" xfId="0" applyNumberFormat="1" applyFont="1" applyAlignment="1">
      <alignment horizontal="right"/>
    </xf>
    <xf numFmtId="165" fontId="1" fillId="0" borderId="0" xfId="0" applyNumberFormat="1" applyFont="1" applyAlignment="1">
      <alignment horizontal="center" vertical="center"/>
    </xf>
    <xf numFmtId="0" fontId="1" fillId="0" borderId="0" xfId="0" applyNumberFormat="1" applyFont="1" applyAlignment="1">
      <alignment horizontal="center" vertical="center"/>
    </xf>
    <xf numFmtId="0" fontId="1" fillId="0" borderId="0" xfId="0" applyNumberFormat="1" applyFont="1" applyBorder="1" applyAlignment="1">
      <alignment horizontal="left" vertical="center"/>
    </xf>
    <xf numFmtId="164" fontId="1" fillId="0" borderId="0" xfId="0" applyNumberFormat="1" applyFont="1" applyAlignment="1">
      <alignment horizontal="left"/>
    </xf>
    <xf numFmtId="165" fontId="1" fillId="0" borderId="0" xfId="0" applyNumberFormat="1" applyFont="1" applyBorder="1" applyAlignment="1">
      <alignment horizontal="center"/>
    </xf>
    <xf numFmtId="165" fontId="1" fillId="0" borderId="0" xfId="0" applyNumberFormat="1" applyFont="1" applyAlignment="1">
      <alignment horizontal="center"/>
    </xf>
    <xf numFmtId="3" fontId="1" fillId="0" borderId="0" xfId="0" applyNumberFormat="1" applyFont="1" applyAlignment="1">
      <alignment horizontal="center"/>
    </xf>
    <xf numFmtId="166" fontId="1" fillId="0" borderId="0" xfId="0" applyNumberFormat="1" applyFont="1" applyAlignment="1"/>
    <xf numFmtId="0" fontId="1" fillId="0" borderId="0" xfId="0" applyFont="1" applyAlignment="1"/>
    <xf numFmtId="3" fontId="1" fillId="0" borderId="0" xfId="0" applyNumberFormat="1" applyFont="1" applyAlignment="1"/>
    <xf numFmtId="0" fontId="1" fillId="0" borderId="0" xfId="0" applyFont="1"/>
    <xf numFmtId="166" fontId="1" fillId="0" borderId="0" xfId="0" applyNumberFormat="1" applyFont="1"/>
    <xf numFmtId="164" fontId="4" fillId="2" borderId="1" xfId="0" applyNumberFormat="1" applyFont="1" applyFill="1" applyBorder="1" applyAlignment="1">
      <alignment horizontal="center" textRotation="90"/>
    </xf>
    <xf numFmtId="164" fontId="4" fillId="3" borderId="2" xfId="0" applyNumberFormat="1" applyFont="1" applyFill="1" applyBorder="1" applyAlignment="1">
      <alignment horizontal="center" textRotation="90"/>
    </xf>
    <xf numFmtId="164" fontId="4" fillId="4" borderId="3" xfId="0" applyNumberFormat="1" applyFont="1" applyFill="1" applyBorder="1" applyAlignment="1">
      <alignment horizontal="center" textRotation="90"/>
    </xf>
    <xf numFmtId="164" fontId="4" fillId="5" borderId="4" xfId="0" applyNumberFormat="1" applyFont="1" applyFill="1" applyBorder="1" applyAlignment="1">
      <alignment horizontal="center" textRotation="90"/>
    </xf>
    <xf numFmtId="164" fontId="4" fillId="6" borderId="5" xfId="0" applyNumberFormat="1" applyFont="1" applyFill="1" applyBorder="1" applyAlignment="1">
      <alignment horizontal="center" textRotation="90"/>
    </xf>
    <xf numFmtId="164" fontId="4" fillId="7" borderId="6" xfId="0" applyNumberFormat="1" applyFont="1" applyFill="1" applyBorder="1" applyAlignment="1">
      <alignment horizontal="center" textRotation="90"/>
    </xf>
    <xf numFmtId="164" fontId="4" fillId="0" borderId="0" xfId="0" applyNumberFormat="1" applyFont="1" applyFill="1" applyBorder="1" applyAlignment="1">
      <alignment horizontal="left" textRotation="90"/>
    </xf>
    <xf numFmtId="0" fontId="4" fillId="8" borderId="7" xfId="0" applyFont="1" applyFill="1" applyBorder="1" applyAlignment="1">
      <alignment horizontal="center" vertical="center"/>
    </xf>
    <xf numFmtId="0" fontId="4" fillId="8" borderId="8" xfId="0" applyFont="1" applyFill="1" applyBorder="1" applyAlignment="1">
      <alignment horizontal="center" vertical="center"/>
    </xf>
    <xf numFmtId="0" fontId="4" fillId="8" borderId="9" xfId="0" applyFont="1" applyFill="1" applyBorder="1" applyAlignment="1">
      <alignment horizontal="center" vertical="center"/>
    </xf>
    <xf numFmtId="164" fontId="4" fillId="4" borderId="10" xfId="0" applyNumberFormat="1" applyFont="1" applyFill="1" applyBorder="1" applyAlignment="1">
      <alignment horizontal="center" textRotation="90"/>
    </xf>
    <xf numFmtId="4" fontId="4" fillId="9" borderId="11" xfId="0" applyNumberFormat="1" applyFont="1" applyFill="1" applyBorder="1" applyAlignment="1">
      <alignment horizontal="center" vertical="center"/>
    </xf>
    <xf numFmtId="4" fontId="4" fillId="9" borderId="12" xfId="0" applyNumberFormat="1" applyFont="1" applyFill="1" applyBorder="1" applyAlignment="1">
      <alignment horizontal="center" vertical="center"/>
    </xf>
    <xf numFmtId="4" fontId="4" fillId="9" borderId="13" xfId="0" applyNumberFormat="1" applyFont="1" applyFill="1" applyBorder="1" applyAlignment="1">
      <alignment horizontal="center" vertical="center"/>
    </xf>
    <xf numFmtId="4" fontId="4" fillId="9" borderId="14" xfId="0" applyNumberFormat="1" applyFont="1" applyFill="1" applyBorder="1" applyAlignment="1">
      <alignment horizontal="center" vertical="center"/>
    </xf>
    <xf numFmtId="4" fontId="4" fillId="9" borderId="15" xfId="0" applyNumberFormat="1" applyFont="1" applyFill="1" applyBorder="1" applyAlignment="1">
      <alignment horizontal="center" vertical="center"/>
    </xf>
    <xf numFmtId="3" fontId="4" fillId="10" borderId="16" xfId="0" applyNumberFormat="1" applyFont="1" applyFill="1" applyBorder="1" applyAlignment="1">
      <alignment horizontal="center" vertical="center"/>
    </xf>
    <xf numFmtId="3" fontId="4" fillId="10" borderId="8" xfId="0" applyNumberFormat="1" applyFont="1" applyFill="1" applyBorder="1" applyAlignment="1">
      <alignment horizontal="center" vertical="center"/>
    </xf>
    <xf numFmtId="3" fontId="4" fillId="10" borderId="17" xfId="0" applyNumberFormat="1" applyFont="1" applyFill="1" applyBorder="1" applyAlignment="1">
      <alignment horizontal="center" vertical="center"/>
    </xf>
    <xf numFmtId="0" fontId="1" fillId="0" borderId="0" xfId="0" applyNumberFormat="1" applyFont="1" applyBorder="1" applyAlignment="1">
      <alignment horizontal="center"/>
    </xf>
    <xf numFmtId="164" fontId="4" fillId="7" borderId="18" xfId="0" applyNumberFormat="1" applyFont="1" applyFill="1" applyBorder="1" applyAlignment="1">
      <alignment horizontal="center" textRotation="90"/>
    </xf>
    <xf numFmtId="165" fontId="4" fillId="7" borderId="19" xfId="0" applyNumberFormat="1" applyFont="1" applyFill="1" applyBorder="1" applyAlignment="1">
      <alignment horizontal="center" vertical="center" wrapText="1"/>
    </xf>
    <xf numFmtId="165" fontId="4" fillId="7" borderId="0" xfId="0" applyNumberFormat="1" applyFont="1" applyFill="1" applyBorder="1" applyAlignment="1">
      <alignment horizontal="center" vertical="center" wrapText="1"/>
    </xf>
    <xf numFmtId="164" fontId="5" fillId="2" borderId="1" xfId="0" applyNumberFormat="1" applyFont="1" applyFill="1" applyBorder="1" applyAlignment="1">
      <alignment horizontal="center" vertical="top"/>
    </xf>
    <xf numFmtId="164" fontId="6" fillId="3" borderId="2" xfId="0" applyNumberFormat="1" applyFont="1" applyFill="1" applyBorder="1" applyAlignment="1">
      <alignment horizontal="center" vertical="top"/>
    </xf>
    <xf numFmtId="0" fontId="1" fillId="3" borderId="20" xfId="0" applyNumberFormat="1" applyFont="1" applyFill="1" applyBorder="1" applyAlignment="1">
      <alignment vertical="top"/>
    </xf>
    <xf numFmtId="0" fontId="1" fillId="3" borderId="20" xfId="0" quotePrefix="1" applyNumberFormat="1" applyFont="1" applyFill="1" applyBorder="1" applyAlignment="1">
      <alignment vertical="top"/>
    </xf>
    <xf numFmtId="0" fontId="1" fillId="3" borderId="0" xfId="0" applyNumberFormat="1" applyFont="1" applyFill="1" applyBorder="1" applyAlignment="1">
      <alignment vertical="top" wrapText="1"/>
    </xf>
    <xf numFmtId="0" fontId="1" fillId="3" borderId="20" xfId="0" applyNumberFormat="1" applyFont="1" applyFill="1" applyBorder="1" applyAlignment="1">
      <alignment horizontal="left" vertical="top" wrapText="1"/>
    </xf>
    <xf numFmtId="0" fontId="1" fillId="3" borderId="20" xfId="0" applyNumberFormat="1" applyFont="1" applyFill="1" applyBorder="1" applyAlignment="1">
      <alignment horizontal="left" vertical="top"/>
    </xf>
    <xf numFmtId="164" fontId="1" fillId="3" borderId="0" xfId="0" applyNumberFormat="1" applyFont="1" applyFill="1" applyBorder="1" applyAlignment="1">
      <alignment horizontal="center" vertical="top"/>
    </xf>
    <xf numFmtId="164" fontId="7" fillId="4" borderId="10" xfId="0" applyNumberFormat="1" applyFont="1" applyFill="1" applyBorder="1" applyAlignment="1">
      <alignment horizontal="center" vertical="top"/>
    </xf>
    <xf numFmtId="4" fontId="1" fillId="4" borderId="0" xfId="0" applyNumberFormat="1" applyFont="1" applyFill="1" applyBorder="1" applyAlignment="1">
      <alignment horizontal="right" vertical="top" wrapText="1"/>
    </xf>
    <xf numFmtId="4" fontId="1" fillId="4" borderId="21" xfId="0" applyNumberFormat="1" applyFont="1" applyFill="1" applyBorder="1" applyAlignment="1">
      <alignment horizontal="right" vertical="top" wrapText="1"/>
    </xf>
    <xf numFmtId="4" fontId="1" fillId="4" borderId="21" xfId="0" applyNumberFormat="1" applyFont="1" applyFill="1" applyBorder="1" applyAlignment="1">
      <alignment horizontal="right" vertical="top"/>
    </xf>
    <xf numFmtId="4" fontId="1" fillId="4" borderId="0" xfId="0" applyNumberFormat="1" applyFont="1" applyFill="1" applyBorder="1" applyAlignment="1">
      <alignment horizontal="right" vertical="top"/>
    </xf>
    <xf numFmtId="4" fontId="1" fillId="4" borderId="22" xfId="0" quotePrefix="1" applyNumberFormat="1" applyFont="1" applyFill="1" applyBorder="1" applyAlignment="1">
      <alignment horizontal="right" vertical="top" wrapText="1"/>
    </xf>
    <xf numFmtId="4" fontId="1" fillId="4" borderId="20" xfId="0" quotePrefix="1" applyNumberFormat="1" applyFont="1" applyFill="1" applyBorder="1" applyAlignment="1">
      <alignment horizontal="right" vertical="top" wrapText="1"/>
    </xf>
    <xf numFmtId="4" fontId="1" fillId="4" borderId="23" xfId="0" quotePrefix="1" applyNumberFormat="1" applyFont="1" applyFill="1" applyBorder="1" applyAlignment="1">
      <alignment horizontal="right" vertical="top" wrapText="1"/>
    </xf>
    <xf numFmtId="4" fontId="1" fillId="4" borderId="24" xfId="0" quotePrefix="1" applyNumberFormat="1" applyFont="1" applyFill="1" applyBorder="1" applyAlignment="1">
      <alignment horizontal="right" vertical="top" wrapText="1"/>
    </xf>
    <xf numFmtId="4" fontId="1" fillId="4" borderId="25" xfId="0" quotePrefix="1" applyNumberFormat="1" applyFont="1" applyFill="1" applyBorder="1" applyAlignment="1">
      <alignment horizontal="right" vertical="top" wrapText="1"/>
    </xf>
    <xf numFmtId="4" fontId="1" fillId="4" borderId="0" xfId="0" quotePrefix="1" applyNumberFormat="1" applyFont="1" applyFill="1" applyBorder="1" applyAlignment="1">
      <alignment horizontal="right" vertical="top" wrapText="1"/>
    </xf>
    <xf numFmtId="164" fontId="9" fillId="5" borderId="4" xfId="0" applyNumberFormat="1" applyFont="1" applyFill="1" applyBorder="1" applyAlignment="1">
      <alignment horizontal="center" vertical="top"/>
    </xf>
    <xf numFmtId="3" fontId="1" fillId="11" borderId="24" xfId="0" applyNumberFormat="1" applyFont="1" applyFill="1" applyBorder="1" applyAlignment="1">
      <alignment horizontal="right" vertical="top" wrapText="1"/>
    </xf>
    <xf numFmtId="3" fontId="1" fillId="11" borderId="20" xfId="0" quotePrefix="1" applyNumberFormat="1" applyFont="1" applyFill="1" applyBorder="1" applyAlignment="1">
      <alignment horizontal="right" vertical="top" wrapText="1"/>
    </xf>
    <xf numFmtId="164" fontId="9" fillId="6" borderId="5" xfId="0" applyNumberFormat="1" applyFont="1" applyFill="1" applyBorder="1" applyAlignment="1">
      <alignment horizontal="center" vertical="top"/>
    </xf>
    <xf numFmtId="0" fontId="1" fillId="6" borderId="26" xfId="0" applyNumberFormat="1" applyFont="1" applyFill="1" applyBorder="1" applyAlignment="1">
      <alignment horizontal="left" vertical="top" wrapText="1"/>
    </xf>
    <xf numFmtId="0" fontId="1" fillId="6" borderId="27" xfId="0" applyNumberFormat="1" applyFont="1" applyFill="1" applyBorder="1" applyAlignment="1">
      <alignment horizontal="left" vertical="top" wrapText="1"/>
    </xf>
    <xf numFmtId="165" fontId="1" fillId="6" borderId="27" xfId="0" quotePrefix="1" applyNumberFormat="1" applyFont="1" applyFill="1" applyBorder="1" applyAlignment="1">
      <alignment horizontal="center" vertical="top" wrapText="1"/>
    </xf>
    <xf numFmtId="0" fontId="1" fillId="6" borderId="27" xfId="0" quotePrefix="1" applyNumberFormat="1" applyFont="1" applyFill="1" applyBorder="1" applyAlignment="1">
      <alignment horizontal="center" vertical="top" wrapText="1"/>
    </xf>
    <xf numFmtId="0" fontId="1" fillId="6" borderId="28" xfId="0" applyNumberFormat="1" applyFont="1" applyFill="1" applyBorder="1" applyAlignment="1">
      <alignment horizontal="left" vertical="top" wrapText="1"/>
    </xf>
    <xf numFmtId="164" fontId="9" fillId="7" borderId="29" xfId="0" applyNumberFormat="1" applyFont="1" applyFill="1" applyBorder="1" applyAlignment="1">
      <alignment horizontal="center" vertical="top"/>
    </xf>
    <xf numFmtId="164" fontId="10" fillId="7" borderId="0" xfId="0" applyNumberFormat="1" applyFont="1" applyFill="1" applyBorder="1" applyAlignment="1">
      <alignment horizontal="left" vertical="top"/>
    </xf>
    <xf numFmtId="165" fontId="1" fillId="7" borderId="0" xfId="0" applyNumberFormat="1" applyFont="1" applyFill="1" applyBorder="1" applyAlignment="1" applyProtection="1">
      <alignment horizontal="center" vertical="top" wrapText="1"/>
    </xf>
    <xf numFmtId="165" fontId="1" fillId="7" borderId="0" xfId="0" applyNumberFormat="1" applyFont="1" applyFill="1" applyAlignment="1" applyProtection="1">
      <alignment horizontal="center" vertical="top" wrapText="1"/>
    </xf>
    <xf numFmtId="3" fontId="1" fillId="7" borderId="0" xfId="0" applyNumberFormat="1" applyFont="1" applyFill="1" applyAlignment="1" applyProtection="1">
      <alignment horizontal="center" vertical="top" wrapText="1"/>
    </xf>
    <xf numFmtId="0" fontId="1" fillId="7" borderId="0" xfId="0" applyNumberFormat="1" applyFont="1" applyFill="1" applyAlignment="1" applyProtection="1">
      <alignment vertical="top" wrapText="1"/>
    </xf>
    <xf numFmtId="0" fontId="1" fillId="7" borderId="0" xfId="0" applyNumberFormat="1" applyFont="1" applyFill="1" applyAlignment="1" applyProtection="1">
      <alignment horizontal="left" vertical="top" wrapText="1"/>
    </xf>
    <xf numFmtId="0" fontId="1" fillId="7" borderId="0" xfId="0" applyNumberFormat="1" applyFont="1" applyFill="1" applyAlignment="1" applyProtection="1">
      <alignment horizontal="left" vertical="top"/>
    </xf>
    <xf numFmtId="0" fontId="1" fillId="0" borderId="0" xfId="0" applyFont="1" applyAlignment="1" applyProtection="1">
      <alignment vertical="center"/>
    </xf>
    <xf numFmtId="0" fontId="1" fillId="0" borderId="0" xfId="0" applyFont="1" applyAlignment="1" applyProtection="1">
      <alignment horizontal="center" vertical="center"/>
    </xf>
    <xf numFmtId="164" fontId="5" fillId="2" borderId="1" xfId="0" applyNumberFormat="1" applyFont="1" applyFill="1" applyBorder="1" applyAlignment="1" applyProtection="1">
      <alignment horizontal="center" vertical="center"/>
    </xf>
    <xf numFmtId="164" fontId="6" fillId="3" borderId="2" xfId="0" applyNumberFormat="1" applyFont="1" applyFill="1" applyBorder="1" applyAlignment="1" applyProtection="1">
      <alignment horizontal="center" vertical="center"/>
    </xf>
    <xf numFmtId="0" fontId="1" fillId="0" borderId="0" xfId="0" quotePrefix="1" applyNumberFormat="1" applyFont="1" applyBorder="1" applyAlignment="1" applyProtection="1">
      <alignment vertical="center"/>
    </xf>
    <xf numFmtId="0" fontId="1" fillId="0" borderId="0" xfId="0" applyNumberFormat="1" applyFont="1" applyBorder="1" applyAlignment="1" applyProtection="1">
      <alignment vertical="center"/>
    </xf>
    <xf numFmtId="0" fontId="1" fillId="0" borderId="0" xfId="0" applyNumberFormat="1" applyFont="1" applyBorder="1" applyAlignment="1" applyProtection="1">
      <alignment horizontal="left" vertical="center"/>
    </xf>
    <xf numFmtId="164" fontId="1" fillId="0" borderId="0" xfId="0" quotePrefix="1" applyNumberFormat="1" applyFont="1" applyBorder="1" applyAlignment="1" applyProtection="1">
      <alignment horizontal="center" vertical="center"/>
    </xf>
    <xf numFmtId="164" fontId="11" fillId="4" borderId="10" xfId="0" applyNumberFormat="1" applyFont="1" applyFill="1" applyBorder="1" applyAlignment="1" applyProtection="1">
      <alignment horizontal="center" vertical="center"/>
    </xf>
    <xf numFmtId="4" fontId="1" fillId="0" borderId="0" xfId="0" quotePrefix="1" applyNumberFormat="1" applyFont="1" applyBorder="1" applyAlignment="1" applyProtection="1">
      <alignment horizontal="right" vertical="center"/>
    </xf>
    <xf numFmtId="4" fontId="1" fillId="0" borderId="30" xfId="0" applyNumberFormat="1" applyFont="1" applyBorder="1" applyAlignment="1" applyProtection="1">
      <alignment horizontal="right" vertical="center"/>
    </xf>
    <xf numFmtId="4" fontId="1" fillId="0" borderId="30" xfId="0" quotePrefix="1" applyNumberFormat="1" applyFont="1" applyBorder="1" applyAlignment="1" applyProtection="1">
      <alignment horizontal="right" vertical="center"/>
    </xf>
    <xf numFmtId="164" fontId="11" fillId="5" borderId="4" xfId="0" applyNumberFormat="1" applyFont="1" applyFill="1" applyBorder="1" applyAlignment="1" applyProtection="1">
      <alignment horizontal="center" vertical="center"/>
    </xf>
    <xf numFmtId="3" fontId="1" fillId="0" borderId="0" xfId="0" applyNumberFormat="1" applyFont="1" applyBorder="1" applyAlignment="1" applyProtection="1">
      <alignment horizontal="right" vertical="center"/>
    </xf>
    <xf numFmtId="3" fontId="1" fillId="0" borderId="0" xfId="0" quotePrefix="1" applyNumberFormat="1" applyFont="1" applyBorder="1" applyAlignment="1" applyProtection="1">
      <alignment horizontal="right" vertical="center"/>
    </xf>
    <xf numFmtId="164" fontId="11" fillId="6" borderId="5" xfId="0" applyNumberFormat="1" applyFont="1" applyFill="1" applyBorder="1" applyAlignment="1" applyProtection="1">
      <alignment horizontal="center" vertical="center"/>
    </xf>
    <xf numFmtId="3" fontId="1" fillId="0" borderId="0" xfId="0" applyNumberFormat="1" applyFont="1" applyBorder="1" applyAlignment="1" applyProtection="1">
      <alignment horizontal="left" vertical="center"/>
    </xf>
    <xf numFmtId="165" fontId="1" fillId="0" borderId="0" xfId="0" applyNumberFormat="1" applyFont="1" applyBorder="1" applyAlignment="1" applyProtection="1">
      <alignment horizontal="center" vertical="center"/>
    </xf>
    <xf numFmtId="14" fontId="1" fillId="0" borderId="0" xfId="0" quotePrefix="1" applyNumberFormat="1" applyFont="1" applyBorder="1" applyAlignment="1" applyProtection="1">
      <alignment horizontal="center" vertical="center"/>
    </xf>
    <xf numFmtId="49" fontId="1" fillId="0" borderId="0" xfId="0" quotePrefix="1" applyNumberFormat="1" applyFont="1" applyBorder="1" applyAlignment="1" applyProtection="1">
      <alignment horizontal="left" vertical="center"/>
    </xf>
    <xf numFmtId="164" fontId="11" fillId="7" borderId="31" xfId="0" applyNumberFormat="1" applyFont="1" applyFill="1" applyBorder="1" applyAlignment="1" applyProtection="1">
      <alignment horizontal="center" vertical="center"/>
    </xf>
    <xf numFmtId="165" fontId="1" fillId="0" borderId="19" xfId="0" quotePrefix="1" applyNumberFormat="1" applyFont="1" applyBorder="1" applyAlignment="1" applyProtection="1">
      <alignment horizontal="left" vertical="center"/>
    </xf>
    <xf numFmtId="165" fontId="1" fillId="0" borderId="0" xfId="0" quotePrefix="1" applyNumberFormat="1" applyFont="1" applyBorder="1" applyAlignment="1" applyProtection="1">
      <alignment horizontal="center" vertical="center"/>
    </xf>
    <xf numFmtId="165" fontId="1" fillId="0" borderId="0" xfId="0" quotePrefix="1" applyNumberFormat="1" applyFont="1" applyAlignment="1" applyProtection="1">
      <alignment horizontal="center" vertical="center"/>
    </xf>
    <xf numFmtId="3" fontId="1" fillId="0" borderId="0" xfId="0" quotePrefix="1" applyNumberFormat="1" applyFont="1" applyAlignment="1" applyProtection="1">
      <alignment horizontal="center" vertical="center"/>
    </xf>
    <xf numFmtId="0" fontId="1" fillId="0" borderId="0" xfId="0" quotePrefix="1" applyNumberFormat="1" applyFont="1" applyAlignment="1" applyProtection="1">
      <alignment vertical="center"/>
    </xf>
    <xf numFmtId="0" fontId="1" fillId="0" borderId="0" xfId="0" quotePrefix="1" applyNumberFormat="1" applyFont="1" applyAlignment="1" applyProtection="1">
      <alignment horizontal="left" vertical="center"/>
    </xf>
    <xf numFmtId="0" fontId="1" fillId="0" borderId="0" xfId="0" quotePrefix="1" applyNumberFormat="1" applyFont="1" applyBorder="1" applyAlignment="1" applyProtection="1"/>
    <xf numFmtId="4" fontId="1" fillId="0" borderId="30" xfId="0" applyNumberFormat="1" applyFont="1" applyBorder="1" applyAlignment="1" applyProtection="1">
      <alignment horizontal="right"/>
    </xf>
    <xf numFmtId="4" fontId="1" fillId="0" borderId="30" xfId="0" quotePrefix="1" applyNumberFormat="1" applyFont="1" applyBorder="1" applyAlignment="1" applyProtection="1">
      <alignment horizontal="right"/>
    </xf>
    <xf numFmtId="4" fontId="1" fillId="0" borderId="0" xfId="0" quotePrefix="1" applyNumberFormat="1" applyFont="1" applyBorder="1" applyAlignment="1" applyProtection="1">
      <alignment horizontal="right"/>
    </xf>
    <xf numFmtId="3" fontId="1" fillId="0" borderId="0" xfId="0" applyNumberFormat="1" applyFont="1" applyBorder="1" applyAlignment="1" applyProtection="1">
      <alignment horizontal="right"/>
    </xf>
    <xf numFmtId="3" fontId="1" fillId="0" borderId="0" xfId="0" quotePrefix="1" applyNumberFormat="1" applyFont="1" applyBorder="1" applyAlignment="1" applyProtection="1">
      <alignment horizontal="center" vertical="center"/>
    </xf>
    <xf numFmtId="0" fontId="1" fillId="0" borderId="0" xfId="0" quotePrefix="1" applyNumberFormat="1" applyFont="1" applyBorder="1" applyAlignment="1" applyProtection="1">
      <alignment horizontal="left" vertical="center"/>
    </xf>
    <xf numFmtId="0" fontId="1" fillId="0" borderId="32" xfId="0" quotePrefix="1" applyNumberFormat="1" applyFont="1" applyBorder="1" applyAlignment="1" applyProtection="1"/>
    <xf numFmtId="0" fontId="1" fillId="0" borderId="33" xfId="0" quotePrefix="1" applyNumberFormat="1" applyFont="1" applyBorder="1" applyAlignment="1" applyProtection="1"/>
    <xf numFmtId="0" fontId="1" fillId="0" borderId="33" xfId="0" quotePrefix="1" applyNumberFormat="1" applyFont="1" applyBorder="1" applyAlignment="1" applyProtection="1">
      <alignment vertical="center"/>
    </xf>
    <xf numFmtId="0" fontId="1" fillId="0" borderId="33" xfId="0" applyNumberFormat="1" applyFont="1" applyBorder="1" applyAlignment="1" applyProtection="1">
      <alignment vertical="center"/>
    </xf>
    <xf numFmtId="0" fontId="1" fillId="0" borderId="33" xfId="0" applyNumberFormat="1" applyFont="1" applyBorder="1" applyAlignment="1" applyProtection="1">
      <alignment horizontal="left" vertical="center"/>
    </xf>
    <xf numFmtId="164" fontId="1" fillId="0" borderId="34" xfId="0" quotePrefix="1" applyNumberFormat="1" applyFont="1" applyBorder="1" applyAlignment="1" applyProtection="1">
      <alignment horizontal="center" vertical="center"/>
    </xf>
    <xf numFmtId="4" fontId="1" fillId="0" borderId="33" xfId="0" quotePrefix="1" applyNumberFormat="1" applyFont="1" applyBorder="1" applyAlignment="1" applyProtection="1">
      <alignment horizontal="right" vertical="center"/>
    </xf>
    <xf numFmtId="4" fontId="1" fillId="0" borderId="35" xfId="0" applyNumberFormat="1" applyFont="1" applyBorder="1" applyAlignment="1" applyProtection="1">
      <alignment horizontal="right" vertical="center"/>
    </xf>
    <xf numFmtId="4" fontId="1" fillId="0" borderId="35" xfId="0" quotePrefix="1" applyNumberFormat="1" applyFont="1" applyBorder="1" applyAlignment="1" applyProtection="1">
      <alignment horizontal="right" vertical="center"/>
    </xf>
    <xf numFmtId="4" fontId="1" fillId="0" borderId="36" xfId="0" quotePrefix="1" applyNumberFormat="1" applyFont="1" applyBorder="1" applyAlignment="1" applyProtection="1">
      <alignment horizontal="right" vertical="center"/>
    </xf>
    <xf numFmtId="3" fontId="1" fillId="0" borderId="37" xfId="0" applyNumberFormat="1" applyFont="1" applyBorder="1" applyAlignment="1" applyProtection="1">
      <alignment horizontal="right" vertical="center"/>
    </xf>
    <xf numFmtId="3" fontId="1" fillId="0" borderId="33" xfId="0" quotePrefix="1" applyNumberFormat="1" applyFont="1" applyBorder="1" applyAlignment="1" applyProtection="1">
      <alignment horizontal="right" vertical="center"/>
    </xf>
    <xf numFmtId="3" fontId="1" fillId="0" borderId="38" xfId="0" applyNumberFormat="1" applyFont="1" applyBorder="1" applyAlignment="1" applyProtection="1">
      <alignment horizontal="right" vertical="center"/>
    </xf>
    <xf numFmtId="3" fontId="1" fillId="0" borderId="39" xfId="0" applyNumberFormat="1" applyFont="1" applyBorder="1" applyAlignment="1" applyProtection="1">
      <alignment horizontal="left" vertical="center"/>
    </xf>
    <xf numFmtId="165" fontId="1" fillId="0" borderId="33" xfId="0" applyNumberFormat="1" applyFont="1" applyBorder="1" applyAlignment="1" applyProtection="1">
      <alignment horizontal="center" vertical="center"/>
    </xf>
    <xf numFmtId="14" fontId="1" fillId="0" borderId="33" xfId="0" quotePrefix="1" applyNumberFormat="1" applyFont="1" applyBorder="1" applyAlignment="1" applyProtection="1">
      <alignment horizontal="center" vertical="center"/>
    </xf>
    <xf numFmtId="49" fontId="1" fillId="0" borderId="33" xfId="0" quotePrefix="1" applyNumberFormat="1" applyFont="1" applyBorder="1" applyAlignment="1" applyProtection="1">
      <alignment horizontal="left" vertical="center"/>
    </xf>
    <xf numFmtId="165" fontId="1" fillId="0" borderId="40" xfId="0" quotePrefix="1" applyNumberFormat="1" applyFont="1" applyBorder="1" applyAlignment="1" applyProtection="1">
      <alignment horizontal="left" vertical="center"/>
    </xf>
    <xf numFmtId="165" fontId="1" fillId="0" borderId="33" xfId="0" quotePrefix="1" applyNumberFormat="1" applyFont="1" applyBorder="1" applyAlignment="1" applyProtection="1">
      <alignment horizontal="center" vertical="center"/>
    </xf>
    <xf numFmtId="3" fontId="1" fillId="0" borderId="33" xfId="0" quotePrefix="1" applyNumberFormat="1" applyFont="1" applyBorder="1" applyAlignment="1" applyProtection="1">
      <alignment horizontal="center" vertical="center"/>
    </xf>
    <xf numFmtId="0" fontId="1" fillId="0" borderId="33" xfId="0" quotePrefix="1" applyNumberFormat="1" applyFont="1" applyBorder="1" applyAlignment="1" applyProtection="1">
      <alignment horizontal="left" vertical="center"/>
    </xf>
    <xf numFmtId="164" fontId="1" fillId="0" borderId="0" xfId="0" applyNumberFormat="1" applyFont="1" applyBorder="1" applyAlignment="1" applyProtection="1">
      <alignment horizontal="center" vertical="center"/>
    </xf>
    <xf numFmtId="4" fontId="1" fillId="0" borderId="0" xfId="0" applyNumberFormat="1" applyFont="1" applyBorder="1" applyAlignment="1" applyProtection="1">
      <alignment horizontal="right" vertical="center"/>
    </xf>
    <xf numFmtId="1" fontId="1" fillId="0" borderId="0" xfId="0" quotePrefix="1" applyNumberFormat="1" applyFont="1" applyAlignment="1" applyProtection="1">
      <alignment horizontal="center" vertical="center"/>
    </xf>
    <xf numFmtId="0" fontId="1" fillId="0" borderId="32" xfId="0" quotePrefix="1" applyNumberFormat="1" applyFont="1" applyBorder="1" applyAlignment="1" applyProtection="1">
      <alignment vertical="center"/>
    </xf>
    <xf numFmtId="164" fontId="1" fillId="0" borderId="33" xfId="0" applyNumberFormat="1" applyFont="1" applyBorder="1" applyAlignment="1" applyProtection="1">
      <alignment horizontal="center" vertical="center"/>
    </xf>
    <xf numFmtId="4" fontId="1" fillId="0" borderId="41" xfId="0" applyNumberFormat="1" applyFont="1" applyBorder="1" applyAlignment="1" applyProtection="1">
      <alignment horizontal="right" vertical="center"/>
    </xf>
    <xf numFmtId="3" fontId="1" fillId="0" borderId="33" xfId="0" applyNumberFormat="1" applyFont="1" applyBorder="1" applyAlignment="1" applyProtection="1">
      <alignment horizontal="right" vertical="center"/>
    </xf>
    <xf numFmtId="3" fontId="1" fillId="0" borderId="33" xfId="0" applyNumberFormat="1" applyFont="1" applyBorder="1" applyAlignment="1" applyProtection="1">
      <alignment horizontal="left" vertical="center"/>
    </xf>
    <xf numFmtId="1" fontId="1" fillId="0" borderId="33" xfId="0" quotePrefix="1" applyNumberFormat="1" applyFont="1" applyBorder="1" applyAlignment="1" applyProtection="1">
      <alignment horizontal="center" vertical="center"/>
    </xf>
    <xf numFmtId="4" fontId="1" fillId="0" borderId="41" xfId="0" quotePrefix="1" applyNumberFormat="1" applyFont="1" applyBorder="1" applyAlignment="1" applyProtection="1">
      <alignment horizontal="right" vertical="center"/>
    </xf>
    <xf numFmtId="4" fontId="1" fillId="0" borderId="42" xfId="0" quotePrefix="1" applyNumberFormat="1" applyFont="1" applyBorder="1" applyAlignment="1" applyProtection="1">
      <alignment horizontal="right" vertical="center"/>
    </xf>
    <xf numFmtId="3" fontId="1" fillId="0" borderId="0" xfId="0" applyNumberFormat="1" applyFont="1" applyBorder="1" applyAlignment="1" applyProtection="1">
      <alignment horizontal="left" vertical="center" wrapText="1"/>
    </xf>
    <xf numFmtId="0" fontId="1" fillId="0" borderId="0" xfId="0" applyNumberFormat="1" applyFont="1" applyBorder="1" applyAlignment="1" applyProtection="1">
      <alignment horizontal="left"/>
    </xf>
    <xf numFmtId="0" fontId="12" fillId="0" borderId="0" xfId="0" applyFont="1" applyFill="1" applyAlignment="1" applyProtection="1"/>
    <xf numFmtId="0" fontId="12" fillId="0" borderId="0" xfId="0" applyFont="1" applyFill="1" applyProtection="1"/>
    <xf numFmtId="0" fontId="1" fillId="0" borderId="0" xfId="0" applyFont="1" applyAlignment="1" applyProtection="1"/>
    <xf numFmtId="0" fontId="1" fillId="0" borderId="0" xfId="0" applyFont="1" applyProtection="1"/>
    <xf numFmtId="3" fontId="1" fillId="0" borderId="39" xfId="0" quotePrefix="1" applyNumberFormat="1" applyFont="1" applyBorder="1" applyAlignment="1" applyProtection="1">
      <alignment horizontal="left" vertical="center"/>
    </xf>
    <xf numFmtId="0" fontId="1" fillId="0" borderId="0" xfId="0" applyNumberFormat="1" applyFont="1" applyBorder="1" applyAlignment="1" applyProtection="1"/>
    <xf numFmtId="164" fontId="1" fillId="0" borderId="0" xfId="0" quotePrefix="1" applyNumberFormat="1" applyFont="1" applyBorder="1" applyAlignment="1" applyProtection="1">
      <alignment horizontal="center"/>
    </xf>
    <xf numFmtId="4" fontId="1" fillId="0" borderId="43" xfId="0" quotePrefix="1" applyNumberFormat="1" applyFont="1" applyBorder="1" applyAlignment="1" applyProtection="1">
      <alignment horizontal="right"/>
    </xf>
    <xf numFmtId="3" fontId="1" fillId="0" borderId="0" xfId="0" quotePrefix="1" applyNumberFormat="1" applyFont="1" applyBorder="1" applyAlignment="1" applyProtection="1">
      <alignment horizontal="right"/>
    </xf>
    <xf numFmtId="0" fontId="1" fillId="0" borderId="0" xfId="0" quotePrefix="1" applyNumberFormat="1" applyFont="1" applyBorder="1" applyAlignment="1" applyProtection="1">
      <alignment horizontal="left"/>
    </xf>
    <xf numFmtId="0" fontId="1" fillId="0" borderId="0" xfId="0" quotePrefix="1" applyNumberFormat="1" applyFont="1" applyBorder="1" applyAlignment="1" applyProtection="1">
      <alignment horizontal="center" vertical="center"/>
    </xf>
    <xf numFmtId="0" fontId="1" fillId="0" borderId="33" xfId="0" applyNumberFormat="1" applyFont="1" applyBorder="1" applyAlignment="1" applyProtection="1"/>
    <xf numFmtId="0" fontId="1" fillId="0" borderId="33" xfId="0" applyNumberFormat="1" applyFont="1" applyBorder="1" applyAlignment="1" applyProtection="1">
      <alignment horizontal="left"/>
    </xf>
    <xf numFmtId="164" fontId="1" fillId="0" borderId="34" xfId="0" quotePrefix="1" applyNumberFormat="1" applyFont="1" applyBorder="1" applyAlignment="1" applyProtection="1">
      <alignment horizontal="center"/>
    </xf>
    <xf numFmtId="4" fontId="1" fillId="0" borderId="41" xfId="0" quotePrefix="1" applyNumberFormat="1" applyFont="1" applyBorder="1" applyAlignment="1" applyProtection="1">
      <alignment horizontal="right"/>
    </xf>
    <xf numFmtId="4" fontId="1" fillId="0" borderId="33" xfId="0" quotePrefix="1" applyNumberFormat="1" applyFont="1" applyBorder="1" applyAlignment="1" applyProtection="1">
      <alignment horizontal="right"/>
    </xf>
    <xf numFmtId="4" fontId="1" fillId="0" borderId="35" xfId="0" applyNumberFormat="1" applyFont="1" applyBorder="1" applyAlignment="1" applyProtection="1">
      <alignment horizontal="right"/>
    </xf>
    <xf numFmtId="4" fontId="1" fillId="0" borderId="36" xfId="0" quotePrefix="1" applyNumberFormat="1" applyFont="1" applyBorder="1" applyAlignment="1" applyProtection="1">
      <alignment horizontal="right"/>
    </xf>
    <xf numFmtId="4" fontId="1" fillId="0" borderId="35" xfId="0" quotePrefix="1" applyNumberFormat="1" applyFont="1" applyBorder="1" applyAlignment="1" applyProtection="1">
      <alignment horizontal="right"/>
    </xf>
    <xf numFmtId="4" fontId="1" fillId="0" borderId="42" xfId="0" quotePrefix="1" applyNumberFormat="1" applyFont="1" applyBorder="1" applyAlignment="1" applyProtection="1">
      <alignment horizontal="right"/>
    </xf>
    <xf numFmtId="3" fontId="1" fillId="0" borderId="37" xfId="0" quotePrefix="1" applyNumberFormat="1" applyFont="1" applyBorder="1" applyAlignment="1" applyProtection="1">
      <alignment horizontal="right"/>
    </xf>
    <xf numFmtId="3" fontId="1" fillId="0" borderId="33" xfId="0" quotePrefix="1" applyNumberFormat="1" applyFont="1" applyBorder="1" applyAlignment="1" applyProtection="1">
      <alignment horizontal="right"/>
    </xf>
    <xf numFmtId="3" fontId="1" fillId="0" borderId="38" xfId="0" applyNumberFormat="1" applyFont="1" applyBorder="1" applyAlignment="1" applyProtection="1">
      <alignment horizontal="right"/>
    </xf>
    <xf numFmtId="0" fontId="1" fillId="0" borderId="39" xfId="0" quotePrefix="1" applyNumberFormat="1" applyFont="1" applyBorder="1" applyAlignment="1" applyProtection="1">
      <alignment horizontal="left"/>
    </xf>
    <xf numFmtId="0" fontId="1" fillId="0" borderId="33" xfId="0" quotePrefix="1" applyNumberFormat="1" applyFont="1" applyBorder="1" applyAlignment="1" applyProtection="1">
      <alignment horizontal="center" vertical="center"/>
    </xf>
    <xf numFmtId="3" fontId="1" fillId="0" borderId="37" xfId="0" applyNumberFormat="1" applyFont="1" applyBorder="1" applyAlignment="1" applyProtection="1">
      <alignment horizontal="right"/>
    </xf>
    <xf numFmtId="165" fontId="1" fillId="0" borderId="44" xfId="0" quotePrefix="1" applyNumberFormat="1" applyFont="1" applyBorder="1" applyAlignment="1" applyProtection="1">
      <alignment horizontal="center" vertical="center"/>
    </xf>
    <xf numFmtId="3" fontId="1" fillId="0" borderId="44" xfId="0" quotePrefix="1" applyNumberFormat="1" applyFont="1" applyBorder="1" applyAlignment="1" applyProtection="1">
      <alignment horizontal="center" vertical="center"/>
    </xf>
    <xf numFmtId="0" fontId="1" fillId="0" borderId="44" xfId="0" quotePrefix="1" applyNumberFormat="1" applyFont="1" applyBorder="1" applyAlignment="1" applyProtection="1">
      <alignment vertical="center"/>
    </xf>
    <xf numFmtId="0" fontId="1" fillId="0" borderId="44" xfId="0" quotePrefix="1" applyNumberFormat="1" applyFont="1" applyBorder="1" applyAlignment="1" applyProtection="1">
      <alignment horizontal="left" vertical="center"/>
    </xf>
    <xf numFmtId="3" fontId="1" fillId="0" borderId="0" xfId="0" applyNumberFormat="1" applyFont="1" applyBorder="1" applyAlignment="1" applyProtection="1">
      <alignment horizontal="center" vertical="center"/>
    </xf>
    <xf numFmtId="0" fontId="1" fillId="0" borderId="0" xfId="0" applyFont="1" applyAlignment="1">
      <alignment horizontal="center"/>
    </xf>
    <xf numFmtId="164" fontId="1" fillId="0" borderId="33" xfId="0" quotePrefix="1" applyNumberFormat="1" applyFont="1" applyBorder="1" applyAlignment="1" applyProtection="1">
      <alignment horizontal="center"/>
    </xf>
    <xf numFmtId="3" fontId="1" fillId="0" borderId="33" xfId="0" applyNumberFormat="1" applyFont="1" applyBorder="1" applyAlignment="1" applyProtection="1">
      <alignment horizontal="right"/>
    </xf>
    <xf numFmtId="0" fontId="1" fillId="0" borderId="33" xfId="0" quotePrefix="1" applyNumberFormat="1" applyFont="1" applyBorder="1" applyAlignment="1" applyProtection="1">
      <alignment horizontal="left"/>
    </xf>
    <xf numFmtId="3" fontId="1" fillId="0" borderId="38" xfId="0" quotePrefix="1" applyNumberFormat="1" applyFont="1" applyBorder="1" applyAlignment="1" applyProtection="1">
      <alignment horizontal="right"/>
    </xf>
    <xf numFmtId="3" fontId="1" fillId="0" borderId="0" xfId="0" quotePrefix="1" applyNumberFormat="1" applyFont="1" applyBorder="1" applyAlignment="1" applyProtection="1">
      <alignment horizontal="left"/>
    </xf>
    <xf numFmtId="0" fontId="1" fillId="0" borderId="45" xfId="0" quotePrefix="1" applyNumberFormat="1" applyFont="1" applyBorder="1" applyAlignment="1" applyProtection="1"/>
    <xf numFmtId="0" fontId="1" fillId="0" borderId="44" xfId="0" quotePrefix="1" applyNumberFormat="1" applyFont="1" applyBorder="1" applyAlignment="1" applyProtection="1"/>
    <xf numFmtId="0" fontId="1" fillId="0" borderId="44" xfId="0" applyNumberFormat="1" applyFont="1" applyBorder="1" applyAlignment="1" applyProtection="1">
      <alignment vertical="center"/>
    </xf>
    <xf numFmtId="0" fontId="1" fillId="0" borderId="44" xfId="0" applyNumberFormat="1" applyFont="1" applyBorder="1" applyAlignment="1" applyProtection="1">
      <alignment horizontal="left" vertical="center"/>
    </xf>
    <xf numFmtId="0" fontId="1" fillId="0" borderId="44" xfId="0" applyNumberFormat="1" applyFont="1" applyBorder="1" applyAlignment="1" applyProtection="1"/>
    <xf numFmtId="0" fontId="1" fillId="0" borderId="44" xfId="0" quotePrefix="1" applyNumberFormat="1" applyFont="1" applyBorder="1" applyAlignment="1" applyProtection="1">
      <alignment horizontal="left"/>
    </xf>
    <xf numFmtId="164" fontId="1" fillId="0" borderId="46" xfId="0" quotePrefix="1" applyNumberFormat="1" applyFont="1" applyBorder="1" applyAlignment="1" applyProtection="1">
      <alignment horizontal="center"/>
    </xf>
    <xf numFmtId="3" fontId="1" fillId="0" borderId="47" xfId="0" quotePrefix="1" applyNumberFormat="1" applyFont="1" applyBorder="1" applyAlignment="1" applyProtection="1">
      <alignment horizontal="left"/>
    </xf>
    <xf numFmtId="0" fontId="1" fillId="0" borderId="44" xfId="0" applyNumberFormat="1" applyFont="1" applyBorder="1" applyAlignment="1" applyProtection="1">
      <alignment horizontal="left"/>
    </xf>
    <xf numFmtId="0" fontId="1" fillId="0" borderId="44" xfId="0" applyNumberFormat="1" applyFont="1" applyBorder="1" applyAlignment="1" applyProtection="1">
      <alignment horizontal="center" vertical="center"/>
    </xf>
    <xf numFmtId="4" fontId="1" fillId="0" borderId="44" xfId="0" applyNumberFormat="1" applyFont="1" applyBorder="1" applyAlignment="1" applyProtection="1">
      <alignment horizontal="right" vertical="center"/>
    </xf>
    <xf numFmtId="4" fontId="1" fillId="0" borderId="44" xfId="0" quotePrefix="1" applyNumberFormat="1" applyFont="1" applyBorder="1" applyAlignment="1" applyProtection="1">
      <alignment horizontal="right" vertical="center"/>
    </xf>
    <xf numFmtId="4" fontId="1" fillId="0" borderId="48" xfId="0" applyNumberFormat="1" applyFont="1" applyBorder="1" applyAlignment="1" applyProtection="1">
      <alignment horizontal="right" vertical="center"/>
    </xf>
    <xf numFmtId="4" fontId="1" fillId="0" borderId="48" xfId="0" quotePrefix="1" applyNumberFormat="1" applyFont="1" applyBorder="1" applyAlignment="1" applyProtection="1">
      <alignment horizontal="right" vertical="center"/>
    </xf>
    <xf numFmtId="4" fontId="1" fillId="0" borderId="49" xfId="0" quotePrefix="1" applyNumberFormat="1" applyFont="1" applyBorder="1" applyAlignment="1" applyProtection="1">
      <alignment horizontal="right" vertical="center"/>
    </xf>
    <xf numFmtId="3" fontId="1" fillId="0" borderId="44" xfId="0" applyNumberFormat="1" applyFont="1" applyBorder="1" applyAlignment="1" applyProtection="1">
      <alignment horizontal="right" vertical="center"/>
    </xf>
    <xf numFmtId="3" fontId="1" fillId="0" borderId="44" xfId="0" quotePrefix="1" applyNumberFormat="1" applyFont="1" applyBorder="1" applyAlignment="1" applyProtection="1">
      <alignment horizontal="right" vertical="center"/>
    </xf>
    <xf numFmtId="3" fontId="1" fillId="0" borderId="47" xfId="0" applyNumberFormat="1" applyFont="1" applyBorder="1" applyAlignment="1" applyProtection="1">
      <alignment horizontal="left" vertical="center"/>
    </xf>
    <xf numFmtId="165" fontId="1" fillId="0" borderId="44" xfId="0" applyNumberFormat="1" applyFont="1" applyBorder="1" applyAlignment="1" applyProtection="1">
      <alignment horizontal="center" vertical="center"/>
    </xf>
    <xf numFmtId="14" fontId="1" fillId="0" borderId="44" xfId="0" quotePrefix="1" applyNumberFormat="1" applyFont="1" applyBorder="1" applyAlignment="1" applyProtection="1">
      <alignment horizontal="center" vertical="center"/>
    </xf>
    <xf numFmtId="49" fontId="1" fillId="0" borderId="44" xfId="0" applyNumberFormat="1" applyFont="1" applyBorder="1" applyAlignment="1" applyProtection="1">
      <alignment horizontal="left" vertical="center"/>
    </xf>
    <xf numFmtId="0" fontId="1" fillId="0" borderId="0" xfId="0" applyNumberFormat="1" applyFont="1" applyAlignment="1" applyProtection="1">
      <alignment vertical="center"/>
    </xf>
    <xf numFmtId="0" fontId="1" fillId="0" borderId="0" xfId="0" applyNumberFormat="1" applyFont="1" applyBorder="1" applyAlignment="1" applyProtection="1">
      <alignment horizontal="center" vertical="center"/>
    </xf>
    <xf numFmtId="4" fontId="1" fillId="0" borderId="0" xfId="0" quotePrefix="1" applyNumberFormat="1" applyFont="1" applyAlignment="1" applyProtection="1">
      <alignment horizontal="right" vertical="center"/>
    </xf>
    <xf numFmtId="3" fontId="1" fillId="0" borderId="0" xfId="0" applyNumberFormat="1" applyFont="1" applyAlignment="1" applyProtection="1">
      <alignment horizontal="right" vertical="center"/>
    </xf>
    <xf numFmtId="165" fontId="1" fillId="0" borderId="0" xfId="0" applyNumberFormat="1" applyFont="1" applyAlignment="1" applyProtection="1">
      <alignment horizontal="center" vertical="center"/>
    </xf>
    <xf numFmtId="14" fontId="1" fillId="0" borderId="0" xfId="0" quotePrefix="1" applyNumberFormat="1" applyFont="1" applyAlignment="1" applyProtection="1">
      <alignment horizontal="center" vertical="center"/>
    </xf>
    <xf numFmtId="49" fontId="1" fillId="0" borderId="0" xfId="0" applyNumberFormat="1" applyFont="1" applyBorder="1" applyAlignment="1" applyProtection="1">
      <alignment horizontal="left" vertical="center"/>
    </xf>
    <xf numFmtId="4" fontId="1" fillId="0" borderId="0" xfId="0" applyNumberFormat="1" applyFont="1" applyAlignment="1" applyProtection="1">
      <alignment horizontal="right" vertical="center"/>
    </xf>
    <xf numFmtId="0" fontId="1" fillId="0" borderId="0" xfId="0" applyFont="1" applyBorder="1" applyAlignment="1"/>
    <xf numFmtId="0" fontId="1" fillId="0" borderId="0" xfId="0" applyFont="1" applyBorder="1"/>
    <xf numFmtId="0" fontId="1" fillId="0" borderId="32" xfId="0" applyNumberFormat="1" applyFont="1" applyBorder="1" applyAlignment="1" applyProtection="1">
      <alignment vertical="center"/>
    </xf>
    <xf numFmtId="0" fontId="1" fillId="0" borderId="34" xfId="0" applyNumberFormat="1" applyFont="1" applyBorder="1" applyAlignment="1" applyProtection="1">
      <alignment horizontal="center" vertical="center"/>
    </xf>
    <xf numFmtId="4" fontId="1" fillId="0" borderId="33" xfId="0" applyNumberFormat="1" applyFont="1" applyBorder="1" applyAlignment="1" applyProtection="1">
      <alignment horizontal="right" vertical="center"/>
    </xf>
    <xf numFmtId="49" fontId="1" fillId="0" borderId="33" xfId="0" applyNumberFormat="1" applyFont="1" applyBorder="1" applyAlignment="1" applyProtection="1">
      <alignment horizontal="left" vertical="center"/>
    </xf>
    <xf numFmtId="164" fontId="1" fillId="0" borderId="0" xfId="0" applyNumberFormat="1" applyFont="1" applyBorder="1" applyAlignment="1" applyProtection="1">
      <alignment horizontal="center"/>
    </xf>
    <xf numFmtId="0" fontId="1" fillId="0" borderId="32" xfId="0" applyNumberFormat="1" applyFont="1" applyBorder="1" applyAlignment="1" applyProtection="1"/>
    <xf numFmtId="164" fontId="1" fillId="0" borderId="34" xfId="0" applyNumberFormat="1" applyFont="1" applyBorder="1" applyAlignment="1" applyProtection="1">
      <alignment horizontal="center"/>
    </xf>
    <xf numFmtId="0" fontId="1" fillId="0" borderId="39" xfId="0" applyNumberFormat="1" applyFont="1" applyBorder="1" applyAlignment="1" applyProtection="1">
      <alignment horizontal="left"/>
    </xf>
    <xf numFmtId="0" fontId="1" fillId="0" borderId="50" xfId="0" applyNumberFormat="1" applyFont="1" applyBorder="1" applyAlignment="1" applyProtection="1"/>
    <xf numFmtId="0" fontId="1" fillId="0" borderId="51" xfId="0" applyNumberFormat="1" applyFont="1" applyBorder="1" applyAlignment="1" applyProtection="1"/>
    <xf numFmtId="0" fontId="1" fillId="0" borderId="51" xfId="0" applyNumberFormat="1" applyFont="1" applyBorder="1" applyAlignment="1" applyProtection="1">
      <alignment vertical="center"/>
    </xf>
    <xf numFmtId="0" fontId="1" fillId="0" borderId="51" xfId="0" applyNumberFormat="1" applyFont="1" applyBorder="1" applyAlignment="1" applyProtection="1">
      <alignment horizontal="left" vertical="center"/>
    </xf>
    <xf numFmtId="0" fontId="1" fillId="0" borderId="51" xfId="0" quotePrefix="1" applyNumberFormat="1" applyFont="1" applyBorder="1" applyAlignment="1" applyProtection="1">
      <alignment horizontal="left"/>
    </xf>
    <xf numFmtId="0" fontId="1" fillId="0" borderId="51" xfId="0" quotePrefix="1" applyNumberFormat="1" applyFont="1" applyBorder="1" applyAlignment="1" applyProtection="1">
      <alignment horizontal="left" vertical="center"/>
    </xf>
    <xf numFmtId="164" fontId="1" fillId="0" borderId="51" xfId="0" applyNumberFormat="1" applyFont="1" applyBorder="1" applyAlignment="1" applyProtection="1">
      <alignment horizontal="center"/>
    </xf>
    <xf numFmtId="4" fontId="1" fillId="0" borderId="51" xfId="0" quotePrefix="1" applyNumberFormat="1" applyFont="1" applyBorder="1" applyAlignment="1" applyProtection="1">
      <alignment horizontal="right"/>
    </xf>
    <xf numFmtId="4" fontId="1" fillId="0" borderId="52" xfId="0" applyNumberFormat="1" applyFont="1" applyBorder="1" applyAlignment="1" applyProtection="1">
      <alignment horizontal="right"/>
    </xf>
    <xf numFmtId="4" fontId="1" fillId="0" borderId="51" xfId="0" quotePrefix="1" applyNumberFormat="1" applyFont="1" applyBorder="1" applyAlignment="1" applyProtection="1">
      <alignment horizontal="right" vertical="center"/>
    </xf>
    <xf numFmtId="4" fontId="1" fillId="0" borderId="52" xfId="0" quotePrefix="1" applyNumberFormat="1" applyFont="1" applyBorder="1" applyAlignment="1" applyProtection="1">
      <alignment horizontal="right"/>
    </xf>
    <xf numFmtId="4" fontId="1" fillId="0" borderId="52" xfId="0" quotePrefix="1" applyNumberFormat="1" applyFont="1" applyBorder="1" applyAlignment="1" applyProtection="1">
      <alignment horizontal="right" vertical="center"/>
    </xf>
    <xf numFmtId="3" fontId="1" fillId="0" borderId="51" xfId="0" applyNumberFormat="1" applyFont="1" applyBorder="1" applyAlignment="1" applyProtection="1">
      <alignment horizontal="right"/>
    </xf>
    <xf numFmtId="0" fontId="1" fillId="0" borderId="51" xfId="0" applyNumberFormat="1" applyFont="1" applyBorder="1" applyAlignment="1" applyProtection="1">
      <alignment horizontal="left"/>
    </xf>
    <xf numFmtId="165" fontId="1" fillId="0" borderId="51" xfId="0" applyNumberFormat="1" applyFont="1" applyBorder="1" applyAlignment="1" applyProtection="1">
      <alignment horizontal="center" vertical="center"/>
    </xf>
    <xf numFmtId="0" fontId="1" fillId="0" borderId="51" xfId="0" quotePrefix="1" applyNumberFormat="1" applyFont="1" applyBorder="1" applyAlignment="1" applyProtection="1">
      <alignment horizontal="center" vertical="center"/>
    </xf>
    <xf numFmtId="165" fontId="1" fillId="0" borderId="53" xfId="0" quotePrefix="1" applyNumberFormat="1" applyFont="1" applyBorder="1" applyAlignment="1" applyProtection="1">
      <alignment horizontal="left" vertical="center"/>
    </xf>
    <xf numFmtId="165" fontId="1" fillId="0" borderId="51" xfId="0" quotePrefix="1" applyNumberFormat="1" applyFont="1" applyBorder="1" applyAlignment="1" applyProtection="1">
      <alignment horizontal="center" vertical="center"/>
    </xf>
    <xf numFmtId="3" fontId="1" fillId="0" borderId="51" xfId="0" quotePrefix="1" applyNumberFormat="1" applyFont="1" applyBorder="1" applyAlignment="1" applyProtection="1">
      <alignment horizontal="center" vertical="center"/>
    </xf>
    <xf numFmtId="0" fontId="1" fillId="0" borderId="51" xfId="0" quotePrefix="1" applyNumberFormat="1" applyFont="1" applyBorder="1" applyAlignment="1" applyProtection="1">
      <alignment vertical="center"/>
    </xf>
    <xf numFmtId="164" fontId="1" fillId="0" borderId="51" xfId="0" quotePrefix="1" applyNumberFormat="1" applyFont="1" applyBorder="1" applyAlignment="1" applyProtection="1">
      <alignment horizontal="center"/>
    </xf>
    <xf numFmtId="4" fontId="1" fillId="0" borderId="0" xfId="0" applyNumberFormat="1" applyFont="1" applyBorder="1" applyAlignment="1" applyProtection="1">
      <alignment horizontal="right"/>
    </xf>
    <xf numFmtId="0" fontId="1" fillId="0" borderId="0" xfId="0" applyNumberFormat="1" applyFont="1" applyAlignment="1" applyProtection="1">
      <alignment horizontal="left" vertical="center"/>
    </xf>
    <xf numFmtId="4" fontId="1" fillId="0" borderId="51" xfId="0" applyNumberFormat="1" applyFont="1" applyBorder="1" applyAlignment="1" applyProtection="1">
      <alignment horizontal="right"/>
    </xf>
    <xf numFmtId="164" fontId="1" fillId="0" borderId="33" xfId="0" applyNumberFormat="1" applyFont="1" applyBorder="1" applyAlignment="1" applyProtection="1">
      <alignment horizontal="center"/>
    </xf>
    <xf numFmtId="4" fontId="1" fillId="0" borderId="33" xfId="0" applyNumberFormat="1" applyFont="1" applyBorder="1" applyAlignment="1" applyProtection="1">
      <alignment horizontal="right"/>
    </xf>
    <xf numFmtId="164" fontId="5" fillId="2" borderId="54" xfId="0" applyNumberFormat="1" applyFont="1" applyFill="1" applyBorder="1" applyAlignment="1" applyProtection="1">
      <alignment horizontal="center" vertical="center"/>
    </xf>
    <xf numFmtId="164" fontId="6" fillId="3" borderId="55" xfId="0" applyNumberFormat="1" applyFont="1" applyFill="1" applyBorder="1" applyAlignment="1" applyProtection="1">
      <alignment horizontal="center" vertical="center"/>
    </xf>
    <xf numFmtId="0" fontId="1" fillId="0" borderId="56" xfId="0" applyNumberFormat="1" applyFont="1" applyBorder="1" applyAlignment="1" applyProtection="1"/>
    <xf numFmtId="164" fontId="5" fillId="2" borderId="57" xfId="0" applyNumberFormat="1" applyFont="1" applyFill="1" applyBorder="1" applyAlignment="1" applyProtection="1">
      <alignment horizontal="center" vertical="center"/>
    </xf>
    <xf numFmtId="164" fontId="6" fillId="3" borderId="58" xfId="0" applyNumberFormat="1" applyFont="1" applyFill="1" applyBorder="1" applyAlignment="1" applyProtection="1">
      <alignment horizontal="center" vertical="center"/>
    </xf>
    <xf numFmtId="3" fontId="1" fillId="0" borderId="51" xfId="0" quotePrefix="1" applyNumberFormat="1" applyFont="1" applyBorder="1" applyAlignment="1" applyProtection="1">
      <alignment horizontal="right"/>
    </xf>
    <xf numFmtId="14" fontId="1" fillId="0" borderId="51" xfId="0" quotePrefix="1" applyNumberFormat="1" applyFont="1" applyBorder="1" applyAlignment="1" applyProtection="1">
      <alignment horizontal="center" vertical="center"/>
    </xf>
    <xf numFmtId="49" fontId="1" fillId="0" borderId="51" xfId="0" quotePrefix="1" applyNumberFormat="1" applyFont="1" applyBorder="1" applyAlignment="1" applyProtection="1">
      <alignment horizontal="left" vertical="center"/>
    </xf>
    <xf numFmtId="3" fontId="1" fillId="0" borderId="0" xfId="0" applyNumberFormat="1" applyFont="1" applyBorder="1" applyAlignment="1" applyProtection="1">
      <alignment horizontal="left"/>
    </xf>
    <xf numFmtId="4" fontId="1" fillId="0" borderId="41" xfId="0" applyNumberFormat="1" applyFont="1" applyBorder="1" applyAlignment="1" applyProtection="1">
      <alignment horizontal="right"/>
    </xf>
    <xf numFmtId="3" fontId="1" fillId="0" borderId="39" xfId="0" applyNumberFormat="1" applyFont="1" applyBorder="1" applyAlignment="1" applyProtection="1">
      <alignment horizontal="left"/>
    </xf>
    <xf numFmtId="166" fontId="1" fillId="0" borderId="0" xfId="0" applyNumberFormat="1" applyFont="1" applyBorder="1" applyAlignment="1" applyProtection="1">
      <alignment horizontal="center"/>
    </xf>
    <xf numFmtId="0" fontId="1" fillId="0" borderId="44" xfId="0" quotePrefix="1" applyNumberFormat="1" applyFont="1" applyBorder="1" applyAlignment="1" applyProtection="1">
      <alignment horizontal="center" vertical="center"/>
    </xf>
    <xf numFmtId="3" fontId="1" fillId="0" borderId="44" xfId="0" applyNumberFormat="1" applyFont="1" applyBorder="1" applyAlignment="1" applyProtection="1">
      <alignment horizontal="left" vertical="center"/>
    </xf>
    <xf numFmtId="0" fontId="1" fillId="0" borderId="33" xfId="0" applyNumberFormat="1" applyFont="1" applyBorder="1" applyAlignment="1" applyProtection="1">
      <alignment horizontal="center" vertical="center"/>
    </xf>
    <xf numFmtId="164" fontId="1" fillId="0" borderId="59" xfId="0" applyNumberFormat="1" applyFont="1" applyBorder="1" applyAlignment="1" applyProtection="1">
      <alignment horizontal="center"/>
    </xf>
    <xf numFmtId="4" fontId="1" fillId="0" borderId="60" xfId="0" applyNumberFormat="1" applyFont="1" applyBorder="1" applyAlignment="1" applyProtection="1">
      <alignment horizontal="right"/>
    </xf>
    <xf numFmtId="4" fontId="1" fillId="0" borderId="61" xfId="0" quotePrefix="1" applyNumberFormat="1" applyFont="1" applyBorder="1" applyAlignment="1" applyProtection="1">
      <alignment horizontal="right"/>
    </xf>
    <xf numFmtId="4" fontId="1" fillId="0" borderId="62" xfId="0" quotePrefix="1" applyNumberFormat="1" applyFont="1" applyBorder="1" applyAlignment="1" applyProtection="1">
      <alignment horizontal="right"/>
    </xf>
    <xf numFmtId="164" fontId="1" fillId="0" borderId="63" xfId="0" quotePrefix="1" applyNumberFormat="1" applyFont="1" applyBorder="1" applyAlignment="1" applyProtection="1">
      <alignment horizontal="center"/>
    </xf>
    <xf numFmtId="4" fontId="1" fillId="0" borderId="64" xfId="0" quotePrefix="1" applyNumberFormat="1" applyFont="1" applyBorder="1" applyAlignment="1" applyProtection="1">
      <alignment horizontal="right" vertical="center"/>
    </xf>
    <xf numFmtId="3" fontId="1" fillId="0" borderId="65" xfId="0" applyNumberFormat="1" applyFont="1" applyBorder="1" applyAlignment="1" applyProtection="1">
      <alignment horizontal="right"/>
    </xf>
    <xf numFmtId="0" fontId="1" fillId="0" borderId="66" xfId="0" applyNumberFormat="1" applyFont="1" applyBorder="1" applyAlignment="1" applyProtection="1">
      <alignment horizontal="left"/>
    </xf>
    <xf numFmtId="0" fontId="1" fillId="0" borderId="0" xfId="0" quotePrefix="1" applyNumberFormat="1" applyFont="1" applyBorder="1" applyAlignment="1" applyProtection="1">
      <alignment horizontal="center"/>
    </xf>
    <xf numFmtId="164" fontId="1" fillId="0" borderId="63" xfId="0" applyNumberFormat="1" applyFont="1" applyBorder="1" applyAlignment="1" applyProtection="1">
      <alignment horizontal="center"/>
    </xf>
    <xf numFmtId="4" fontId="1" fillId="0" borderId="64" xfId="0" quotePrefix="1" applyNumberFormat="1" applyFont="1" applyBorder="1" applyAlignment="1" applyProtection="1">
      <alignment horizontal="right"/>
    </xf>
    <xf numFmtId="4" fontId="1" fillId="0" borderId="67" xfId="0" quotePrefix="1" applyNumberFormat="1" applyFont="1" applyBorder="1" applyAlignment="1" applyProtection="1">
      <alignment horizontal="right"/>
    </xf>
    <xf numFmtId="0" fontId="1" fillId="0" borderId="34" xfId="0" quotePrefix="1" applyNumberFormat="1" applyFont="1" applyBorder="1" applyAlignment="1" applyProtection="1">
      <alignment horizontal="center"/>
    </xf>
    <xf numFmtId="0" fontId="1" fillId="0" borderId="68" xfId="0" applyNumberFormat="1" applyFont="1" applyBorder="1" applyAlignment="1" applyProtection="1"/>
    <xf numFmtId="0" fontId="1" fillId="0" borderId="68" xfId="0" applyNumberFormat="1" applyFont="1" applyBorder="1" applyAlignment="1" applyProtection="1">
      <alignment vertical="center"/>
    </xf>
    <xf numFmtId="0" fontId="1" fillId="0" borderId="68" xfId="0" applyNumberFormat="1" applyFont="1" applyBorder="1" applyAlignment="1" applyProtection="1">
      <alignment horizontal="left" vertical="center"/>
    </xf>
    <xf numFmtId="0" fontId="1" fillId="0" borderId="68" xfId="0" quotePrefix="1" applyNumberFormat="1" applyFont="1" applyBorder="1" applyAlignment="1" applyProtection="1">
      <alignment horizontal="left"/>
    </xf>
    <xf numFmtId="0" fontId="1" fillId="0" borderId="68" xfId="0" quotePrefix="1" applyNumberFormat="1" applyFont="1" applyBorder="1" applyAlignment="1" applyProtection="1">
      <alignment horizontal="left" vertical="center"/>
    </xf>
    <xf numFmtId="164" fontId="1" fillId="0" borderId="68" xfId="0" quotePrefix="1" applyNumberFormat="1" applyFont="1" applyBorder="1" applyAlignment="1" applyProtection="1">
      <alignment horizontal="center"/>
    </xf>
    <xf numFmtId="4" fontId="1" fillId="0" borderId="68" xfId="0" applyNumberFormat="1" applyFont="1" applyBorder="1" applyAlignment="1" applyProtection="1">
      <alignment horizontal="right"/>
    </xf>
    <xf numFmtId="4" fontId="1" fillId="0" borderId="68" xfId="0" quotePrefix="1" applyNumberFormat="1" applyFont="1" applyBorder="1" applyAlignment="1" applyProtection="1">
      <alignment horizontal="right"/>
    </xf>
    <xf numFmtId="4" fontId="1" fillId="0" borderId="69" xfId="0" applyNumberFormat="1" applyFont="1" applyBorder="1" applyAlignment="1" applyProtection="1">
      <alignment horizontal="right"/>
    </xf>
    <xf numFmtId="4" fontId="1" fillId="0" borderId="69" xfId="0" quotePrefix="1" applyNumberFormat="1" applyFont="1" applyBorder="1" applyAlignment="1" applyProtection="1">
      <alignment horizontal="right"/>
    </xf>
    <xf numFmtId="4" fontId="1" fillId="0" borderId="68" xfId="0" quotePrefix="1" applyNumberFormat="1" applyFont="1" applyBorder="1" applyAlignment="1" applyProtection="1">
      <alignment horizontal="right" vertical="center"/>
    </xf>
    <xf numFmtId="4" fontId="1" fillId="0" borderId="69" xfId="0" quotePrefix="1" applyNumberFormat="1" applyFont="1" applyBorder="1" applyAlignment="1" applyProtection="1">
      <alignment horizontal="right" vertical="center"/>
    </xf>
    <xf numFmtId="4" fontId="1" fillId="0" borderId="70" xfId="0" quotePrefix="1" applyNumberFormat="1" applyFont="1" applyBorder="1" applyAlignment="1" applyProtection="1">
      <alignment horizontal="right"/>
    </xf>
    <xf numFmtId="3" fontId="1" fillId="0" borderId="68" xfId="0" applyNumberFormat="1" applyFont="1" applyBorder="1" applyAlignment="1" applyProtection="1">
      <alignment horizontal="right"/>
    </xf>
    <xf numFmtId="3" fontId="1" fillId="0" borderId="71" xfId="0" applyNumberFormat="1" applyFont="1" applyBorder="1" applyAlignment="1" applyProtection="1">
      <alignment horizontal="right"/>
    </xf>
    <xf numFmtId="4" fontId="1" fillId="0" borderId="64" xfId="0" applyNumberFormat="1" applyFont="1" applyBorder="1" applyAlignment="1" applyProtection="1">
      <alignment horizontal="right"/>
    </xf>
    <xf numFmtId="3" fontId="1" fillId="0" borderId="44" xfId="0" applyNumberFormat="1" applyFont="1" applyBorder="1" applyAlignment="1" applyProtection="1">
      <alignment vertical="center"/>
    </xf>
    <xf numFmtId="0" fontId="1" fillId="0" borderId="0" xfId="0" applyNumberFormat="1" applyFont="1" applyBorder="1" applyAlignment="1" applyProtection="1">
      <alignment horizontal="center"/>
    </xf>
    <xf numFmtId="3" fontId="1" fillId="0" borderId="47" xfId="0" applyNumberFormat="1" applyFont="1" applyBorder="1" applyAlignment="1" applyProtection="1">
      <alignment horizontal="left"/>
    </xf>
    <xf numFmtId="0" fontId="1" fillId="0" borderId="34" xfId="0" applyNumberFormat="1" applyFont="1" applyBorder="1" applyAlignment="1" applyProtection="1">
      <alignment horizontal="center"/>
    </xf>
    <xf numFmtId="4" fontId="1" fillId="0" borderId="72" xfId="0" quotePrefix="1" applyNumberFormat="1" applyFont="1" applyBorder="1" applyAlignment="1" applyProtection="1">
      <alignment horizontal="right" vertical="center"/>
    </xf>
    <xf numFmtId="4" fontId="1" fillId="0" borderId="60" xfId="0" quotePrefix="1" applyNumberFormat="1" applyFont="1" applyBorder="1" applyAlignment="1" applyProtection="1">
      <alignment horizontal="right" vertical="center"/>
    </xf>
    <xf numFmtId="0" fontId="1" fillId="0" borderId="46" xfId="0" applyNumberFormat="1" applyFont="1" applyBorder="1" applyAlignment="1" applyProtection="1">
      <alignment horizontal="center" vertical="center"/>
    </xf>
    <xf numFmtId="3" fontId="1" fillId="0" borderId="73" xfId="0" applyNumberFormat="1" applyFont="1" applyBorder="1" applyAlignment="1" applyProtection="1">
      <alignment horizontal="right" vertical="center"/>
    </xf>
    <xf numFmtId="3" fontId="1" fillId="0" borderId="74" xfId="0" applyNumberFormat="1" applyFont="1" applyBorder="1" applyAlignment="1" applyProtection="1">
      <alignment horizontal="right" vertical="center"/>
    </xf>
    <xf numFmtId="3" fontId="1" fillId="0" borderId="47" xfId="0" quotePrefix="1" applyNumberFormat="1" applyFont="1" applyBorder="1" applyAlignment="1" applyProtection="1">
      <alignment horizontal="left" vertical="center"/>
    </xf>
    <xf numFmtId="0" fontId="1" fillId="0" borderId="59" xfId="0" applyNumberFormat="1" applyFont="1" applyBorder="1" applyAlignment="1" applyProtection="1">
      <alignment horizontal="center" vertical="center"/>
    </xf>
    <xf numFmtId="3" fontId="1" fillId="0" borderId="75" xfId="0" applyNumberFormat="1" applyFont="1" applyBorder="1" applyAlignment="1" applyProtection="1">
      <alignment horizontal="right" vertical="center"/>
    </xf>
    <xf numFmtId="3" fontId="1" fillId="0" borderId="76" xfId="0" applyNumberFormat="1" applyFont="1" applyBorder="1" applyAlignment="1" applyProtection="1">
      <alignment horizontal="right" vertical="center"/>
    </xf>
    <xf numFmtId="3" fontId="1" fillId="0" borderId="75" xfId="0" quotePrefix="1" applyNumberFormat="1" applyFont="1" applyBorder="1" applyAlignment="1" applyProtection="1">
      <alignment horizontal="left" vertical="center"/>
    </xf>
    <xf numFmtId="0" fontId="1" fillId="0" borderId="0" xfId="0" applyNumberFormat="1" applyFont="1" applyAlignment="1" applyProtection="1"/>
    <xf numFmtId="164" fontId="1" fillId="0" borderId="0" xfId="0" applyNumberFormat="1" applyFont="1" applyAlignment="1" applyProtection="1">
      <alignment horizontal="center"/>
    </xf>
    <xf numFmtId="3" fontId="1" fillId="0" borderId="77" xfId="0" quotePrefix="1" applyNumberFormat="1" applyFont="1" applyBorder="1" applyAlignment="1" applyProtection="1">
      <alignment horizontal="left"/>
    </xf>
    <xf numFmtId="0" fontId="1" fillId="0" borderId="0" xfId="0" applyNumberFormat="1" applyFont="1" applyAlignment="1" applyProtection="1">
      <alignment horizontal="left"/>
    </xf>
    <xf numFmtId="0" fontId="1" fillId="0" borderId="34" xfId="0" applyNumberFormat="1" applyFont="1" applyBorder="1" applyAlignment="1" applyProtection="1"/>
    <xf numFmtId="3" fontId="1" fillId="0" borderId="39" xfId="0" quotePrefix="1" applyNumberFormat="1" applyFont="1" applyBorder="1" applyAlignment="1" applyProtection="1">
      <alignment horizontal="left"/>
    </xf>
    <xf numFmtId="4" fontId="1" fillId="0" borderId="60" xfId="0" quotePrefix="1" applyNumberFormat="1" applyFont="1" applyBorder="1" applyAlignment="1" applyProtection="1">
      <alignment horizontal="right"/>
    </xf>
    <xf numFmtId="4" fontId="1" fillId="0" borderId="0" xfId="0" quotePrefix="1" applyNumberFormat="1" applyFont="1" applyAlignment="1" applyProtection="1">
      <alignment horizontal="right"/>
    </xf>
    <xf numFmtId="0" fontId="1" fillId="0" borderId="0" xfId="0" quotePrefix="1" applyNumberFormat="1" applyFont="1" applyAlignment="1" applyProtection="1">
      <alignment horizontal="center" vertical="center"/>
    </xf>
    <xf numFmtId="164" fontId="11" fillId="7" borderId="78" xfId="0" applyNumberFormat="1" applyFont="1" applyFill="1" applyBorder="1" applyAlignment="1" applyProtection="1">
      <alignment horizontal="center" vertical="center"/>
    </xf>
    <xf numFmtId="165" fontId="1" fillId="0" borderId="33" xfId="0" quotePrefix="1" applyNumberFormat="1" applyFont="1" applyBorder="1" applyAlignment="1" applyProtection="1">
      <alignment horizontal="left" vertical="center"/>
    </xf>
    <xf numFmtId="3" fontId="1" fillId="0" borderId="79" xfId="0" applyNumberFormat="1" applyFont="1" applyBorder="1" applyAlignment="1" applyProtection="1">
      <alignment horizontal="right" vertical="center"/>
    </xf>
    <xf numFmtId="3" fontId="1" fillId="0" borderId="80" xfId="0" applyNumberFormat="1" applyFont="1" applyBorder="1" applyAlignment="1" applyProtection="1">
      <alignment horizontal="right" vertical="center"/>
    </xf>
    <xf numFmtId="3" fontId="1" fillId="0" borderId="79" xfId="0" quotePrefix="1" applyNumberFormat="1" applyFont="1" applyBorder="1" applyAlignment="1" applyProtection="1">
      <alignment horizontal="left" vertical="center"/>
    </xf>
    <xf numFmtId="164" fontId="1" fillId="4" borderId="10" xfId="0" applyNumberFormat="1" applyFont="1" applyFill="1" applyBorder="1" applyAlignment="1" applyProtection="1">
      <alignment horizontal="center"/>
    </xf>
    <xf numFmtId="164" fontId="1" fillId="5" borderId="4" xfId="0" applyNumberFormat="1" applyFont="1" applyFill="1" applyBorder="1" applyAlignment="1" applyProtection="1">
      <alignment horizontal="center"/>
    </xf>
    <xf numFmtId="3" fontId="1" fillId="0" borderId="75" xfId="0" applyNumberFormat="1" applyFont="1" applyBorder="1" applyAlignment="1" applyProtection="1">
      <alignment horizontal="right"/>
    </xf>
    <xf numFmtId="3" fontId="1" fillId="0" borderId="76" xfId="0" applyNumberFormat="1" applyFont="1" applyBorder="1" applyAlignment="1" applyProtection="1">
      <alignment horizontal="right"/>
    </xf>
    <xf numFmtId="164" fontId="1" fillId="6" borderId="5" xfId="0" applyNumberFormat="1" applyFont="1" applyFill="1" applyBorder="1" applyAlignment="1" applyProtection="1">
      <alignment horizontal="center"/>
    </xf>
    <xf numFmtId="3" fontId="1" fillId="0" borderId="75" xfId="0" quotePrefix="1" applyNumberFormat="1" applyFont="1" applyBorder="1" applyAlignment="1" applyProtection="1">
      <alignment horizontal="left"/>
    </xf>
    <xf numFmtId="0" fontId="1" fillId="0" borderId="51" xfId="0" quotePrefix="1" applyNumberFormat="1" applyFont="1" applyBorder="1" applyAlignment="1" applyProtection="1">
      <alignment horizontal="center"/>
    </xf>
    <xf numFmtId="3" fontId="1" fillId="0" borderId="81" xfId="0" applyNumberFormat="1" applyFont="1" applyBorder="1" applyAlignment="1" applyProtection="1">
      <alignment horizontal="right"/>
    </xf>
    <xf numFmtId="3" fontId="1" fillId="0" borderId="82" xfId="0" applyNumberFormat="1" applyFont="1" applyBorder="1" applyAlignment="1" applyProtection="1">
      <alignment horizontal="right"/>
    </xf>
    <xf numFmtId="3" fontId="1" fillId="0" borderId="81" xfId="0" quotePrefix="1" applyNumberFormat="1" applyFont="1" applyBorder="1" applyAlignment="1" applyProtection="1">
      <alignment horizontal="left"/>
    </xf>
    <xf numFmtId="4" fontId="1" fillId="0" borderId="60" xfId="0" applyNumberFormat="1" applyFont="1" applyBorder="1" applyAlignment="1" applyProtection="1">
      <alignment horizontal="right" vertical="center"/>
    </xf>
    <xf numFmtId="3" fontId="1" fillId="0" borderId="75" xfId="0" applyNumberFormat="1" applyFont="1" applyBorder="1" applyAlignment="1" applyProtection="1">
      <alignment horizontal="left" vertical="center"/>
    </xf>
    <xf numFmtId="0" fontId="1" fillId="0" borderId="0" xfId="0" applyNumberFormat="1" applyFont="1" applyAlignment="1">
      <alignment horizontal="center"/>
    </xf>
    <xf numFmtId="4" fontId="1" fillId="0" borderId="0" xfId="0" quotePrefix="1" applyNumberFormat="1" applyFont="1" applyAlignment="1">
      <alignment horizontal="right"/>
    </xf>
    <xf numFmtId="4" fontId="1" fillId="0" borderId="30" xfId="0" applyNumberFormat="1" applyFont="1" applyBorder="1" applyAlignment="1">
      <alignment horizontal="right"/>
    </xf>
    <xf numFmtId="3" fontId="1" fillId="0" borderId="0" xfId="0" applyNumberFormat="1" applyFont="1" applyAlignment="1">
      <alignment horizontal="left"/>
    </xf>
    <xf numFmtId="0" fontId="1" fillId="0" borderId="0" xfId="0" quotePrefix="1" applyNumberFormat="1" applyFont="1" applyAlignment="1">
      <alignment horizontal="center" vertical="center"/>
    </xf>
    <xf numFmtId="49" fontId="1" fillId="0" borderId="0" xfId="0" quotePrefix="1" applyNumberFormat="1" applyFont="1" applyBorder="1" applyAlignment="1">
      <alignment horizontal="left" vertical="center"/>
    </xf>
    <xf numFmtId="49" fontId="1" fillId="0" borderId="0" xfId="0" applyNumberFormat="1" applyFont="1" applyBorder="1" applyAlignment="1">
      <alignment horizontal="left" vertical="center"/>
    </xf>
    <xf numFmtId="0" fontId="1" fillId="0" borderId="33" xfId="0" applyNumberFormat="1" applyFont="1" applyBorder="1" applyAlignment="1"/>
    <xf numFmtId="0" fontId="1" fillId="0" borderId="33" xfId="0" applyNumberFormat="1" applyFont="1" applyBorder="1" applyAlignment="1">
      <alignment horizontal="left"/>
    </xf>
    <xf numFmtId="0" fontId="1" fillId="0" borderId="33" xfId="0" applyNumberFormat="1" applyFont="1" applyBorder="1" applyAlignment="1">
      <alignment horizontal="left" vertical="center"/>
    </xf>
    <xf numFmtId="0" fontId="1" fillId="0" borderId="33" xfId="0" applyNumberFormat="1" applyFont="1" applyBorder="1" applyAlignment="1">
      <alignment horizontal="center"/>
    </xf>
    <xf numFmtId="4" fontId="1" fillId="0" borderId="33" xfId="0" applyNumberFormat="1" applyFont="1" applyBorder="1" applyAlignment="1">
      <alignment horizontal="right"/>
    </xf>
    <xf numFmtId="4" fontId="1" fillId="0" borderId="33" xfId="0" quotePrefix="1" applyNumberFormat="1" applyFont="1" applyBorder="1" applyAlignment="1">
      <alignment horizontal="right"/>
    </xf>
    <xf numFmtId="4" fontId="1" fillId="0" borderId="35" xfId="0" applyNumberFormat="1" applyFont="1" applyBorder="1" applyAlignment="1">
      <alignment horizontal="right"/>
    </xf>
    <xf numFmtId="3" fontId="1" fillId="0" borderId="33" xfId="0" applyNumberFormat="1" applyFont="1" applyBorder="1" applyAlignment="1">
      <alignment horizontal="right"/>
    </xf>
    <xf numFmtId="3" fontId="1" fillId="0" borderId="33" xfId="0" applyNumberFormat="1" applyFont="1" applyBorder="1" applyAlignment="1">
      <alignment horizontal="left"/>
    </xf>
    <xf numFmtId="165" fontId="1" fillId="0" borderId="33" xfId="0" applyNumberFormat="1" applyFont="1" applyBorder="1" applyAlignment="1">
      <alignment horizontal="center" vertical="center"/>
    </xf>
    <xf numFmtId="0" fontId="1" fillId="0" borderId="33" xfId="0" quotePrefix="1" applyNumberFormat="1" applyFont="1" applyBorder="1" applyAlignment="1">
      <alignment horizontal="center" vertical="center"/>
    </xf>
    <xf numFmtId="49" fontId="1" fillId="0" borderId="33" xfId="0" applyNumberFormat="1" applyFont="1" applyBorder="1" applyAlignment="1">
      <alignment horizontal="left" vertical="center"/>
    </xf>
    <xf numFmtId="0" fontId="1" fillId="0" borderId="32" xfId="0" applyNumberFormat="1" applyFont="1" applyBorder="1" applyAlignment="1"/>
    <xf numFmtId="164" fontId="1" fillId="0" borderId="34" xfId="0" quotePrefix="1" applyNumberFormat="1" applyFont="1" applyBorder="1" applyAlignment="1">
      <alignment horizontal="center"/>
    </xf>
    <xf numFmtId="4" fontId="1" fillId="0" borderId="41" xfId="0" quotePrefix="1" applyNumberFormat="1" applyFont="1" applyBorder="1" applyAlignment="1">
      <alignment horizontal="right"/>
    </xf>
    <xf numFmtId="4" fontId="1" fillId="0" borderId="0" xfId="0" quotePrefix="1" applyNumberFormat="1" applyFont="1" applyBorder="1" applyAlignment="1">
      <alignment horizontal="right"/>
    </xf>
    <xf numFmtId="4" fontId="1" fillId="0" borderId="43" xfId="0" applyNumberFormat="1" applyFont="1" applyBorder="1" applyAlignment="1">
      <alignment horizontal="right"/>
    </xf>
    <xf numFmtId="3" fontId="1" fillId="0" borderId="37" xfId="0" applyNumberFormat="1" applyFont="1" applyBorder="1" applyAlignment="1">
      <alignment horizontal="right"/>
    </xf>
    <xf numFmtId="3" fontId="1" fillId="0" borderId="38" xfId="0" applyNumberFormat="1" applyFont="1" applyBorder="1" applyAlignment="1">
      <alignment horizontal="right"/>
    </xf>
    <xf numFmtId="3" fontId="1" fillId="0" borderId="39" xfId="0" applyNumberFormat="1" applyFont="1" applyBorder="1" applyAlignment="1">
      <alignment horizontal="left"/>
    </xf>
    <xf numFmtId="0" fontId="1" fillId="0" borderId="0" xfId="0" applyNumberFormat="1" applyFont="1" applyBorder="1" applyAlignment="1"/>
    <xf numFmtId="4" fontId="1" fillId="0" borderId="60" xfId="0" quotePrefix="1" applyNumberFormat="1" applyFont="1" applyBorder="1" applyAlignment="1">
      <alignment horizontal="right"/>
    </xf>
    <xf numFmtId="4" fontId="1" fillId="0" borderId="83" xfId="0" quotePrefix="1" applyNumberFormat="1" applyFont="1" applyBorder="1" applyAlignment="1">
      <alignment horizontal="right"/>
    </xf>
    <xf numFmtId="4" fontId="1" fillId="0" borderId="44" xfId="0" quotePrefix="1" applyNumberFormat="1" applyFont="1" applyBorder="1" applyAlignment="1">
      <alignment horizontal="right"/>
    </xf>
    <xf numFmtId="4" fontId="1" fillId="0" borderId="48" xfId="0" applyNumberFormat="1" applyFont="1" applyBorder="1" applyAlignment="1">
      <alignment horizontal="right"/>
    </xf>
    <xf numFmtId="4" fontId="1" fillId="0" borderId="49" xfId="0" applyNumberFormat="1" applyFont="1" applyBorder="1" applyAlignment="1">
      <alignment horizontal="right"/>
    </xf>
    <xf numFmtId="3" fontId="1" fillId="0" borderId="84" xfId="0" applyNumberFormat="1" applyFont="1" applyBorder="1" applyAlignment="1">
      <alignment horizontal="right"/>
    </xf>
    <xf numFmtId="3" fontId="1" fillId="0" borderId="0" xfId="0" applyNumberFormat="1" applyFont="1" applyBorder="1" applyAlignment="1">
      <alignment horizontal="right"/>
    </xf>
    <xf numFmtId="3" fontId="1" fillId="0" borderId="85" xfId="0" applyNumberFormat="1" applyFont="1" applyBorder="1" applyAlignment="1">
      <alignment horizontal="right"/>
    </xf>
    <xf numFmtId="3" fontId="1" fillId="0" borderId="77" xfId="0" applyNumberFormat="1" applyFont="1" applyBorder="1" applyAlignment="1">
      <alignment horizontal="left"/>
    </xf>
    <xf numFmtId="0" fontId="1" fillId="0" borderId="0" xfId="0" applyNumberFormat="1" applyFont="1" applyBorder="1" applyAlignment="1">
      <alignment horizontal="left"/>
    </xf>
    <xf numFmtId="165" fontId="1" fillId="0" borderId="0" xfId="0" applyNumberFormat="1" applyFont="1" applyBorder="1" applyAlignment="1">
      <alignment horizontal="center" vertical="center"/>
    </xf>
    <xf numFmtId="49" fontId="1" fillId="0" borderId="0" xfId="0" quotePrefix="1" applyNumberFormat="1" applyFont="1" applyBorder="1" applyAlignment="1">
      <alignment horizontal="center" vertical="center"/>
    </xf>
    <xf numFmtId="164" fontId="11" fillId="7" borderId="86" xfId="0" applyNumberFormat="1" applyFont="1" applyFill="1" applyBorder="1" applyAlignment="1" applyProtection="1">
      <alignment horizontal="center" vertical="center"/>
    </xf>
    <xf numFmtId="165" fontId="1" fillId="0" borderId="44" xfId="0" quotePrefix="1" applyNumberFormat="1" applyFont="1" applyBorder="1" applyAlignment="1" applyProtection="1">
      <alignment horizontal="left" vertical="center"/>
    </xf>
    <xf numFmtId="14" fontId="1" fillId="0" borderId="44" xfId="0" quotePrefix="1" applyNumberFormat="1" applyFont="1" applyBorder="1" applyAlignment="1" applyProtection="1">
      <alignment horizontal="left" vertical="center"/>
    </xf>
    <xf numFmtId="4" fontId="1" fillId="0" borderId="42" xfId="0" applyNumberFormat="1" applyFont="1" applyBorder="1" applyAlignment="1">
      <alignment horizontal="right"/>
    </xf>
    <xf numFmtId="49" fontId="1" fillId="0" borderId="33" xfId="0" quotePrefix="1" applyNumberFormat="1" applyFont="1" applyBorder="1" applyAlignment="1">
      <alignment horizontal="center" vertical="center"/>
    </xf>
    <xf numFmtId="3" fontId="1" fillId="0" borderId="0" xfId="0" applyNumberFormat="1" applyFont="1" applyBorder="1" applyAlignment="1">
      <alignment horizontal="left"/>
    </xf>
    <xf numFmtId="3" fontId="1" fillId="0" borderId="87" xfId="0" applyNumberFormat="1" applyFont="1" applyBorder="1" applyAlignment="1">
      <alignment horizontal="left"/>
    </xf>
    <xf numFmtId="14" fontId="1" fillId="0" borderId="0" xfId="0" quotePrefix="1" applyNumberFormat="1" applyFont="1" applyAlignment="1" applyProtection="1">
      <alignment horizontal="left" vertical="center"/>
    </xf>
    <xf numFmtId="0" fontId="1" fillId="0" borderId="0" xfId="0" quotePrefix="1" applyNumberFormat="1" applyFont="1" applyBorder="1" applyAlignment="1">
      <alignment horizontal="center" vertical="center"/>
    </xf>
    <xf numFmtId="0" fontId="4" fillId="2" borderId="0" xfId="0" applyFont="1" applyFill="1" applyBorder="1" applyAlignment="1">
      <alignment horizontal="center"/>
    </xf>
    <xf numFmtId="0" fontId="4" fillId="2" borderId="0" xfId="0" applyFont="1" applyFill="1" applyBorder="1" applyAlignment="1">
      <alignment horizontal="left"/>
    </xf>
    <xf numFmtId="3" fontId="4" fillId="2" borderId="0" xfId="0" applyNumberFormat="1" applyFont="1" applyFill="1" applyBorder="1" applyAlignment="1">
      <alignment horizontal="right"/>
    </xf>
    <xf numFmtId="0" fontId="4" fillId="2" borderId="88" xfId="0" applyFont="1" applyFill="1" applyBorder="1" applyAlignment="1">
      <alignment horizontal="center"/>
    </xf>
    <xf numFmtId="165" fontId="4" fillId="2" borderId="0" xfId="0" applyNumberFormat="1" applyFont="1" applyFill="1" applyBorder="1" applyAlignment="1">
      <alignment horizontal="center"/>
    </xf>
    <xf numFmtId="3" fontId="4" fillId="2" borderId="0" xfId="0" applyNumberFormat="1" applyFont="1" applyFill="1" applyBorder="1" applyAlignment="1">
      <alignment horizontal="center"/>
    </xf>
    <xf numFmtId="0" fontId="4" fillId="2" borderId="0" xfId="0" applyNumberFormat="1" applyFont="1" applyFill="1" applyBorder="1" applyAlignment="1"/>
    <xf numFmtId="0" fontId="4" fillId="2" borderId="0" xfId="0" applyNumberFormat="1" applyFont="1" applyFill="1" applyBorder="1" applyAlignment="1">
      <alignment horizontal="left"/>
    </xf>
    <xf numFmtId="0" fontId="4" fillId="2" borderId="0" xfId="0" applyNumberFormat="1" applyFont="1" applyFill="1" applyAlignment="1">
      <alignment horizontal="left"/>
    </xf>
    <xf numFmtId="164" fontId="15" fillId="0" borderId="0" xfId="0" quotePrefix="1" applyNumberFormat="1" applyFont="1" applyAlignment="1">
      <alignment vertical="center"/>
    </xf>
    <xf numFmtId="0" fontId="1" fillId="0" borderId="56" xfId="0" quotePrefix="1" applyNumberFormat="1" applyFont="1" applyBorder="1" applyAlignment="1" applyProtection="1">
      <alignment vertical="center"/>
    </xf>
    <xf numFmtId="164" fontId="11" fillId="4" borderId="89" xfId="0" applyNumberFormat="1" applyFont="1" applyFill="1" applyBorder="1" applyAlignment="1" applyProtection="1">
      <alignment horizontal="center" vertical="center"/>
    </xf>
    <xf numFmtId="164" fontId="11" fillId="5" borderId="90" xfId="0" applyNumberFormat="1" applyFont="1" applyFill="1" applyBorder="1" applyAlignment="1" applyProtection="1">
      <alignment horizontal="center" vertical="center"/>
    </xf>
    <xf numFmtId="164" fontId="11" fillId="6" borderId="91" xfId="0" applyNumberFormat="1" applyFont="1" applyFill="1" applyBorder="1" applyAlignment="1" applyProtection="1">
      <alignment horizontal="center" vertical="center"/>
    </xf>
    <xf numFmtId="164" fontId="15" fillId="0" borderId="0" xfId="0" quotePrefix="1" applyNumberFormat="1" applyFont="1" applyAlignment="1">
      <alignment horizontal="left" vertical="center"/>
    </xf>
    <xf numFmtId="164" fontId="6" fillId="3" borderId="92" xfId="0" applyNumberFormat="1" applyFont="1" applyFill="1" applyBorder="1" applyAlignment="1" applyProtection="1">
      <alignment horizontal="center" vertical="center"/>
    </xf>
    <xf numFmtId="0" fontId="1" fillId="0" borderId="0" xfId="0" applyFont="1" applyBorder="1" applyAlignment="1" applyProtection="1">
      <alignment horizontal="center" vertical="center"/>
    </xf>
    <xf numFmtId="0" fontId="12" fillId="0" borderId="0" xfId="0" applyFont="1" applyFill="1" applyBorder="1" applyProtection="1"/>
    <xf numFmtId="0" fontId="1" fillId="0" borderId="0" xfId="0" applyFont="1" applyBorder="1" applyProtection="1"/>
    <xf numFmtId="0" fontId="1" fillId="0" borderId="0" xfId="0" applyFont="1" applyBorder="1" applyAlignment="1">
      <alignment horizontal="center"/>
    </xf>
    <xf numFmtId="3" fontId="1" fillId="0" borderId="77" xfId="0" applyNumberFormat="1" applyFont="1" applyBorder="1" applyAlignment="1" applyProtection="1">
      <alignment horizontal="left" vertical="center"/>
    </xf>
    <xf numFmtId="3" fontId="1" fillId="0" borderId="84" xfId="0" applyNumberFormat="1" applyFont="1" applyBorder="1" applyAlignment="1" applyProtection="1">
      <alignment horizontal="right"/>
    </xf>
    <xf numFmtId="3" fontId="1" fillId="0" borderId="85" xfId="0" applyNumberFormat="1" applyFont="1" applyBorder="1" applyAlignment="1" applyProtection="1">
      <alignment horizontal="right"/>
    </xf>
    <xf numFmtId="0" fontId="1" fillId="0" borderId="77" xfId="0" applyNumberFormat="1" applyFont="1" applyBorder="1" applyAlignment="1" applyProtection="1">
      <alignment horizontal="left"/>
    </xf>
    <xf numFmtId="164" fontId="1" fillId="0" borderId="59" xfId="0" quotePrefix="1" applyNumberFormat="1" applyFont="1" applyBorder="1" applyAlignment="1" applyProtection="1">
      <alignment horizontal="center"/>
    </xf>
    <xf numFmtId="3" fontId="1" fillId="0" borderId="77" xfId="0" applyNumberFormat="1" applyFont="1" applyBorder="1" applyAlignment="1" applyProtection="1">
      <alignment horizontal="left"/>
    </xf>
    <xf numFmtId="4" fontId="1" fillId="0" borderId="0" xfId="0" applyNumberFormat="1" applyFont="1" applyBorder="1" applyAlignment="1">
      <alignment horizontal="right"/>
    </xf>
    <xf numFmtId="0" fontId="4" fillId="2" borderId="94" xfId="0" applyFont="1" applyFill="1" applyBorder="1" applyAlignment="1">
      <alignment horizontal="center"/>
    </xf>
    <xf numFmtId="0" fontId="1" fillId="0" borderId="56" xfId="0" applyNumberFormat="1" applyFont="1" applyBorder="1" applyAlignment="1"/>
    <xf numFmtId="3" fontId="1" fillId="0" borderId="93" xfId="0" applyNumberFormat="1" applyFont="1" applyBorder="1" applyAlignment="1">
      <alignment horizontal="left"/>
    </xf>
    <xf numFmtId="4" fontId="4" fillId="2" borderId="0" xfId="0" applyNumberFormat="1" applyFont="1" applyFill="1" applyBorder="1" applyAlignment="1">
      <alignment horizontal="right"/>
    </xf>
    <xf numFmtId="49" fontId="1" fillId="0" borderId="0" xfId="0" applyNumberFormat="1" applyFont="1" applyBorder="1" applyAlignment="1" applyProtection="1">
      <alignment vertical="center"/>
    </xf>
    <xf numFmtId="49" fontId="1" fillId="0" borderId="0" xfId="0" quotePrefix="1" applyNumberFormat="1" applyFont="1" applyBorder="1" applyAlignment="1" applyProtection="1">
      <alignment vertical="center"/>
    </xf>
    <xf numFmtId="49" fontId="1" fillId="0" borderId="0" xfId="0" quotePrefix="1" applyNumberFormat="1" applyFont="1" applyBorder="1" applyAlignment="1">
      <alignment vertical="center"/>
    </xf>
    <xf numFmtId="164" fontId="6" fillId="3" borderId="55" xfId="0" applyNumberFormat="1" applyFont="1" applyFill="1" applyBorder="1" applyAlignment="1">
      <alignment horizontal="center" vertical="top"/>
    </xf>
    <xf numFmtId="164" fontId="7" fillId="4" borderId="89" xfId="0" applyNumberFormat="1" applyFont="1" applyFill="1" applyBorder="1" applyAlignment="1">
      <alignment horizontal="center" vertical="top"/>
    </xf>
    <xf numFmtId="164" fontId="9" fillId="5" borderId="90" xfId="0" applyNumberFormat="1" applyFont="1" applyFill="1" applyBorder="1" applyAlignment="1">
      <alignment horizontal="center" vertical="top"/>
    </xf>
    <xf numFmtId="0" fontId="1" fillId="0" borderId="56" xfId="0" quotePrefix="1" applyNumberFormat="1" applyFont="1" applyBorder="1" applyAlignment="1" applyProtection="1"/>
    <xf numFmtId="0" fontId="1" fillId="0" borderId="77" xfId="0" quotePrefix="1" applyNumberFormat="1" applyFont="1" applyBorder="1" applyAlignment="1" applyProtection="1">
      <alignment horizontal="left"/>
    </xf>
    <xf numFmtId="3" fontId="1" fillId="0" borderId="84" xfId="0" quotePrefix="1" applyNumberFormat="1" applyFont="1" applyBorder="1" applyAlignment="1" applyProtection="1">
      <alignment horizontal="right"/>
    </xf>
    <xf numFmtId="164" fontId="11" fillId="5" borderId="98" xfId="0" applyNumberFormat="1" applyFont="1" applyFill="1" applyBorder="1" applyAlignment="1" applyProtection="1">
      <alignment horizontal="center" vertical="center"/>
    </xf>
    <xf numFmtId="164" fontId="11" fillId="4" borderId="99" xfId="0" applyNumberFormat="1" applyFont="1" applyFill="1" applyBorder="1" applyAlignment="1" applyProtection="1">
      <alignment horizontal="center" vertical="center"/>
    </xf>
    <xf numFmtId="3" fontId="1" fillId="0" borderId="77" xfId="0" quotePrefix="1" applyNumberFormat="1" applyFont="1" applyBorder="1" applyAlignment="1" applyProtection="1">
      <alignment horizontal="left" vertical="center"/>
    </xf>
    <xf numFmtId="164" fontId="4" fillId="3" borderId="2" xfId="0" applyNumberFormat="1" applyFont="1" applyFill="1" applyBorder="1" applyAlignment="1">
      <alignment horizontal="center" vertical="top" textRotation="90"/>
    </xf>
    <xf numFmtId="0" fontId="1" fillId="0" borderId="0" xfId="0" applyNumberFormat="1" applyFont="1" applyAlignment="1">
      <alignment vertical="top"/>
    </xf>
    <xf numFmtId="0" fontId="1" fillId="0" borderId="0" xfId="0" applyNumberFormat="1" applyFont="1" applyAlignment="1">
      <alignment horizontal="left" vertical="top"/>
    </xf>
    <xf numFmtId="164" fontId="1" fillId="0" borderId="0" xfId="0" applyNumberFormat="1" applyFont="1" applyAlignment="1">
      <alignment horizontal="center" vertical="top"/>
    </xf>
    <xf numFmtId="164" fontId="4" fillId="4" borderId="3" xfId="0" applyNumberFormat="1" applyFont="1" applyFill="1" applyBorder="1" applyAlignment="1">
      <alignment horizontal="center" vertical="top" textRotation="90"/>
    </xf>
    <xf numFmtId="4" fontId="1" fillId="0" borderId="0" xfId="0" applyNumberFormat="1" applyFont="1" applyAlignment="1">
      <alignment horizontal="right" vertical="top"/>
    </xf>
    <xf numFmtId="164" fontId="4" fillId="5" borderId="4" xfId="0" applyNumberFormat="1" applyFont="1" applyFill="1" applyBorder="1" applyAlignment="1">
      <alignment horizontal="center" vertical="top" textRotation="90"/>
    </xf>
    <xf numFmtId="3" fontId="1" fillId="0" borderId="0" xfId="0" applyNumberFormat="1" applyFont="1" applyAlignment="1">
      <alignment horizontal="right" vertical="top"/>
    </xf>
    <xf numFmtId="164" fontId="4" fillId="6" borderId="5" xfId="0" applyNumberFormat="1" applyFont="1" applyFill="1" applyBorder="1" applyAlignment="1">
      <alignment horizontal="center" vertical="top" textRotation="90"/>
    </xf>
    <xf numFmtId="165" fontId="1" fillId="0" borderId="0" xfId="0" applyNumberFormat="1" applyFont="1" applyAlignment="1">
      <alignment horizontal="center" vertical="top"/>
    </xf>
    <xf numFmtId="0" fontId="1" fillId="0" borderId="0" xfId="0" applyNumberFormat="1" applyFont="1" applyAlignment="1">
      <alignment horizontal="center" vertical="top"/>
    </xf>
    <xf numFmtId="0" fontId="1" fillId="0" borderId="0" xfId="0" applyNumberFormat="1" applyFont="1" applyBorder="1" applyAlignment="1">
      <alignment horizontal="left" vertical="top"/>
    </xf>
    <xf numFmtId="0" fontId="1" fillId="0" borderId="0" xfId="0" applyFont="1" applyAlignment="1">
      <alignment vertical="top"/>
    </xf>
    <xf numFmtId="0" fontId="10" fillId="6" borderId="26" xfId="0" applyNumberFormat="1" applyFont="1" applyFill="1" applyBorder="1" applyAlignment="1">
      <alignment horizontal="left" vertical="top" wrapText="1"/>
    </xf>
    <xf numFmtId="0" fontId="10" fillId="6" borderId="27" xfId="0" applyNumberFormat="1" applyFont="1" applyFill="1" applyBorder="1" applyAlignment="1">
      <alignment horizontal="left" vertical="top" wrapText="1"/>
    </xf>
    <xf numFmtId="165" fontId="10" fillId="6" borderId="27" xfId="0" quotePrefix="1" applyNumberFormat="1" applyFont="1" applyFill="1" applyBorder="1" applyAlignment="1">
      <alignment horizontal="center" vertical="top" wrapText="1"/>
    </xf>
    <xf numFmtId="0" fontId="10" fillId="6" borderId="27" xfId="0" quotePrefix="1" applyNumberFormat="1" applyFont="1" applyFill="1" applyBorder="1" applyAlignment="1">
      <alignment horizontal="center" vertical="top" wrapText="1"/>
    </xf>
    <xf numFmtId="0" fontId="10" fillId="6" borderId="28" xfId="0" applyNumberFormat="1" applyFont="1" applyFill="1" applyBorder="1" applyAlignment="1">
      <alignment horizontal="left" vertical="top" wrapText="1"/>
    </xf>
    <xf numFmtId="3" fontId="10" fillId="11" borderId="24" xfId="0" applyNumberFormat="1" applyFont="1" applyFill="1" applyBorder="1" applyAlignment="1">
      <alignment horizontal="right" vertical="top" wrapText="1"/>
    </xf>
    <xf numFmtId="3" fontId="10" fillId="11" borderId="20" xfId="0" quotePrefix="1" applyNumberFormat="1" applyFont="1" applyFill="1" applyBorder="1" applyAlignment="1">
      <alignment horizontal="right" vertical="top" wrapText="1"/>
    </xf>
    <xf numFmtId="164" fontId="10" fillId="6" borderId="91" xfId="0" applyNumberFormat="1" applyFont="1" applyFill="1" applyBorder="1" applyAlignment="1">
      <alignment horizontal="center" vertical="top"/>
    </xf>
    <xf numFmtId="0" fontId="10" fillId="6" borderId="95" xfId="0" applyNumberFormat="1" applyFont="1" applyFill="1" applyBorder="1" applyAlignment="1">
      <alignment horizontal="left" vertical="top" wrapText="1"/>
    </xf>
    <xf numFmtId="0" fontId="10" fillId="6" borderId="96" xfId="0" applyNumberFormat="1" applyFont="1" applyFill="1" applyBorder="1" applyAlignment="1">
      <alignment horizontal="left" vertical="top" wrapText="1"/>
    </xf>
    <xf numFmtId="165" fontId="10" fillId="6" borderId="96" xfId="0" quotePrefix="1" applyNumberFormat="1" applyFont="1" applyFill="1" applyBorder="1" applyAlignment="1">
      <alignment horizontal="center" vertical="top" wrapText="1"/>
    </xf>
    <xf numFmtId="0" fontId="10" fillId="6" borderId="97" xfId="0" applyNumberFormat="1" applyFont="1" applyFill="1" applyBorder="1" applyAlignment="1">
      <alignment horizontal="left" vertical="top" wrapText="1"/>
    </xf>
    <xf numFmtId="3" fontId="1" fillId="0" borderId="84" xfId="0" applyNumberFormat="1" applyFont="1" applyBorder="1" applyAlignment="1" applyProtection="1">
      <alignment horizontal="right" vertical="center"/>
    </xf>
    <xf numFmtId="0" fontId="1" fillId="0" borderId="56" xfId="0" applyNumberFormat="1" applyFont="1" applyBorder="1" applyAlignment="1" applyProtection="1">
      <alignment vertical="center"/>
    </xf>
    <xf numFmtId="164" fontId="10" fillId="6" borderId="5" xfId="0" applyNumberFormat="1" applyFont="1" applyFill="1" applyBorder="1" applyAlignment="1">
      <alignment horizontal="center" vertical="top"/>
    </xf>
    <xf numFmtId="14" fontId="1" fillId="0" borderId="0" xfId="0" applyNumberFormat="1" applyFont="1" applyBorder="1" applyAlignment="1">
      <alignment horizontal="center"/>
    </xf>
    <xf numFmtId="164" fontId="15" fillId="0" borderId="0" xfId="0" quotePrefix="1" applyNumberFormat="1" applyFont="1" applyAlignment="1">
      <alignment horizontal="left" vertical="center"/>
    </xf>
    <xf numFmtId="0" fontId="0" fillId="0" borderId="0" xfId="0" applyAlignment="1">
      <alignment horizontal="right"/>
    </xf>
    <xf numFmtId="4" fontId="10" fillId="4" borderId="0" xfId="0" applyNumberFormat="1" applyFont="1" applyFill="1" applyBorder="1" applyAlignment="1">
      <alignment horizontal="right" vertical="top" wrapText="1"/>
    </xf>
    <xf numFmtId="4" fontId="4" fillId="2" borderId="0" xfId="0" applyNumberFormat="1" applyFont="1" applyFill="1" applyBorder="1" applyAlignment="1">
      <alignment horizontal="center"/>
    </xf>
    <xf numFmtId="0" fontId="16" fillId="12" borderId="0" xfId="0" applyFont="1" applyFill="1" applyAlignment="1" applyProtection="1">
      <alignment vertical="top" wrapText="1"/>
    </xf>
    <xf numFmtId="0" fontId="0" fillId="0" borderId="0" xfId="0" applyNumberFormat="1" applyFont="1" applyFill="1" applyBorder="1" applyAlignment="1" applyProtection="1"/>
    <xf numFmtId="0" fontId="18" fillId="12" borderId="0" xfId="0" applyFont="1" applyFill="1" applyAlignment="1" applyProtection="1">
      <alignment vertical="top" wrapText="1"/>
    </xf>
    <xf numFmtId="0" fontId="16" fillId="12" borderId="100" xfId="0" applyFont="1" applyFill="1" applyBorder="1" applyAlignment="1" applyProtection="1">
      <alignment vertical="top" wrapText="1"/>
    </xf>
    <xf numFmtId="0" fontId="16" fillId="12" borderId="101" xfId="0" applyFont="1" applyFill="1" applyBorder="1" applyAlignment="1" applyProtection="1">
      <alignment vertical="top" wrapText="1"/>
    </xf>
    <xf numFmtId="0" fontId="19" fillId="12" borderId="0" xfId="0" applyFont="1" applyFill="1" applyAlignment="1" applyProtection="1">
      <alignment vertical="top"/>
    </xf>
    <xf numFmtId="0" fontId="16" fillId="12" borderId="102" xfId="0" applyFont="1" applyFill="1" applyBorder="1" applyAlignment="1" applyProtection="1">
      <alignment vertical="top" wrapText="1"/>
    </xf>
    <xf numFmtId="1" fontId="19" fillId="12" borderId="0" xfId="0" applyNumberFormat="1" applyFont="1" applyFill="1" applyAlignment="1" applyProtection="1">
      <alignment vertical="top"/>
    </xf>
    <xf numFmtId="1" fontId="19" fillId="12" borderId="0" xfId="0" applyNumberFormat="1" applyFont="1" applyFill="1" applyAlignment="1" applyProtection="1">
      <alignment vertical="top" wrapText="1"/>
    </xf>
    <xf numFmtId="2" fontId="19" fillId="12" borderId="0" xfId="0" applyNumberFormat="1" applyFont="1" applyFill="1" applyAlignment="1" applyProtection="1">
      <alignment vertical="top" wrapText="1"/>
    </xf>
    <xf numFmtId="1" fontId="19" fillId="12" borderId="0" xfId="0" applyNumberFormat="1" applyFont="1" applyFill="1" applyAlignment="1" applyProtection="1"/>
    <xf numFmtId="1" fontId="19" fillId="12" borderId="0" xfId="0" applyNumberFormat="1" applyFont="1" applyFill="1" applyAlignment="1" applyProtection="1">
      <alignment wrapText="1"/>
    </xf>
    <xf numFmtId="0" fontId="20" fillId="12" borderId="0" xfId="0" applyFont="1" applyFill="1" applyAlignment="1" applyProtection="1">
      <alignment vertical="top" wrapText="1"/>
    </xf>
    <xf numFmtId="0" fontId="20" fillId="12" borderId="100" xfId="0" applyFont="1" applyFill="1" applyBorder="1" applyAlignment="1" applyProtection="1">
      <alignment vertical="top" wrapText="1"/>
    </xf>
    <xf numFmtId="0" fontId="20" fillId="12" borderId="101" xfId="0" applyFont="1" applyFill="1" applyBorder="1" applyAlignment="1" applyProtection="1">
      <alignment vertical="top" wrapText="1"/>
    </xf>
    <xf numFmtId="0" fontId="20" fillId="12" borderId="102" xfId="0" applyFont="1" applyFill="1" applyBorder="1" applyAlignment="1" applyProtection="1">
      <alignment vertical="top" wrapText="1"/>
    </xf>
    <xf numFmtId="2" fontId="19" fillId="12" borderId="0" xfId="0" applyNumberFormat="1" applyFont="1" applyFill="1" applyAlignment="1" applyProtection="1">
      <alignment wrapText="1"/>
    </xf>
    <xf numFmtId="0" fontId="20" fillId="12" borderId="103" xfId="0" applyFont="1" applyFill="1" applyBorder="1" applyAlignment="1" applyProtection="1">
      <alignment vertical="top" wrapText="1"/>
    </xf>
    <xf numFmtId="0" fontId="20" fillId="12" borderId="104" xfId="0" applyFont="1" applyFill="1" applyBorder="1" applyAlignment="1" applyProtection="1">
      <alignment vertical="top" wrapText="1"/>
    </xf>
    <xf numFmtId="1" fontId="19" fillId="12" borderId="103" xfId="0" applyNumberFormat="1" applyFont="1" applyFill="1" applyBorder="1" applyAlignment="1" applyProtection="1">
      <alignment vertical="top"/>
    </xf>
    <xf numFmtId="1" fontId="19" fillId="12" borderId="103" xfId="0" applyNumberFormat="1" applyFont="1" applyFill="1" applyBorder="1" applyAlignment="1" applyProtection="1">
      <alignment vertical="top" wrapText="1"/>
    </xf>
    <xf numFmtId="2" fontId="19" fillId="12" borderId="103" xfId="0" applyNumberFormat="1" applyFont="1" applyFill="1" applyBorder="1" applyAlignment="1" applyProtection="1">
      <alignment vertical="top" wrapText="1"/>
    </xf>
    <xf numFmtId="1" fontId="0" fillId="0" borderId="0" xfId="0" applyNumberFormat="1"/>
    <xf numFmtId="1" fontId="0" fillId="0" borderId="105" xfId="0" applyNumberFormat="1" applyBorder="1"/>
    <xf numFmtId="0" fontId="0" fillId="0" borderId="105" xfId="0" applyBorder="1"/>
    <xf numFmtId="1" fontId="21" fillId="0" borderId="105" xfId="0" applyNumberFormat="1" applyFont="1" applyBorder="1"/>
    <xf numFmtId="0" fontId="21" fillId="0" borderId="105" xfId="0" applyFont="1" applyBorder="1"/>
    <xf numFmtId="0" fontId="0" fillId="13" borderId="0" xfId="0" applyFill="1"/>
    <xf numFmtId="3" fontId="0" fillId="13" borderId="0" xfId="0" applyNumberFormat="1" applyFill="1"/>
    <xf numFmtId="0" fontId="21" fillId="0" borderId="0" xfId="0" applyFont="1"/>
    <xf numFmtId="0" fontId="1" fillId="12" borderId="0" xfId="0" applyFont="1" applyFill="1" applyAlignment="1" applyProtection="1">
      <alignment vertical="top" wrapText="1"/>
    </xf>
    <xf numFmtId="14" fontId="1" fillId="12" borderId="0" xfId="0" applyNumberFormat="1" applyFont="1" applyFill="1" applyAlignment="1" applyProtection="1">
      <alignment horizontal="center" wrapText="1"/>
    </xf>
    <xf numFmtId="14" fontId="1" fillId="12" borderId="0" xfId="0" applyNumberFormat="1" applyFont="1" applyFill="1" applyAlignment="1" applyProtection="1">
      <alignment horizontal="left" wrapText="1"/>
    </xf>
    <xf numFmtId="0" fontId="22" fillId="0" borderId="0" xfId="0" applyNumberFormat="1" applyFont="1" applyFill="1" applyBorder="1" applyAlignment="1" applyProtection="1"/>
    <xf numFmtId="0" fontId="23" fillId="12" borderId="107" xfId="0" applyFont="1" applyFill="1" applyBorder="1" applyAlignment="1" applyProtection="1">
      <alignment vertical="center"/>
    </xf>
    <xf numFmtId="14" fontId="12" fillId="12" borderId="107" xfId="0" applyNumberFormat="1" applyFont="1" applyFill="1" applyBorder="1" applyAlignment="1" applyProtection="1">
      <alignment horizontal="center" vertical="center" wrapText="1"/>
    </xf>
    <xf numFmtId="14" fontId="12" fillId="12" borderId="107" xfId="0" applyNumberFormat="1" applyFont="1" applyFill="1" applyBorder="1" applyAlignment="1" applyProtection="1">
      <alignment horizontal="left" vertical="center" wrapText="1"/>
    </xf>
    <xf numFmtId="0" fontId="23" fillId="12" borderId="107" xfId="0" applyFont="1" applyFill="1" applyBorder="1" applyAlignment="1" applyProtection="1">
      <alignment horizontal="center" vertical="center" wrapText="1"/>
    </xf>
    <xf numFmtId="0" fontId="23" fillId="0" borderId="0" xfId="0" applyNumberFormat="1" applyFont="1" applyFill="1" applyBorder="1" applyAlignment="1" applyProtection="1">
      <alignment vertical="center"/>
    </xf>
    <xf numFmtId="0" fontId="22" fillId="12" borderId="106" xfId="0" applyFont="1" applyFill="1" applyBorder="1" applyAlignment="1" applyProtection="1">
      <alignment vertical="top" wrapText="1"/>
    </xf>
    <xf numFmtId="14" fontId="1" fillId="12" borderId="106" xfId="0" applyNumberFormat="1" applyFont="1" applyFill="1" applyBorder="1" applyAlignment="1" applyProtection="1">
      <alignment horizontal="center" wrapText="1"/>
    </xf>
    <xf numFmtId="14" fontId="1" fillId="12" borderId="106" xfId="0" applyNumberFormat="1" applyFont="1" applyFill="1" applyBorder="1" applyAlignment="1" applyProtection="1">
      <alignment horizontal="left" wrapText="1"/>
    </xf>
    <xf numFmtId="14" fontId="26" fillId="12" borderId="106" xfId="0" applyNumberFormat="1" applyFont="1" applyFill="1" applyBorder="1" applyAlignment="1" applyProtection="1">
      <alignment horizontal="center" wrapText="1"/>
    </xf>
    <xf numFmtId="0" fontId="23" fillId="0" borderId="108" xfId="0" applyNumberFormat="1" applyFont="1" applyFill="1" applyBorder="1" applyAlignment="1" applyProtection="1"/>
    <xf numFmtId="14" fontId="23" fillId="0" borderId="108" xfId="0" applyNumberFormat="1" applyFont="1" applyFill="1" applyBorder="1" applyAlignment="1" applyProtection="1">
      <alignment horizontal="center"/>
    </xf>
    <xf numFmtId="14" fontId="23" fillId="0" borderId="108" xfId="0" applyNumberFormat="1" applyFont="1" applyFill="1" applyBorder="1" applyAlignment="1" applyProtection="1">
      <alignment horizontal="left"/>
    </xf>
    <xf numFmtId="14" fontId="22" fillId="0" borderId="0" xfId="0" applyNumberFormat="1" applyFont="1" applyFill="1" applyBorder="1" applyAlignment="1" applyProtection="1">
      <alignment horizontal="center"/>
    </xf>
    <xf numFmtId="14" fontId="22" fillId="0" borderId="0" xfId="0" applyNumberFormat="1" applyFont="1" applyFill="1" applyBorder="1" applyAlignment="1" applyProtection="1">
      <alignment horizontal="left"/>
    </xf>
    <xf numFmtId="0" fontId="22" fillId="14" borderId="0" xfId="0" applyNumberFormat="1" applyFont="1" applyFill="1" applyBorder="1" applyAlignment="1" applyProtection="1"/>
    <xf numFmtId="0" fontId="23" fillId="14" borderId="0" xfId="0" applyNumberFormat="1" applyFont="1" applyFill="1" applyBorder="1" applyAlignment="1" applyProtection="1">
      <alignment vertical="center"/>
    </xf>
    <xf numFmtId="0" fontId="1" fillId="12" borderId="0" xfId="0" applyFont="1" applyFill="1" applyAlignment="1" applyProtection="1">
      <alignment horizontal="center" vertical="center" wrapText="1"/>
    </xf>
    <xf numFmtId="0" fontId="22" fillId="12" borderId="106" xfId="0" applyFont="1" applyFill="1" applyBorder="1" applyAlignment="1" applyProtection="1">
      <alignment horizontal="center" vertical="center" wrapText="1"/>
    </xf>
    <xf numFmtId="0" fontId="23" fillId="0" borderId="108" xfId="0" applyNumberFormat="1" applyFont="1" applyFill="1" applyBorder="1" applyAlignment="1" applyProtection="1">
      <alignment horizontal="center" vertical="center"/>
    </xf>
    <xf numFmtId="0" fontId="22" fillId="0" borderId="0" xfId="0" applyNumberFormat="1" applyFont="1" applyFill="1" applyBorder="1" applyAlignment="1" applyProtection="1">
      <alignment horizontal="center" vertical="center"/>
    </xf>
    <xf numFmtId="0" fontId="4" fillId="15" borderId="106" xfId="0" applyFont="1" applyFill="1" applyBorder="1" applyAlignment="1" applyProtection="1">
      <alignment horizontal="center" vertical="center" wrapText="1"/>
    </xf>
    <xf numFmtId="14" fontId="4" fillId="15" borderId="106" xfId="0" applyNumberFormat="1" applyFont="1" applyFill="1" applyBorder="1" applyAlignment="1" applyProtection="1">
      <alignment horizontal="center" wrapText="1"/>
    </xf>
    <xf numFmtId="0" fontId="10" fillId="16" borderId="106" xfId="0" applyFont="1" applyFill="1" applyBorder="1" applyAlignment="1" applyProtection="1">
      <alignment horizontal="center" vertical="center" wrapText="1"/>
    </xf>
    <xf numFmtId="14" fontId="10" fillId="16" borderId="106" xfId="0" applyNumberFormat="1" applyFont="1" applyFill="1" applyBorder="1" applyAlignment="1" applyProtection="1">
      <alignment horizontal="center" wrapText="1"/>
    </xf>
    <xf numFmtId="164" fontId="15" fillId="0" borderId="0" xfId="0" quotePrefix="1" applyNumberFormat="1" applyFont="1" applyAlignment="1">
      <alignment horizontal="left" vertical="center"/>
    </xf>
    <xf numFmtId="0" fontId="17" fillId="12" borderId="0" xfId="0" applyFont="1" applyFill="1" applyAlignment="1" applyProtection="1">
      <alignment vertical="top" wrapText="1"/>
    </xf>
    <xf numFmtId="0" fontId="16" fillId="12" borderId="0" xfId="0" applyFont="1" applyFill="1" applyAlignment="1" applyProtection="1">
      <alignment vertical="top" wrapText="1"/>
    </xf>
    <xf numFmtId="0" fontId="18" fillId="12" borderId="0" xfId="0" applyFont="1" applyFill="1" applyAlignment="1" applyProtection="1">
      <alignment vertical="top" wrapText="1"/>
    </xf>
    <xf numFmtId="0" fontId="19" fillId="12" borderId="0" xfId="0" applyFont="1" applyFill="1" applyAlignment="1" applyProtection="1">
      <alignment vertical="top" wrapText="1"/>
    </xf>
    <xf numFmtId="2" fontId="19" fillId="12" borderId="0" xfId="0" applyNumberFormat="1" applyFont="1" applyFill="1" applyAlignment="1" applyProtection="1">
      <alignment vertical="top" wrapText="1"/>
    </xf>
    <xf numFmtId="1" fontId="19" fillId="12" borderId="0" xfId="0" applyNumberFormat="1" applyFont="1" applyFill="1" applyAlignment="1" applyProtection="1">
      <alignment vertical="top" wrapText="1"/>
    </xf>
    <xf numFmtId="0" fontId="19" fillId="12" borderId="0" xfId="0" applyFont="1" applyFill="1" applyAlignment="1" applyProtection="1">
      <alignment wrapText="1"/>
    </xf>
    <xf numFmtId="2" fontId="19" fillId="12" borderId="0" xfId="0" applyNumberFormat="1" applyFont="1" applyFill="1" applyAlignment="1" applyProtection="1">
      <alignment wrapText="1"/>
    </xf>
    <xf numFmtId="0" fontId="20" fillId="12" borderId="0" xfId="0" applyFont="1" applyFill="1" applyAlignment="1" applyProtection="1">
      <alignment vertical="top" wrapText="1"/>
    </xf>
    <xf numFmtId="0" fontId="19" fillId="12" borderId="103" xfId="0" applyFont="1" applyFill="1" applyBorder="1" applyAlignment="1" applyProtection="1">
      <alignment vertical="top" wrapText="1"/>
    </xf>
    <xf numFmtId="0" fontId="20" fillId="12" borderId="103" xfId="0" applyFont="1" applyFill="1" applyBorder="1" applyAlignment="1" applyProtection="1">
      <alignment vertical="top" wrapText="1"/>
    </xf>
    <xf numFmtId="1" fontId="19" fillId="12" borderId="103" xfId="0" applyNumberFormat="1" applyFont="1" applyFill="1" applyBorder="1" applyAlignment="1" applyProtection="1">
      <alignment vertical="top" wrapText="1"/>
    </xf>
    <xf numFmtId="4" fontId="4" fillId="9" borderId="11" xfId="0" applyNumberFormat="1" applyFont="1" applyFill="1" applyBorder="1" applyAlignment="1">
      <alignment horizontal="center" vertical="center"/>
    </xf>
    <xf numFmtId="4" fontId="4" fillId="9" borderId="12" xfId="0" applyNumberFormat="1" applyFont="1" applyFill="1" applyBorder="1" applyAlignment="1">
      <alignment horizontal="center" vertical="center"/>
    </xf>
    <xf numFmtId="4" fontId="4" fillId="9" borderId="15" xfId="0" applyNumberFormat="1" applyFont="1" applyFill="1" applyBorder="1" applyAlignment="1">
      <alignment horizontal="center" vertical="center"/>
    </xf>
  </cellXfs>
  <cellStyles count="2">
    <cellStyle name="Lien hypertexte" xfId="1" builtinId="8"/>
    <cellStyle name="Normal" xfId="0" builtinId="0"/>
  </cellStyles>
  <dxfs count="355">
    <dxf>
      <font>
        <b/>
        <i val="0"/>
        <strike val="0"/>
        <condense val="0"/>
        <extend val="0"/>
        <outline val="0"/>
        <shadow val="0"/>
        <u val="none"/>
        <vertAlign val="baseline"/>
        <sz val="10"/>
        <color theme="0"/>
        <name val="FranklinGothicBookCond"/>
        <scheme val="none"/>
      </font>
      <fill>
        <patternFill patternType="solid">
          <fgColor indexed="64"/>
          <bgColor rgb="FF002060"/>
        </patternFill>
      </fill>
      <alignment horizontal="center" vertical="bottom" textRotation="0" wrapText="0" indent="0" justifyLastLine="0" shrinkToFit="0" readingOrder="0"/>
      <border diagonalUp="0" diagonalDown="0" outline="0">
        <left/>
        <right/>
        <top/>
        <bottom/>
      </border>
    </dxf>
    <dxf>
      <numFmt numFmtId="0" formatCode="General"/>
    </dxf>
    <dxf>
      <font>
        <b/>
        <i val="0"/>
        <strike val="0"/>
        <condense val="0"/>
        <extend val="0"/>
        <outline val="0"/>
        <shadow val="0"/>
        <u val="none"/>
        <vertAlign val="baseline"/>
        <sz val="10"/>
        <color theme="0"/>
        <name val="FranklinGothicBookCond"/>
        <scheme val="none"/>
      </font>
      <fill>
        <patternFill patternType="solid">
          <fgColor indexed="64"/>
          <bgColor rgb="FF002060"/>
        </patternFill>
      </fill>
      <alignment horizontal="center" vertical="bottom" textRotation="0" wrapText="0" indent="0" justifyLastLine="0" shrinkToFit="0" readingOrder="0"/>
      <border diagonalUp="0" diagonalDown="0" outline="0">
        <left/>
        <right/>
        <top/>
        <bottom/>
      </border>
    </dxf>
    <dxf>
      <font>
        <b val="0"/>
        <i val="0"/>
        <strike val="0"/>
        <condense val="0"/>
        <extend val="0"/>
        <outline val="0"/>
        <shadow val="0"/>
        <u val="none"/>
        <vertAlign val="baseline"/>
        <sz val="10"/>
        <color auto="1"/>
        <name val="FranklinGothicBookCond"/>
        <scheme val="none"/>
      </font>
      <numFmt numFmtId="19" formatCode="dd/mm/yyyy"/>
      <alignment horizontal="center" vertical="bottom" textRotation="0" wrapText="0" indent="0" justifyLastLine="0" shrinkToFit="0" readingOrder="0"/>
    </dxf>
    <dxf>
      <font>
        <b/>
        <i val="0"/>
        <strike val="0"/>
        <condense val="0"/>
        <extend val="0"/>
        <outline val="0"/>
        <shadow val="0"/>
        <u val="none"/>
        <vertAlign val="baseline"/>
        <sz val="10"/>
        <color theme="0"/>
        <name val="FranklinGothicBookCond"/>
        <scheme val="none"/>
      </font>
      <fill>
        <patternFill patternType="solid">
          <fgColor indexed="64"/>
          <bgColor rgb="FF002060"/>
        </patternFill>
      </fill>
      <alignment horizontal="center" vertical="bottom" textRotation="0" wrapText="0" indent="0" justifyLastLine="0" shrinkToFit="0" readingOrder="0"/>
      <border diagonalUp="0" diagonalDown="0" outline="0">
        <left/>
        <right/>
        <top/>
        <bottom/>
      </border>
    </dxf>
    <dxf>
      <font>
        <b val="0"/>
        <i val="0"/>
        <strike val="0"/>
        <condense val="0"/>
        <extend val="0"/>
        <outline val="0"/>
        <shadow val="0"/>
        <u val="none"/>
        <vertAlign val="baseline"/>
        <sz val="10"/>
        <color auto="1"/>
        <name val="FranklinGothicBookCond"/>
        <scheme val="none"/>
      </font>
      <numFmt numFmtId="0" formatCode="General"/>
      <alignment horizontal="left" vertical="bottom" textRotation="0" wrapText="0" indent="0" justifyLastLine="0" shrinkToFit="0" readingOrder="0"/>
    </dxf>
    <dxf>
      <font>
        <b/>
        <i val="0"/>
        <strike val="0"/>
        <condense val="0"/>
        <extend val="0"/>
        <outline val="0"/>
        <shadow val="0"/>
        <u val="none"/>
        <vertAlign val="baseline"/>
        <sz val="10"/>
        <color theme="0"/>
        <name val="FranklinGothicBookCond"/>
        <scheme val="none"/>
      </font>
      <fill>
        <patternFill patternType="solid">
          <fgColor indexed="64"/>
          <bgColor rgb="FF002060"/>
        </patternFill>
      </fill>
      <alignment horizontal="center" vertical="bottom" textRotation="0" wrapText="0" indent="0" justifyLastLine="0" shrinkToFit="0" readingOrder="0"/>
      <border diagonalUp="0" diagonalDown="0" outline="0">
        <left/>
        <right/>
        <top/>
        <bottom/>
      </border>
    </dxf>
    <dxf>
      <font>
        <b val="0"/>
        <i val="0"/>
        <strike val="0"/>
        <condense val="0"/>
        <extend val="0"/>
        <outline val="0"/>
        <shadow val="0"/>
        <u val="none"/>
        <vertAlign val="baseline"/>
        <sz val="10"/>
        <color auto="1"/>
        <name val="FranklinGothicBookCond"/>
        <scheme val="none"/>
      </font>
      <numFmt numFmtId="0" formatCode="General"/>
      <alignment horizontal="left" vertical="bottom" textRotation="0" wrapText="0" indent="0" justifyLastLine="0" shrinkToFit="0" readingOrder="0"/>
    </dxf>
    <dxf>
      <font>
        <b/>
        <i val="0"/>
        <strike val="0"/>
        <condense val="0"/>
        <extend val="0"/>
        <outline val="0"/>
        <shadow val="0"/>
        <u val="none"/>
        <vertAlign val="baseline"/>
        <sz val="10"/>
        <color theme="0"/>
        <name val="FranklinGothicBookCond"/>
        <scheme val="none"/>
      </font>
      <fill>
        <patternFill patternType="solid">
          <fgColor indexed="64"/>
          <bgColor rgb="FF002060"/>
        </patternFill>
      </fill>
      <alignment horizontal="center" vertical="bottom" textRotation="0" wrapText="0" indent="0" justifyLastLine="0" shrinkToFit="0" readingOrder="0"/>
      <border diagonalUp="0" diagonalDown="0" outline="0">
        <left/>
        <right/>
        <top style="thin">
          <color theme="3" tint="-0.499984740745262"/>
        </top>
        <bottom style="thin">
          <color theme="3" tint="-0.499984740745262"/>
        </bottom>
      </border>
    </dxf>
    <dxf>
      <font>
        <b val="0"/>
        <i val="0"/>
        <strike val="0"/>
        <condense val="0"/>
        <extend val="0"/>
        <outline val="0"/>
        <shadow val="0"/>
        <u val="none"/>
        <vertAlign val="baseline"/>
        <sz val="10"/>
        <color auto="1"/>
        <name val="FranklinGothicBookCond"/>
        <scheme val="none"/>
      </font>
      <numFmt numFmtId="164" formatCode="0.0"/>
      <alignment horizontal="center" vertical="bottom" textRotation="0" wrapText="0" indent="0" justifyLastLine="0" shrinkToFit="0" readingOrder="0"/>
      <border diagonalUp="0" diagonalDown="0">
        <left/>
        <right/>
        <top style="thin">
          <color theme="3" tint="-0.499984740745262"/>
        </top>
        <bottom style="thin">
          <color theme="3" tint="-0.499984740745262"/>
        </bottom>
        <vertical/>
        <horizontal style="thin">
          <color theme="3" tint="-0.499984740745262"/>
        </horizontal>
      </border>
    </dxf>
    <dxf>
      <font>
        <b/>
        <i val="0"/>
        <strike val="0"/>
        <condense val="0"/>
        <extend val="0"/>
        <outline val="0"/>
        <shadow val="0"/>
        <u val="none"/>
        <vertAlign val="baseline"/>
        <sz val="10"/>
        <color theme="0"/>
        <name val="FranklinGothicBookCond"/>
        <scheme val="none"/>
      </font>
      <numFmt numFmtId="3" formatCode="#,##0"/>
      <fill>
        <patternFill patternType="solid">
          <fgColor indexed="64"/>
          <bgColor rgb="FF002060"/>
        </patternFill>
      </fill>
      <alignment horizontal="right" vertical="bottom" textRotation="0" wrapText="0" indent="0" justifyLastLine="0" shrinkToFit="0" readingOrder="0"/>
      <border diagonalUp="0" diagonalDown="0" outline="0">
        <left/>
        <right/>
        <top/>
        <bottom/>
      </border>
    </dxf>
    <dxf>
      <font>
        <b val="0"/>
        <i val="0"/>
        <strike val="0"/>
        <condense val="0"/>
        <extend val="0"/>
        <outline val="0"/>
        <shadow val="0"/>
        <u val="none"/>
        <vertAlign val="baseline"/>
        <sz val="10"/>
        <color auto="1"/>
        <name val="FranklinGothicBookCond"/>
        <scheme val="none"/>
      </font>
      <numFmt numFmtId="3" formatCode="#,##0"/>
      <alignment horizontal="right" vertical="bottom" textRotation="0" wrapText="0" indent="0" justifyLastLine="0" shrinkToFit="0" readingOrder="0"/>
    </dxf>
    <dxf>
      <font>
        <b/>
        <i val="0"/>
        <strike val="0"/>
        <condense val="0"/>
        <extend val="0"/>
        <outline val="0"/>
        <shadow val="0"/>
        <u val="none"/>
        <vertAlign val="baseline"/>
        <sz val="10"/>
        <color theme="0"/>
        <name val="FranklinGothicBookCond"/>
        <scheme val="none"/>
      </font>
      <fill>
        <patternFill patternType="solid">
          <fgColor indexed="64"/>
          <bgColor rgb="FF002060"/>
        </patternFill>
      </fill>
      <alignment horizontal="center" vertical="bottom" textRotation="0" wrapText="0" indent="0" justifyLastLine="0" shrinkToFit="0" readingOrder="0"/>
      <border diagonalUp="0" diagonalDown="0" outline="0">
        <left/>
        <right/>
        <top/>
        <bottom/>
      </border>
    </dxf>
    <dxf>
      <font>
        <b val="0"/>
        <i val="0"/>
        <strike val="0"/>
        <condense val="0"/>
        <extend val="0"/>
        <outline val="0"/>
        <shadow val="0"/>
        <u val="none"/>
        <vertAlign val="baseline"/>
        <sz val="10"/>
        <color auto="1"/>
        <name val="FranklinGothicBookCond"/>
        <scheme val="none"/>
      </font>
      <numFmt numFmtId="164" formatCode="0.0"/>
      <alignment horizontal="center" vertical="bottom" textRotation="0" wrapText="0" indent="0" justifyLastLine="0" shrinkToFit="0" readingOrder="0"/>
    </dxf>
    <dxf>
      <font>
        <b/>
        <i val="0"/>
        <strike val="0"/>
        <condense val="0"/>
        <extend val="0"/>
        <outline val="0"/>
        <shadow val="0"/>
        <u val="none"/>
        <vertAlign val="baseline"/>
        <sz val="10"/>
        <color theme="0"/>
        <name val="FranklinGothicBookCond"/>
        <scheme val="none"/>
      </font>
      <fill>
        <patternFill patternType="solid">
          <fgColor indexed="64"/>
          <bgColor rgb="FF002060"/>
        </patternFill>
      </fill>
      <alignment horizontal="center" vertical="bottom" textRotation="0" wrapText="0" indent="0" justifyLastLine="0" shrinkToFit="0" readingOrder="0"/>
      <border diagonalUp="0" diagonalDown="0" outline="0">
        <left/>
        <right/>
        <top/>
        <bottom/>
      </border>
    </dxf>
    <dxf>
      <font>
        <b val="0"/>
        <i val="0"/>
        <strike val="0"/>
        <condense val="0"/>
        <extend val="0"/>
        <outline val="0"/>
        <shadow val="0"/>
        <u val="none"/>
        <vertAlign val="baseline"/>
        <sz val="10"/>
        <color auto="1"/>
        <name val="FranklinGothicBookCond"/>
        <scheme val="none"/>
      </font>
      <numFmt numFmtId="4" formatCode="#,##0.00"/>
      <alignment horizontal="right" vertical="bottom" textRotation="0" wrapText="0" indent="0" justifyLastLine="0" shrinkToFit="0" readingOrder="0"/>
    </dxf>
    <dxf>
      <font>
        <b/>
        <i val="0"/>
        <strike val="0"/>
        <condense val="0"/>
        <extend val="0"/>
        <outline val="0"/>
        <shadow val="0"/>
        <u val="none"/>
        <vertAlign val="baseline"/>
        <sz val="10"/>
        <color theme="0"/>
        <name val="FranklinGothicBookCond"/>
        <scheme val="none"/>
      </font>
      <fill>
        <patternFill patternType="solid">
          <fgColor indexed="64"/>
          <bgColor rgb="FF002060"/>
        </patternFill>
      </fill>
      <alignment horizontal="center" vertical="bottom" textRotation="0" wrapText="0" indent="0" justifyLastLine="0" shrinkToFit="0" readingOrder="0"/>
      <border diagonalUp="0" diagonalDown="0" outline="0">
        <left/>
        <right/>
        <top/>
        <bottom/>
      </border>
    </dxf>
    <dxf>
      <font>
        <b val="0"/>
        <i val="0"/>
        <strike val="0"/>
        <condense val="0"/>
        <extend val="0"/>
        <outline val="0"/>
        <shadow val="0"/>
        <u val="none"/>
        <vertAlign val="baseline"/>
        <sz val="10"/>
        <color auto="1"/>
        <name val="FranklinGothicBookCond"/>
        <scheme val="none"/>
      </font>
      <numFmt numFmtId="164" formatCode="0.0"/>
      <alignment horizontal="center" vertical="bottom" textRotation="0" wrapText="0" indent="0" justifyLastLine="0" shrinkToFit="0" readingOrder="0"/>
    </dxf>
    <dxf>
      <font>
        <b/>
        <i val="0"/>
        <strike val="0"/>
        <condense val="0"/>
        <extend val="0"/>
        <outline val="0"/>
        <shadow val="0"/>
        <u val="none"/>
        <vertAlign val="baseline"/>
        <sz val="10"/>
        <color theme="0"/>
        <name val="FranklinGothicBookCond"/>
        <scheme val="none"/>
      </font>
      <fill>
        <patternFill patternType="solid">
          <fgColor indexed="64"/>
          <bgColor rgb="FF002060"/>
        </patternFill>
      </fill>
      <alignment horizontal="center" vertical="bottom" textRotation="0" wrapText="0" indent="0" justifyLastLine="0" shrinkToFit="0" readingOrder="0"/>
      <border diagonalUp="0" diagonalDown="0" outline="0">
        <left/>
        <right/>
        <top/>
        <bottom/>
      </border>
    </dxf>
    <dxf>
      <font>
        <b val="0"/>
        <i val="0"/>
        <strike val="0"/>
        <condense val="0"/>
        <extend val="0"/>
        <outline val="0"/>
        <shadow val="0"/>
        <u val="none"/>
        <vertAlign val="baseline"/>
        <sz val="10"/>
        <color auto="1"/>
        <name val="FranklinGothicBookCond"/>
        <scheme val="none"/>
      </font>
      <numFmt numFmtId="0" formatCode="General"/>
      <alignment horizontal="left" vertical="center" textRotation="0" wrapText="0" indent="0" justifyLastLine="0" shrinkToFit="0" readingOrder="0"/>
    </dxf>
    <dxf>
      <font>
        <b/>
        <i val="0"/>
        <strike val="0"/>
        <condense val="0"/>
        <extend val="0"/>
        <outline val="0"/>
        <shadow val="0"/>
        <u val="none"/>
        <vertAlign val="baseline"/>
        <sz val="10"/>
        <color theme="0"/>
        <name val="FranklinGothicBookCond"/>
        <scheme val="none"/>
      </font>
      <fill>
        <patternFill patternType="solid">
          <fgColor indexed="64"/>
          <bgColor rgb="FF002060"/>
        </patternFill>
      </fill>
      <alignment horizontal="left" vertical="bottom" textRotation="0" wrapText="0" indent="0" justifyLastLine="0" shrinkToFit="0" readingOrder="0"/>
      <border diagonalUp="0" diagonalDown="0" outline="0">
        <left/>
        <right/>
        <top/>
        <bottom/>
      </border>
    </dxf>
    <dxf>
      <font>
        <b val="0"/>
        <i val="0"/>
        <strike val="0"/>
        <condense val="0"/>
        <extend val="0"/>
        <outline val="0"/>
        <shadow val="0"/>
        <u val="none"/>
        <vertAlign val="baseline"/>
        <sz val="10"/>
        <color auto="1"/>
        <name val="FranklinGothicBookCond"/>
        <scheme val="none"/>
      </font>
      <numFmt numFmtId="0" formatCode="General"/>
      <alignment horizontal="left" vertical="bottom" textRotation="0" wrapText="0" indent="0" justifyLastLine="0" shrinkToFit="0" readingOrder="0"/>
    </dxf>
    <dxf>
      <font>
        <b/>
        <i val="0"/>
        <strike val="0"/>
        <condense val="0"/>
        <extend val="0"/>
        <outline val="0"/>
        <shadow val="0"/>
        <u val="none"/>
        <vertAlign val="baseline"/>
        <sz val="10"/>
        <color theme="0"/>
        <name val="FranklinGothicBookCond"/>
        <scheme val="none"/>
      </font>
      <fill>
        <patternFill patternType="solid">
          <fgColor indexed="64"/>
          <bgColor rgb="FF002060"/>
        </patternFill>
      </fill>
      <alignment horizontal="center" vertical="bottom" textRotation="0" wrapText="0" indent="0" justifyLastLine="0" shrinkToFit="0" readingOrder="0"/>
      <border diagonalUp="0" diagonalDown="0" outline="0">
        <left/>
        <right/>
        <top/>
        <bottom/>
      </border>
    </dxf>
    <dxf>
      <font>
        <b val="0"/>
        <i val="0"/>
        <strike val="0"/>
        <condense val="0"/>
        <extend val="0"/>
        <outline val="0"/>
        <shadow val="0"/>
        <u val="none"/>
        <vertAlign val="baseline"/>
        <sz val="10"/>
        <color auto="1"/>
        <name val="FranklinGothicBookCond"/>
        <scheme val="none"/>
      </font>
      <numFmt numFmtId="0" formatCode="General"/>
      <alignment horizontal="general" vertical="bottom" textRotation="0" wrapText="0" indent="0" justifyLastLine="0" shrinkToFit="0" readingOrder="0"/>
    </dxf>
    <dxf>
      <font>
        <b/>
        <i val="0"/>
        <strike val="0"/>
        <condense val="0"/>
        <extend val="0"/>
        <outline val="0"/>
        <shadow val="0"/>
        <u val="none"/>
        <vertAlign val="baseline"/>
        <sz val="10"/>
        <color theme="0"/>
        <name val="FranklinGothicBookCond"/>
        <scheme val="none"/>
      </font>
      <fill>
        <patternFill patternType="solid">
          <fgColor indexed="64"/>
          <bgColor rgb="FF002060"/>
        </patternFill>
      </fill>
      <alignment horizontal="center" vertical="bottom" textRotation="0" wrapText="0" indent="0" justifyLastLine="0" shrinkToFit="0" readingOrder="0"/>
      <border diagonalUp="0" diagonalDown="0" outline="0">
        <left/>
        <right/>
        <top/>
        <bottom/>
      </border>
    </dxf>
    <dxf>
      <font>
        <b val="0"/>
        <i val="0"/>
        <strike val="0"/>
        <condense val="0"/>
        <extend val="0"/>
        <outline val="0"/>
        <shadow val="0"/>
        <u val="none"/>
        <vertAlign val="baseline"/>
        <sz val="10"/>
        <color auto="1"/>
        <name val="FranklinGothicBookCond"/>
        <scheme val="none"/>
      </font>
      <numFmt numFmtId="0" formatCode="General"/>
      <alignment horizontal="left" vertical="center" textRotation="0" wrapText="0" indent="0" justifyLastLine="0" shrinkToFit="0" readingOrder="0"/>
      <protection locked="1" hidden="0"/>
    </dxf>
    <dxf>
      <font>
        <b/>
        <i val="0"/>
        <strike val="0"/>
        <condense val="0"/>
        <extend val="0"/>
        <outline val="0"/>
        <shadow val="0"/>
        <u val="none"/>
        <vertAlign val="baseline"/>
        <sz val="10"/>
        <color theme="0"/>
        <name val="FranklinGothicBookCond"/>
        <scheme val="none"/>
      </font>
      <fill>
        <patternFill patternType="solid">
          <fgColor indexed="64"/>
          <bgColor rgb="FF002060"/>
        </patternFill>
      </fill>
      <alignment horizontal="center" vertical="bottom" textRotation="0" wrapText="0" indent="0" justifyLastLine="0" shrinkToFit="0" readingOrder="0"/>
      <border diagonalUp="0" diagonalDown="0" outline="0">
        <left/>
        <right/>
        <top/>
        <bottom/>
      </border>
    </dxf>
    <dxf>
      <font>
        <b val="0"/>
        <i val="0"/>
        <strike val="0"/>
        <condense val="0"/>
        <extend val="0"/>
        <outline val="0"/>
        <shadow val="0"/>
        <u val="none"/>
        <vertAlign val="baseline"/>
        <sz val="10"/>
        <color auto="1"/>
        <name val="FranklinGothicBookCond"/>
        <scheme val="none"/>
      </font>
      <numFmt numFmtId="0" formatCode="General"/>
      <alignment horizontal="general" vertical="center" textRotation="0" wrapText="0" indent="0" justifyLastLine="0" shrinkToFit="0" readingOrder="0"/>
      <protection locked="1" hidden="0"/>
    </dxf>
    <dxf>
      <font>
        <b/>
        <i val="0"/>
        <strike val="0"/>
        <condense val="0"/>
        <extend val="0"/>
        <outline val="0"/>
        <shadow val="0"/>
        <u val="none"/>
        <vertAlign val="baseline"/>
        <sz val="10"/>
        <color theme="0"/>
        <name val="FranklinGothicBookCond"/>
        <scheme val="none"/>
      </font>
      <fill>
        <patternFill patternType="solid">
          <fgColor indexed="64"/>
          <bgColor rgb="FF002060"/>
        </patternFill>
      </fill>
      <alignment horizontal="center" vertical="bottom" textRotation="0" wrapText="0" indent="0" justifyLastLine="0" shrinkToFit="0" readingOrder="0"/>
      <border diagonalUp="0" diagonalDown="0" outline="0">
        <left/>
        <right/>
        <top/>
        <bottom/>
      </border>
    </dxf>
    <dxf>
      <font>
        <b val="0"/>
        <i val="0"/>
        <strike val="0"/>
        <condense val="0"/>
        <extend val="0"/>
        <outline val="0"/>
        <shadow val="0"/>
        <u val="none"/>
        <vertAlign val="baseline"/>
        <sz val="10"/>
        <color auto="1"/>
        <name val="FranklinGothicBookCond"/>
        <scheme val="none"/>
      </font>
      <numFmt numFmtId="0" formatCode="General"/>
      <alignment horizontal="general" vertical="center" textRotation="0" wrapText="0" indent="0" justifyLastLine="0" shrinkToFit="0" readingOrder="0"/>
      <protection locked="1" hidden="0"/>
    </dxf>
    <dxf>
      <font>
        <b/>
        <i val="0"/>
        <strike val="0"/>
        <condense val="0"/>
        <extend val="0"/>
        <outline val="0"/>
        <shadow val="0"/>
        <u val="none"/>
        <vertAlign val="baseline"/>
        <sz val="10"/>
        <color theme="0"/>
        <name val="FranklinGothicBookCond"/>
        <scheme val="none"/>
      </font>
      <fill>
        <patternFill patternType="solid">
          <fgColor indexed="64"/>
          <bgColor rgb="FF002060"/>
        </patternFill>
      </fill>
      <alignment horizontal="center" vertical="bottom" textRotation="0" wrapText="0" indent="0" justifyLastLine="0" shrinkToFit="0" readingOrder="0"/>
      <border diagonalUp="0" diagonalDown="0" outline="0">
        <left/>
        <right/>
        <top/>
        <bottom/>
      </border>
    </dxf>
    <dxf>
      <font>
        <b val="0"/>
        <i val="0"/>
        <strike val="0"/>
        <condense val="0"/>
        <extend val="0"/>
        <outline val="0"/>
        <shadow val="0"/>
        <u val="none"/>
        <vertAlign val="baseline"/>
        <sz val="10"/>
        <color auto="1"/>
        <name val="FranklinGothicBookCond"/>
        <scheme val="none"/>
      </font>
      <numFmt numFmtId="0" formatCode="General"/>
      <alignment horizontal="general" vertical="bottom" textRotation="0" wrapText="0" indent="0" justifyLastLine="0" shrinkToFit="0" readingOrder="0"/>
    </dxf>
    <dxf>
      <font>
        <b/>
        <i val="0"/>
        <strike val="0"/>
        <condense val="0"/>
        <extend val="0"/>
        <outline val="0"/>
        <shadow val="0"/>
        <u val="none"/>
        <vertAlign val="baseline"/>
        <sz val="10"/>
        <color theme="0"/>
        <name val="FranklinGothicBookCond"/>
        <scheme val="none"/>
      </font>
      <fill>
        <patternFill patternType="solid">
          <fgColor indexed="64"/>
          <bgColor rgb="FF002060"/>
        </patternFill>
      </fill>
      <alignment horizontal="center" vertical="bottom" textRotation="0" wrapText="0" indent="0" justifyLastLine="0" shrinkToFit="0" readingOrder="0"/>
      <border diagonalUp="0" diagonalDown="0" outline="0">
        <left/>
        <right/>
        <top/>
        <bottom/>
      </border>
    </dxf>
    <dxf>
      <font>
        <b val="0"/>
        <i val="0"/>
        <strike val="0"/>
        <condense val="0"/>
        <extend val="0"/>
        <outline val="0"/>
        <shadow val="0"/>
        <u val="none"/>
        <vertAlign val="baseline"/>
        <sz val="10"/>
        <color auto="1"/>
        <name val="FranklinGothicBookCond"/>
        <scheme val="none"/>
      </font>
      <numFmt numFmtId="0" formatCode="General"/>
      <alignment horizontal="general" vertical="bottom" textRotation="0" wrapText="0" indent="0" justifyLastLine="0" shrinkToFit="0" readingOrder="0"/>
    </dxf>
    <dxf>
      <font>
        <b/>
        <strike val="0"/>
        <outline val="0"/>
        <shadow val="0"/>
        <u val="none"/>
        <vertAlign val="baseline"/>
        <sz val="10"/>
        <color rgb="FFFFFFFF"/>
        <name val="FranklinGothicBookCond"/>
        <scheme val="none"/>
      </font>
      <fill>
        <patternFill patternType="solid">
          <fgColor rgb="FF000000"/>
          <bgColor rgb="FF002060"/>
        </patternFill>
      </fill>
      <alignment horizontal="center" vertical="bottom" textRotation="0" wrapText="0" indent="0" justifyLastLine="0" shrinkToFit="0" readingOrder="0"/>
    </dxf>
    <dxf>
      <font>
        <b val="0"/>
        <i val="0"/>
        <strike val="0"/>
        <condense val="0"/>
        <extend val="0"/>
        <outline val="0"/>
        <shadow val="0"/>
        <u val="none"/>
        <vertAlign val="baseline"/>
        <sz val="10"/>
        <color auto="1"/>
        <name val="FranklinGothicBookCond"/>
        <scheme val="none"/>
      </font>
      <alignment horizontal="center" vertical="center" textRotation="0" wrapText="0" indent="0" justifyLastLine="0" shrinkToFit="0" readingOrder="0"/>
      <protection locked="1" hidden="0"/>
    </dxf>
    <dxf>
      <font>
        <b val="0"/>
        <i val="0"/>
        <strike val="0"/>
        <condense val="0"/>
        <extend val="0"/>
        <outline val="0"/>
        <shadow val="0"/>
        <u val="none"/>
        <vertAlign val="baseline"/>
        <sz val="10"/>
        <color auto="1"/>
        <name val="FranklinGothicBookCond"/>
        <scheme val="none"/>
      </font>
      <alignment vertical="top" textRotation="0" indent="0" justifyLastLine="0" shrinkToFit="0" readingOrder="0"/>
    </dxf>
    <dxf>
      <font>
        <b/>
        <i val="0"/>
        <strike val="0"/>
        <condense val="0"/>
        <extend val="0"/>
        <outline val="0"/>
        <shadow val="0"/>
        <u val="none"/>
        <vertAlign val="baseline"/>
        <sz val="10"/>
        <color theme="0"/>
        <name val="FranklinGothicBookCond"/>
        <scheme val="none"/>
      </font>
      <fill>
        <patternFill patternType="solid">
          <fgColor indexed="64"/>
          <bgColor rgb="FF002060"/>
        </patternFill>
      </fill>
      <alignment horizontal="center" vertical="bottom" textRotation="0" wrapText="0" indent="0" justifyLastLine="0" shrinkToFit="0" readingOrder="0"/>
      <border diagonalUp="0" diagonalDown="0" outline="0">
        <left/>
        <right/>
        <top/>
        <bottom/>
      </border>
    </dxf>
    <dxf>
      <numFmt numFmtId="0" formatCode="General"/>
    </dxf>
    <dxf>
      <font>
        <b/>
        <i val="0"/>
        <strike val="0"/>
        <condense val="0"/>
        <extend val="0"/>
        <outline val="0"/>
        <shadow val="0"/>
        <u val="none"/>
        <vertAlign val="baseline"/>
        <sz val="10"/>
        <color theme="0"/>
        <name val="FranklinGothicBookCond"/>
        <scheme val="none"/>
      </font>
      <fill>
        <patternFill patternType="solid">
          <fgColor indexed="64"/>
          <bgColor rgb="FF002060"/>
        </patternFill>
      </fill>
      <alignment horizontal="center" vertical="bottom" textRotation="0" wrapText="0" indent="0" justifyLastLine="0" shrinkToFit="0" readingOrder="0"/>
      <border diagonalUp="0" diagonalDown="0" outline="0">
        <left/>
        <right/>
        <top/>
        <bottom/>
      </border>
    </dxf>
    <dxf>
      <font>
        <b val="0"/>
        <i val="0"/>
        <strike val="0"/>
        <condense val="0"/>
        <extend val="0"/>
        <outline val="0"/>
        <shadow val="0"/>
        <u val="none"/>
        <vertAlign val="baseline"/>
        <sz val="10"/>
        <color auto="1"/>
        <name val="FranklinGothicBookCond"/>
        <scheme val="none"/>
      </font>
      <numFmt numFmtId="0" formatCode="General"/>
      <alignment horizontal="center" vertical="center" textRotation="0" wrapText="0" indent="0" justifyLastLine="0" shrinkToFit="0" readingOrder="0"/>
    </dxf>
    <dxf>
      <font>
        <b/>
        <i val="0"/>
        <strike val="0"/>
        <condense val="0"/>
        <extend val="0"/>
        <outline val="0"/>
        <shadow val="0"/>
        <u val="none"/>
        <vertAlign val="baseline"/>
        <sz val="10"/>
        <color theme="0"/>
        <name val="FranklinGothicBookCond"/>
        <scheme val="none"/>
      </font>
      <fill>
        <patternFill patternType="solid">
          <fgColor indexed="64"/>
          <bgColor rgb="FF002060"/>
        </patternFill>
      </fill>
      <alignment horizontal="center" vertical="bottom" textRotation="0" wrapText="0" indent="0" justifyLastLine="0" shrinkToFit="0" readingOrder="0"/>
      <border diagonalUp="0" diagonalDown="0" outline="0">
        <left/>
        <right/>
        <top/>
        <bottom/>
      </border>
    </dxf>
    <dxf>
      <font>
        <b val="0"/>
        <i val="0"/>
        <strike val="0"/>
        <condense val="0"/>
        <extend val="0"/>
        <outline val="0"/>
        <shadow val="0"/>
        <u val="none"/>
        <vertAlign val="baseline"/>
        <sz val="10"/>
        <color auto="1"/>
        <name val="FranklinGothicBookCond"/>
        <scheme val="none"/>
      </font>
      <numFmt numFmtId="165" formatCode="dd/mm/yyyy;@"/>
      <alignment horizontal="center" vertical="center" textRotation="0" wrapText="0" indent="0" justifyLastLine="0" shrinkToFit="0" readingOrder="0"/>
    </dxf>
    <dxf>
      <font>
        <b/>
        <i val="0"/>
        <strike val="0"/>
        <condense val="0"/>
        <extend val="0"/>
        <outline val="0"/>
        <shadow val="0"/>
        <u val="none"/>
        <vertAlign val="baseline"/>
        <sz val="10"/>
        <color theme="0"/>
        <name val="FranklinGothicBookCond"/>
        <scheme val="none"/>
      </font>
      <fill>
        <patternFill patternType="solid">
          <fgColor indexed="64"/>
          <bgColor rgb="FF002060"/>
        </patternFill>
      </fill>
      <alignment horizontal="center" vertical="bottom" textRotation="0" wrapText="0" indent="0" justifyLastLine="0" shrinkToFit="0" readingOrder="0"/>
      <border diagonalUp="0" diagonalDown="0" outline="0">
        <left/>
        <right/>
        <top/>
        <bottom/>
      </border>
    </dxf>
    <dxf>
      <font>
        <b val="0"/>
        <i val="0"/>
        <strike val="0"/>
        <condense val="0"/>
        <extend val="0"/>
        <outline val="0"/>
        <shadow val="0"/>
        <u val="none"/>
        <vertAlign val="baseline"/>
        <sz val="10"/>
        <color auto="1"/>
        <name val="FranklinGothicBookCond"/>
        <scheme val="none"/>
      </font>
      <numFmt numFmtId="0" formatCode="General"/>
      <alignment horizontal="left" vertical="bottom" textRotation="0" wrapText="0" indent="0" justifyLastLine="0" shrinkToFit="0" readingOrder="0"/>
    </dxf>
    <dxf>
      <font>
        <b/>
        <i val="0"/>
        <strike val="0"/>
        <condense val="0"/>
        <extend val="0"/>
        <outline val="0"/>
        <shadow val="0"/>
        <u val="none"/>
        <vertAlign val="baseline"/>
        <sz val="10"/>
        <color theme="0"/>
        <name val="FranklinGothicBookCond"/>
        <scheme val="none"/>
      </font>
      <fill>
        <patternFill patternType="solid">
          <fgColor indexed="64"/>
          <bgColor rgb="FF002060"/>
        </patternFill>
      </fill>
      <alignment horizontal="center" vertical="bottom" textRotation="0" wrapText="0" indent="0" justifyLastLine="0" shrinkToFit="0" readingOrder="0"/>
      <border diagonalUp="0" diagonalDown="0" outline="0">
        <left/>
        <right/>
        <top/>
        <bottom/>
      </border>
    </dxf>
    <dxf>
      <font>
        <b val="0"/>
        <i val="0"/>
        <strike val="0"/>
        <condense val="0"/>
        <extend val="0"/>
        <outline val="0"/>
        <shadow val="0"/>
        <u val="none"/>
        <vertAlign val="baseline"/>
        <sz val="10"/>
        <color auto="1"/>
        <name val="FranklinGothicBookCond"/>
        <scheme val="none"/>
      </font>
      <numFmt numFmtId="0" formatCode="General"/>
      <alignment horizontal="left" vertical="bottom" textRotation="0" wrapText="0" indent="0" justifyLastLine="0" shrinkToFit="0" readingOrder="0"/>
    </dxf>
    <dxf>
      <font>
        <b/>
        <i val="0"/>
        <strike val="0"/>
        <condense val="0"/>
        <extend val="0"/>
        <outline val="0"/>
        <shadow val="0"/>
        <u val="none"/>
        <vertAlign val="baseline"/>
        <sz val="10"/>
        <color theme="0"/>
        <name val="FranklinGothicBookCond"/>
        <scheme val="none"/>
      </font>
      <fill>
        <patternFill patternType="solid">
          <fgColor indexed="64"/>
          <bgColor rgb="FF002060"/>
        </patternFill>
      </fill>
      <alignment horizontal="center" vertical="bottom" textRotation="0" wrapText="0" indent="0" justifyLastLine="0" shrinkToFit="0" readingOrder="0"/>
      <border diagonalUp="0" diagonalDown="0" outline="0">
        <left/>
        <right/>
        <top style="thin">
          <color theme="3" tint="-0.499984740745262"/>
        </top>
        <bottom style="thin">
          <color theme="3" tint="-0.499984740745262"/>
        </bottom>
      </border>
    </dxf>
    <dxf>
      <font>
        <b val="0"/>
        <i val="0"/>
        <strike val="0"/>
        <condense val="0"/>
        <extend val="0"/>
        <outline val="0"/>
        <shadow val="0"/>
        <u val="none"/>
        <vertAlign val="baseline"/>
        <sz val="10"/>
        <color auto="1"/>
        <name val="FranklinGothicBookCond"/>
        <scheme val="none"/>
      </font>
      <numFmt numFmtId="164" formatCode="0.0"/>
      <alignment horizontal="center" vertical="bottom" textRotation="0" wrapText="0" indent="0" justifyLastLine="0" shrinkToFit="0" readingOrder="0"/>
      <border diagonalUp="0" diagonalDown="0">
        <left/>
        <right/>
        <top style="thin">
          <color theme="3" tint="-0.499984740745262"/>
        </top>
        <bottom style="thin">
          <color theme="3" tint="-0.499984740745262"/>
        </bottom>
        <vertical/>
        <horizontal style="thin">
          <color theme="3" tint="-0.499984740745262"/>
        </horizontal>
      </border>
    </dxf>
    <dxf>
      <font>
        <b/>
        <i val="0"/>
        <strike val="0"/>
        <condense val="0"/>
        <extend val="0"/>
        <outline val="0"/>
        <shadow val="0"/>
        <u val="none"/>
        <vertAlign val="baseline"/>
        <sz val="10"/>
        <color theme="0"/>
        <name val="FranklinGothicBookCond"/>
        <scheme val="none"/>
      </font>
      <numFmt numFmtId="3" formatCode="#,##0"/>
      <fill>
        <patternFill patternType="solid">
          <fgColor indexed="64"/>
          <bgColor rgb="FF002060"/>
        </patternFill>
      </fill>
      <alignment horizontal="right" vertical="bottom" textRotation="0" wrapText="0" indent="0" justifyLastLine="0" shrinkToFit="0" readingOrder="0"/>
      <border diagonalUp="0" diagonalDown="0" outline="0">
        <left/>
        <right/>
        <top/>
        <bottom/>
      </border>
    </dxf>
    <dxf>
      <font>
        <b val="0"/>
        <i val="0"/>
        <strike val="0"/>
        <condense val="0"/>
        <extend val="0"/>
        <outline val="0"/>
        <shadow val="0"/>
        <u val="none"/>
        <vertAlign val="baseline"/>
        <sz val="10"/>
        <color auto="1"/>
        <name val="FranklinGothicBookCond"/>
        <scheme val="none"/>
      </font>
      <numFmt numFmtId="3" formatCode="#,##0"/>
      <alignment horizontal="right" vertical="bottom" textRotation="0" wrapText="0" indent="0" justifyLastLine="0" shrinkToFit="0" readingOrder="0"/>
    </dxf>
    <dxf>
      <font>
        <b/>
        <i val="0"/>
        <strike val="0"/>
        <condense val="0"/>
        <extend val="0"/>
        <outline val="0"/>
        <shadow val="0"/>
        <u val="none"/>
        <vertAlign val="baseline"/>
        <sz val="10"/>
        <color theme="0"/>
        <name val="FranklinGothicBookCond"/>
        <scheme val="none"/>
      </font>
      <fill>
        <patternFill patternType="solid">
          <fgColor indexed="64"/>
          <bgColor rgb="FF002060"/>
        </patternFill>
      </fill>
      <alignment horizontal="center" vertical="bottom" textRotation="0" wrapText="0" indent="0" justifyLastLine="0" shrinkToFit="0" readingOrder="0"/>
      <border diagonalUp="0" diagonalDown="0" outline="0">
        <left/>
        <right/>
        <top/>
        <bottom/>
      </border>
    </dxf>
    <dxf>
      <font>
        <b val="0"/>
        <i val="0"/>
        <strike val="0"/>
        <condense val="0"/>
        <extend val="0"/>
        <outline val="0"/>
        <shadow val="0"/>
        <u val="none"/>
        <vertAlign val="baseline"/>
        <sz val="10"/>
        <color auto="1"/>
        <name val="FranklinGothicBookCond"/>
        <scheme val="none"/>
      </font>
      <numFmt numFmtId="164" formatCode="0.0"/>
      <alignment horizontal="center" vertical="bottom" textRotation="0" wrapText="0" indent="0" justifyLastLine="0" shrinkToFit="0" readingOrder="0"/>
    </dxf>
    <dxf>
      <font>
        <b/>
        <i val="0"/>
        <strike val="0"/>
        <condense val="0"/>
        <extend val="0"/>
        <outline val="0"/>
        <shadow val="0"/>
        <u val="none"/>
        <vertAlign val="baseline"/>
        <sz val="10"/>
        <color theme="0"/>
        <name val="FranklinGothicBookCond"/>
        <scheme val="none"/>
      </font>
      <fill>
        <patternFill patternType="solid">
          <fgColor indexed="64"/>
          <bgColor rgb="FF002060"/>
        </patternFill>
      </fill>
      <alignment horizontal="center" vertical="bottom" textRotation="0" wrapText="0" indent="0" justifyLastLine="0" shrinkToFit="0" readingOrder="0"/>
      <border diagonalUp="0" diagonalDown="0" outline="0">
        <left/>
        <right/>
        <top/>
        <bottom/>
      </border>
    </dxf>
    <dxf>
      <font>
        <b val="0"/>
        <i val="0"/>
        <strike val="0"/>
        <condense val="0"/>
        <extend val="0"/>
        <outline val="0"/>
        <shadow val="0"/>
        <u val="none"/>
        <vertAlign val="baseline"/>
        <sz val="10"/>
        <color auto="1"/>
        <name val="FranklinGothicBookCond"/>
        <scheme val="none"/>
      </font>
      <numFmt numFmtId="4" formatCode="#,##0.00"/>
      <alignment horizontal="right" vertical="bottom" textRotation="0" wrapText="0" indent="0" justifyLastLine="0" shrinkToFit="0" readingOrder="0"/>
    </dxf>
    <dxf>
      <font>
        <b/>
        <i val="0"/>
        <strike val="0"/>
        <condense val="0"/>
        <extend val="0"/>
        <outline val="0"/>
        <shadow val="0"/>
        <u val="none"/>
        <vertAlign val="baseline"/>
        <sz val="10"/>
        <color theme="0"/>
        <name val="FranklinGothicBookCond"/>
        <scheme val="none"/>
      </font>
      <fill>
        <patternFill patternType="solid">
          <fgColor indexed="64"/>
          <bgColor rgb="FF002060"/>
        </patternFill>
      </fill>
      <alignment horizontal="center" vertical="bottom" textRotation="0" wrapText="0" indent="0" justifyLastLine="0" shrinkToFit="0" readingOrder="0"/>
      <border diagonalUp="0" diagonalDown="0" outline="0">
        <left/>
        <right/>
        <top/>
        <bottom/>
      </border>
    </dxf>
    <dxf>
      <font>
        <b val="0"/>
        <i val="0"/>
        <strike val="0"/>
        <condense val="0"/>
        <extend val="0"/>
        <outline val="0"/>
        <shadow val="0"/>
        <u val="none"/>
        <vertAlign val="baseline"/>
        <sz val="10"/>
        <color auto="1"/>
        <name val="FranklinGothicBookCond"/>
        <scheme val="none"/>
      </font>
      <numFmt numFmtId="4" formatCode="#,##0.00"/>
      <alignment horizontal="right" vertical="bottom" textRotation="0" wrapText="0" indent="0" justifyLastLine="0" shrinkToFit="0" readingOrder="0"/>
    </dxf>
    <dxf>
      <font>
        <b/>
        <i val="0"/>
        <strike val="0"/>
        <condense val="0"/>
        <extend val="0"/>
        <outline val="0"/>
        <shadow val="0"/>
        <u val="none"/>
        <vertAlign val="baseline"/>
        <sz val="10"/>
        <color theme="0"/>
        <name val="FranklinGothicBookCond"/>
        <scheme val="none"/>
      </font>
      <fill>
        <patternFill patternType="solid">
          <fgColor indexed="64"/>
          <bgColor rgb="FF002060"/>
        </patternFill>
      </fill>
      <alignment horizontal="center" vertical="bottom" textRotation="0" wrapText="0" indent="0" justifyLastLine="0" shrinkToFit="0" readingOrder="0"/>
      <border diagonalUp="0" diagonalDown="0" outline="0">
        <left/>
        <right/>
        <top/>
        <bottom/>
      </border>
    </dxf>
    <dxf>
      <font>
        <b val="0"/>
        <i val="0"/>
        <strike val="0"/>
        <condense val="0"/>
        <extend val="0"/>
        <outline val="0"/>
        <shadow val="0"/>
        <u val="none"/>
        <vertAlign val="baseline"/>
        <sz val="10"/>
        <color auto="1"/>
        <name val="FranklinGothicBookCond"/>
        <scheme val="none"/>
      </font>
      <numFmt numFmtId="4" formatCode="#,##0.00"/>
      <alignment horizontal="right" vertical="bottom" textRotation="0" wrapText="0" indent="0" justifyLastLine="0" shrinkToFit="0" readingOrder="0"/>
    </dxf>
    <dxf>
      <font>
        <b/>
        <i val="0"/>
        <strike val="0"/>
        <condense val="0"/>
        <extend val="0"/>
        <outline val="0"/>
        <shadow val="0"/>
        <u val="none"/>
        <vertAlign val="baseline"/>
        <sz val="10"/>
        <color theme="0"/>
        <name val="FranklinGothicBookCond"/>
        <scheme val="none"/>
      </font>
      <fill>
        <patternFill patternType="solid">
          <fgColor indexed="64"/>
          <bgColor rgb="FF002060"/>
        </patternFill>
      </fill>
      <alignment horizontal="center" vertical="bottom" textRotation="0" wrapText="0" indent="0" justifyLastLine="0" shrinkToFit="0" readingOrder="0"/>
      <border diagonalUp="0" diagonalDown="0" outline="0">
        <left/>
        <right/>
        <top/>
        <bottom/>
      </border>
    </dxf>
    <dxf>
      <font>
        <b val="0"/>
        <i val="0"/>
        <strike val="0"/>
        <condense val="0"/>
        <extend val="0"/>
        <outline val="0"/>
        <shadow val="0"/>
        <u val="none"/>
        <vertAlign val="baseline"/>
        <sz val="10"/>
        <color auto="1"/>
        <name val="FranklinGothicBookCond"/>
        <scheme val="none"/>
      </font>
      <numFmt numFmtId="4" formatCode="#,##0.00"/>
      <alignment horizontal="right" vertical="bottom" textRotation="0" wrapText="0" indent="0" justifyLastLine="0" shrinkToFit="0" readingOrder="0"/>
    </dxf>
    <dxf>
      <font>
        <b/>
        <i val="0"/>
        <strike val="0"/>
        <condense val="0"/>
        <extend val="0"/>
        <outline val="0"/>
        <shadow val="0"/>
        <u val="none"/>
        <vertAlign val="baseline"/>
        <sz val="10"/>
        <color theme="0"/>
        <name val="FranklinGothicBookCond"/>
        <scheme val="none"/>
      </font>
      <fill>
        <patternFill patternType="solid">
          <fgColor indexed="64"/>
          <bgColor rgb="FF002060"/>
        </patternFill>
      </fill>
      <alignment horizontal="center" vertical="bottom" textRotation="0" wrapText="0" indent="0" justifyLastLine="0" shrinkToFit="0" readingOrder="0"/>
      <border diagonalUp="0" diagonalDown="0" outline="0">
        <left/>
        <right/>
        <top/>
        <bottom/>
      </border>
    </dxf>
    <dxf>
      <font>
        <b val="0"/>
        <i val="0"/>
        <strike val="0"/>
        <condense val="0"/>
        <extend val="0"/>
        <outline val="0"/>
        <shadow val="0"/>
        <u val="none"/>
        <vertAlign val="baseline"/>
        <sz val="10"/>
        <color auto="1"/>
        <name val="FranklinGothicBookCond"/>
        <scheme val="none"/>
      </font>
      <numFmt numFmtId="164" formatCode="0.0"/>
      <alignment horizontal="center" vertical="bottom" textRotation="0" wrapText="0" indent="0" justifyLastLine="0" shrinkToFit="0" readingOrder="0"/>
    </dxf>
    <dxf>
      <font>
        <b/>
        <i val="0"/>
        <strike val="0"/>
        <condense val="0"/>
        <extend val="0"/>
        <outline val="0"/>
        <shadow val="0"/>
        <u val="none"/>
        <vertAlign val="baseline"/>
        <sz val="10"/>
        <color theme="0"/>
        <name val="FranklinGothicBookCond"/>
        <scheme val="none"/>
      </font>
      <fill>
        <patternFill patternType="solid">
          <fgColor indexed="64"/>
          <bgColor rgb="FF002060"/>
        </patternFill>
      </fill>
      <alignment horizontal="center" vertical="bottom" textRotation="0" wrapText="0" indent="0" justifyLastLine="0" shrinkToFit="0" readingOrder="0"/>
      <border diagonalUp="0" diagonalDown="0" outline="0">
        <left/>
        <right/>
        <top/>
        <bottom/>
      </border>
    </dxf>
    <dxf>
      <font>
        <b val="0"/>
        <i val="0"/>
        <strike val="0"/>
        <condense val="0"/>
        <extend val="0"/>
        <outline val="0"/>
        <shadow val="0"/>
        <u val="none"/>
        <vertAlign val="baseline"/>
        <sz val="10"/>
        <color auto="1"/>
        <name val="FranklinGothicBookCond"/>
        <scheme val="none"/>
      </font>
      <numFmt numFmtId="0" formatCode="General"/>
      <alignment horizontal="left" vertical="center" textRotation="0" wrapText="0" indent="0" justifyLastLine="0" shrinkToFit="0" readingOrder="0"/>
    </dxf>
    <dxf>
      <font>
        <b/>
        <i val="0"/>
        <strike val="0"/>
        <condense val="0"/>
        <extend val="0"/>
        <outline val="0"/>
        <shadow val="0"/>
        <u val="none"/>
        <vertAlign val="baseline"/>
        <sz val="10"/>
        <color theme="0"/>
        <name val="FranklinGothicBookCond"/>
        <scheme val="none"/>
      </font>
      <fill>
        <patternFill patternType="solid">
          <fgColor indexed="64"/>
          <bgColor rgb="FF002060"/>
        </patternFill>
      </fill>
      <alignment horizontal="left" vertical="bottom" textRotation="0" wrapText="0" indent="0" justifyLastLine="0" shrinkToFit="0" readingOrder="0"/>
      <border diagonalUp="0" diagonalDown="0" outline="0">
        <left/>
        <right/>
        <top/>
        <bottom/>
      </border>
    </dxf>
    <dxf>
      <font>
        <b val="0"/>
        <i val="0"/>
        <strike val="0"/>
        <condense val="0"/>
        <extend val="0"/>
        <outline val="0"/>
        <shadow val="0"/>
        <u val="none"/>
        <vertAlign val="baseline"/>
        <sz val="10"/>
        <color auto="1"/>
        <name val="FranklinGothicBookCond"/>
        <scheme val="none"/>
      </font>
      <numFmt numFmtId="0" formatCode="General"/>
      <alignment horizontal="left" vertical="bottom" textRotation="0" wrapText="0" indent="0" justifyLastLine="0" shrinkToFit="0" readingOrder="0"/>
    </dxf>
    <dxf>
      <font>
        <b/>
        <i val="0"/>
        <strike val="0"/>
        <condense val="0"/>
        <extend val="0"/>
        <outline val="0"/>
        <shadow val="0"/>
        <u val="none"/>
        <vertAlign val="baseline"/>
        <sz val="10"/>
        <color theme="0"/>
        <name val="FranklinGothicBookCond"/>
        <scheme val="none"/>
      </font>
      <fill>
        <patternFill patternType="solid">
          <fgColor indexed="64"/>
          <bgColor rgb="FF002060"/>
        </patternFill>
      </fill>
      <alignment horizontal="center" vertical="bottom" textRotation="0" wrapText="0" indent="0" justifyLastLine="0" shrinkToFit="0" readingOrder="0"/>
      <border diagonalUp="0" diagonalDown="0" outline="0">
        <left/>
        <right/>
        <top/>
        <bottom/>
      </border>
    </dxf>
    <dxf>
      <font>
        <b val="0"/>
        <i val="0"/>
        <strike val="0"/>
        <condense val="0"/>
        <extend val="0"/>
        <outline val="0"/>
        <shadow val="0"/>
        <u val="none"/>
        <vertAlign val="baseline"/>
        <sz val="10"/>
        <color auto="1"/>
        <name val="FranklinGothicBookCond"/>
        <scheme val="none"/>
      </font>
      <numFmt numFmtId="0" formatCode="General"/>
      <alignment horizontal="general" vertical="bottom" textRotation="0" wrapText="0" indent="0" justifyLastLine="0" shrinkToFit="0" readingOrder="0"/>
    </dxf>
    <dxf>
      <font>
        <b/>
        <i val="0"/>
        <strike val="0"/>
        <condense val="0"/>
        <extend val="0"/>
        <outline val="0"/>
        <shadow val="0"/>
        <u val="none"/>
        <vertAlign val="baseline"/>
        <sz val="10"/>
        <color theme="0"/>
        <name val="FranklinGothicBookCond"/>
        <scheme val="none"/>
      </font>
      <fill>
        <patternFill patternType="solid">
          <fgColor indexed="64"/>
          <bgColor rgb="FF002060"/>
        </patternFill>
      </fill>
      <alignment horizontal="center" vertical="bottom" textRotation="0" wrapText="0" indent="0" justifyLastLine="0" shrinkToFit="0" readingOrder="0"/>
      <border diagonalUp="0" diagonalDown="0" outline="0">
        <left/>
        <right/>
        <top/>
        <bottom/>
      </border>
    </dxf>
    <dxf>
      <font>
        <b val="0"/>
        <i val="0"/>
        <strike val="0"/>
        <condense val="0"/>
        <extend val="0"/>
        <outline val="0"/>
        <shadow val="0"/>
        <u val="none"/>
        <vertAlign val="baseline"/>
        <sz val="10"/>
        <color auto="1"/>
        <name val="FranklinGothicBookCond"/>
        <scheme val="none"/>
      </font>
      <numFmt numFmtId="0" formatCode="General"/>
      <alignment horizontal="left" vertical="center" textRotation="0" wrapText="0" indent="0" justifyLastLine="0" shrinkToFit="0" readingOrder="0"/>
      <protection locked="1" hidden="0"/>
    </dxf>
    <dxf>
      <font>
        <b/>
        <i val="0"/>
        <strike val="0"/>
        <condense val="0"/>
        <extend val="0"/>
        <outline val="0"/>
        <shadow val="0"/>
        <u val="none"/>
        <vertAlign val="baseline"/>
        <sz val="10"/>
        <color theme="0"/>
        <name val="FranklinGothicBookCond"/>
        <scheme val="none"/>
      </font>
      <fill>
        <patternFill patternType="solid">
          <fgColor indexed="64"/>
          <bgColor rgb="FF002060"/>
        </patternFill>
      </fill>
      <alignment horizontal="center" vertical="bottom" textRotation="0" wrapText="0" indent="0" justifyLastLine="0" shrinkToFit="0" readingOrder="0"/>
      <border diagonalUp="0" diagonalDown="0" outline="0">
        <left/>
        <right/>
        <top/>
        <bottom/>
      </border>
    </dxf>
    <dxf>
      <font>
        <b val="0"/>
        <i val="0"/>
        <strike val="0"/>
        <condense val="0"/>
        <extend val="0"/>
        <outline val="0"/>
        <shadow val="0"/>
        <u val="none"/>
        <vertAlign val="baseline"/>
        <sz val="10"/>
        <color auto="1"/>
        <name val="FranklinGothicBookCond"/>
        <scheme val="none"/>
      </font>
      <numFmt numFmtId="0" formatCode="General"/>
      <alignment horizontal="general" vertical="center" textRotation="0" wrapText="0" indent="0" justifyLastLine="0" shrinkToFit="0" readingOrder="0"/>
      <protection locked="1" hidden="0"/>
    </dxf>
    <dxf>
      <font>
        <b/>
        <i val="0"/>
        <strike val="0"/>
        <condense val="0"/>
        <extend val="0"/>
        <outline val="0"/>
        <shadow val="0"/>
        <u val="none"/>
        <vertAlign val="baseline"/>
        <sz val="10"/>
        <color theme="0"/>
        <name val="FranklinGothicBookCond"/>
        <scheme val="none"/>
      </font>
      <fill>
        <patternFill patternType="solid">
          <fgColor indexed="64"/>
          <bgColor rgb="FF002060"/>
        </patternFill>
      </fill>
      <alignment horizontal="center" vertical="bottom" textRotation="0" wrapText="0" indent="0" justifyLastLine="0" shrinkToFit="0" readingOrder="0"/>
      <border diagonalUp="0" diagonalDown="0" outline="0">
        <left/>
        <right/>
        <top/>
        <bottom/>
      </border>
    </dxf>
    <dxf>
      <font>
        <b val="0"/>
        <i val="0"/>
        <strike val="0"/>
        <condense val="0"/>
        <extend val="0"/>
        <outline val="0"/>
        <shadow val="0"/>
        <u val="none"/>
        <vertAlign val="baseline"/>
        <sz val="10"/>
        <color auto="1"/>
        <name val="FranklinGothicBookCond"/>
        <scheme val="none"/>
      </font>
      <numFmt numFmtId="0" formatCode="General"/>
      <alignment horizontal="general" vertical="center" textRotation="0" wrapText="0" indent="0" justifyLastLine="0" shrinkToFit="0" readingOrder="0"/>
      <protection locked="1" hidden="0"/>
    </dxf>
    <dxf>
      <font>
        <b/>
        <i val="0"/>
        <strike val="0"/>
        <condense val="0"/>
        <extend val="0"/>
        <outline val="0"/>
        <shadow val="0"/>
        <u val="none"/>
        <vertAlign val="baseline"/>
        <sz val="10"/>
        <color theme="0"/>
        <name val="FranklinGothicBookCond"/>
        <scheme val="none"/>
      </font>
      <fill>
        <patternFill patternType="solid">
          <fgColor indexed="64"/>
          <bgColor rgb="FF002060"/>
        </patternFill>
      </fill>
      <alignment horizontal="center" vertical="bottom" textRotation="0" wrapText="0" indent="0" justifyLastLine="0" shrinkToFit="0" readingOrder="0"/>
      <border diagonalUp="0" diagonalDown="0" outline="0">
        <left/>
        <right/>
        <top/>
        <bottom/>
      </border>
    </dxf>
    <dxf>
      <font>
        <b val="0"/>
        <i val="0"/>
        <strike val="0"/>
        <condense val="0"/>
        <extend val="0"/>
        <outline val="0"/>
        <shadow val="0"/>
        <u val="none"/>
        <vertAlign val="baseline"/>
        <sz val="10"/>
        <color auto="1"/>
        <name val="FranklinGothicBookCond"/>
        <scheme val="none"/>
      </font>
      <numFmt numFmtId="0" formatCode="General"/>
      <alignment horizontal="general" vertical="bottom" textRotation="0" wrapText="0" indent="0" justifyLastLine="0" shrinkToFit="0" readingOrder="0"/>
    </dxf>
    <dxf>
      <font>
        <b/>
        <i val="0"/>
        <strike val="0"/>
        <condense val="0"/>
        <extend val="0"/>
        <outline val="0"/>
        <shadow val="0"/>
        <u val="none"/>
        <vertAlign val="baseline"/>
        <sz val="10"/>
        <color theme="0"/>
        <name val="FranklinGothicBookCond"/>
        <scheme val="none"/>
      </font>
      <fill>
        <patternFill patternType="solid">
          <fgColor indexed="64"/>
          <bgColor rgb="FF002060"/>
        </patternFill>
      </fill>
      <alignment horizontal="center" vertical="bottom" textRotation="0" wrapText="0" indent="0" justifyLastLine="0" shrinkToFit="0" readingOrder="0"/>
      <border diagonalUp="0" diagonalDown="0" outline="0">
        <left/>
        <right/>
        <top/>
        <bottom/>
      </border>
    </dxf>
    <dxf>
      <font>
        <b val="0"/>
        <i val="0"/>
        <strike val="0"/>
        <condense val="0"/>
        <extend val="0"/>
        <outline val="0"/>
        <shadow val="0"/>
        <u val="none"/>
        <vertAlign val="baseline"/>
        <sz val="10"/>
        <color auto="1"/>
        <name val="FranklinGothicBookCond"/>
        <scheme val="none"/>
      </font>
      <numFmt numFmtId="0" formatCode="General"/>
      <alignment horizontal="general" vertical="bottom" textRotation="0" wrapText="0" indent="0" justifyLastLine="0" shrinkToFit="0" readingOrder="0"/>
    </dxf>
    <dxf>
      <font>
        <b/>
        <strike val="0"/>
        <outline val="0"/>
        <shadow val="0"/>
        <u val="none"/>
        <vertAlign val="baseline"/>
        <sz val="10"/>
        <color rgb="FFFFFFFF"/>
        <name val="FranklinGothicBookCond"/>
        <scheme val="none"/>
      </font>
      <fill>
        <patternFill patternType="solid">
          <fgColor rgb="FF000000"/>
          <bgColor rgb="FF002060"/>
        </patternFill>
      </fill>
      <alignment horizontal="center" vertical="bottom" textRotation="0" wrapText="0" indent="0" justifyLastLine="0" shrinkToFit="0" readingOrder="0"/>
    </dxf>
    <dxf>
      <font>
        <b val="0"/>
        <i val="0"/>
        <strike val="0"/>
        <condense val="0"/>
        <extend val="0"/>
        <outline val="0"/>
        <shadow val="0"/>
        <u val="none"/>
        <vertAlign val="baseline"/>
        <sz val="10"/>
        <color auto="1"/>
        <name val="FranklinGothicBookCond"/>
        <scheme val="none"/>
      </font>
      <alignment horizontal="center" vertical="center" textRotation="0" wrapText="0" indent="0" justifyLastLine="0" shrinkToFit="0" readingOrder="0"/>
      <protection locked="1" hidden="0"/>
    </dxf>
    <dxf>
      <font>
        <b val="0"/>
        <i val="0"/>
        <strike val="0"/>
        <condense val="0"/>
        <extend val="0"/>
        <outline val="0"/>
        <shadow val="0"/>
        <u val="none"/>
        <vertAlign val="baseline"/>
        <sz val="10"/>
        <color auto="1"/>
        <name val="FranklinGothicBookCond"/>
        <scheme val="none"/>
      </font>
      <alignment vertical="top" textRotation="0" indent="0" justifyLastLine="0" shrinkToFit="0" readingOrder="0"/>
    </dxf>
    <dxf>
      <font>
        <b/>
        <i val="0"/>
        <strike val="0"/>
        <condense val="0"/>
        <extend val="0"/>
        <outline val="0"/>
        <shadow val="0"/>
        <u val="none"/>
        <vertAlign val="baseline"/>
        <sz val="10"/>
        <color theme="0"/>
        <name val="FranklinGothicBookCond"/>
        <scheme val="none"/>
      </font>
      <fill>
        <patternFill patternType="solid">
          <fgColor indexed="64"/>
          <bgColor rgb="FF002060"/>
        </patternFill>
      </fill>
      <alignment horizontal="center" vertical="bottom" textRotation="0" wrapText="0" indent="0" justifyLastLine="0" shrinkToFit="0" readingOrder="0"/>
      <border diagonalUp="0" diagonalDown="0" outline="0">
        <left/>
        <right/>
        <top/>
        <bottom/>
      </border>
    </dxf>
    <dxf>
      <numFmt numFmtId="0" formatCode="General"/>
    </dxf>
    <dxf>
      <font>
        <b/>
        <i val="0"/>
        <strike val="0"/>
        <condense val="0"/>
        <extend val="0"/>
        <outline val="0"/>
        <shadow val="0"/>
        <u val="none"/>
        <vertAlign val="baseline"/>
        <sz val="10"/>
        <color theme="0"/>
        <name val="FranklinGothicBookCond"/>
        <scheme val="none"/>
      </font>
      <fill>
        <patternFill patternType="solid">
          <fgColor indexed="64"/>
          <bgColor rgb="FF002060"/>
        </patternFill>
      </fill>
      <alignment horizontal="center" vertical="bottom" textRotation="0" wrapText="0" indent="0" justifyLastLine="0" shrinkToFit="0" readingOrder="0"/>
      <border diagonalUp="0" diagonalDown="0" outline="0">
        <left/>
        <right/>
        <top/>
        <bottom/>
      </border>
    </dxf>
    <dxf>
      <font>
        <b val="0"/>
        <i val="0"/>
        <strike val="0"/>
        <condense val="0"/>
        <extend val="0"/>
        <outline val="0"/>
        <shadow val="0"/>
        <u val="none"/>
        <vertAlign val="baseline"/>
        <sz val="10"/>
        <color auto="1"/>
        <name val="FranklinGothicBookCond"/>
        <scheme val="none"/>
      </font>
      <numFmt numFmtId="0" formatCode="General"/>
      <alignment horizontal="center" vertical="center" textRotation="0" wrapText="0" indent="0" justifyLastLine="0" shrinkToFit="0" readingOrder="0"/>
    </dxf>
    <dxf>
      <font>
        <b/>
        <i val="0"/>
        <strike val="0"/>
        <condense val="0"/>
        <extend val="0"/>
        <outline val="0"/>
        <shadow val="0"/>
        <u val="none"/>
        <vertAlign val="baseline"/>
        <sz val="10"/>
        <color theme="0"/>
        <name val="FranklinGothicBookCond"/>
        <scheme val="none"/>
      </font>
      <fill>
        <patternFill patternType="solid">
          <fgColor indexed="64"/>
          <bgColor rgb="FF002060"/>
        </patternFill>
      </fill>
      <alignment horizontal="center" vertical="bottom" textRotation="0" wrapText="0" indent="0" justifyLastLine="0" shrinkToFit="0" readingOrder="0"/>
      <border diagonalUp="0" diagonalDown="0" outline="0">
        <left/>
        <right/>
        <top/>
        <bottom/>
      </border>
    </dxf>
    <dxf>
      <font>
        <b val="0"/>
        <i val="0"/>
        <strike val="0"/>
        <condense val="0"/>
        <extend val="0"/>
        <outline val="0"/>
        <shadow val="0"/>
        <u val="none"/>
        <vertAlign val="baseline"/>
        <sz val="10"/>
        <color auto="1"/>
        <name val="FranklinGothicBookCond"/>
        <scheme val="none"/>
      </font>
      <numFmt numFmtId="165" formatCode="dd/mm/yyyy;@"/>
      <alignment horizontal="center" vertical="center" textRotation="0" wrapText="0" indent="0" justifyLastLine="0" shrinkToFit="0" readingOrder="0"/>
    </dxf>
    <dxf>
      <font>
        <b/>
        <i val="0"/>
        <strike val="0"/>
        <condense val="0"/>
        <extend val="0"/>
        <outline val="0"/>
        <shadow val="0"/>
        <u val="none"/>
        <vertAlign val="baseline"/>
        <sz val="10"/>
        <color theme="0"/>
        <name val="FranklinGothicBookCond"/>
        <scheme val="none"/>
      </font>
      <fill>
        <patternFill patternType="solid">
          <fgColor indexed="64"/>
          <bgColor rgb="FF002060"/>
        </patternFill>
      </fill>
      <alignment horizontal="center" vertical="bottom" textRotation="0" wrapText="0" indent="0" justifyLastLine="0" shrinkToFit="0" readingOrder="0"/>
      <border diagonalUp="0" diagonalDown="0" outline="0">
        <left/>
        <right/>
        <top/>
        <bottom/>
      </border>
    </dxf>
    <dxf>
      <font>
        <b val="0"/>
        <i val="0"/>
        <strike val="0"/>
        <condense val="0"/>
        <extend val="0"/>
        <outline val="0"/>
        <shadow val="0"/>
        <u val="none"/>
        <vertAlign val="baseline"/>
        <sz val="10"/>
        <color auto="1"/>
        <name val="FranklinGothicBookCond"/>
        <scheme val="none"/>
      </font>
      <numFmt numFmtId="0" formatCode="General"/>
      <alignment horizontal="left" vertical="bottom" textRotation="0" wrapText="0" indent="0" justifyLastLine="0" shrinkToFit="0" readingOrder="0"/>
    </dxf>
    <dxf>
      <font>
        <b/>
        <i val="0"/>
        <strike val="0"/>
        <condense val="0"/>
        <extend val="0"/>
        <outline val="0"/>
        <shadow val="0"/>
        <u val="none"/>
        <vertAlign val="baseline"/>
        <sz val="10"/>
        <color theme="0"/>
        <name val="FranklinGothicBookCond"/>
        <scheme val="none"/>
      </font>
      <fill>
        <patternFill patternType="solid">
          <fgColor indexed="64"/>
          <bgColor rgb="FF002060"/>
        </patternFill>
      </fill>
      <alignment horizontal="center" vertical="bottom" textRotation="0" wrapText="0" indent="0" justifyLastLine="0" shrinkToFit="0" readingOrder="0"/>
      <border diagonalUp="0" diagonalDown="0" outline="0">
        <left/>
        <right/>
        <top/>
        <bottom/>
      </border>
    </dxf>
    <dxf>
      <font>
        <b val="0"/>
        <i val="0"/>
        <strike val="0"/>
        <condense val="0"/>
        <extend val="0"/>
        <outline val="0"/>
        <shadow val="0"/>
        <u val="none"/>
        <vertAlign val="baseline"/>
        <sz val="10"/>
        <color auto="1"/>
        <name val="FranklinGothicBookCond"/>
        <scheme val="none"/>
      </font>
      <numFmt numFmtId="0" formatCode="General"/>
      <alignment horizontal="left" vertical="bottom" textRotation="0" wrapText="0" indent="0" justifyLastLine="0" shrinkToFit="0" readingOrder="0"/>
    </dxf>
    <dxf>
      <font>
        <b/>
        <i val="0"/>
        <strike val="0"/>
        <condense val="0"/>
        <extend val="0"/>
        <outline val="0"/>
        <shadow val="0"/>
        <u val="none"/>
        <vertAlign val="baseline"/>
        <sz val="10"/>
        <color theme="0"/>
        <name val="FranklinGothicBookCond"/>
        <scheme val="none"/>
      </font>
      <fill>
        <patternFill patternType="solid">
          <fgColor indexed="64"/>
          <bgColor rgb="FF002060"/>
        </patternFill>
      </fill>
      <alignment horizontal="center" vertical="bottom" textRotation="0" wrapText="0" indent="0" justifyLastLine="0" shrinkToFit="0" readingOrder="0"/>
      <border diagonalUp="0" diagonalDown="0" outline="0">
        <left/>
        <right/>
        <top/>
        <bottom style="thin">
          <color theme="3" tint="-0.499984740745262"/>
        </bottom>
      </border>
    </dxf>
    <dxf>
      <font>
        <b val="0"/>
        <i val="0"/>
        <strike val="0"/>
        <condense val="0"/>
        <extend val="0"/>
        <outline val="0"/>
        <shadow val="0"/>
        <u val="none"/>
        <vertAlign val="baseline"/>
        <sz val="10"/>
        <color auto="1"/>
        <name val="FranklinGothicBookCond"/>
        <scheme val="none"/>
      </font>
      <numFmt numFmtId="164" formatCode="0.0"/>
      <alignment horizontal="center" vertical="bottom" textRotation="0" wrapText="0" indent="0" justifyLastLine="0" shrinkToFit="0" readingOrder="0"/>
      <border diagonalUp="0" diagonalDown="0">
        <left/>
        <right/>
        <top style="thin">
          <color theme="3" tint="-0.499984740745262"/>
        </top>
        <bottom style="thin">
          <color theme="3" tint="-0.499984740745262"/>
        </bottom>
        <vertical/>
        <horizontal style="thin">
          <color theme="3" tint="-0.499984740745262"/>
        </horizontal>
      </border>
    </dxf>
    <dxf>
      <font>
        <b/>
        <i val="0"/>
        <strike val="0"/>
        <condense val="0"/>
        <extend val="0"/>
        <outline val="0"/>
        <shadow val="0"/>
        <u val="none"/>
        <vertAlign val="baseline"/>
        <sz val="10"/>
        <color theme="0"/>
        <name val="FranklinGothicBookCond"/>
        <scheme val="none"/>
      </font>
      <numFmt numFmtId="3" formatCode="#,##0"/>
      <fill>
        <patternFill patternType="solid">
          <fgColor indexed="64"/>
          <bgColor rgb="FF002060"/>
        </patternFill>
      </fill>
      <alignment horizontal="right" vertical="bottom" textRotation="0" wrapText="0" indent="0" justifyLastLine="0" shrinkToFit="0" readingOrder="0"/>
      <border diagonalUp="0" diagonalDown="0" outline="0">
        <left/>
        <right/>
        <top/>
        <bottom/>
      </border>
    </dxf>
    <dxf>
      <font>
        <b val="0"/>
        <i val="0"/>
        <strike val="0"/>
        <condense val="0"/>
        <extend val="0"/>
        <outline val="0"/>
        <shadow val="0"/>
        <u val="none"/>
        <vertAlign val="baseline"/>
        <sz val="10"/>
        <color auto="1"/>
        <name val="FranklinGothicBookCond"/>
        <scheme val="none"/>
      </font>
      <numFmt numFmtId="3" formatCode="#,##0"/>
      <alignment horizontal="right" vertical="bottom" textRotation="0" wrapText="0" indent="0" justifyLastLine="0" shrinkToFit="0" readingOrder="0"/>
    </dxf>
    <dxf>
      <font>
        <b/>
        <i val="0"/>
        <strike val="0"/>
        <condense val="0"/>
        <extend val="0"/>
        <outline val="0"/>
        <shadow val="0"/>
        <u val="none"/>
        <vertAlign val="baseline"/>
        <sz val="10"/>
        <color theme="0"/>
        <name val="FranklinGothicBookCond"/>
        <scheme val="none"/>
      </font>
      <fill>
        <patternFill patternType="solid">
          <fgColor indexed="64"/>
          <bgColor rgb="FF002060"/>
        </patternFill>
      </fill>
      <alignment horizontal="center" vertical="bottom" textRotation="0" wrapText="0" indent="0" justifyLastLine="0" shrinkToFit="0" readingOrder="0"/>
      <border diagonalUp="0" diagonalDown="0" outline="0">
        <left/>
        <right/>
        <top/>
        <bottom/>
      </border>
    </dxf>
    <dxf>
      <font>
        <b val="0"/>
        <i val="0"/>
        <strike val="0"/>
        <condense val="0"/>
        <extend val="0"/>
        <outline val="0"/>
        <shadow val="0"/>
        <u val="none"/>
        <vertAlign val="baseline"/>
        <sz val="10"/>
        <color auto="1"/>
        <name val="FranklinGothicBookCond"/>
        <scheme val="none"/>
      </font>
      <numFmt numFmtId="164" formatCode="0.0"/>
      <alignment horizontal="center" vertical="bottom" textRotation="0" wrapText="0" indent="0" justifyLastLine="0" shrinkToFit="0" readingOrder="0"/>
    </dxf>
    <dxf>
      <font>
        <b/>
        <i val="0"/>
        <strike val="0"/>
        <condense val="0"/>
        <extend val="0"/>
        <outline val="0"/>
        <shadow val="0"/>
        <u val="none"/>
        <vertAlign val="baseline"/>
        <sz val="10"/>
        <color theme="0"/>
        <name val="FranklinGothicBookCond"/>
        <scheme val="none"/>
      </font>
      <fill>
        <patternFill patternType="solid">
          <fgColor indexed="64"/>
          <bgColor rgb="FF002060"/>
        </patternFill>
      </fill>
      <alignment horizontal="center" vertical="bottom" textRotation="0" wrapText="0" indent="0" justifyLastLine="0" shrinkToFit="0" readingOrder="0"/>
      <border diagonalUp="0" diagonalDown="0" outline="0">
        <left/>
        <right/>
        <top/>
        <bottom/>
      </border>
    </dxf>
    <dxf>
      <font>
        <b val="0"/>
        <i val="0"/>
        <strike val="0"/>
        <condense val="0"/>
        <extend val="0"/>
        <outline val="0"/>
        <shadow val="0"/>
        <u val="none"/>
        <vertAlign val="baseline"/>
        <sz val="10"/>
        <color auto="1"/>
        <name val="FranklinGothicBookCond"/>
        <scheme val="none"/>
      </font>
      <numFmt numFmtId="0" formatCode="General"/>
      <alignment horizontal="left" vertical="center" textRotation="0" wrapText="0" indent="0" justifyLastLine="0" shrinkToFit="0" readingOrder="0"/>
    </dxf>
    <dxf>
      <font>
        <b/>
        <i val="0"/>
        <strike val="0"/>
        <condense val="0"/>
        <extend val="0"/>
        <outline val="0"/>
        <shadow val="0"/>
        <u val="none"/>
        <vertAlign val="baseline"/>
        <sz val="10"/>
        <color theme="0"/>
        <name val="FranklinGothicBookCond"/>
        <scheme val="none"/>
      </font>
      <fill>
        <patternFill patternType="solid">
          <fgColor indexed="64"/>
          <bgColor rgb="FF002060"/>
        </patternFill>
      </fill>
      <alignment horizontal="left" vertical="bottom" textRotation="0" wrapText="0" indent="0" justifyLastLine="0" shrinkToFit="0" readingOrder="0"/>
      <border diagonalUp="0" diagonalDown="0" outline="0">
        <left/>
        <right/>
        <top/>
        <bottom/>
      </border>
    </dxf>
    <dxf>
      <font>
        <b val="0"/>
        <i val="0"/>
        <strike val="0"/>
        <condense val="0"/>
        <extend val="0"/>
        <outline val="0"/>
        <shadow val="0"/>
        <u val="none"/>
        <vertAlign val="baseline"/>
        <sz val="10"/>
        <color auto="1"/>
        <name val="FranklinGothicBookCond"/>
        <scheme val="none"/>
      </font>
      <numFmt numFmtId="0" formatCode="General"/>
      <alignment horizontal="left" vertical="bottom" textRotation="0" wrapText="0" indent="0" justifyLastLine="0" shrinkToFit="0" readingOrder="0"/>
    </dxf>
    <dxf>
      <font>
        <b/>
        <i val="0"/>
        <strike val="0"/>
        <condense val="0"/>
        <extend val="0"/>
        <outline val="0"/>
        <shadow val="0"/>
        <u val="none"/>
        <vertAlign val="baseline"/>
        <sz val="10"/>
        <color theme="0"/>
        <name val="FranklinGothicBookCond"/>
        <scheme val="none"/>
      </font>
      <fill>
        <patternFill patternType="solid">
          <fgColor indexed="64"/>
          <bgColor rgb="FF002060"/>
        </patternFill>
      </fill>
      <alignment horizontal="center" vertical="bottom" textRotation="0" wrapText="0" indent="0" justifyLastLine="0" shrinkToFit="0" readingOrder="0"/>
      <border diagonalUp="0" diagonalDown="0" outline="0">
        <left/>
        <right/>
        <top/>
        <bottom/>
      </border>
    </dxf>
    <dxf>
      <font>
        <b val="0"/>
        <i val="0"/>
        <strike val="0"/>
        <condense val="0"/>
        <extend val="0"/>
        <outline val="0"/>
        <shadow val="0"/>
        <u val="none"/>
        <vertAlign val="baseline"/>
        <sz val="10"/>
        <color auto="1"/>
        <name val="FranklinGothicBookCond"/>
        <scheme val="none"/>
      </font>
      <numFmt numFmtId="0" formatCode="General"/>
      <alignment horizontal="general" vertical="bottom" textRotation="0" wrapText="0" indent="0" justifyLastLine="0" shrinkToFit="0" readingOrder="0"/>
    </dxf>
    <dxf>
      <font>
        <b/>
        <i val="0"/>
        <strike val="0"/>
        <condense val="0"/>
        <extend val="0"/>
        <outline val="0"/>
        <shadow val="0"/>
        <u val="none"/>
        <vertAlign val="baseline"/>
        <sz val="10"/>
        <color theme="0"/>
        <name val="FranklinGothicBookCond"/>
        <scheme val="none"/>
      </font>
      <fill>
        <patternFill patternType="solid">
          <fgColor indexed="64"/>
          <bgColor rgb="FF002060"/>
        </patternFill>
      </fill>
      <alignment horizontal="center" vertical="bottom" textRotation="0" wrapText="0" indent="0" justifyLastLine="0" shrinkToFit="0" readingOrder="0"/>
      <border diagonalUp="0" diagonalDown="0" outline="0">
        <left/>
        <right/>
        <top/>
        <bottom/>
      </border>
    </dxf>
    <dxf>
      <font>
        <b val="0"/>
        <i val="0"/>
        <strike val="0"/>
        <condense val="0"/>
        <extend val="0"/>
        <outline val="0"/>
        <shadow val="0"/>
        <u val="none"/>
        <vertAlign val="baseline"/>
        <sz val="10"/>
        <color auto="1"/>
        <name val="FranklinGothicBookCond"/>
        <scheme val="none"/>
      </font>
      <numFmt numFmtId="0" formatCode="General"/>
      <alignment horizontal="left" vertical="center" textRotation="0" wrapText="0" indent="0" justifyLastLine="0" shrinkToFit="0" readingOrder="0"/>
      <protection locked="1" hidden="0"/>
    </dxf>
    <dxf>
      <font>
        <b/>
        <i val="0"/>
        <strike val="0"/>
        <condense val="0"/>
        <extend val="0"/>
        <outline val="0"/>
        <shadow val="0"/>
        <u val="none"/>
        <vertAlign val="baseline"/>
        <sz val="10"/>
        <color theme="0"/>
        <name val="FranklinGothicBookCond"/>
        <scheme val="none"/>
      </font>
      <fill>
        <patternFill patternType="solid">
          <fgColor indexed="64"/>
          <bgColor rgb="FF002060"/>
        </patternFill>
      </fill>
      <alignment horizontal="center" vertical="bottom" textRotation="0" wrapText="0" indent="0" justifyLastLine="0" shrinkToFit="0" readingOrder="0"/>
      <border diagonalUp="0" diagonalDown="0" outline="0">
        <left/>
        <right/>
        <top/>
        <bottom/>
      </border>
    </dxf>
    <dxf>
      <font>
        <b val="0"/>
        <i val="0"/>
        <strike val="0"/>
        <condense val="0"/>
        <extend val="0"/>
        <outline val="0"/>
        <shadow val="0"/>
        <u val="none"/>
        <vertAlign val="baseline"/>
        <sz val="10"/>
        <color auto="1"/>
        <name val="FranklinGothicBookCond"/>
        <scheme val="none"/>
      </font>
      <numFmt numFmtId="0" formatCode="General"/>
      <alignment horizontal="general" vertical="center" textRotation="0" wrapText="0" indent="0" justifyLastLine="0" shrinkToFit="0" readingOrder="0"/>
      <protection locked="1" hidden="0"/>
    </dxf>
    <dxf>
      <font>
        <b/>
        <i val="0"/>
        <strike val="0"/>
        <condense val="0"/>
        <extend val="0"/>
        <outline val="0"/>
        <shadow val="0"/>
        <u val="none"/>
        <vertAlign val="baseline"/>
        <sz val="10"/>
        <color theme="0"/>
        <name val="FranklinGothicBookCond"/>
        <scheme val="none"/>
      </font>
      <fill>
        <patternFill patternType="solid">
          <fgColor indexed="64"/>
          <bgColor rgb="FF002060"/>
        </patternFill>
      </fill>
      <alignment horizontal="center" vertical="bottom" textRotation="0" wrapText="0" indent="0" justifyLastLine="0" shrinkToFit="0" readingOrder="0"/>
      <border diagonalUp="0" diagonalDown="0" outline="0">
        <left/>
        <right/>
        <top/>
        <bottom/>
      </border>
    </dxf>
    <dxf>
      <font>
        <b val="0"/>
        <i val="0"/>
        <strike val="0"/>
        <condense val="0"/>
        <extend val="0"/>
        <outline val="0"/>
        <shadow val="0"/>
        <u val="none"/>
        <vertAlign val="baseline"/>
        <sz val="10"/>
        <color auto="1"/>
        <name val="FranklinGothicBookCond"/>
        <scheme val="none"/>
      </font>
      <numFmt numFmtId="0" formatCode="General"/>
      <alignment horizontal="general" vertical="center" textRotation="0" wrapText="0" indent="0" justifyLastLine="0" shrinkToFit="0" readingOrder="0"/>
      <protection locked="1" hidden="0"/>
    </dxf>
    <dxf>
      <font>
        <b/>
        <i val="0"/>
        <strike val="0"/>
        <condense val="0"/>
        <extend val="0"/>
        <outline val="0"/>
        <shadow val="0"/>
        <u val="none"/>
        <vertAlign val="baseline"/>
        <sz val="10"/>
        <color theme="0"/>
        <name val="FranklinGothicBookCond"/>
        <scheme val="none"/>
      </font>
      <fill>
        <patternFill patternType="solid">
          <fgColor indexed="64"/>
          <bgColor rgb="FF002060"/>
        </patternFill>
      </fill>
      <alignment horizontal="center" vertical="bottom" textRotation="0" wrapText="0" indent="0" justifyLastLine="0" shrinkToFit="0" readingOrder="0"/>
      <border diagonalUp="0" diagonalDown="0" outline="0">
        <left/>
        <right/>
        <top/>
        <bottom/>
      </border>
    </dxf>
    <dxf>
      <font>
        <b val="0"/>
        <i val="0"/>
        <strike val="0"/>
        <condense val="0"/>
        <extend val="0"/>
        <outline val="0"/>
        <shadow val="0"/>
        <u val="none"/>
        <vertAlign val="baseline"/>
        <sz val="10"/>
        <color auto="1"/>
        <name val="FranklinGothicBookCond"/>
        <scheme val="none"/>
      </font>
      <numFmt numFmtId="0" formatCode="General"/>
      <alignment horizontal="general" vertical="bottom" textRotation="0" wrapText="0" indent="0" justifyLastLine="0" shrinkToFit="0" readingOrder="0"/>
    </dxf>
    <dxf>
      <font>
        <b/>
        <i val="0"/>
        <strike val="0"/>
        <condense val="0"/>
        <extend val="0"/>
        <outline val="0"/>
        <shadow val="0"/>
        <u val="none"/>
        <vertAlign val="baseline"/>
        <sz val="10"/>
        <color theme="0"/>
        <name val="FranklinGothicBookCond"/>
        <scheme val="none"/>
      </font>
      <fill>
        <patternFill patternType="solid">
          <fgColor indexed="64"/>
          <bgColor rgb="FF002060"/>
        </patternFill>
      </fill>
      <alignment horizontal="center" vertical="bottom" textRotation="0" wrapText="0" indent="0" justifyLastLine="0" shrinkToFit="0" readingOrder="0"/>
      <border diagonalUp="0" diagonalDown="0" outline="0">
        <left/>
        <right/>
        <top/>
        <bottom/>
      </border>
    </dxf>
    <dxf>
      <font>
        <b val="0"/>
        <i val="0"/>
        <strike val="0"/>
        <condense val="0"/>
        <extend val="0"/>
        <outline val="0"/>
        <shadow val="0"/>
        <u val="none"/>
        <vertAlign val="baseline"/>
        <sz val="10"/>
        <color auto="1"/>
        <name val="FranklinGothicBookCond"/>
        <scheme val="none"/>
      </font>
      <numFmt numFmtId="0" formatCode="General"/>
      <alignment horizontal="general" vertical="bottom" textRotation="0" wrapText="0" indent="0" justifyLastLine="0" shrinkToFit="0" readingOrder="0"/>
    </dxf>
    <dxf>
      <font>
        <b/>
        <strike val="0"/>
        <outline val="0"/>
        <shadow val="0"/>
        <u val="none"/>
        <vertAlign val="baseline"/>
        <sz val="10"/>
        <color rgb="FFFFFFFF"/>
        <name val="FranklinGothicBookCond"/>
        <scheme val="none"/>
      </font>
      <fill>
        <patternFill patternType="solid">
          <fgColor rgb="FF000000"/>
          <bgColor rgb="FF002060"/>
        </patternFill>
      </fill>
      <alignment horizontal="center" vertical="bottom" textRotation="0" wrapText="0" indent="0" justifyLastLine="0" shrinkToFit="0" readingOrder="0"/>
    </dxf>
    <dxf>
      <font>
        <b val="0"/>
        <i val="0"/>
        <strike val="0"/>
        <condense val="0"/>
        <extend val="0"/>
        <outline val="0"/>
        <shadow val="0"/>
        <u val="none"/>
        <vertAlign val="baseline"/>
        <sz val="10"/>
        <color auto="1"/>
        <name val="FranklinGothicBookCond"/>
        <scheme val="none"/>
      </font>
      <alignment horizontal="center" vertical="center" textRotation="0" wrapText="0" indent="0" justifyLastLine="0" shrinkToFit="0" readingOrder="0"/>
      <protection locked="1" hidden="0"/>
    </dxf>
    <dxf>
      <font>
        <b val="0"/>
        <i val="0"/>
        <strike val="0"/>
        <condense val="0"/>
        <extend val="0"/>
        <outline val="0"/>
        <shadow val="0"/>
        <u val="none"/>
        <vertAlign val="baseline"/>
        <sz val="10"/>
        <color auto="1"/>
        <name val="FranklinGothicBookCond"/>
        <scheme val="none"/>
      </font>
      <alignment vertical="top" textRotation="0" indent="0" justifyLastLine="0" shrinkToFit="0" readingOrder="0"/>
    </dxf>
    <dxf>
      <font>
        <b/>
        <i val="0"/>
        <strike val="0"/>
        <condense val="0"/>
        <extend val="0"/>
        <outline val="0"/>
        <shadow val="0"/>
        <u val="none"/>
        <vertAlign val="baseline"/>
        <sz val="10"/>
        <color theme="0"/>
        <name val="FranklinGothicBookCond"/>
        <scheme val="none"/>
      </font>
      <fill>
        <patternFill patternType="solid">
          <fgColor indexed="64"/>
          <bgColor rgb="FF002060"/>
        </patternFill>
      </fill>
      <alignment horizontal="left" vertical="bottom" textRotation="0" wrapText="0" indent="0" justifyLastLine="0" shrinkToFit="0" readingOrder="0"/>
    </dxf>
    <dxf>
      <numFmt numFmtId="0" formatCode="General"/>
      <alignment horizontal="left" textRotation="0" indent="0" justifyLastLine="0" shrinkToFit="0" readingOrder="0"/>
    </dxf>
    <dxf>
      <font>
        <b/>
        <i val="0"/>
        <strike val="0"/>
        <condense val="0"/>
        <extend val="0"/>
        <outline val="0"/>
        <shadow val="0"/>
        <u val="none"/>
        <vertAlign val="baseline"/>
        <sz val="10"/>
        <color theme="0"/>
        <name val="FranklinGothicBookCond"/>
        <scheme val="none"/>
      </font>
      <fill>
        <patternFill patternType="solid">
          <fgColor indexed="64"/>
          <bgColor rgb="FF002060"/>
        </patternFill>
      </fill>
      <alignment horizontal="center" vertical="bottom" textRotation="0" wrapText="0" indent="0" justifyLastLine="0" shrinkToFit="0" readingOrder="0"/>
      <border diagonalUp="0" diagonalDown="0" outline="0">
        <left/>
        <right/>
        <top/>
        <bottom/>
      </border>
    </dxf>
    <dxf>
      <font>
        <b val="0"/>
        <i val="0"/>
        <strike val="0"/>
        <condense val="0"/>
        <extend val="0"/>
        <outline val="0"/>
        <shadow val="0"/>
        <u val="none"/>
        <vertAlign val="baseline"/>
        <sz val="10"/>
        <color auto="1"/>
        <name val="FranklinGothicBookCond"/>
        <scheme val="none"/>
      </font>
      <numFmt numFmtId="165" formatCode="dd/mm/yyyy;@"/>
      <alignment horizontal="center" vertical="center" textRotation="0" wrapText="0" indent="0" justifyLastLine="0" shrinkToFit="0" readingOrder="0"/>
    </dxf>
    <dxf>
      <font>
        <b/>
        <i val="0"/>
        <strike val="0"/>
        <condense val="0"/>
        <extend val="0"/>
        <outline val="0"/>
        <shadow val="0"/>
        <u val="none"/>
        <vertAlign val="baseline"/>
        <sz val="10"/>
        <color theme="0"/>
        <name val="FranklinGothicBookCond"/>
        <scheme val="none"/>
      </font>
      <fill>
        <patternFill patternType="solid">
          <fgColor indexed="64"/>
          <bgColor rgb="FF002060"/>
        </patternFill>
      </fill>
      <alignment horizontal="center" vertical="bottom" textRotation="0" wrapText="0" indent="0" justifyLastLine="0" shrinkToFit="0" readingOrder="0"/>
      <border diagonalUp="0" diagonalDown="0" outline="0">
        <left/>
        <right/>
        <top/>
        <bottom/>
      </border>
    </dxf>
    <dxf>
      <font>
        <b val="0"/>
        <i val="0"/>
        <strike val="0"/>
        <condense val="0"/>
        <extend val="0"/>
        <outline val="0"/>
        <shadow val="0"/>
        <u val="none"/>
        <vertAlign val="baseline"/>
        <sz val="10"/>
        <color auto="1"/>
        <name val="FranklinGothicBookCond"/>
        <scheme val="none"/>
      </font>
      <numFmt numFmtId="0" formatCode="General"/>
      <alignment horizontal="left" vertical="bottom" textRotation="0" wrapText="0" indent="0" justifyLastLine="0" shrinkToFit="0" readingOrder="0"/>
    </dxf>
    <dxf>
      <font>
        <b/>
        <i val="0"/>
        <strike val="0"/>
        <condense val="0"/>
        <extend val="0"/>
        <outline val="0"/>
        <shadow val="0"/>
        <u val="none"/>
        <vertAlign val="baseline"/>
        <sz val="10"/>
        <color theme="0"/>
        <name val="FranklinGothicBookCond"/>
        <scheme val="none"/>
      </font>
      <fill>
        <patternFill patternType="solid">
          <fgColor indexed="64"/>
          <bgColor rgb="FF002060"/>
        </patternFill>
      </fill>
      <alignment horizontal="center" vertical="bottom" textRotation="0" wrapText="0" indent="0" justifyLastLine="0" shrinkToFit="0" readingOrder="0"/>
      <border diagonalUp="0" diagonalDown="0" outline="0">
        <left/>
        <right/>
        <top/>
        <bottom/>
      </border>
    </dxf>
    <dxf>
      <font>
        <b val="0"/>
        <i val="0"/>
        <strike val="0"/>
        <condense val="0"/>
        <extend val="0"/>
        <outline val="0"/>
        <shadow val="0"/>
        <u val="none"/>
        <vertAlign val="baseline"/>
        <sz val="10"/>
        <color auto="1"/>
        <name val="FranklinGothicBookCond"/>
        <scheme val="none"/>
      </font>
      <numFmt numFmtId="0" formatCode="General"/>
      <alignment horizontal="left" vertical="bottom" textRotation="0" wrapText="0" indent="0" justifyLastLine="0" shrinkToFit="0" readingOrder="0"/>
    </dxf>
    <dxf>
      <font>
        <b/>
        <i val="0"/>
        <strike val="0"/>
        <condense val="0"/>
        <extend val="0"/>
        <outline val="0"/>
        <shadow val="0"/>
        <u val="none"/>
        <vertAlign val="baseline"/>
        <sz val="10"/>
        <color theme="0"/>
        <name val="FranklinGothicBookCond"/>
        <scheme val="none"/>
      </font>
      <fill>
        <patternFill patternType="solid">
          <fgColor indexed="64"/>
          <bgColor rgb="FF002060"/>
        </patternFill>
      </fill>
      <alignment horizontal="center" vertical="bottom" textRotation="0" wrapText="0" indent="0" justifyLastLine="0" shrinkToFit="0" readingOrder="0"/>
      <border diagonalUp="0" diagonalDown="0" outline="0">
        <left/>
        <right/>
        <top/>
        <bottom style="thin">
          <color theme="3" tint="-0.499984740745262"/>
        </bottom>
      </border>
    </dxf>
    <dxf>
      <font>
        <b val="0"/>
        <i val="0"/>
        <strike val="0"/>
        <condense val="0"/>
        <extend val="0"/>
        <outline val="0"/>
        <shadow val="0"/>
        <u val="none"/>
        <vertAlign val="baseline"/>
        <sz val="10"/>
        <color auto="1"/>
        <name val="FranklinGothicBookCond"/>
        <scheme val="none"/>
      </font>
      <numFmt numFmtId="164" formatCode="0.0"/>
      <alignment horizontal="center" vertical="bottom" textRotation="0" wrapText="0" indent="0" justifyLastLine="0" shrinkToFit="0" readingOrder="0"/>
      <border diagonalUp="0" diagonalDown="0">
        <left/>
        <right/>
        <top style="thin">
          <color theme="3" tint="-0.499984740745262"/>
        </top>
        <bottom style="thin">
          <color theme="3" tint="-0.499984740745262"/>
        </bottom>
        <vertical/>
        <horizontal style="thin">
          <color theme="3" tint="-0.499984740745262"/>
        </horizontal>
      </border>
    </dxf>
    <dxf>
      <font>
        <b/>
        <i val="0"/>
        <strike val="0"/>
        <condense val="0"/>
        <extend val="0"/>
        <outline val="0"/>
        <shadow val="0"/>
        <u val="none"/>
        <vertAlign val="baseline"/>
        <sz val="10"/>
        <color theme="0"/>
        <name val="FranklinGothicBookCond"/>
        <scheme val="none"/>
      </font>
      <numFmt numFmtId="3" formatCode="#,##0"/>
      <fill>
        <patternFill patternType="solid">
          <fgColor indexed="64"/>
          <bgColor rgb="FF002060"/>
        </patternFill>
      </fill>
      <alignment horizontal="right" vertical="bottom" textRotation="0" wrapText="0" indent="0" justifyLastLine="0" shrinkToFit="0" readingOrder="0"/>
      <border diagonalUp="0" diagonalDown="0" outline="0">
        <left/>
        <right/>
        <top/>
        <bottom/>
      </border>
    </dxf>
    <dxf>
      <font>
        <b val="0"/>
        <i val="0"/>
        <strike val="0"/>
        <condense val="0"/>
        <extend val="0"/>
        <outline val="0"/>
        <shadow val="0"/>
        <u val="none"/>
        <vertAlign val="baseline"/>
        <sz val="10"/>
        <color auto="1"/>
        <name val="FranklinGothicBookCond"/>
        <scheme val="none"/>
      </font>
      <numFmt numFmtId="3" formatCode="#,##0"/>
      <alignment horizontal="right" vertical="bottom" textRotation="0" wrapText="0" indent="0" justifyLastLine="0" shrinkToFit="0" readingOrder="0"/>
    </dxf>
    <dxf>
      <font>
        <b/>
        <i val="0"/>
        <strike val="0"/>
        <condense val="0"/>
        <extend val="0"/>
        <outline val="0"/>
        <shadow val="0"/>
        <u val="none"/>
        <vertAlign val="baseline"/>
        <sz val="10"/>
        <color theme="0"/>
        <name val="FranklinGothicBookCond"/>
        <scheme val="none"/>
      </font>
      <numFmt numFmtId="3" formatCode="#,##0"/>
      <fill>
        <patternFill patternType="solid">
          <fgColor indexed="64"/>
          <bgColor rgb="FF002060"/>
        </patternFill>
      </fill>
      <alignment horizontal="right" vertical="bottom" textRotation="0" wrapText="0" indent="0" justifyLastLine="0" shrinkToFit="0" readingOrder="0"/>
      <border diagonalUp="0" diagonalDown="0" outline="0">
        <left/>
        <right/>
        <top/>
        <bottom/>
      </border>
    </dxf>
    <dxf>
      <font>
        <b val="0"/>
        <i val="0"/>
        <strike val="0"/>
        <condense val="0"/>
        <extend val="0"/>
        <outline val="0"/>
        <shadow val="0"/>
        <u val="none"/>
        <vertAlign val="baseline"/>
        <sz val="10"/>
        <color auto="1"/>
        <name val="FranklinGothicBookCond"/>
        <scheme val="none"/>
      </font>
      <numFmt numFmtId="3" formatCode="#,##0"/>
      <alignment horizontal="right" vertical="bottom" textRotation="0" wrapText="0" indent="0" justifyLastLine="0" shrinkToFit="0" readingOrder="0"/>
    </dxf>
    <dxf>
      <font>
        <b/>
        <i val="0"/>
        <strike val="0"/>
        <condense val="0"/>
        <extend val="0"/>
        <outline val="0"/>
        <shadow val="0"/>
        <u val="none"/>
        <vertAlign val="baseline"/>
        <sz val="10"/>
        <color theme="0"/>
        <name val="FranklinGothicBookCond"/>
        <scheme val="none"/>
      </font>
      <numFmt numFmtId="3" formatCode="#,##0"/>
      <fill>
        <patternFill patternType="solid">
          <fgColor indexed="64"/>
          <bgColor rgb="FF002060"/>
        </patternFill>
      </fill>
      <alignment horizontal="right" vertical="bottom" textRotation="0" wrapText="0" indent="0" justifyLastLine="0" shrinkToFit="0" readingOrder="0"/>
      <border diagonalUp="0" diagonalDown="0" outline="0">
        <left/>
        <right/>
        <top/>
        <bottom/>
      </border>
    </dxf>
    <dxf>
      <font>
        <b val="0"/>
        <i val="0"/>
        <strike val="0"/>
        <condense val="0"/>
        <extend val="0"/>
        <outline val="0"/>
        <shadow val="0"/>
        <u val="none"/>
        <vertAlign val="baseline"/>
        <sz val="10"/>
        <color auto="1"/>
        <name val="FranklinGothicBookCond"/>
        <scheme val="none"/>
      </font>
      <numFmt numFmtId="3" formatCode="#,##0"/>
      <alignment horizontal="right" vertical="bottom" textRotation="0" wrapText="0" indent="0" justifyLastLine="0" shrinkToFit="0" readingOrder="0"/>
    </dxf>
    <dxf>
      <font>
        <b/>
        <i val="0"/>
        <strike val="0"/>
        <condense val="0"/>
        <extend val="0"/>
        <outline val="0"/>
        <shadow val="0"/>
        <u val="none"/>
        <vertAlign val="baseline"/>
        <sz val="10"/>
        <color theme="0"/>
        <name val="FranklinGothicBookCond"/>
        <scheme val="none"/>
      </font>
      <fill>
        <patternFill patternType="solid">
          <fgColor indexed="64"/>
          <bgColor rgb="FF002060"/>
        </patternFill>
      </fill>
      <alignment horizontal="center" vertical="bottom" textRotation="0" wrapText="0" indent="0" justifyLastLine="0" shrinkToFit="0" readingOrder="0"/>
      <border diagonalUp="0" diagonalDown="0" outline="0">
        <left/>
        <right/>
        <top/>
        <bottom/>
      </border>
    </dxf>
    <dxf>
      <font>
        <b val="0"/>
        <i val="0"/>
        <strike val="0"/>
        <condense val="0"/>
        <extend val="0"/>
        <outline val="0"/>
        <shadow val="0"/>
        <u val="none"/>
        <vertAlign val="baseline"/>
        <sz val="10"/>
        <color auto="1"/>
        <name val="FranklinGothicBookCond"/>
        <scheme val="none"/>
      </font>
      <numFmt numFmtId="164" formatCode="0.0"/>
      <alignment horizontal="center" vertical="bottom" textRotation="0" wrapText="0" indent="0" justifyLastLine="0" shrinkToFit="0" readingOrder="0"/>
    </dxf>
    <dxf>
      <font>
        <b/>
        <i val="0"/>
        <strike val="0"/>
        <condense val="0"/>
        <extend val="0"/>
        <outline val="0"/>
        <shadow val="0"/>
        <u val="none"/>
        <vertAlign val="baseline"/>
        <sz val="10"/>
        <color theme="0"/>
        <name val="FranklinGothicBookCond"/>
        <scheme val="none"/>
      </font>
      <numFmt numFmtId="4" formatCode="#,##0.00"/>
      <fill>
        <patternFill patternType="solid">
          <fgColor indexed="64"/>
          <bgColor rgb="FF002060"/>
        </patternFill>
      </fill>
      <alignment horizontal="right" vertical="bottom" textRotation="0" wrapText="0" indent="0" justifyLastLine="0" shrinkToFit="0" readingOrder="0"/>
      <border diagonalUp="0" diagonalDown="0" outline="0">
        <left/>
        <right/>
        <top/>
        <bottom/>
      </border>
    </dxf>
    <dxf>
      <font>
        <b val="0"/>
        <i val="0"/>
        <strike val="0"/>
        <condense val="0"/>
        <extend val="0"/>
        <outline val="0"/>
        <shadow val="0"/>
        <u val="none"/>
        <vertAlign val="baseline"/>
        <sz val="10"/>
        <color auto="1"/>
        <name val="FranklinGothicBookCond"/>
        <scheme val="none"/>
      </font>
      <numFmt numFmtId="4" formatCode="#,##0.00"/>
      <alignment horizontal="right" vertical="bottom" textRotation="0" wrapText="0" indent="0" justifyLastLine="0" shrinkToFit="0" readingOrder="0"/>
    </dxf>
    <dxf>
      <font>
        <b/>
        <i val="0"/>
        <strike val="0"/>
        <condense val="0"/>
        <extend val="0"/>
        <outline val="0"/>
        <shadow val="0"/>
        <u val="none"/>
        <vertAlign val="baseline"/>
        <sz val="10"/>
        <color theme="0"/>
        <name val="FranklinGothicBookCond"/>
        <scheme val="none"/>
      </font>
      <numFmt numFmtId="4" formatCode="#,##0.00"/>
      <fill>
        <patternFill patternType="solid">
          <fgColor indexed="64"/>
          <bgColor rgb="FF002060"/>
        </patternFill>
      </fill>
      <alignment horizontal="right" vertical="bottom" textRotation="0" wrapText="0" indent="0" justifyLastLine="0" shrinkToFit="0" readingOrder="0"/>
      <border diagonalUp="0" diagonalDown="0" outline="0">
        <left/>
        <right/>
        <top/>
        <bottom/>
      </border>
    </dxf>
    <dxf>
      <font>
        <b val="0"/>
        <i val="0"/>
        <strike val="0"/>
        <condense val="0"/>
        <extend val="0"/>
        <outline val="0"/>
        <shadow val="0"/>
        <u val="none"/>
        <vertAlign val="baseline"/>
        <sz val="10"/>
        <color auto="1"/>
        <name val="FranklinGothicBookCond"/>
        <scheme val="none"/>
      </font>
      <numFmt numFmtId="4" formatCode="#,##0.00"/>
      <alignment horizontal="right" vertical="bottom" textRotation="0" wrapText="0" indent="0" justifyLastLine="0" shrinkToFit="0" readingOrder="0"/>
    </dxf>
    <dxf>
      <font>
        <b/>
        <i val="0"/>
        <strike val="0"/>
        <condense val="0"/>
        <extend val="0"/>
        <outline val="0"/>
        <shadow val="0"/>
        <u val="none"/>
        <vertAlign val="baseline"/>
        <sz val="10"/>
        <color theme="0"/>
        <name val="FranklinGothicBookCond"/>
        <scheme val="none"/>
      </font>
      <numFmt numFmtId="4" formatCode="#,##0.00"/>
      <fill>
        <patternFill patternType="solid">
          <fgColor indexed="64"/>
          <bgColor rgb="FF002060"/>
        </patternFill>
      </fill>
      <alignment horizontal="right" vertical="bottom" textRotation="0" wrapText="0" indent="0" justifyLastLine="0" shrinkToFit="0" readingOrder="0"/>
      <border diagonalUp="0" diagonalDown="0" outline="0">
        <left/>
        <right/>
        <top/>
        <bottom/>
      </border>
    </dxf>
    <dxf>
      <font>
        <b val="0"/>
        <i val="0"/>
        <strike val="0"/>
        <condense val="0"/>
        <extend val="0"/>
        <outline val="0"/>
        <shadow val="0"/>
        <u val="none"/>
        <vertAlign val="baseline"/>
        <sz val="10"/>
        <color auto="1"/>
        <name val="FranklinGothicBookCond"/>
        <scheme val="none"/>
      </font>
      <numFmt numFmtId="4" formatCode="#,##0.00"/>
      <alignment horizontal="right" vertical="bottom" textRotation="0" wrapText="0" indent="0" justifyLastLine="0" shrinkToFit="0" readingOrder="0"/>
    </dxf>
    <dxf>
      <font>
        <b/>
        <i val="0"/>
        <strike val="0"/>
        <condense val="0"/>
        <extend val="0"/>
        <outline val="0"/>
        <shadow val="0"/>
        <u val="none"/>
        <vertAlign val="baseline"/>
        <sz val="10"/>
        <color theme="0"/>
        <name val="FranklinGothicBookCond"/>
        <scheme val="none"/>
      </font>
      <numFmt numFmtId="4" formatCode="#,##0.00"/>
      <fill>
        <patternFill patternType="solid">
          <fgColor indexed="64"/>
          <bgColor rgb="FF002060"/>
        </patternFill>
      </fill>
      <alignment horizontal="right" vertical="bottom" textRotation="0" wrapText="0" indent="0" justifyLastLine="0" shrinkToFit="0" readingOrder="0"/>
      <border diagonalUp="0" diagonalDown="0" outline="0">
        <left/>
        <right/>
        <top/>
        <bottom/>
      </border>
    </dxf>
    <dxf>
      <font>
        <b val="0"/>
        <i val="0"/>
        <strike val="0"/>
        <condense val="0"/>
        <extend val="0"/>
        <outline val="0"/>
        <shadow val="0"/>
        <u val="none"/>
        <vertAlign val="baseline"/>
        <sz val="10"/>
        <color auto="1"/>
        <name val="FranklinGothicBookCond"/>
        <scheme val="none"/>
      </font>
      <numFmt numFmtId="4" formatCode="#,##0.00"/>
      <alignment horizontal="right" vertical="bottom" textRotation="0" wrapText="0" indent="0" justifyLastLine="0" shrinkToFit="0" readingOrder="0"/>
    </dxf>
    <dxf>
      <font>
        <b/>
        <i val="0"/>
        <strike val="0"/>
        <condense val="0"/>
        <extend val="0"/>
        <outline val="0"/>
        <shadow val="0"/>
        <u val="none"/>
        <vertAlign val="baseline"/>
        <sz val="10"/>
        <color theme="0"/>
        <name val="FranklinGothicBookCond"/>
        <scheme val="none"/>
      </font>
      <numFmt numFmtId="4" formatCode="#,##0.00"/>
      <fill>
        <patternFill patternType="solid">
          <fgColor indexed="64"/>
          <bgColor rgb="FF002060"/>
        </patternFill>
      </fill>
      <alignment horizontal="right" vertical="bottom" textRotation="0" wrapText="0" indent="0" justifyLastLine="0" shrinkToFit="0" readingOrder="0"/>
      <border diagonalUp="0" diagonalDown="0" outline="0">
        <left/>
        <right/>
        <top/>
        <bottom/>
      </border>
    </dxf>
    <dxf>
      <font>
        <name val="FranklinGothicBookCond"/>
      </font>
      <numFmt numFmtId="4" formatCode="#,##0.00"/>
      <alignment horizontal="right" vertical="bottom" textRotation="0" wrapText="0" indent="0" justifyLastLine="0" shrinkToFit="0" readingOrder="0"/>
      <border diagonalUp="0" diagonalDown="0">
        <left/>
        <right style="medium">
          <color rgb="FF4F81BD"/>
        </right>
        <top/>
        <bottom/>
        <vertical/>
        <horizontal/>
      </border>
    </dxf>
    <dxf>
      <font>
        <b/>
        <i val="0"/>
        <strike val="0"/>
        <condense val="0"/>
        <extend val="0"/>
        <outline val="0"/>
        <shadow val="0"/>
        <u val="none"/>
        <vertAlign val="baseline"/>
        <sz val="10"/>
        <color theme="0"/>
        <name val="FranklinGothicBookCond"/>
        <scheme val="none"/>
      </font>
      <numFmt numFmtId="4" formatCode="#,##0.00"/>
      <fill>
        <patternFill patternType="solid">
          <fgColor indexed="64"/>
          <bgColor rgb="FF002060"/>
        </patternFill>
      </fill>
      <alignment horizontal="right" vertical="bottom" textRotation="0" wrapText="0" indent="0" justifyLastLine="0" shrinkToFit="0" readingOrder="0"/>
      <border diagonalUp="0" diagonalDown="0" outline="0">
        <left/>
        <right/>
        <top/>
        <bottom/>
      </border>
    </dxf>
    <dxf>
      <font>
        <b val="0"/>
        <i val="0"/>
        <strike val="0"/>
        <condense val="0"/>
        <extend val="0"/>
        <outline val="0"/>
        <shadow val="0"/>
        <u val="none"/>
        <vertAlign val="baseline"/>
        <sz val="10"/>
        <color auto="1"/>
        <name val="FranklinGothicBookCond"/>
        <scheme val="none"/>
      </font>
      <numFmt numFmtId="4" formatCode="#,##0.00"/>
      <alignment horizontal="right" vertical="bottom" textRotation="0" wrapText="0" indent="0" justifyLastLine="0" shrinkToFit="0" readingOrder="0"/>
    </dxf>
    <dxf>
      <font>
        <b/>
        <i val="0"/>
        <strike val="0"/>
        <condense val="0"/>
        <extend val="0"/>
        <outline val="0"/>
        <shadow val="0"/>
        <u val="none"/>
        <vertAlign val="baseline"/>
        <sz val="10"/>
        <color theme="0"/>
        <name val="FranklinGothicBookCond"/>
        <scheme val="none"/>
      </font>
      <numFmt numFmtId="4" formatCode="#,##0.00"/>
      <fill>
        <patternFill patternType="solid">
          <fgColor indexed="64"/>
          <bgColor rgb="FF002060"/>
        </patternFill>
      </fill>
      <alignment horizontal="right" vertical="bottom" textRotation="0" wrapText="0" indent="0" justifyLastLine="0" shrinkToFit="0" readingOrder="0"/>
      <border diagonalUp="0" diagonalDown="0" outline="0">
        <left/>
        <right/>
        <top/>
        <bottom/>
      </border>
    </dxf>
    <dxf>
      <font>
        <b val="0"/>
        <i val="0"/>
        <strike val="0"/>
        <condense val="0"/>
        <extend val="0"/>
        <outline val="0"/>
        <shadow val="0"/>
        <u val="none"/>
        <vertAlign val="baseline"/>
        <sz val="10"/>
        <color auto="1"/>
        <name val="FranklinGothicBookCond"/>
        <scheme val="none"/>
      </font>
      <numFmt numFmtId="4" formatCode="#,##0.00"/>
      <alignment horizontal="right" vertical="bottom" textRotation="0" wrapText="0" indent="0" justifyLastLine="0" shrinkToFit="0" readingOrder="0"/>
    </dxf>
    <dxf>
      <font>
        <b/>
        <i val="0"/>
        <strike val="0"/>
        <condense val="0"/>
        <extend val="0"/>
        <outline val="0"/>
        <shadow val="0"/>
        <u val="none"/>
        <vertAlign val="baseline"/>
        <sz val="10"/>
        <color theme="0"/>
        <name val="FranklinGothicBookCond"/>
        <scheme val="none"/>
      </font>
      <numFmt numFmtId="4" formatCode="#,##0.00"/>
      <fill>
        <patternFill patternType="solid">
          <fgColor indexed="64"/>
          <bgColor rgb="FF002060"/>
        </patternFill>
      </fill>
      <alignment horizontal="right" vertical="bottom" textRotation="0" wrapText="0" indent="0" justifyLastLine="0" shrinkToFit="0" readingOrder="0"/>
      <border diagonalUp="0" diagonalDown="0" outline="0">
        <left/>
        <right/>
        <top/>
        <bottom/>
      </border>
    </dxf>
    <dxf>
      <font>
        <b val="0"/>
        <i val="0"/>
        <strike val="0"/>
        <condense val="0"/>
        <extend val="0"/>
        <outline val="0"/>
        <shadow val="0"/>
        <u val="none"/>
        <vertAlign val="baseline"/>
        <sz val="10"/>
        <color auto="1"/>
        <name val="FranklinGothicBookCond"/>
        <scheme val="none"/>
      </font>
      <numFmt numFmtId="4" formatCode="#,##0.00"/>
      <alignment horizontal="right" vertical="bottom" textRotation="0" wrapText="0" indent="0" justifyLastLine="0" shrinkToFit="0" readingOrder="0"/>
    </dxf>
    <dxf>
      <font>
        <b/>
        <i val="0"/>
        <strike val="0"/>
        <condense val="0"/>
        <extend val="0"/>
        <outline val="0"/>
        <shadow val="0"/>
        <u val="none"/>
        <vertAlign val="baseline"/>
        <sz val="10"/>
        <color theme="0"/>
        <name val="FranklinGothicBookCond"/>
        <scheme val="none"/>
      </font>
      <numFmt numFmtId="4" formatCode="#,##0.00"/>
      <fill>
        <patternFill patternType="solid">
          <fgColor indexed="64"/>
          <bgColor rgb="FF002060"/>
        </patternFill>
      </fill>
      <alignment horizontal="right" vertical="bottom" textRotation="0" wrapText="0" indent="0" justifyLastLine="0" shrinkToFit="0" readingOrder="0"/>
      <border diagonalUp="0" diagonalDown="0" outline="0">
        <left/>
        <right/>
        <top/>
        <bottom/>
      </border>
    </dxf>
    <dxf>
      <font>
        <b val="0"/>
        <i val="0"/>
        <strike val="0"/>
        <condense val="0"/>
        <extend val="0"/>
        <outline val="0"/>
        <shadow val="0"/>
        <u val="none"/>
        <vertAlign val="baseline"/>
        <sz val="10"/>
        <color auto="1"/>
        <name val="FranklinGothicBookCond"/>
        <scheme val="none"/>
      </font>
      <numFmt numFmtId="4" formatCode="#,##0.00"/>
      <alignment horizontal="right" vertical="bottom" textRotation="0" wrapText="0" indent="0" justifyLastLine="0" shrinkToFit="0" readingOrder="0"/>
    </dxf>
    <dxf>
      <font>
        <b/>
        <i val="0"/>
        <strike val="0"/>
        <condense val="0"/>
        <extend val="0"/>
        <outline val="0"/>
        <shadow val="0"/>
        <u val="none"/>
        <vertAlign val="baseline"/>
        <sz val="10"/>
        <color theme="0"/>
        <name val="FranklinGothicBookCond"/>
        <scheme val="none"/>
      </font>
      <numFmt numFmtId="4" formatCode="#,##0.00"/>
      <fill>
        <patternFill patternType="solid">
          <fgColor indexed="64"/>
          <bgColor rgb="FF002060"/>
        </patternFill>
      </fill>
      <alignment horizontal="right" vertical="bottom" textRotation="0" wrapText="0" indent="0" justifyLastLine="0" shrinkToFit="0" readingOrder="0"/>
      <border diagonalUp="0" diagonalDown="0" outline="0">
        <left/>
        <right/>
        <top/>
        <bottom/>
      </border>
    </dxf>
    <dxf>
      <font>
        <b val="0"/>
        <i val="0"/>
        <strike val="0"/>
        <condense val="0"/>
        <extend val="0"/>
        <outline val="0"/>
        <shadow val="0"/>
        <u val="none"/>
        <vertAlign val="baseline"/>
        <sz val="10"/>
        <color auto="1"/>
        <name val="FranklinGothicBookCond"/>
        <scheme val="none"/>
      </font>
      <numFmt numFmtId="4" formatCode="#,##0.00"/>
      <alignment horizontal="right" vertical="bottom" textRotation="0" wrapText="0" indent="0" justifyLastLine="0" shrinkToFit="0" readingOrder="0"/>
    </dxf>
    <dxf>
      <font>
        <b/>
        <i val="0"/>
        <strike val="0"/>
        <condense val="0"/>
        <extend val="0"/>
        <outline val="0"/>
        <shadow val="0"/>
        <u val="none"/>
        <vertAlign val="baseline"/>
        <sz val="10"/>
        <color theme="0"/>
        <name val="FranklinGothicBookCond"/>
        <scheme val="none"/>
      </font>
      <fill>
        <patternFill patternType="solid">
          <fgColor indexed="64"/>
          <bgColor rgb="FF002060"/>
        </patternFill>
      </fill>
      <alignment horizontal="center" vertical="bottom" textRotation="0" wrapText="0" indent="0" justifyLastLine="0" shrinkToFit="0" readingOrder="0"/>
      <border diagonalUp="0" diagonalDown="0" outline="0">
        <left/>
        <right/>
        <top/>
        <bottom/>
      </border>
    </dxf>
    <dxf>
      <font>
        <b val="0"/>
        <i val="0"/>
        <strike val="0"/>
        <condense val="0"/>
        <extend val="0"/>
        <outline val="0"/>
        <shadow val="0"/>
        <u val="none"/>
        <vertAlign val="baseline"/>
        <sz val="10"/>
        <color auto="1"/>
        <name val="FranklinGothicBookCond"/>
        <scheme val="none"/>
      </font>
      <numFmt numFmtId="164" formatCode="0.0"/>
      <alignment horizontal="center" vertical="bottom" textRotation="0" wrapText="0" indent="0" justifyLastLine="0" shrinkToFit="0" readingOrder="0"/>
    </dxf>
    <dxf>
      <font>
        <b/>
        <i val="0"/>
        <strike val="0"/>
        <condense val="0"/>
        <extend val="0"/>
        <outline val="0"/>
        <shadow val="0"/>
        <u val="none"/>
        <vertAlign val="baseline"/>
        <sz val="10"/>
        <color theme="0"/>
        <name val="FranklinGothicBookCond"/>
        <scheme val="none"/>
      </font>
      <fill>
        <patternFill patternType="solid">
          <fgColor indexed="64"/>
          <bgColor rgb="FF002060"/>
        </patternFill>
      </fill>
      <alignment horizontal="center" vertical="bottom" textRotation="0" wrapText="0" indent="0" justifyLastLine="0" shrinkToFit="0" readingOrder="0"/>
      <border diagonalUp="0" diagonalDown="0" outline="0">
        <left/>
        <right/>
        <top/>
        <bottom/>
      </border>
    </dxf>
    <dxf>
      <font>
        <b val="0"/>
        <i val="0"/>
        <strike val="0"/>
        <condense val="0"/>
        <extend val="0"/>
        <outline val="0"/>
        <shadow val="0"/>
        <u val="none"/>
        <vertAlign val="baseline"/>
        <sz val="10"/>
        <color auto="1"/>
        <name val="FranklinGothicBookCond"/>
        <scheme val="none"/>
      </font>
      <numFmt numFmtId="164" formatCode="0.0"/>
      <alignment horizontal="center" vertical="bottom" textRotation="0" wrapText="0" indent="0" justifyLastLine="0" shrinkToFit="0" readingOrder="0"/>
    </dxf>
    <dxf>
      <font>
        <b/>
        <i val="0"/>
        <strike val="0"/>
        <condense val="0"/>
        <extend val="0"/>
        <outline val="0"/>
        <shadow val="0"/>
        <u val="none"/>
        <vertAlign val="baseline"/>
        <sz val="10"/>
        <color theme="0"/>
        <name val="FranklinGothicBookCond"/>
        <scheme val="none"/>
      </font>
      <fill>
        <patternFill patternType="solid">
          <fgColor indexed="64"/>
          <bgColor rgb="FF002060"/>
        </patternFill>
      </fill>
      <alignment horizontal="center" vertical="bottom" textRotation="0" wrapText="0" indent="0" justifyLastLine="0" shrinkToFit="0" readingOrder="0"/>
      <border diagonalUp="0" diagonalDown="0" outline="0">
        <left/>
        <right/>
        <top/>
        <bottom/>
      </border>
    </dxf>
    <dxf>
      <font>
        <b val="0"/>
        <i val="0"/>
        <strike val="0"/>
        <condense val="0"/>
        <extend val="0"/>
        <outline val="0"/>
        <shadow val="0"/>
        <u val="none"/>
        <vertAlign val="baseline"/>
        <sz val="10"/>
        <color auto="1"/>
        <name val="FranklinGothicBookCond"/>
        <scheme val="none"/>
      </font>
      <numFmt numFmtId="0" formatCode="General"/>
      <alignment horizontal="left" vertical="center" textRotation="0" wrapText="0" indent="0" justifyLastLine="0" shrinkToFit="0" readingOrder="0"/>
    </dxf>
    <dxf>
      <font>
        <b/>
        <i val="0"/>
        <strike val="0"/>
        <condense val="0"/>
        <extend val="0"/>
        <outline val="0"/>
        <shadow val="0"/>
        <u val="none"/>
        <vertAlign val="baseline"/>
        <sz val="10"/>
        <color theme="0"/>
        <name val="FranklinGothicBookCond"/>
        <scheme val="none"/>
      </font>
      <fill>
        <patternFill patternType="solid">
          <fgColor indexed="64"/>
          <bgColor rgb="FF002060"/>
        </patternFill>
      </fill>
      <alignment horizontal="left" vertical="bottom" textRotation="0" wrapText="0" indent="0" justifyLastLine="0" shrinkToFit="0" readingOrder="0"/>
      <border diagonalUp="0" diagonalDown="0" outline="0">
        <left/>
        <right/>
        <top/>
        <bottom/>
      </border>
    </dxf>
    <dxf>
      <font>
        <b val="0"/>
        <i val="0"/>
        <strike val="0"/>
        <condense val="0"/>
        <extend val="0"/>
        <outline val="0"/>
        <shadow val="0"/>
        <u val="none"/>
        <vertAlign val="baseline"/>
        <sz val="10"/>
        <color auto="1"/>
        <name val="FranklinGothicBookCond"/>
        <scheme val="none"/>
      </font>
      <numFmt numFmtId="0" formatCode="General"/>
      <alignment horizontal="left" vertical="bottom" textRotation="0" wrapText="0" indent="0" justifyLastLine="0" shrinkToFit="0" readingOrder="0"/>
    </dxf>
    <dxf>
      <font>
        <b/>
        <i val="0"/>
        <strike val="0"/>
        <condense val="0"/>
        <extend val="0"/>
        <outline val="0"/>
        <shadow val="0"/>
        <u val="none"/>
        <vertAlign val="baseline"/>
        <sz val="10"/>
        <color theme="0"/>
        <name val="FranklinGothicBookCond"/>
        <scheme val="none"/>
      </font>
      <fill>
        <patternFill patternType="solid">
          <fgColor indexed="64"/>
          <bgColor rgb="FF002060"/>
        </patternFill>
      </fill>
      <alignment horizontal="center" vertical="bottom" textRotation="0" wrapText="0" indent="0" justifyLastLine="0" shrinkToFit="0" readingOrder="0"/>
      <border diagonalUp="0" diagonalDown="0" outline="0">
        <left/>
        <right/>
        <top/>
        <bottom/>
      </border>
    </dxf>
    <dxf>
      <font>
        <b val="0"/>
        <i val="0"/>
        <strike val="0"/>
        <condense val="0"/>
        <extend val="0"/>
        <outline val="0"/>
        <shadow val="0"/>
        <u val="none"/>
        <vertAlign val="baseline"/>
        <sz val="10"/>
        <color auto="1"/>
        <name val="FranklinGothicBookCond"/>
        <scheme val="none"/>
      </font>
      <numFmt numFmtId="0" formatCode="General"/>
      <alignment horizontal="general" vertical="bottom" textRotation="0" wrapText="0" indent="0" justifyLastLine="0" shrinkToFit="0" readingOrder="0"/>
    </dxf>
    <dxf>
      <font>
        <b/>
        <i val="0"/>
        <strike val="0"/>
        <condense val="0"/>
        <extend val="0"/>
        <outline val="0"/>
        <shadow val="0"/>
        <u val="none"/>
        <vertAlign val="baseline"/>
        <sz val="10"/>
        <color theme="0"/>
        <name val="FranklinGothicBookCond"/>
        <scheme val="none"/>
      </font>
      <fill>
        <patternFill patternType="solid">
          <fgColor indexed="64"/>
          <bgColor rgb="FF002060"/>
        </patternFill>
      </fill>
      <alignment horizontal="center" vertical="bottom" textRotation="0" wrapText="0" indent="0" justifyLastLine="0" shrinkToFit="0" readingOrder="0"/>
      <border diagonalUp="0" diagonalDown="0" outline="0">
        <left/>
        <right/>
        <top/>
        <bottom/>
      </border>
    </dxf>
    <dxf>
      <font>
        <b val="0"/>
        <i val="0"/>
        <strike val="0"/>
        <condense val="0"/>
        <extend val="0"/>
        <outline val="0"/>
        <shadow val="0"/>
        <u val="none"/>
        <vertAlign val="baseline"/>
        <sz val="10"/>
        <color auto="1"/>
        <name val="FranklinGothicBookCond"/>
        <scheme val="none"/>
      </font>
      <numFmt numFmtId="0" formatCode="General"/>
      <alignment horizontal="left" vertical="center" textRotation="0" wrapText="0" indent="0" justifyLastLine="0" shrinkToFit="0" readingOrder="0"/>
      <protection locked="1" hidden="0"/>
    </dxf>
    <dxf>
      <font>
        <b/>
        <i val="0"/>
        <strike val="0"/>
        <condense val="0"/>
        <extend val="0"/>
        <outline val="0"/>
        <shadow val="0"/>
        <u val="none"/>
        <vertAlign val="baseline"/>
        <sz val="10"/>
        <color theme="0"/>
        <name val="FranklinGothicBookCond"/>
        <scheme val="none"/>
      </font>
      <fill>
        <patternFill patternType="solid">
          <fgColor indexed="64"/>
          <bgColor rgb="FF002060"/>
        </patternFill>
      </fill>
      <alignment horizontal="center" vertical="bottom" textRotation="0" wrapText="0" indent="0" justifyLastLine="0" shrinkToFit="0" readingOrder="0"/>
      <border diagonalUp="0" diagonalDown="0" outline="0">
        <left/>
        <right/>
        <top/>
        <bottom/>
      </border>
    </dxf>
    <dxf>
      <font>
        <b val="0"/>
        <i val="0"/>
        <strike val="0"/>
        <condense val="0"/>
        <extend val="0"/>
        <outline val="0"/>
        <shadow val="0"/>
        <u val="none"/>
        <vertAlign val="baseline"/>
        <sz val="10"/>
        <color auto="1"/>
        <name val="FranklinGothicBookCond"/>
        <scheme val="none"/>
      </font>
      <numFmt numFmtId="0" formatCode="General"/>
      <alignment horizontal="general" vertical="center" textRotation="0" wrapText="0" indent="0" justifyLastLine="0" shrinkToFit="0" readingOrder="0"/>
      <protection locked="1" hidden="0"/>
    </dxf>
    <dxf>
      <font>
        <b/>
        <i val="0"/>
        <strike val="0"/>
        <condense val="0"/>
        <extend val="0"/>
        <outline val="0"/>
        <shadow val="0"/>
        <u val="none"/>
        <vertAlign val="baseline"/>
        <sz val="10"/>
        <color theme="0"/>
        <name val="FranklinGothicBookCond"/>
        <scheme val="none"/>
      </font>
      <fill>
        <patternFill patternType="solid">
          <fgColor indexed="64"/>
          <bgColor rgb="FF002060"/>
        </patternFill>
      </fill>
      <alignment horizontal="center" vertical="bottom" textRotation="0" wrapText="0" indent="0" justifyLastLine="0" shrinkToFit="0" readingOrder="0"/>
      <border diagonalUp="0" diagonalDown="0" outline="0">
        <left/>
        <right/>
        <top/>
        <bottom/>
      </border>
    </dxf>
    <dxf>
      <font>
        <b val="0"/>
        <i val="0"/>
        <strike val="0"/>
        <condense val="0"/>
        <extend val="0"/>
        <outline val="0"/>
        <shadow val="0"/>
        <u val="none"/>
        <vertAlign val="baseline"/>
        <sz val="10"/>
        <color auto="1"/>
        <name val="FranklinGothicBookCond"/>
        <scheme val="none"/>
      </font>
      <numFmt numFmtId="0" formatCode="General"/>
      <alignment horizontal="general" vertical="center" textRotation="0" wrapText="0" indent="0" justifyLastLine="0" shrinkToFit="0" readingOrder="0"/>
      <protection locked="1" hidden="0"/>
    </dxf>
    <dxf>
      <font>
        <b/>
        <i val="0"/>
        <strike val="0"/>
        <condense val="0"/>
        <extend val="0"/>
        <outline val="0"/>
        <shadow val="0"/>
        <u val="none"/>
        <vertAlign val="baseline"/>
        <sz val="10"/>
        <color theme="0"/>
        <name val="FranklinGothicBookCond"/>
        <scheme val="none"/>
      </font>
      <fill>
        <patternFill patternType="solid">
          <fgColor indexed="64"/>
          <bgColor rgb="FF002060"/>
        </patternFill>
      </fill>
      <alignment horizontal="center" vertical="bottom" textRotation="0" wrapText="0" indent="0" justifyLastLine="0" shrinkToFit="0" readingOrder="0"/>
      <border diagonalUp="0" diagonalDown="0" outline="0">
        <left/>
        <right/>
        <top/>
        <bottom/>
      </border>
    </dxf>
    <dxf>
      <font>
        <b val="0"/>
        <i val="0"/>
        <strike val="0"/>
        <condense val="0"/>
        <extend val="0"/>
        <outline val="0"/>
        <shadow val="0"/>
        <u val="none"/>
        <vertAlign val="baseline"/>
        <sz val="10"/>
        <color auto="1"/>
        <name val="FranklinGothicBookCond"/>
        <scheme val="none"/>
      </font>
      <numFmt numFmtId="0" formatCode="General"/>
      <alignment horizontal="general" vertical="bottom" textRotation="0" wrapText="0" indent="0" justifyLastLine="0" shrinkToFit="0" readingOrder="0"/>
    </dxf>
    <dxf>
      <font>
        <b/>
        <i val="0"/>
        <strike val="0"/>
        <condense val="0"/>
        <extend val="0"/>
        <outline val="0"/>
        <shadow val="0"/>
        <u val="none"/>
        <vertAlign val="baseline"/>
        <sz val="10"/>
        <color theme="0"/>
        <name val="FranklinGothicBookCond"/>
        <scheme val="none"/>
      </font>
      <fill>
        <patternFill patternType="solid">
          <fgColor indexed="64"/>
          <bgColor rgb="FF002060"/>
        </patternFill>
      </fill>
      <alignment horizontal="center" vertical="bottom" textRotation="0" wrapText="0" indent="0" justifyLastLine="0" shrinkToFit="0" readingOrder="0"/>
      <border diagonalUp="0" diagonalDown="0" outline="0">
        <left/>
        <right/>
        <top/>
        <bottom/>
      </border>
    </dxf>
    <dxf>
      <font>
        <b val="0"/>
        <i val="0"/>
        <strike val="0"/>
        <condense val="0"/>
        <extend val="0"/>
        <outline val="0"/>
        <shadow val="0"/>
        <u val="none"/>
        <vertAlign val="baseline"/>
        <sz val="10"/>
        <color auto="1"/>
        <name val="FranklinGothicBookCond"/>
        <scheme val="none"/>
      </font>
      <numFmt numFmtId="0" formatCode="General"/>
      <alignment horizontal="general" vertical="bottom" textRotation="0" wrapText="0" indent="0" justifyLastLine="0" shrinkToFit="0" readingOrder="0"/>
    </dxf>
    <dxf>
      <font>
        <b/>
        <strike val="0"/>
        <outline val="0"/>
        <shadow val="0"/>
        <u val="none"/>
        <vertAlign val="baseline"/>
        <sz val="10"/>
        <color rgb="FFFFFFFF"/>
        <name val="FranklinGothicBookCond"/>
        <scheme val="none"/>
      </font>
      <fill>
        <patternFill patternType="solid">
          <fgColor rgb="FF000000"/>
          <bgColor rgb="FF002060"/>
        </patternFill>
      </fill>
      <alignment horizontal="center" vertical="bottom" textRotation="0" wrapText="0" indent="0" justifyLastLine="0" shrinkToFit="0" readingOrder="0"/>
    </dxf>
    <dxf>
      <font>
        <b val="0"/>
        <i val="0"/>
        <strike val="0"/>
        <condense val="0"/>
        <extend val="0"/>
        <outline val="0"/>
        <shadow val="0"/>
        <u val="none"/>
        <vertAlign val="baseline"/>
        <sz val="10"/>
        <color auto="1"/>
        <name val="FranklinGothicBookCond"/>
        <scheme val="none"/>
      </font>
      <alignment horizontal="center" vertical="center" textRotation="0" wrapText="0" indent="0" justifyLastLine="0" shrinkToFit="0" readingOrder="0"/>
      <protection locked="1" hidden="0"/>
    </dxf>
    <dxf>
      <font>
        <b val="0"/>
        <i val="0"/>
        <strike val="0"/>
        <condense val="0"/>
        <extend val="0"/>
        <outline val="0"/>
        <shadow val="0"/>
        <u val="none"/>
        <vertAlign val="baseline"/>
        <sz val="10"/>
        <color auto="1"/>
        <name val="FranklinGothicBookCond"/>
        <scheme val="none"/>
      </font>
      <alignment vertical="top" textRotation="0" indent="0" justifyLastLine="0" shrinkToFit="0" readingOrder="0"/>
    </dxf>
    <dxf>
      <font>
        <b/>
        <i val="0"/>
        <strike val="0"/>
        <condense val="0"/>
        <extend val="0"/>
        <outline val="0"/>
        <shadow val="0"/>
        <u val="none"/>
        <vertAlign val="baseline"/>
        <sz val="10"/>
        <color theme="0"/>
        <name val="FranklinGothicBookCond"/>
        <scheme val="none"/>
      </font>
      <fill>
        <patternFill patternType="solid">
          <fgColor indexed="64"/>
          <bgColor rgb="FF002060"/>
        </patternFill>
      </fill>
      <alignment horizontal="center" vertical="bottom" textRotation="0" wrapText="0" indent="0" justifyLastLine="0" shrinkToFit="0" readingOrder="0"/>
      <border diagonalUp="0" diagonalDown="0" outline="0">
        <left/>
        <right/>
        <top/>
        <bottom/>
      </border>
    </dxf>
    <dxf>
      <numFmt numFmtId="0" formatCode="General"/>
      <alignment horizontal="general" textRotation="0" wrapText="0" indent="0" justifyLastLine="0" shrinkToFit="0" readingOrder="0"/>
    </dxf>
    <dxf>
      <font>
        <b/>
        <i val="0"/>
        <strike val="0"/>
        <condense val="0"/>
        <extend val="0"/>
        <outline val="0"/>
        <shadow val="0"/>
        <u val="none"/>
        <vertAlign val="baseline"/>
        <sz val="10"/>
        <color theme="0"/>
        <name val="FranklinGothicBookCond"/>
        <scheme val="none"/>
      </font>
      <fill>
        <patternFill patternType="solid">
          <fgColor indexed="64"/>
          <bgColor rgb="FF002060"/>
        </patternFill>
      </fill>
      <alignment horizontal="center" vertical="bottom" textRotation="0" wrapText="0" indent="0" justifyLastLine="0" shrinkToFit="0" readingOrder="0"/>
      <border diagonalUp="0" diagonalDown="0" outline="0">
        <left/>
        <right/>
        <top/>
        <bottom/>
      </border>
    </dxf>
    <dxf>
      <font>
        <b val="0"/>
        <i val="0"/>
        <strike val="0"/>
        <condense val="0"/>
        <extend val="0"/>
        <outline val="0"/>
        <shadow val="0"/>
        <u val="none"/>
        <vertAlign val="baseline"/>
        <sz val="10"/>
        <color auto="1"/>
        <name val="FranklinGothicBookCond"/>
        <scheme val="none"/>
      </font>
      <numFmt numFmtId="165" formatCode="dd/mm/yyyy;@"/>
      <alignment horizontal="center" vertical="center" textRotation="0" wrapText="0" indent="0" justifyLastLine="0" shrinkToFit="0" readingOrder="0"/>
    </dxf>
    <dxf>
      <font>
        <b/>
        <i val="0"/>
        <strike val="0"/>
        <condense val="0"/>
        <extend val="0"/>
        <outline val="0"/>
        <shadow val="0"/>
        <u val="none"/>
        <vertAlign val="baseline"/>
        <sz val="10"/>
        <color theme="0"/>
        <name val="FranklinGothicBookCond"/>
        <scheme val="none"/>
      </font>
      <fill>
        <patternFill patternType="solid">
          <fgColor indexed="64"/>
          <bgColor rgb="FF002060"/>
        </patternFill>
      </fill>
      <alignment horizontal="center" vertical="bottom" textRotation="0" wrapText="0" indent="0" justifyLastLine="0" shrinkToFit="0" readingOrder="0"/>
      <border diagonalUp="0" diagonalDown="0" outline="0">
        <left/>
        <right/>
        <top/>
        <bottom/>
      </border>
    </dxf>
    <dxf>
      <font>
        <b val="0"/>
        <i val="0"/>
        <strike val="0"/>
        <condense val="0"/>
        <extend val="0"/>
        <outline val="0"/>
        <shadow val="0"/>
        <u val="none"/>
        <vertAlign val="baseline"/>
        <sz val="10"/>
        <color auto="1"/>
        <name val="FranklinGothicBookCond"/>
        <scheme val="none"/>
      </font>
      <numFmt numFmtId="0" formatCode="General"/>
      <alignment horizontal="left" vertical="bottom" textRotation="0" wrapText="0" indent="0" justifyLastLine="0" shrinkToFit="0" readingOrder="0"/>
    </dxf>
    <dxf>
      <font>
        <b/>
        <i val="0"/>
        <strike val="0"/>
        <condense val="0"/>
        <extend val="0"/>
        <outline val="0"/>
        <shadow val="0"/>
        <u val="none"/>
        <vertAlign val="baseline"/>
        <sz val="10"/>
        <color theme="0"/>
        <name val="FranklinGothicBookCond"/>
        <scheme val="none"/>
      </font>
      <fill>
        <patternFill patternType="solid">
          <fgColor indexed="64"/>
          <bgColor rgb="FF002060"/>
        </patternFill>
      </fill>
      <alignment horizontal="center" vertical="bottom" textRotation="0" wrapText="0" indent="0" justifyLastLine="0" shrinkToFit="0" readingOrder="0"/>
      <border diagonalUp="0" diagonalDown="0" outline="0">
        <left/>
        <right/>
        <top/>
        <bottom/>
      </border>
    </dxf>
    <dxf>
      <font>
        <b val="0"/>
        <i val="0"/>
        <strike val="0"/>
        <condense val="0"/>
        <extend val="0"/>
        <outline val="0"/>
        <shadow val="0"/>
        <u val="none"/>
        <vertAlign val="baseline"/>
        <sz val="10"/>
        <color auto="1"/>
        <name val="FranklinGothicBookCond"/>
        <scheme val="none"/>
      </font>
      <numFmt numFmtId="0" formatCode="General"/>
      <alignment horizontal="left" vertical="bottom" textRotation="0" wrapText="0" indent="0" justifyLastLine="0" shrinkToFit="0" readingOrder="0"/>
    </dxf>
    <dxf>
      <font>
        <b/>
        <i val="0"/>
        <strike val="0"/>
        <condense val="0"/>
        <extend val="0"/>
        <outline val="0"/>
        <shadow val="0"/>
        <u val="none"/>
        <vertAlign val="baseline"/>
        <sz val="10"/>
        <color theme="0"/>
        <name val="FranklinGothicBookCond"/>
        <scheme val="none"/>
      </font>
      <fill>
        <patternFill patternType="solid">
          <fgColor indexed="64"/>
          <bgColor rgb="FF002060"/>
        </patternFill>
      </fill>
      <alignment horizontal="center" vertical="bottom" textRotation="0" wrapText="0" indent="0" justifyLastLine="0" shrinkToFit="0" readingOrder="0"/>
      <border diagonalUp="0" diagonalDown="0" outline="0">
        <left/>
        <right/>
        <top/>
        <bottom style="thin">
          <color theme="3" tint="-0.499984740745262"/>
        </bottom>
      </border>
    </dxf>
    <dxf>
      <font>
        <b val="0"/>
        <i val="0"/>
        <strike val="0"/>
        <condense val="0"/>
        <extend val="0"/>
        <outline val="0"/>
        <shadow val="0"/>
        <u val="none"/>
        <vertAlign val="baseline"/>
        <sz val="10"/>
        <color auto="1"/>
        <name val="FranklinGothicBookCond"/>
        <scheme val="none"/>
      </font>
      <numFmt numFmtId="164" formatCode="0.0"/>
      <alignment horizontal="center" vertical="bottom" textRotation="0" wrapText="0" indent="0" justifyLastLine="0" shrinkToFit="0" readingOrder="0"/>
      <border diagonalUp="0" diagonalDown="0">
        <left/>
        <right/>
        <top style="thin">
          <color theme="3" tint="-0.499984740745262"/>
        </top>
        <bottom style="thin">
          <color theme="3" tint="-0.499984740745262"/>
        </bottom>
        <vertical/>
        <horizontal style="thin">
          <color theme="3" tint="-0.499984740745262"/>
        </horizontal>
      </border>
    </dxf>
    <dxf>
      <font>
        <b/>
        <i val="0"/>
        <strike val="0"/>
        <condense val="0"/>
        <extend val="0"/>
        <outline val="0"/>
        <shadow val="0"/>
        <u val="none"/>
        <vertAlign val="baseline"/>
        <sz val="10"/>
        <color theme="0"/>
        <name val="FranklinGothicBookCond"/>
        <scheme val="none"/>
      </font>
      <numFmt numFmtId="3" formatCode="#,##0"/>
      <fill>
        <patternFill patternType="solid">
          <fgColor indexed="64"/>
          <bgColor rgb="FF002060"/>
        </patternFill>
      </fill>
      <alignment horizontal="right" vertical="bottom" textRotation="0" wrapText="0" indent="0" justifyLastLine="0" shrinkToFit="0" readingOrder="0"/>
      <border diagonalUp="0" diagonalDown="0" outline="0">
        <left/>
        <right/>
        <top/>
        <bottom/>
      </border>
    </dxf>
    <dxf>
      <font>
        <b val="0"/>
        <i val="0"/>
        <strike val="0"/>
        <condense val="0"/>
        <extend val="0"/>
        <outline val="0"/>
        <shadow val="0"/>
        <u val="none"/>
        <vertAlign val="baseline"/>
        <sz val="10"/>
        <color auto="1"/>
        <name val="FranklinGothicBookCond"/>
        <scheme val="none"/>
      </font>
      <numFmt numFmtId="3" formatCode="#,##0"/>
      <alignment horizontal="right" vertical="bottom" textRotation="0" wrapText="0" indent="0" justifyLastLine="0" shrinkToFit="0" readingOrder="0"/>
    </dxf>
    <dxf>
      <font>
        <b/>
        <i val="0"/>
        <strike val="0"/>
        <condense val="0"/>
        <extend val="0"/>
        <outline val="0"/>
        <shadow val="0"/>
        <u val="none"/>
        <vertAlign val="baseline"/>
        <sz val="10"/>
        <color theme="0"/>
        <name val="FranklinGothicBookCond"/>
        <scheme val="none"/>
      </font>
      <fill>
        <patternFill patternType="solid">
          <fgColor indexed="64"/>
          <bgColor rgb="FF002060"/>
        </patternFill>
      </fill>
      <alignment horizontal="center" vertical="bottom" textRotation="0" wrapText="0" indent="0" justifyLastLine="0" shrinkToFit="0" readingOrder="0"/>
      <border diagonalUp="0" diagonalDown="0" outline="0">
        <left/>
        <right/>
        <top/>
        <bottom/>
      </border>
    </dxf>
    <dxf>
      <font>
        <b val="0"/>
        <i val="0"/>
        <strike val="0"/>
        <condense val="0"/>
        <extend val="0"/>
        <outline val="0"/>
        <shadow val="0"/>
        <u val="none"/>
        <vertAlign val="baseline"/>
        <sz val="10"/>
        <color auto="1"/>
        <name val="FranklinGothicBookCond"/>
        <scheme val="none"/>
      </font>
      <numFmt numFmtId="164" formatCode="0.0"/>
      <alignment horizontal="center" vertical="bottom" textRotation="0" wrapText="0" indent="0" justifyLastLine="0" shrinkToFit="0" readingOrder="0"/>
    </dxf>
    <dxf>
      <font>
        <b/>
        <i val="0"/>
        <strike val="0"/>
        <condense val="0"/>
        <extend val="0"/>
        <outline val="0"/>
        <shadow val="0"/>
        <u val="none"/>
        <vertAlign val="baseline"/>
        <sz val="10"/>
        <color theme="0"/>
        <name val="FranklinGothicBookCond"/>
        <scheme val="none"/>
      </font>
      <numFmt numFmtId="4" formatCode="#,##0.00"/>
      <fill>
        <patternFill patternType="solid">
          <fgColor indexed="64"/>
          <bgColor rgb="FF002060"/>
        </patternFill>
      </fill>
      <alignment horizontal="right" vertical="bottom" textRotation="0" wrapText="0" indent="0" justifyLastLine="0" shrinkToFit="0" readingOrder="0"/>
      <border diagonalUp="0" diagonalDown="0" outline="0">
        <left/>
        <right/>
        <top/>
        <bottom/>
      </border>
    </dxf>
    <dxf>
      <font>
        <b val="0"/>
        <i val="0"/>
        <strike val="0"/>
        <condense val="0"/>
        <extend val="0"/>
        <outline val="0"/>
        <shadow val="0"/>
        <u val="none"/>
        <vertAlign val="baseline"/>
        <sz val="10"/>
        <color auto="1"/>
        <name val="FranklinGothicBookCond"/>
        <scheme val="none"/>
      </font>
      <numFmt numFmtId="4" formatCode="#,##0.00"/>
      <alignment horizontal="right" vertical="bottom" textRotation="0" wrapText="0" indent="0" justifyLastLine="0" shrinkToFit="0" readingOrder="0"/>
      <border diagonalUp="0" diagonalDown="0">
        <left/>
        <right style="medium">
          <color rgb="FF4F81BD"/>
        </right>
        <top/>
        <bottom/>
        <vertical/>
        <horizontal/>
      </border>
    </dxf>
    <dxf>
      <font>
        <b/>
        <i val="0"/>
        <strike val="0"/>
        <condense val="0"/>
        <extend val="0"/>
        <outline val="0"/>
        <shadow val="0"/>
        <u val="none"/>
        <vertAlign val="baseline"/>
        <sz val="10"/>
        <color theme="0"/>
        <name val="FranklinGothicBookCond"/>
        <scheme val="none"/>
      </font>
      <numFmt numFmtId="4" formatCode="#,##0.00"/>
      <fill>
        <patternFill patternType="solid">
          <fgColor indexed="64"/>
          <bgColor rgb="FF002060"/>
        </patternFill>
      </fill>
      <alignment horizontal="right" vertical="bottom" textRotation="0" wrapText="0" indent="0" justifyLastLine="0" shrinkToFit="0" readingOrder="0"/>
      <border diagonalUp="0" diagonalDown="0" outline="0">
        <left/>
        <right/>
        <top/>
        <bottom/>
      </border>
    </dxf>
    <dxf>
      <font>
        <b val="0"/>
        <i val="0"/>
        <strike val="0"/>
        <condense val="0"/>
        <extend val="0"/>
        <outline val="0"/>
        <shadow val="0"/>
        <u val="none"/>
        <vertAlign val="baseline"/>
        <sz val="10"/>
        <color auto="1"/>
        <name val="FranklinGothicBookCond"/>
        <scheme val="none"/>
      </font>
      <numFmt numFmtId="4" formatCode="#,##0.00"/>
      <alignment horizontal="right" vertical="bottom" textRotation="0" wrapText="0" indent="0" justifyLastLine="0" shrinkToFit="0" readingOrder="0"/>
    </dxf>
    <dxf>
      <font>
        <b/>
        <i val="0"/>
        <strike val="0"/>
        <condense val="0"/>
        <extend val="0"/>
        <outline val="0"/>
        <shadow val="0"/>
        <u val="none"/>
        <vertAlign val="baseline"/>
        <sz val="10"/>
        <color theme="0"/>
        <name val="FranklinGothicBookCond"/>
        <scheme val="none"/>
      </font>
      <numFmt numFmtId="4" formatCode="#,##0.00"/>
      <fill>
        <patternFill patternType="solid">
          <fgColor indexed="64"/>
          <bgColor rgb="FF002060"/>
        </patternFill>
      </fill>
      <alignment horizontal="right" vertical="bottom" textRotation="0" wrapText="0" indent="0" justifyLastLine="0" shrinkToFit="0" readingOrder="0"/>
      <border diagonalUp="0" diagonalDown="0" outline="0">
        <left/>
        <right/>
        <top/>
        <bottom/>
      </border>
    </dxf>
    <dxf>
      <font>
        <b val="0"/>
        <i val="0"/>
        <strike val="0"/>
        <condense val="0"/>
        <extend val="0"/>
        <outline val="0"/>
        <shadow val="0"/>
        <u val="none"/>
        <vertAlign val="baseline"/>
        <sz val="10"/>
        <color auto="1"/>
        <name val="FranklinGothicBookCond"/>
        <scheme val="none"/>
      </font>
      <numFmt numFmtId="4" formatCode="#,##0.00"/>
      <alignment horizontal="right" vertical="bottom" textRotation="0" wrapText="0" indent="0" justifyLastLine="0" shrinkToFit="0" readingOrder="0"/>
    </dxf>
    <dxf>
      <font>
        <b/>
        <i val="0"/>
        <strike val="0"/>
        <condense val="0"/>
        <extend val="0"/>
        <outline val="0"/>
        <shadow val="0"/>
        <u val="none"/>
        <vertAlign val="baseline"/>
        <sz val="10"/>
        <color theme="0"/>
        <name val="FranklinGothicBookCond"/>
        <scheme val="none"/>
      </font>
      <numFmt numFmtId="4" formatCode="#,##0.00"/>
      <fill>
        <patternFill patternType="solid">
          <fgColor indexed="64"/>
          <bgColor rgb="FF002060"/>
        </patternFill>
      </fill>
      <alignment horizontal="right" vertical="bottom" textRotation="0" wrapText="0" indent="0" justifyLastLine="0" shrinkToFit="0" readingOrder="0"/>
      <border diagonalUp="0" diagonalDown="0" outline="0">
        <left/>
        <right/>
        <top/>
        <bottom/>
      </border>
    </dxf>
    <dxf>
      <font>
        <b val="0"/>
        <i val="0"/>
        <strike val="0"/>
        <condense val="0"/>
        <extend val="0"/>
        <outline val="0"/>
        <shadow val="0"/>
        <u val="none"/>
        <vertAlign val="baseline"/>
        <sz val="10"/>
        <color auto="1"/>
        <name val="FranklinGothicBookCond"/>
        <scheme val="none"/>
      </font>
      <numFmt numFmtId="4" formatCode="#,##0.00"/>
      <alignment horizontal="right" vertical="bottom" textRotation="0" wrapText="0" indent="0" justifyLastLine="0" shrinkToFit="0" readingOrder="0"/>
    </dxf>
    <dxf>
      <font>
        <b/>
        <i val="0"/>
        <strike val="0"/>
        <condense val="0"/>
        <extend val="0"/>
        <outline val="0"/>
        <shadow val="0"/>
        <u val="none"/>
        <vertAlign val="baseline"/>
        <sz val="10"/>
        <color theme="0"/>
        <name val="FranklinGothicBookCond"/>
        <scheme val="none"/>
      </font>
      <numFmt numFmtId="4" formatCode="#,##0.00"/>
      <fill>
        <patternFill patternType="solid">
          <fgColor indexed="64"/>
          <bgColor rgb="FF002060"/>
        </patternFill>
      </fill>
      <alignment horizontal="right" vertical="bottom" textRotation="0" wrapText="0" indent="0" justifyLastLine="0" shrinkToFit="0" readingOrder="0"/>
      <border diagonalUp="0" diagonalDown="0" outline="0">
        <left/>
        <right/>
        <top/>
        <bottom/>
      </border>
    </dxf>
    <dxf>
      <font>
        <b val="0"/>
        <i val="0"/>
        <strike val="0"/>
        <condense val="0"/>
        <extend val="0"/>
        <outline val="0"/>
        <shadow val="0"/>
        <u val="none"/>
        <vertAlign val="baseline"/>
        <sz val="10"/>
        <color auto="1"/>
        <name val="FranklinGothicBookCond"/>
        <scheme val="none"/>
      </font>
      <numFmt numFmtId="4" formatCode="#,##0.00"/>
      <alignment horizontal="right" vertical="bottom" textRotation="0" wrapText="0" indent="0" justifyLastLine="0" shrinkToFit="0" readingOrder="0"/>
    </dxf>
    <dxf>
      <font>
        <b/>
        <i val="0"/>
        <strike val="0"/>
        <condense val="0"/>
        <extend val="0"/>
        <outline val="0"/>
        <shadow val="0"/>
        <u val="none"/>
        <vertAlign val="baseline"/>
        <sz val="10"/>
        <color theme="0"/>
        <name val="FranklinGothicBookCond"/>
        <scheme val="none"/>
      </font>
      <numFmt numFmtId="4" formatCode="#,##0.00"/>
      <fill>
        <patternFill patternType="solid">
          <fgColor indexed="64"/>
          <bgColor rgb="FF002060"/>
        </patternFill>
      </fill>
      <alignment horizontal="right" vertical="bottom" textRotation="0" wrapText="0" indent="0" justifyLastLine="0" shrinkToFit="0" readingOrder="0"/>
      <border diagonalUp="0" diagonalDown="0" outline="0">
        <left/>
        <right/>
        <top/>
        <bottom/>
      </border>
    </dxf>
    <dxf>
      <font>
        <b val="0"/>
        <i val="0"/>
        <strike val="0"/>
        <condense val="0"/>
        <extend val="0"/>
        <outline val="0"/>
        <shadow val="0"/>
        <u val="none"/>
        <vertAlign val="baseline"/>
        <sz val="10"/>
        <color auto="1"/>
        <name val="FranklinGothicBookCond"/>
        <scheme val="none"/>
      </font>
      <numFmt numFmtId="4" formatCode="#,##0.00"/>
      <alignment horizontal="right" vertical="bottom" textRotation="0" wrapText="0" indent="0" justifyLastLine="0" shrinkToFit="0" readingOrder="0"/>
    </dxf>
    <dxf>
      <font>
        <b/>
        <i val="0"/>
        <strike val="0"/>
        <condense val="0"/>
        <extend val="0"/>
        <outline val="0"/>
        <shadow val="0"/>
        <u val="none"/>
        <vertAlign val="baseline"/>
        <sz val="10"/>
        <color theme="0"/>
        <name val="FranklinGothicBookCond"/>
        <scheme val="none"/>
      </font>
      <fill>
        <patternFill patternType="solid">
          <fgColor indexed="64"/>
          <bgColor rgb="FF002060"/>
        </patternFill>
      </fill>
      <alignment horizontal="center" vertical="bottom" textRotation="0" wrapText="0" indent="0" justifyLastLine="0" shrinkToFit="0" readingOrder="0"/>
      <border diagonalUp="0" diagonalDown="0" outline="0">
        <left/>
        <right/>
        <top/>
        <bottom/>
      </border>
    </dxf>
    <dxf>
      <font>
        <b val="0"/>
        <i val="0"/>
        <strike val="0"/>
        <condense val="0"/>
        <extend val="0"/>
        <outline val="0"/>
        <shadow val="0"/>
        <u val="none"/>
        <vertAlign val="baseline"/>
        <sz val="10"/>
        <color auto="1"/>
        <name val="FranklinGothicBookCond"/>
        <scheme val="none"/>
      </font>
      <numFmt numFmtId="164" formatCode="0.0"/>
      <alignment horizontal="center" vertical="bottom" textRotation="0" wrapText="0" indent="0" justifyLastLine="0" shrinkToFit="0" readingOrder="0"/>
    </dxf>
    <dxf>
      <font>
        <b/>
        <i val="0"/>
        <strike val="0"/>
        <condense val="0"/>
        <extend val="0"/>
        <outline val="0"/>
        <shadow val="0"/>
        <u val="none"/>
        <vertAlign val="baseline"/>
        <sz val="10"/>
        <color theme="0"/>
        <name val="FranklinGothicBookCond"/>
        <scheme val="none"/>
      </font>
      <fill>
        <patternFill patternType="solid">
          <fgColor indexed="64"/>
          <bgColor rgb="FF002060"/>
        </patternFill>
      </fill>
      <alignment horizontal="center" vertical="bottom" textRotation="0" wrapText="0" indent="0" justifyLastLine="0" shrinkToFit="0" readingOrder="0"/>
      <border diagonalUp="0" diagonalDown="0" outline="0">
        <left/>
        <right/>
        <top/>
        <bottom/>
      </border>
    </dxf>
    <dxf>
      <font>
        <b val="0"/>
        <i val="0"/>
        <strike val="0"/>
        <condense val="0"/>
        <extend val="0"/>
        <outline val="0"/>
        <shadow val="0"/>
        <u val="none"/>
        <vertAlign val="baseline"/>
        <sz val="10"/>
        <color auto="1"/>
        <name val="FranklinGothicBookCond"/>
        <scheme val="none"/>
      </font>
      <numFmt numFmtId="164" formatCode="0.0"/>
      <alignment horizontal="center" vertical="bottom" textRotation="0" wrapText="0" indent="0" justifyLastLine="0" shrinkToFit="0" readingOrder="0"/>
    </dxf>
    <dxf>
      <font>
        <b/>
        <i val="0"/>
        <strike val="0"/>
        <condense val="0"/>
        <extend val="0"/>
        <outline val="0"/>
        <shadow val="0"/>
        <u val="none"/>
        <vertAlign val="baseline"/>
        <sz val="10"/>
        <color theme="0"/>
        <name val="FranklinGothicBookCond"/>
        <scheme val="none"/>
      </font>
      <fill>
        <patternFill patternType="solid">
          <fgColor indexed="64"/>
          <bgColor rgb="FF002060"/>
        </patternFill>
      </fill>
      <alignment horizontal="center" vertical="bottom" textRotation="0" wrapText="0" indent="0" justifyLastLine="0" shrinkToFit="0" readingOrder="0"/>
      <border diagonalUp="0" diagonalDown="0" outline="0">
        <left/>
        <right/>
        <top/>
        <bottom/>
      </border>
    </dxf>
    <dxf>
      <font>
        <b val="0"/>
        <i val="0"/>
        <strike val="0"/>
        <condense val="0"/>
        <extend val="0"/>
        <outline val="0"/>
        <shadow val="0"/>
        <u val="none"/>
        <vertAlign val="baseline"/>
        <sz val="10"/>
        <color auto="1"/>
        <name val="FranklinGothicBookCond"/>
        <scheme val="none"/>
      </font>
      <numFmt numFmtId="0" formatCode="General"/>
      <alignment horizontal="left" vertical="center" textRotation="0" wrapText="0" indent="0" justifyLastLine="0" shrinkToFit="0" readingOrder="0"/>
    </dxf>
    <dxf>
      <font>
        <b/>
        <i val="0"/>
        <strike val="0"/>
        <condense val="0"/>
        <extend val="0"/>
        <outline val="0"/>
        <shadow val="0"/>
        <u val="none"/>
        <vertAlign val="baseline"/>
        <sz val="10"/>
        <color theme="0"/>
        <name val="FranklinGothicBookCond"/>
        <scheme val="none"/>
      </font>
      <fill>
        <patternFill patternType="solid">
          <fgColor indexed="64"/>
          <bgColor rgb="FF002060"/>
        </patternFill>
      </fill>
      <alignment horizontal="left" vertical="bottom" textRotation="0" wrapText="0" indent="0" justifyLastLine="0" shrinkToFit="0" readingOrder="0"/>
      <border diagonalUp="0" diagonalDown="0" outline="0">
        <left/>
        <right/>
        <top/>
        <bottom/>
      </border>
    </dxf>
    <dxf>
      <font>
        <b val="0"/>
        <i val="0"/>
        <strike val="0"/>
        <condense val="0"/>
        <extend val="0"/>
        <outline val="0"/>
        <shadow val="0"/>
        <u val="none"/>
        <vertAlign val="baseline"/>
        <sz val="10"/>
        <color auto="1"/>
        <name val="FranklinGothicBookCond"/>
        <scheme val="none"/>
      </font>
      <numFmt numFmtId="0" formatCode="General"/>
      <alignment horizontal="left" vertical="bottom" textRotation="0" wrapText="0" indent="0" justifyLastLine="0" shrinkToFit="0" readingOrder="0"/>
    </dxf>
    <dxf>
      <font>
        <b/>
        <i val="0"/>
        <strike val="0"/>
        <condense val="0"/>
        <extend val="0"/>
        <outline val="0"/>
        <shadow val="0"/>
        <u val="none"/>
        <vertAlign val="baseline"/>
        <sz val="10"/>
        <color theme="0"/>
        <name val="FranklinGothicBookCond"/>
        <scheme val="none"/>
      </font>
      <fill>
        <patternFill patternType="solid">
          <fgColor indexed="64"/>
          <bgColor rgb="FF002060"/>
        </patternFill>
      </fill>
      <alignment horizontal="center" vertical="bottom" textRotation="0" wrapText="0" indent="0" justifyLastLine="0" shrinkToFit="0" readingOrder="0"/>
      <border diagonalUp="0" diagonalDown="0" outline="0">
        <left/>
        <right/>
        <top/>
        <bottom/>
      </border>
    </dxf>
    <dxf>
      <font>
        <b val="0"/>
        <i val="0"/>
        <strike val="0"/>
        <condense val="0"/>
        <extend val="0"/>
        <outline val="0"/>
        <shadow val="0"/>
        <u val="none"/>
        <vertAlign val="baseline"/>
        <sz val="10"/>
        <color auto="1"/>
        <name val="FranklinGothicBookCond"/>
        <scheme val="none"/>
      </font>
      <numFmt numFmtId="0" formatCode="General"/>
      <alignment horizontal="general" vertical="bottom" textRotation="0" wrapText="0" indent="0" justifyLastLine="0" shrinkToFit="0" readingOrder="0"/>
    </dxf>
    <dxf>
      <font>
        <b/>
        <i val="0"/>
        <strike val="0"/>
        <condense val="0"/>
        <extend val="0"/>
        <outline val="0"/>
        <shadow val="0"/>
        <u val="none"/>
        <vertAlign val="baseline"/>
        <sz val="10"/>
        <color theme="0"/>
        <name val="FranklinGothicBookCond"/>
        <scheme val="none"/>
      </font>
      <fill>
        <patternFill patternType="solid">
          <fgColor indexed="64"/>
          <bgColor rgb="FF002060"/>
        </patternFill>
      </fill>
      <alignment horizontal="center" vertical="bottom" textRotation="0" wrapText="0" indent="0" justifyLastLine="0" shrinkToFit="0" readingOrder="0"/>
      <border diagonalUp="0" diagonalDown="0" outline="0">
        <left/>
        <right/>
        <top/>
        <bottom/>
      </border>
    </dxf>
    <dxf>
      <font>
        <b val="0"/>
        <i val="0"/>
        <strike val="0"/>
        <condense val="0"/>
        <extend val="0"/>
        <outline val="0"/>
        <shadow val="0"/>
        <u val="none"/>
        <vertAlign val="baseline"/>
        <sz val="10"/>
        <color auto="1"/>
        <name val="FranklinGothicBookCond"/>
        <scheme val="none"/>
      </font>
      <numFmt numFmtId="0" formatCode="General"/>
      <alignment horizontal="left" vertical="center" textRotation="0" wrapText="0" indent="0" justifyLastLine="0" shrinkToFit="0" readingOrder="0"/>
      <protection locked="1" hidden="0"/>
    </dxf>
    <dxf>
      <font>
        <b/>
        <i val="0"/>
        <strike val="0"/>
        <condense val="0"/>
        <extend val="0"/>
        <outline val="0"/>
        <shadow val="0"/>
        <u val="none"/>
        <vertAlign val="baseline"/>
        <sz val="10"/>
        <color theme="0"/>
        <name val="FranklinGothicBookCond"/>
        <scheme val="none"/>
      </font>
      <fill>
        <patternFill patternType="solid">
          <fgColor indexed="64"/>
          <bgColor rgb="FF002060"/>
        </patternFill>
      </fill>
      <alignment horizontal="center" vertical="bottom" textRotation="0" wrapText="0" indent="0" justifyLastLine="0" shrinkToFit="0" readingOrder="0"/>
      <border diagonalUp="0" diagonalDown="0" outline="0">
        <left/>
        <right/>
        <top/>
        <bottom/>
      </border>
    </dxf>
    <dxf>
      <font>
        <b val="0"/>
        <i val="0"/>
        <strike val="0"/>
        <condense val="0"/>
        <extend val="0"/>
        <outline val="0"/>
        <shadow val="0"/>
        <u val="none"/>
        <vertAlign val="baseline"/>
        <sz val="10"/>
        <color auto="1"/>
        <name val="FranklinGothicBookCond"/>
        <scheme val="none"/>
      </font>
      <numFmt numFmtId="0" formatCode="General"/>
      <alignment horizontal="general" vertical="center" textRotation="0" wrapText="0" indent="0" justifyLastLine="0" shrinkToFit="0" readingOrder="0"/>
      <protection locked="1" hidden="0"/>
    </dxf>
    <dxf>
      <font>
        <b/>
        <i val="0"/>
        <strike val="0"/>
        <condense val="0"/>
        <extend val="0"/>
        <outline val="0"/>
        <shadow val="0"/>
        <u val="none"/>
        <vertAlign val="baseline"/>
        <sz val="10"/>
        <color theme="0"/>
        <name val="FranklinGothicBookCond"/>
        <scheme val="none"/>
      </font>
      <fill>
        <patternFill patternType="solid">
          <fgColor indexed="64"/>
          <bgColor rgb="FF002060"/>
        </patternFill>
      </fill>
      <alignment horizontal="center" vertical="bottom" textRotation="0" wrapText="0" indent="0" justifyLastLine="0" shrinkToFit="0" readingOrder="0"/>
      <border diagonalUp="0" diagonalDown="0" outline="0">
        <left/>
        <right/>
        <top/>
        <bottom/>
      </border>
    </dxf>
    <dxf>
      <font>
        <b val="0"/>
        <i val="0"/>
        <strike val="0"/>
        <condense val="0"/>
        <extend val="0"/>
        <outline val="0"/>
        <shadow val="0"/>
        <u val="none"/>
        <vertAlign val="baseline"/>
        <sz val="10"/>
        <color auto="1"/>
        <name val="FranklinGothicBookCond"/>
        <scheme val="none"/>
      </font>
      <numFmt numFmtId="0" formatCode="General"/>
      <alignment horizontal="general" vertical="center" textRotation="0" wrapText="0" indent="0" justifyLastLine="0" shrinkToFit="0" readingOrder="0"/>
      <protection locked="1" hidden="0"/>
    </dxf>
    <dxf>
      <font>
        <b/>
        <i val="0"/>
        <strike val="0"/>
        <condense val="0"/>
        <extend val="0"/>
        <outline val="0"/>
        <shadow val="0"/>
        <u val="none"/>
        <vertAlign val="baseline"/>
        <sz val="10"/>
        <color theme="0"/>
        <name val="FranklinGothicBookCond"/>
        <scheme val="none"/>
      </font>
      <fill>
        <patternFill patternType="solid">
          <fgColor indexed="64"/>
          <bgColor rgb="FF002060"/>
        </patternFill>
      </fill>
      <alignment horizontal="center" vertical="bottom" textRotation="0" wrapText="0" indent="0" justifyLastLine="0" shrinkToFit="0" readingOrder="0"/>
      <border diagonalUp="0" diagonalDown="0" outline="0">
        <left/>
        <right/>
        <top/>
        <bottom/>
      </border>
    </dxf>
    <dxf>
      <font>
        <b val="0"/>
        <i val="0"/>
        <strike val="0"/>
        <condense val="0"/>
        <extend val="0"/>
        <outline val="0"/>
        <shadow val="0"/>
        <u val="none"/>
        <vertAlign val="baseline"/>
        <sz val="10"/>
        <color auto="1"/>
        <name val="FranklinGothicBookCond"/>
        <scheme val="none"/>
      </font>
      <numFmt numFmtId="0" formatCode="General"/>
      <alignment horizontal="general" vertical="bottom" textRotation="0" wrapText="0" indent="0" justifyLastLine="0" shrinkToFit="0" readingOrder="0"/>
    </dxf>
    <dxf>
      <font>
        <b/>
        <i val="0"/>
        <strike val="0"/>
        <condense val="0"/>
        <extend val="0"/>
        <outline val="0"/>
        <shadow val="0"/>
        <u val="none"/>
        <vertAlign val="baseline"/>
        <sz val="10"/>
        <color theme="0"/>
        <name val="FranklinGothicBookCond"/>
        <scheme val="none"/>
      </font>
      <fill>
        <patternFill patternType="solid">
          <fgColor indexed="64"/>
          <bgColor rgb="FF002060"/>
        </patternFill>
      </fill>
      <alignment horizontal="center" vertical="bottom" textRotation="0" wrapText="0" indent="0" justifyLastLine="0" shrinkToFit="0" readingOrder="0"/>
      <border diagonalUp="0" diagonalDown="0" outline="0">
        <left/>
        <right/>
        <top/>
        <bottom/>
      </border>
    </dxf>
    <dxf>
      <font>
        <b val="0"/>
        <i val="0"/>
        <strike val="0"/>
        <condense val="0"/>
        <extend val="0"/>
        <outline val="0"/>
        <shadow val="0"/>
        <u val="none"/>
        <vertAlign val="baseline"/>
        <sz val="10"/>
        <color auto="1"/>
        <name val="FranklinGothicBookCond"/>
        <scheme val="none"/>
      </font>
      <numFmt numFmtId="0" formatCode="General"/>
      <alignment horizontal="general" vertical="bottom" textRotation="0" wrapText="0" indent="0" justifyLastLine="0" shrinkToFit="0" readingOrder="0"/>
    </dxf>
    <dxf>
      <font>
        <b/>
        <strike val="0"/>
        <outline val="0"/>
        <shadow val="0"/>
        <u val="none"/>
        <vertAlign val="baseline"/>
        <sz val="10"/>
        <color rgb="FFFFFFFF"/>
        <name val="FranklinGothicBookCond"/>
        <scheme val="none"/>
      </font>
      <fill>
        <patternFill patternType="solid">
          <fgColor rgb="FF000000"/>
          <bgColor rgb="FF002060"/>
        </patternFill>
      </fill>
      <alignment horizontal="center" vertical="bottom" textRotation="0" wrapText="0" indent="0" justifyLastLine="0" shrinkToFit="0" readingOrder="0"/>
    </dxf>
    <dxf>
      <font>
        <b val="0"/>
        <i val="0"/>
        <strike val="0"/>
        <condense val="0"/>
        <extend val="0"/>
        <outline val="0"/>
        <shadow val="0"/>
        <u val="none"/>
        <vertAlign val="baseline"/>
        <sz val="10"/>
        <color auto="1"/>
        <name val="FranklinGothicBookCond"/>
        <scheme val="none"/>
      </font>
      <alignment horizontal="center" vertical="center" textRotation="0" wrapText="0" indent="0" justifyLastLine="0" shrinkToFit="0" readingOrder="0"/>
      <protection locked="1" hidden="0"/>
    </dxf>
    <dxf>
      <font>
        <b val="0"/>
        <i val="0"/>
        <strike val="0"/>
        <condense val="0"/>
        <extend val="0"/>
        <outline val="0"/>
        <shadow val="0"/>
        <u val="none"/>
        <vertAlign val="baseline"/>
        <sz val="10"/>
        <color auto="1"/>
        <name val="FranklinGothicBookCond"/>
        <scheme val="none"/>
      </font>
      <alignment vertical="top" textRotation="0" indent="0" justifyLastLine="0" shrinkToFit="0" readingOrder="0"/>
    </dxf>
    <dxf>
      <fill>
        <patternFill patternType="solid">
          <fgColor indexed="64"/>
          <bgColor theme="4"/>
        </patternFill>
      </fill>
    </dxf>
    <dxf>
      <numFmt numFmtId="3" formatCode="#,##0"/>
      <fill>
        <patternFill patternType="solid">
          <fgColor indexed="64"/>
          <bgColor theme="4"/>
        </patternFill>
      </fill>
    </dxf>
    <dxf>
      <numFmt numFmtId="3" formatCode="#,##0"/>
      <fill>
        <patternFill patternType="solid">
          <fgColor indexed="64"/>
          <bgColor theme="4"/>
        </patternFill>
      </fill>
    </dxf>
    <dxf>
      <numFmt numFmtId="0" formatCode="General"/>
    </dxf>
    <dxf>
      <fill>
        <patternFill patternType="solid">
          <fgColor indexed="64"/>
          <bgColor theme="4"/>
        </patternFill>
      </fill>
    </dxf>
    <dxf>
      <fill>
        <patternFill patternType="solid">
          <fgColor indexed="64"/>
          <bgColor theme="4"/>
        </patternFill>
      </fill>
    </dxf>
    <dxf>
      <fill>
        <patternFill patternType="solid">
          <fgColor indexed="64"/>
          <bgColor theme="4"/>
        </patternFill>
      </fill>
    </dxf>
    <dxf>
      <font>
        <b/>
        <i val="0"/>
        <strike val="0"/>
        <condense val="0"/>
        <extend val="0"/>
        <outline val="0"/>
        <shadow val="0"/>
        <u val="none"/>
        <vertAlign val="baseline"/>
        <sz val="10"/>
        <color theme="0"/>
        <name val="FranklinGothicBookCond"/>
        <scheme val="none"/>
      </font>
      <numFmt numFmtId="0" formatCode="General"/>
      <fill>
        <patternFill patternType="solid">
          <fgColor indexed="64"/>
          <bgColor rgb="FF002060"/>
        </patternFill>
      </fill>
      <alignment horizontal="left" vertical="bottom" textRotation="0" wrapText="0" indent="0" justifyLastLine="0" shrinkToFit="0" readingOrder="0"/>
    </dxf>
    <dxf>
      <font>
        <b val="0"/>
        <i val="0"/>
        <strike val="0"/>
        <condense val="0"/>
        <extend val="0"/>
        <outline val="0"/>
        <shadow val="0"/>
        <u val="none"/>
        <vertAlign val="baseline"/>
        <sz val="10"/>
        <color auto="1"/>
        <name val="FranklinGothicBookCond"/>
        <scheme val="none"/>
      </font>
      <numFmt numFmtId="0" formatCode="General"/>
      <alignment horizontal="left" vertical="center" textRotation="0" wrapText="0" indent="0" justifyLastLine="0" shrinkToFit="0" readingOrder="0"/>
      <protection locked="1" hidden="0"/>
    </dxf>
    <dxf>
      <font>
        <b/>
        <i val="0"/>
        <strike val="0"/>
        <condense val="0"/>
        <extend val="0"/>
        <outline val="0"/>
        <shadow val="0"/>
        <u val="none"/>
        <vertAlign val="baseline"/>
        <sz val="10"/>
        <color theme="0"/>
        <name val="FranklinGothicBookCond"/>
        <scheme val="none"/>
      </font>
      <numFmt numFmtId="0" formatCode="General"/>
      <fill>
        <patternFill patternType="solid">
          <fgColor indexed="64"/>
          <bgColor rgb="FF002060"/>
        </patternFill>
      </fill>
      <alignment horizontal="left" vertical="bottom" textRotation="0" wrapText="0" indent="0" justifyLastLine="0" shrinkToFit="0" readingOrder="0"/>
    </dxf>
    <dxf>
      <font>
        <b val="0"/>
        <i val="0"/>
        <strike val="0"/>
        <condense val="0"/>
        <extend val="0"/>
        <outline val="0"/>
        <shadow val="0"/>
        <u val="none"/>
        <vertAlign val="baseline"/>
        <sz val="10"/>
        <color auto="1"/>
        <name val="FranklinGothicBookCond"/>
        <scheme val="none"/>
      </font>
      <numFmt numFmtId="0" formatCode="General"/>
      <alignment horizontal="left" vertical="center" textRotation="0" wrapText="0" indent="0" justifyLastLine="0" shrinkToFit="0" readingOrder="0"/>
      <protection locked="1" hidden="0"/>
    </dxf>
    <dxf>
      <font>
        <b/>
        <i val="0"/>
        <strike val="0"/>
        <condense val="0"/>
        <extend val="0"/>
        <outline val="0"/>
        <shadow val="0"/>
        <u val="none"/>
        <vertAlign val="baseline"/>
        <sz val="10"/>
        <color theme="0"/>
        <name val="FranklinGothicBookCond"/>
        <scheme val="none"/>
      </font>
      <numFmt numFmtId="0" formatCode="General"/>
      <fill>
        <patternFill patternType="solid">
          <fgColor indexed="64"/>
          <bgColor rgb="FF002060"/>
        </patternFill>
      </fill>
      <alignment horizontal="left" vertical="bottom" textRotation="0" wrapText="0" indent="0" justifyLastLine="0" shrinkToFit="0" readingOrder="0"/>
    </dxf>
    <dxf>
      <font>
        <b val="0"/>
        <i val="0"/>
        <strike val="0"/>
        <condense val="0"/>
        <extend val="0"/>
        <outline val="0"/>
        <shadow val="0"/>
        <u val="none"/>
        <vertAlign val="baseline"/>
        <sz val="10"/>
        <color auto="1"/>
        <name val="FranklinGothicBookCond"/>
        <scheme val="none"/>
      </font>
      <numFmt numFmtId="0" formatCode="General"/>
      <alignment horizontal="left" vertical="center" textRotation="0" wrapText="0" indent="0" justifyLastLine="0" shrinkToFit="0" readingOrder="0"/>
      <protection locked="1" hidden="0"/>
    </dxf>
    <dxf>
      <font>
        <b/>
        <i val="0"/>
        <strike val="0"/>
        <condense val="0"/>
        <extend val="0"/>
        <outline val="0"/>
        <shadow val="0"/>
        <u val="none"/>
        <vertAlign val="baseline"/>
        <sz val="10"/>
        <color theme="0"/>
        <name val="FranklinGothicBookCond"/>
        <scheme val="none"/>
      </font>
      <numFmt numFmtId="0" formatCode="General"/>
      <fill>
        <patternFill patternType="solid">
          <fgColor indexed="64"/>
          <bgColor rgb="FF002060"/>
        </patternFill>
      </fill>
      <alignment horizontal="left" vertical="bottom" textRotation="0" wrapText="0" indent="0" justifyLastLine="0" shrinkToFit="0" readingOrder="0"/>
    </dxf>
    <dxf>
      <font>
        <b val="0"/>
        <i val="0"/>
        <strike val="0"/>
        <condense val="0"/>
        <extend val="0"/>
        <outline val="0"/>
        <shadow val="0"/>
        <u val="none"/>
        <vertAlign val="baseline"/>
        <sz val="10"/>
        <color auto="1"/>
        <name val="FranklinGothicBookCond"/>
        <scheme val="none"/>
      </font>
      <numFmt numFmtId="0" formatCode="General"/>
      <alignment horizontal="left" vertical="center" textRotation="0" wrapText="0" indent="0" justifyLastLine="0" shrinkToFit="0" readingOrder="0"/>
      <protection locked="1" hidden="0"/>
    </dxf>
    <dxf>
      <font>
        <b/>
        <i val="0"/>
        <strike val="0"/>
        <condense val="0"/>
        <extend val="0"/>
        <outline val="0"/>
        <shadow val="0"/>
        <u val="none"/>
        <vertAlign val="baseline"/>
        <sz val="10"/>
        <color theme="0"/>
        <name val="FranklinGothicBookCond"/>
        <scheme val="none"/>
      </font>
      <numFmt numFmtId="0" formatCode="General"/>
      <fill>
        <patternFill patternType="solid">
          <fgColor indexed="64"/>
          <bgColor rgb="FF002060"/>
        </patternFill>
      </fill>
      <alignment horizontal="left" vertical="bottom" textRotation="0" wrapText="0" indent="0" justifyLastLine="0" shrinkToFit="0" readingOrder="0"/>
    </dxf>
    <dxf>
      <font>
        <b val="0"/>
        <i val="0"/>
        <strike val="0"/>
        <condense val="0"/>
        <extend val="0"/>
        <outline val="0"/>
        <shadow val="0"/>
        <u val="none"/>
        <vertAlign val="baseline"/>
        <sz val="10"/>
        <color auto="1"/>
        <name val="FranklinGothicBookCond"/>
        <scheme val="none"/>
      </font>
      <numFmt numFmtId="0" formatCode="General"/>
      <alignment horizontal="left" vertical="center" textRotation="0" wrapText="0" indent="0" justifyLastLine="0" shrinkToFit="0" readingOrder="0"/>
      <protection locked="1" hidden="0"/>
    </dxf>
    <dxf>
      <font>
        <b/>
        <i val="0"/>
        <strike val="0"/>
        <condense val="0"/>
        <extend val="0"/>
        <outline val="0"/>
        <shadow val="0"/>
        <u val="none"/>
        <vertAlign val="baseline"/>
        <sz val="10"/>
        <color theme="0"/>
        <name val="FranklinGothicBookCond"/>
        <scheme val="none"/>
      </font>
      <numFmt numFmtId="0" formatCode="General"/>
      <fill>
        <patternFill patternType="solid">
          <fgColor indexed="64"/>
          <bgColor rgb="FF002060"/>
        </patternFill>
      </fill>
      <alignment horizontal="left" vertical="bottom" textRotation="0" wrapText="0" indent="0" justifyLastLine="0" shrinkToFit="0" readingOrder="0"/>
      <border diagonalUp="0" diagonalDown="0" outline="0">
        <left/>
        <right/>
        <top/>
        <bottom/>
      </border>
    </dxf>
    <dxf>
      <font>
        <b val="0"/>
        <i val="0"/>
        <strike val="0"/>
        <condense val="0"/>
        <extend val="0"/>
        <outline val="0"/>
        <shadow val="0"/>
        <u val="none"/>
        <vertAlign val="baseline"/>
        <sz val="10"/>
        <color auto="1"/>
        <name val="FranklinGothicBookCond"/>
        <scheme val="none"/>
      </font>
      <numFmt numFmtId="0" formatCode="General"/>
      <alignment horizontal="left" vertical="center" textRotation="0" wrapText="0" indent="0" justifyLastLine="0" shrinkToFit="0" readingOrder="0"/>
      <protection locked="1" hidden="0"/>
    </dxf>
    <dxf>
      <font>
        <b/>
        <i val="0"/>
        <strike val="0"/>
        <condense val="0"/>
        <extend val="0"/>
        <outline val="0"/>
        <shadow val="0"/>
        <u val="none"/>
        <vertAlign val="baseline"/>
        <sz val="10"/>
        <color theme="0"/>
        <name val="FranklinGothicBookCond"/>
        <scheme val="none"/>
      </font>
      <numFmt numFmtId="0" formatCode="General"/>
      <fill>
        <patternFill patternType="solid">
          <fgColor indexed="64"/>
          <bgColor rgb="FF002060"/>
        </patternFill>
      </fill>
      <alignment horizontal="left" vertical="bottom" textRotation="0" wrapText="0" indent="0" justifyLastLine="0" shrinkToFit="0" readingOrder="0"/>
      <border diagonalUp="0" diagonalDown="0" outline="0">
        <left/>
        <right/>
        <top/>
        <bottom/>
      </border>
    </dxf>
    <dxf>
      <font>
        <b val="0"/>
        <i val="0"/>
        <strike val="0"/>
        <condense val="0"/>
        <extend val="0"/>
        <outline val="0"/>
        <shadow val="0"/>
        <u val="none"/>
        <vertAlign val="baseline"/>
        <sz val="10"/>
        <color auto="1"/>
        <name val="FranklinGothicBookCond"/>
        <scheme val="none"/>
      </font>
      <numFmt numFmtId="0" formatCode="General"/>
      <alignment horizontal="left" vertical="center" textRotation="0" wrapText="0" indent="0" justifyLastLine="0" shrinkToFit="0" readingOrder="0"/>
      <protection locked="1" hidden="0"/>
    </dxf>
    <dxf>
      <font>
        <b/>
        <i val="0"/>
        <strike val="0"/>
        <condense val="0"/>
        <extend val="0"/>
        <outline val="0"/>
        <shadow val="0"/>
        <u val="none"/>
        <vertAlign val="baseline"/>
        <sz val="10"/>
        <color theme="0"/>
        <name val="FranklinGothicBookCond"/>
        <scheme val="none"/>
      </font>
      <numFmt numFmtId="165" formatCode="dd/mm/yyyy;@"/>
      <fill>
        <patternFill patternType="solid">
          <fgColor indexed="64"/>
          <bgColor rgb="FF002060"/>
        </patternFill>
      </fill>
      <alignment horizontal="center" vertical="bottom" textRotation="0" wrapText="0" indent="0" justifyLastLine="0" shrinkToFit="0" readingOrder="0"/>
      <border diagonalUp="0" diagonalDown="0" outline="0">
        <left/>
        <right/>
        <top/>
        <bottom/>
      </border>
    </dxf>
    <dxf>
      <font>
        <b val="0"/>
        <i val="0"/>
        <strike val="0"/>
        <condense val="0"/>
        <extend val="0"/>
        <outline val="0"/>
        <shadow val="0"/>
        <u val="none"/>
        <vertAlign val="baseline"/>
        <sz val="10"/>
        <color auto="1"/>
        <name val="FranklinGothicBookCond"/>
        <scheme val="none"/>
      </font>
      <numFmt numFmtId="165" formatCode="dd/mm/yyyy;@"/>
      <alignment horizontal="center" vertical="center" textRotation="0" wrapText="0" indent="0" justifyLastLine="0" shrinkToFit="0" readingOrder="0"/>
      <protection locked="1" hidden="0"/>
    </dxf>
    <dxf>
      <font>
        <b/>
        <i val="0"/>
        <strike val="0"/>
        <condense val="0"/>
        <extend val="0"/>
        <outline val="0"/>
        <shadow val="0"/>
        <u val="none"/>
        <vertAlign val="baseline"/>
        <sz val="10"/>
        <color theme="0"/>
        <name val="FranklinGothicBookCond"/>
        <scheme val="none"/>
      </font>
      <numFmt numFmtId="0" formatCode="General"/>
      <fill>
        <patternFill patternType="solid">
          <fgColor indexed="64"/>
          <bgColor rgb="FF002060"/>
        </patternFill>
      </fill>
      <alignment horizontal="left" vertical="bottom" textRotation="0" wrapText="0" indent="0" justifyLastLine="0" shrinkToFit="0" readingOrder="0"/>
      <border diagonalUp="0" diagonalDown="0" outline="0">
        <left/>
        <right/>
        <top/>
        <bottom/>
      </border>
    </dxf>
    <dxf>
      <font>
        <b val="0"/>
        <i val="0"/>
        <strike val="0"/>
        <condense val="0"/>
        <extend val="0"/>
        <outline val="0"/>
        <shadow val="0"/>
        <u val="none"/>
        <vertAlign val="baseline"/>
        <sz val="10"/>
        <color auto="1"/>
        <name val="FranklinGothicBookCond"/>
        <scheme val="none"/>
      </font>
      <numFmt numFmtId="0" formatCode="General"/>
      <alignment horizontal="left" vertical="center" textRotation="0" wrapText="0" indent="0" justifyLastLine="0" shrinkToFit="0" readingOrder="0"/>
      <protection locked="1" hidden="0"/>
    </dxf>
    <dxf>
      <font>
        <b/>
        <i val="0"/>
        <strike val="0"/>
        <condense val="0"/>
        <extend val="0"/>
        <outline val="0"/>
        <shadow val="0"/>
        <u val="none"/>
        <vertAlign val="baseline"/>
        <sz val="10"/>
        <color theme="0"/>
        <name val="FranklinGothicBookCond"/>
        <scheme val="none"/>
      </font>
      <numFmt numFmtId="0" formatCode="General"/>
      <fill>
        <patternFill patternType="solid">
          <fgColor indexed="64"/>
          <bgColor rgb="FF002060"/>
        </patternFill>
      </fill>
      <alignment horizontal="left" vertical="bottom" textRotation="0" wrapText="0" indent="0" justifyLastLine="0" shrinkToFit="0" readingOrder="0"/>
      <border diagonalUp="0" diagonalDown="0" outline="0">
        <left/>
        <right/>
        <top/>
        <bottom/>
      </border>
    </dxf>
    <dxf>
      <font>
        <b val="0"/>
        <i val="0"/>
        <strike val="0"/>
        <condense val="0"/>
        <extend val="0"/>
        <outline val="0"/>
        <shadow val="0"/>
        <u val="none"/>
        <vertAlign val="baseline"/>
        <sz val="10"/>
        <color auto="1"/>
        <name val="FranklinGothicBookCond"/>
        <scheme val="none"/>
      </font>
      <numFmt numFmtId="0" formatCode="General"/>
      <alignment horizontal="left" vertical="center" textRotation="0" wrapText="0" indent="0" justifyLastLine="0" shrinkToFit="0" readingOrder="0"/>
      <protection locked="1" hidden="0"/>
    </dxf>
    <dxf>
      <font>
        <b/>
        <i val="0"/>
        <strike val="0"/>
        <condense val="0"/>
        <extend val="0"/>
        <outline val="0"/>
        <shadow val="0"/>
        <u val="none"/>
        <vertAlign val="baseline"/>
        <sz val="10"/>
        <color theme="0"/>
        <name val="FranklinGothicBookCond"/>
        <scheme val="none"/>
      </font>
      <numFmt numFmtId="0" formatCode="General"/>
      <fill>
        <patternFill patternType="solid">
          <fgColor indexed="64"/>
          <bgColor rgb="FF002060"/>
        </patternFill>
      </fill>
      <alignment horizontal="left" vertical="bottom" textRotation="0" wrapText="0" indent="0" justifyLastLine="0" shrinkToFit="0" readingOrder="0"/>
      <border diagonalUp="0" diagonalDown="0" outline="0">
        <left/>
        <right/>
        <top/>
        <bottom/>
      </border>
    </dxf>
    <dxf>
      <font>
        <b val="0"/>
        <i val="0"/>
        <strike val="0"/>
        <condense val="0"/>
        <extend val="0"/>
        <outline val="0"/>
        <shadow val="0"/>
        <u val="none"/>
        <vertAlign val="baseline"/>
        <sz val="10"/>
        <color auto="1"/>
        <name val="FranklinGothicBookCond"/>
        <scheme val="none"/>
      </font>
      <numFmt numFmtId="0" formatCode="General"/>
      <alignment horizontal="left" vertical="center" textRotation="0" wrapText="0" indent="0" justifyLastLine="0" shrinkToFit="0" readingOrder="0"/>
      <protection locked="1" hidden="0"/>
    </dxf>
    <dxf>
      <font>
        <b/>
        <i val="0"/>
        <strike val="0"/>
        <condense val="0"/>
        <extend val="0"/>
        <outline val="0"/>
        <shadow val="0"/>
        <u val="none"/>
        <vertAlign val="baseline"/>
        <sz val="10"/>
        <color theme="0"/>
        <name val="FranklinGothicBookCond"/>
        <scheme val="none"/>
      </font>
      <numFmt numFmtId="0" formatCode="General"/>
      <fill>
        <patternFill patternType="solid">
          <fgColor indexed="64"/>
          <bgColor rgb="FF002060"/>
        </patternFill>
      </fill>
      <alignment horizontal="left" vertical="bottom" textRotation="0" wrapText="0" indent="0" justifyLastLine="0" shrinkToFit="0" readingOrder="0"/>
      <border diagonalUp="0" diagonalDown="0" outline="0">
        <left/>
        <right/>
        <top/>
        <bottom/>
      </border>
    </dxf>
    <dxf>
      <font>
        <b val="0"/>
        <i val="0"/>
        <strike val="0"/>
        <condense val="0"/>
        <extend val="0"/>
        <outline val="0"/>
        <shadow val="0"/>
        <u val="none"/>
        <vertAlign val="baseline"/>
        <sz val="10"/>
        <color auto="1"/>
        <name val="FranklinGothicBookCond"/>
        <scheme val="none"/>
      </font>
      <numFmt numFmtId="0" formatCode="General"/>
      <alignment horizontal="left" vertical="center" textRotation="0" wrapText="0" indent="0" justifyLastLine="0" shrinkToFit="0" readingOrder="0"/>
      <protection locked="1" hidden="0"/>
    </dxf>
    <dxf>
      <font>
        <b/>
        <i val="0"/>
        <strike val="0"/>
        <condense val="0"/>
        <extend val="0"/>
        <outline val="0"/>
        <shadow val="0"/>
        <u val="none"/>
        <vertAlign val="baseline"/>
        <sz val="10"/>
        <color theme="0"/>
        <name val="FranklinGothicBookCond"/>
        <scheme val="none"/>
      </font>
      <numFmt numFmtId="0" formatCode="General"/>
      <fill>
        <patternFill patternType="solid">
          <fgColor indexed="64"/>
          <bgColor rgb="FF002060"/>
        </patternFill>
      </fill>
      <alignment horizontal="general" vertical="bottom" textRotation="0" wrapText="0" indent="0" justifyLastLine="0" shrinkToFit="0" readingOrder="0"/>
      <border diagonalUp="0" diagonalDown="0" outline="0">
        <left/>
        <right/>
        <top/>
        <bottom/>
      </border>
    </dxf>
    <dxf>
      <font>
        <b val="0"/>
        <i val="0"/>
        <strike val="0"/>
        <condense val="0"/>
        <extend val="0"/>
        <outline val="0"/>
        <shadow val="0"/>
        <u val="none"/>
        <vertAlign val="baseline"/>
        <sz val="10"/>
        <color auto="1"/>
        <name val="FranklinGothicBookCond"/>
        <scheme val="none"/>
      </font>
      <numFmt numFmtId="0" formatCode="General"/>
      <alignment horizontal="general" vertical="center" textRotation="0" wrapText="0" indent="0" justifyLastLine="0" shrinkToFit="0" readingOrder="0"/>
      <protection locked="1" hidden="0"/>
    </dxf>
    <dxf>
      <font>
        <b/>
        <i val="0"/>
        <strike val="0"/>
        <condense val="0"/>
        <extend val="0"/>
        <outline val="0"/>
        <shadow val="0"/>
        <u val="none"/>
        <vertAlign val="baseline"/>
        <sz val="10"/>
        <color theme="0"/>
        <name val="FranklinGothicBookCond"/>
        <scheme val="none"/>
      </font>
      <numFmt numFmtId="3" formatCode="#,##0"/>
      <fill>
        <patternFill patternType="solid">
          <fgColor indexed="64"/>
          <bgColor rgb="FF002060"/>
        </patternFill>
      </fill>
      <alignment horizontal="center" vertical="bottom" textRotation="0" wrapText="0" indent="0" justifyLastLine="0" shrinkToFit="0" readingOrder="0"/>
      <border diagonalUp="0" diagonalDown="0" outline="0">
        <left/>
        <right/>
        <top/>
        <bottom/>
      </border>
    </dxf>
    <dxf>
      <font>
        <b val="0"/>
        <i val="0"/>
        <strike val="0"/>
        <condense val="0"/>
        <extend val="0"/>
        <outline val="0"/>
        <shadow val="0"/>
        <u val="none"/>
        <vertAlign val="baseline"/>
        <sz val="10"/>
        <color auto="1"/>
        <name val="FranklinGothicBookCond"/>
        <scheme val="none"/>
      </font>
      <numFmt numFmtId="3" formatCode="#,##0"/>
      <alignment horizontal="center" vertical="center" textRotation="0" wrapText="0" indent="0" justifyLastLine="0" shrinkToFit="0" readingOrder="0"/>
      <protection locked="1" hidden="0"/>
    </dxf>
    <dxf>
      <font>
        <b/>
        <i val="0"/>
        <strike val="0"/>
        <condense val="0"/>
        <extend val="0"/>
        <outline val="0"/>
        <shadow val="0"/>
        <u val="none"/>
        <vertAlign val="baseline"/>
        <sz val="10"/>
        <color theme="0"/>
        <name val="FranklinGothicBookCond"/>
        <scheme val="none"/>
      </font>
      <numFmt numFmtId="165" formatCode="dd/mm/yyyy;@"/>
      <fill>
        <patternFill patternType="solid">
          <fgColor indexed="64"/>
          <bgColor rgb="FF002060"/>
        </patternFill>
      </fill>
      <alignment horizontal="center" vertical="bottom" textRotation="0" wrapText="0" indent="0" justifyLastLine="0" shrinkToFit="0" readingOrder="0"/>
      <border diagonalUp="0" diagonalDown="0" outline="0">
        <left/>
        <right/>
        <top/>
        <bottom/>
      </border>
    </dxf>
    <dxf>
      <font>
        <b val="0"/>
        <i val="0"/>
        <strike val="0"/>
        <condense val="0"/>
        <extend val="0"/>
        <outline val="0"/>
        <shadow val="0"/>
        <u val="none"/>
        <vertAlign val="baseline"/>
        <sz val="10"/>
        <color auto="1"/>
        <name val="FranklinGothicBookCond"/>
        <scheme val="none"/>
      </font>
      <numFmt numFmtId="165" formatCode="dd/mm/yyyy;@"/>
      <alignment horizontal="center" vertical="center" textRotation="0" wrapText="0" indent="0" justifyLastLine="0" shrinkToFit="0" readingOrder="0"/>
      <protection locked="1" hidden="0"/>
    </dxf>
    <dxf>
      <font>
        <b/>
        <i val="0"/>
        <strike val="0"/>
        <condense val="0"/>
        <extend val="0"/>
        <outline val="0"/>
        <shadow val="0"/>
        <u val="none"/>
        <vertAlign val="baseline"/>
        <sz val="10"/>
        <color theme="0"/>
        <name val="FranklinGothicBookCond"/>
        <scheme val="none"/>
      </font>
      <numFmt numFmtId="165" formatCode="dd/mm/yyyy;@"/>
      <fill>
        <patternFill patternType="solid">
          <fgColor indexed="64"/>
          <bgColor rgb="FF002060"/>
        </patternFill>
      </fill>
      <alignment horizontal="center" vertical="bottom" textRotation="0" wrapText="0" indent="0" justifyLastLine="0" shrinkToFit="0" readingOrder="0"/>
      <border diagonalUp="0" diagonalDown="0" outline="0">
        <left/>
        <right/>
        <top/>
        <bottom/>
      </border>
    </dxf>
    <dxf>
      <font>
        <b val="0"/>
        <i val="0"/>
        <strike val="0"/>
        <condense val="0"/>
        <extend val="0"/>
        <outline val="0"/>
        <shadow val="0"/>
        <u val="none"/>
        <vertAlign val="baseline"/>
        <sz val="10"/>
        <color auto="1"/>
        <name val="FranklinGothicBookCond"/>
        <scheme val="none"/>
      </font>
      <numFmt numFmtId="165" formatCode="dd/mm/yyyy;@"/>
      <alignment horizontal="center" vertical="center" textRotation="0" wrapText="0" indent="0" justifyLastLine="0" shrinkToFit="0" readingOrder="0"/>
      <protection locked="1" hidden="0"/>
    </dxf>
    <dxf>
      <font>
        <b/>
        <i val="0"/>
        <strike val="0"/>
        <condense val="0"/>
        <extend val="0"/>
        <outline val="0"/>
        <shadow val="0"/>
        <u val="none"/>
        <vertAlign val="baseline"/>
        <sz val="10"/>
        <color theme="0"/>
        <name val="FranklinGothicBookCond"/>
        <scheme val="none"/>
      </font>
      <fill>
        <patternFill patternType="solid">
          <fgColor indexed="64"/>
          <bgColor rgb="FF002060"/>
        </patternFill>
      </fill>
      <alignment horizontal="left" vertical="bottom" textRotation="0" wrapText="0" indent="0" justifyLastLine="0" shrinkToFit="0" readingOrder="0"/>
      <border diagonalUp="0" diagonalDown="0" outline="0">
        <left/>
        <right/>
        <top/>
        <bottom/>
      </border>
    </dxf>
    <dxf>
      <font>
        <b val="0"/>
        <i val="0"/>
        <strike val="0"/>
        <condense val="0"/>
        <extend val="0"/>
        <outline val="0"/>
        <shadow val="0"/>
        <u val="none"/>
        <vertAlign val="baseline"/>
        <sz val="10"/>
        <color theme="3" tint="0.39997558519241921"/>
        <name val="FranklinGothicBookCond"/>
        <scheme val="none"/>
      </font>
      <numFmt numFmtId="165" formatCode="dd/mm/yyyy;@"/>
      <fill>
        <patternFill patternType="solid">
          <fgColor indexed="64"/>
          <bgColor theme="5" tint="-0.249977111117893"/>
        </patternFill>
      </fill>
      <alignment horizontal="left" vertical="center" textRotation="0" wrapText="0" indent="0" justifyLastLine="0" shrinkToFit="0" readingOrder="0"/>
      <border diagonalUp="0" diagonalDown="0" outline="0">
        <left style="thin">
          <color theme="5" tint="-0.24994659260841701"/>
        </left>
        <right/>
        <top/>
        <bottom/>
      </border>
      <protection locked="1" hidden="0"/>
    </dxf>
    <dxf>
      <font>
        <b/>
        <i val="0"/>
        <strike val="0"/>
        <condense val="0"/>
        <extend val="0"/>
        <outline val="0"/>
        <shadow val="0"/>
        <u val="none"/>
        <vertAlign val="baseline"/>
        <sz val="10"/>
        <color theme="0"/>
        <name val="FranklinGothicBookCond"/>
        <scheme val="none"/>
      </font>
      <fill>
        <patternFill patternType="solid">
          <fgColor indexed="64"/>
          <bgColor rgb="FF002060"/>
        </patternFill>
      </fill>
      <alignment horizontal="center" vertical="bottom" textRotation="0" wrapText="0" indent="0" justifyLastLine="0" shrinkToFit="0" readingOrder="0"/>
      <border diagonalUp="0" diagonalDown="0" outline="0">
        <left/>
        <right/>
        <top/>
        <bottom/>
      </border>
    </dxf>
    <dxf>
      <font>
        <b val="0"/>
        <i val="0"/>
        <strike val="0"/>
        <condense val="0"/>
        <extend val="0"/>
        <outline val="0"/>
        <shadow val="0"/>
        <u val="none"/>
        <vertAlign val="baseline"/>
        <sz val="10"/>
        <color theme="3" tint="0.39997558519241921"/>
        <name val="FranklinGothicBookCond"/>
        <scheme val="none"/>
      </font>
      <numFmt numFmtId="164" formatCode="0.0"/>
      <fill>
        <patternFill patternType="solid">
          <fgColor indexed="64"/>
          <bgColor theme="3" tint="-0.499984740745262"/>
        </patternFill>
      </fill>
      <alignment horizontal="center" vertical="center" textRotation="0" wrapText="0" indent="0" justifyLastLine="0" shrinkToFit="0" readingOrder="0"/>
      <border diagonalUp="0" diagonalDown="0">
        <left style="medium">
          <color theme="3" tint="-0.499984740745262"/>
        </left>
        <right style="medium">
          <color theme="3" tint="-0.499984740745262"/>
        </right>
        <top style="medium">
          <color theme="3" tint="-0.499984740745262"/>
        </top>
        <bottom style="medium">
          <color theme="3" tint="-0.499984740745262"/>
        </bottom>
        <vertical/>
        <horizontal/>
      </border>
      <protection locked="1" hidden="0"/>
    </dxf>
    <dxf>
      <font>
        <b/>
        <i val="0"/>
        <strike val="0"/>
        <condense val="0"/>
        <extend val="0"/>
        <outline val="0"/>
        <shadow val="0"/>
        <u val="none"/>
        <vertAlign val="baseline"/>
        <sz val="10"/>
        <color theme="0"/>
        <name val="FranklinGothicBookCond"/>
        <scheme val="none"/>
      </font>
      <fill>
        <patternFill patternType="solid">
          <fgColor indexed="64"/>
          <bgColor rgb="FF002060"/>
        </patternFill>
      </fill>
      <alignment horizontal="center" vertical="bottom" textRotation="0" wrapText="0" indent="0" justifyLastLine="0" shrinkToFit="0" readingOrder="0"/>
      <border diagonalUp="0" diagonalDown="0" outline="0">
        <left/>
        <right/>
        <top/>
        <bottom/>
      </border>
    </dxf>
    <dxf>
      <numFmt numFmtId="0" formatCode="General"/>
    </dxf>
    <dxf>
      <font>
        <b/>
        <i val="0"/>
        <strike val="0"/>
        <condense val="0"/>
        <extend val="0"/>
        <outline val="0"/>
        <shadow val="0"/>
        <u val="none"/>
        <vertAlign val="baseline"/>
        <sz val="10"/>
        <color theme="0"/>
        <name val="FranklinGothicBookCond"/>
        <scheme val="none"/>
      </font>
      <fill>
        <patternFill patternType="solid">
          <fgColor indexed="64"/>
          <bgColor rgb="FF002060"/>
        </patternFill>
      </fill>
      <alignment horizontal="center" vertical="bottom" textRotation="0" wrapText="0" indent="0" justifyLastLine="0" shrinkToFit="0" readingOrder="0"/>
      <border diagonalUp="0" diagonalDown="0" outline="0">
        <left/>
        <right/>
        <top/>
        <bottom/>
      </border>
    </dxf>
    <dxf>
      <font>
        <b val="0"/>
        <i val="0"/>
        <strike val="0"/>
        <condense val="0"/>
        <extend val="0"/>
        <outline val="0"/>
        <shadow val="0"/>
        <u val="none"/>
        <vertAlign val="baseline"/>
        <sz val="10"/>
        <color auto="1"/>
        <name val="FranklinGothicBookCond"/>
        <scheme val="none"/>
      </font>
      <numFmt numFmtId="0" formatCode="General"/>
      <alignment horizontal="center" vertical="center" textRotation="0" wrapText="0" indent="0" justifyLastLine="0" shrinkToFit="0" readingOrder="0"/>
    </dxf>
    <dxf>
      <font>
        <b/>
        <i val="0"/>
        <strike val="0"/>
        <condense val="0"/>
        <extend val="0"/>
        <outline val="0"/>
        <shadow val="0"/>
        <u val="none"/>
        <vertAlign val="baseline"/>
        <sz val="10"/>
        <color theme="0"/>
        <name val="FranklinGothicBookCond"/>
        <scheme val="none"/>
      </font>
      <fill>
        <patternFill patternType="solid">
          <fgColor indexed="64"/>
          <bgColor rgb="FF002060"/>
        </patternFill>
      </fill>
      <alignment horizontal="center" vertical="bottom" textRotation="0" wrapText="0" indent="0" justifyLastLine="0" shrinkToFit="0" readingOrder="0"/>
      <border diagonalUp="0" diagonalDown="0" outline="0">
        <left/>
        <right/>
        <top/>
        <bottom/>
      </border>
    </dxf>
    <dxf>
      <font>
        <b val="0"/>
        <i val="0"/>
        <strike val="0"/>
        <condense val="0"/>
        <extend val="0"/>
        <outline val="0"/>
        <shadow val="0"/>
        <u val="none"/>
        <vertAlign val="baseline"/>
        <sz val="10"/>
        <color auto="1"/>
        <name val="FranklinGothicBookCond"/>
        <scheme val="none"/>
      </font>
      <numFmt numFmtId="165" formatCode="dd/mm/yyyy;@"/>
      <alignment horizontal="center" vertical="center" textRotation="0" wrapText="0" indent="0" justifyLastLine="0" shrinkToFit="0" readingOrder="0"/>
    </dxf>
    <dxf>
      <font>
        <b/>
        <i val="0"/>
        <strike val="0"/>
        <condense val="0"/>
        <extend val="0"/>
        <outline val="0"/>
        <shadow val="0"/>
        <u val="none"/>
        <vertAlign val="baseline"/>
        <sz val="10"/>
        <color theme="0"/>
        <name val="FranklinGothicBookCond"/>
        <scheme val="none"/>
      </font>
      <fill>
        <patternFill patternType="solid">
          <fgColor indexed="64"/>
          <bgColor rgb="FF002060"/>
        </patternFill>
      </fill>
      <alignment horizontal="center" vertical="bottom" textRotation="0" wrapText="0" indent="0" justifyLastLine="0" shrinkToFit="0" readingOrder="0"/>
      <border diagonalUp="0" diagonalDown="0" outline="0">
        <left/>
        <right/>
        <top/>
        <bottom/>
      </border>
    </dxf>
    <dxf>
      <font>
        <b val="0"/>
        <i val="0"/>
        <strike val="0"/>
        <condense val="0"/>
        <extend val="0"/>
        <outline val="0"/>
        <shadow val="0"/>
        <u val="none"/>
        <vertAlign val="baseline"/>
        <sz val="10"/>
        <color auto="1"/>
        <name val="FranklinGothicBookCond"/>
        <scheme val="none"/>
      </font>
      <numFmt numFmtId="0" formatCode="General"/>
      <alignment horizontal="left" vertical="bottom" textRotation="0" wrapText="0" indent="0" justifyLastLine="0" shrinkToFit="0" readingOrder="0"/>
    </dxf>
    <dxf>
      <font>
        <b/>
        <i val="0"/>
        <strike val="0"/>
        <condense val="0"/>
        <extend val="0"/>
        <outline val="0"/>
        <shadow val="0"/>
        <u val="none"/>
        <vertAlign val="baseline"/>
        <sz val="10"/>
        <color theme="0"/>
        <name val="FranklinGothicBookCond"/>
        <scheme val="none"/>
      </font>
      <fill>
        <patternFill patternType="solid">
          <fgColor indexed="64"/>
          <bgColor rgb="FF002060"/>
        </patternFill>
      </fill>
      <alignment horizontal="center" vertical="bottom" textRotation="0" wrapText="0" indent="0" justifyLastLine="0" shrinkToFit="0" readingOrder="0"/>
      <border diagonalUp="0" diagonalDown="0" outline="0">
        <left/>
        <right/>
        <top/>
        <bottom/>
      </border>
    </dxf>
    <dxf>
      <font>
        <b val="0"/>
        <i val="0"/>
        <strike val="0"/>
        <condense val="0"/>
        <extend val="0"/>
        <outline val="0"/>
        <shadow val="0"/>
        <u val="none"/>
        <vertAlign val="baseline"/>
        <sz val="10"/>
        <color auto="1"/>
        <name val="FranklinGothicBookCond"/>
        <scheme val="none"/>
      </font>
      <numFmt numFmtId="0" formatCode="General"/>
      <alignment horizontal="left" vertical="bottom" textRotation="0" wrapText="0" indent="0" justifyLastLine="0" shrinkToFit="0" readingOrder="0"/>
    </dxf>
    <dxf>
      <font>
        <b/>
        <i val="0"/>
        <strike val="0"/>
        <condense val="0"/>
        <extend val="0"/>
        <outline val="0"/>
        <shadow val="0"/>
        <u val="none"/>
        <vertAlign val="baseline"/>
        <sz val="10"/>
        <color theme="0"/>
        <name val="FranklinGothicBookCond"/>
        <scheme val="none"/>
      </font>
      <fill>
        <patternFill patternType="solid">
          <fgColor indexed="64"/>
          <bgColor rgb="FF002060"/>
        </patternFill>
      </fill>
      <alignment horizontal="center" vertical="bottom" textRotation="0" wrapText="0" indent="0" justifyLastLine="0" shrinkToFit="0" readingOrder="0"/>
      <border diagonalUp="0" diagonalDown="0" outline="0">
        <left/>
        <right/>
        <top style="thin">
          <color theme="3" tint="-0.499984740745262"/>
        </top>
        <bottom style="thin">
          <color theme="3" tint="-0.499984740745262"/>
        </bottom>
      </border>
    </dxf>
    <dxf>
      <font>
        <b val="0"/>
        <i val="0"/>
        <strike val="0"/>
        <condense val="0"/>
        <extend val="0"/>
        <outline val="0"/>
        <shadow val="0"/>
        <u val="none"/>
        <vertAlign val="baseline"/>
        <sz val="10"/>
        <color auto="1"/>
        <name val="FranklinGothicBookCond"/>
        <scheme val="none"/>
      </font>
      <numFmt numFmtId="164" formatCode="0.0"/>
      <alignment horizontal="center" vertical="bottom" textRotation="0" wrapText="0" indent="0" justifyLastLine="0" shrinkToFit="0" readingOrder="0"/>
      <border diagonalUp="0" diagonalDown="0">
        <left/>
        <right/>
        <top style="thin">
          <color theme="3" tint="-0.499984740745262"/>
        </top>
        <bottom style="thin">
          <color theme="3" tint="-0.499984740745262"/>
        </bottom>
        <vertical/>
        <horizontal style="thin">
          <color theme="3" tint="-0.499984740745262"/>
        </horizontal>
      </border>
    </dxf>
    <dxf>
      <font>
        <b/>
        <i val="0"/>
        <strike val="0"/>
        <condense val="0"/>
        <extend val="0"/>
        <outline val="0"/>
        <shadow val="0"/>
        <u val="none"/>
        <vertAlign val="baseline"/>
        <sz val="10"/>
        <color theme="0"/>
        <name val="FranklinGothicBookCond"/>
        <scheme val="none"/>
      </font>
      <fill>
        <patternFill patternType="solid">
          <fgColor indexed="64"/>
          <bgColor rgb="FF002060"/>
        </patternFill>
      </fill>
      <alignment horizontal="center" vertical="bottom" textRotation="0" wrapText="0" indent="0" justifyLastLine="0" shrinkToFit="0" readingOrder="0"/>
      <border diagonalUp="0" diagonalDown="0" outline="0">
        <left/>
        <right/>
        <top/>
        <bottom/>
      </border>
    </dxf>
    <dxf>
      <font>
        <b val="0"/>
        <i val="0"/>
        <strike val="0"/>
        <condense val="0"/>
        <extend val="0"/>
        <outline val="0"/>
        <shadow val="0"/>
        <u val="none"/>
        <vertAlign val="baseline"/>
        <sz val="10"/>
        <color auto="1"/>
        <name val="FranklinGothicBookCond"/>
        <scheme val="none"/>
      </font>
      <numFmt numFmtId="3" formatCode="#,##0"/>
      <alignment horizontal="right" vertical="bottom" textRotation="0" wrapText="0" indent="0" justifyLastLine="0" shrinkToFit="0" readingOrder="0"/>
    </dxf>
    <dxf>
      <font>
        <b/>
        <i val="0"/>
        <strike val="0"/>
        <condense val="0"/>
        <extend val="0"/>
        <outline val="0"/>
        <shadow val="0"/>
        <u val="none"/>
        <vertAlign val="baseline"/>
        <sz val="10"/>
        <color theme="0"/>
        <name val="FranklinGothicBookCond"/>
        <scheme val="none"/>
      </font>
      <fill>
        <patternFill patternType="solid">
          <fgColor indexed="64"/>
          <bgColor rgb="FF002060"/>
        </patternFill>
      </fill>
      <alignment horizontal="center" vertical="bottom" textRotation="0" wrapText="0" indent="0" justifyLastLine="0" shrinkToFit="0" readingOrder="0"/>
      <border diagonalUp="0" diagonalDown="0" outline="0">
        <left/>
        <right/>
        <top/>
        <bottom/>
      </border>
    </dxf>
    <dxf>
      <font>
        <b val="0"/>
        <i val="0"/>
        <strike val="0"/>
        <condense val="0"/>
        <extend val="0"/>
        <outline val="0"/>
        <shadow val="0"/>
        <u val="none"/>
        <vertAlign val="baseline"/>
        <sz val="10"/>
        <color auto="1"/>
        <name val="FranklinGothicBookCond"/>
        <scheme val="none"/>
      </font>
      <numFmt numFmtId="3" formatCode="#,##0"/>
      <alignment horizontal="right" vertical="bottom" textRotation="0" wrapText="0" indent="0" justifyLastLine="0" shrinkToFit="0" readingOrder="0"/>
    </dxf>
    <dxf>
      <font>
        <b/>
        <i val="0"/>
        <strike val="0"/>
        <condense val="0"/>
        <extend val="0"/>
        <outline val="0"/>
        <shadow val="0"/>
        <u val="none"/>
        <vertAlign val="baseline"/>
        <sz val="10"/>
        <color theme="0"/>
        <name val="FranklinGothicBookCond"/>
        <scheme val="none"/>
      </font>
      <fill>
        <patternFill patternType="solid">
          <fgColor indexed="64"/>
          <bgColor rgb="FF002060"/>
        </patternFill>
      </fill>
      <alignment horizontal="center" vertical="bottom" textRotation="0" wrapText="0" indent="0" justifyLastLine="0" shrinkToFit="0" readingOrder="0"/>
      <border diagonalUp="0" diagonalDown="0" outline="0">
        <left/>
        <right/>
        <top/>
        <bottom/>
      </border>
    </dxf>
    <dxf>
      <font>
        <b val="0"/>
        <i val="0"/>
        <strike val="0"/>
        <condense val="0"/>
        <extend val="0"/>
        <outline val="0"/>
        <shadow val="0"/>
        <u val="none"/>
        <vertAlign val="baseline"/>
        <sz val="10"/>
        <color auto="1"/>
        <name val="FranklinGothicBookCond"/>
        <scheme val="none"/>
      </font>
      <numFmt numFmtId="3" formatCode="#,##0"/>
      <alignment horizontal="right" vertical="bottom" textRotation="0" wrapText="0" indent="0" justifyLastLine="0" shrinkToFit="0" readingOrder="0"/>
    </dxf>
    <dxf>
      <font>
        <b/>
        <i val="0"/>
        <strike val="0"/>
        <condense val="0"/>
        <extend val="0"/>
        <outline val="0"/>
        <shadow val="0"/>
        <u val="none"/>
        <vertAlign val="baseline"/>
        <sz val="10"/>
        <color theme="0"/>
        <name val="FranklinGothicBookCond"/>
        <scheme val="none"/>
      </font>
      <numFmt numFmtId="3" formatCode="#,##0"/>
      <fill>
        <patternFill patternType="solid">
          <fgColor indexed="64"/>
          <bgColor rgb="FF002060"/>
        </patternFill>
      </fill>
      <alignment horizontal="right" vertical="bottom" textRotation="0" wrapText="0" indent="0" justifyLastLine="0" shrinkToFit="0" readingOrder="0"/>
      <border diagonalUp="0" diagonalDown="0" outline="0">
        <left/>
        <right/>
        <top/>
        <bottom/>
      </border>
    </dxf>
    <dxf>
      <font>
        <b val="0"/>
        <i val="0"/>
        <strike val="0"/>
        <condense val="0"/>
        <extend val="0"/>
        <outline val="0"/>
        <shadow val="0"/>
        <u val="none"/>
        <vertAlign val="baseline"/>
        <sz val="10"/>
        <color auto="1"/>
        <name val="FranklinGothicBookCond"/>
        <scheme val="none"/>
      </font>
      <numFmt numFmtId="3" formatCode="#,##0"/>
      <alignment horizontal="right" vertical="bottom" textRotation="0" wrapText="0" indent="0" justifyLastLine="0" shrinkToFit="0" readingOrder="0"/>
    </dxf>
    <dxf>
      <font>
        <b/>
        <i val="0"/>
        <strike val="0"/>
        <condense val="0"/>
        <extend val="0"/>
        <outline val="0"/>
        <shadow val="0"/>
        <u val="none"/>
        <vertAlign val="baseline"/>
        <sz val="10"/>
        <color theme="0"/>
        <name val="FranklinGothicBookCond"/>
        <scheme val="none"/>
      </font>
      <fill>
        <patternFill patternType="solid">
          <fgColor indexed="64"/>
          <bgColor rgb="FF002060"/>
        </patternFill>
      </fill>
      <alignment horizontal="center" vertical="bottom" textRotation="0" wrapText="0" indent="0" justifyLastLine="0" shrinkToFit="0" readingOrder="0"/>
      <border diagonalUp="0" diagonalDown="0" outline="0">
        <left/>
        <right/>
        <top/>
        <bottom/>
      </border>
    </dxf>
    <dxf>
      <font>
        <b val="0"/>
        <i val="0"/>
        <strike val="0"/>
        <condense val="0"/>
        <extend val="0"/>
        <outline val="0"/>
        <shadow val="0"/>
        <u val="none"/>
        <vertAlign val="baseline"/>
        <sz val="10"/>
        <color auto="1"/>
        <name val="FranklinGothicBookCond"/>
        <scheme val="none"/>
      </font>
      <numFmt numFmtId="164" formatCode="0.0"/>
      <alignment horizontal="center" vertical="bottom" textRotation="0" wrapText="0" indent="0" justifyLastLine="0" shrinkToFit="0" readingOrder="0"/>
    </dxf>
    <dxf>
      <font>
        <b/>
        <i val="0"/>
        <strike val="0"/>
        <condense val="0"/>
        <extend val="0"/>
        <outline val="0"/>
        <shadow val="0"/>
        <u val="none"/>
        <vertAlign val="baseline"/>
        <sz val="10"/>
        <color theme="0"/>
        <name val="FranklinGothicBookCond"/>
        <scheme val="none"/>
      </font>
      <fill>
        <patternFill patternType="solid">
          <fgColor indexed="64"/>
          <bgColor rgb="FF002060"/>
        </patternFill>
      </fill>
      <alignment horizontal="center" vertical="bottom" textRotation="0" wrapText="0" indent="0" justifyLastLine="0" shrinkToFit="0" readingOrder="0"/>
      <border diagonalUp="0" diagonalDown="0" outline="0">
        <left/>
        <right/>
        <top/>
        <bottom/>
      </border>
    </dxf>
    <dxf>
      <font>
        <b val="0"/>
        <i val="0"/>
        <strike val="0"/>
        <condense val="0"/>
        <extend val="0"/>
        <outline val="0"/>
        <shadow val="0"/>
        <u val="none"/>
        <vertAlign val="baseline"/>
        <sz val="10"/>
        <color auto="1"/>
        <name val="FranklinGothicBookCond"/>
        <scheme val="none"/>
      </font>
      <numFmt numFmtId="4" formatCode="#,##0.00"/>
      <alignment horizontal="right" vertical="bottom" textRotation="0" wrapText="0" indent="0" justifyLastLine="0" shrinkToFit="0" readingOrder="0"/>
    </dxf>
    <dxf>
      <font>
        <b/>
        <i val="0"/>
        <strike val="0"/>
        <condense val="0"/>
        <extend val="0"/>
        <outline val="0"/>
        <shadow val="0"/>
        <u val="none"/>
        <vertAlign val="baseline"/>
        <sz val="10"/>
        <color theme="0"/>
        <name val="FranklinGothicBookCond"/>
        <scheme val="none"/>
      </font>
      <fill>
        <patternFill patternType="solid">
          <fgColor indexed="64"/>
          <bgColor rgb="FF002060"/>
        </patternFill>
      </fill>
      <alignment horizontal="center" vertical="bottom" textRotation="0" wrapText="0" indent="0" justifyLastLine="0" shrinkToFit="0" readingOrder="0"/>
      <border diagonalUp="0" diagonalDown="0" outline="0">
        <left/>
        <right/>
        <top/>
        <bottom/>
      </border>
    </dxf>
    <dxf>
      <font>
        <b val="0"/>
        <i val="0"/>
        <strike val="0"/>
        <condense val="0"/>
        <extend val="0"/>
        <outline val="0"/>
        <shadow val="0"/>
        <u val="none"/>
        <vertAlign val="baseline"/>
        <sz val="10"/>
        <color auto="1"/>
        <name val="FranklinGothicBookCond"/>
        <scheme val="none"/>
      </font>
      <numFmt numFmtId="4" formatCode="#,##0.00"/>
      <alignment horizontal="right" vertical="bottom" textRotation="0" wrapText="0" indent="0" justifyLastLine="0" shrinkToFit="0" readingOrder="0"/>
    </dxf>
    <dxf>
      <font>
        <b/>
        <i val="0"/>
        <strike val="0"/>
        <condense val="0"/>
        <extend val="0"/>
        <outline val="0"/>
        <shadow val="0"/>
        <u val="none"/>
        <vertAlign val="baseline"/>
        <sz val="10"/>
        <color theme="0"/>
        <name val="FranklinGothicBookCond"/>
        <scheme val="none"/>
      </font>
      <fill>
        <patternFill patternType="solid">
          <fgColor indexed="64"/>
          <bgColor rgb="FF002060"/>
        </patternFill>
      </fill>
      <alignment horizontal="center" vertical="bottom" textRotation="0" wrapText="0" indent="0" justifyLastLine="0" shrinkToFit="0" readingOrder="0"/>
      <border diagonalUp="0" diagonalDown="0" outline="0">
        <left/>
        <right/>
        <top/>
        <bottom/>
      </border>
    </dxf>
    <dxf>
      <font>
        <b val="0"/>
        <i val="0"/>
        <strike val="0"/>
        <condense val="0"/>
        <extend val="0"/>
        <outline val="0"/>
        <shadow val="0"/>
        <u val="none"/>
        <vertAlign val="baseline"/>
        <sz val="10"/>
        <color auto="1"/>
        <name val="FranklinGothicBookCond"/>
        <scheme val="none"/>
      </font>
      <numFmt numFmtId="4" formatCode="#,##0.00"/>
      <alignment horizontal="right" vertical="bottom" textRotation="0" wrapText="0" indent="0" justifyLastLine="0" shrinkToFit="0" readingOrder="0"/>
    </dxf>
    <dxf>
      <font>
        <b/>
        <i val="0"/>
        <strike val="0"/>
        <condense val="0"/>
        <extend val="0"/>
        <outline val="0"/>
        <shadow val="0"/>
        <u val="none"/>
        <vertAlign val="baseline"/>
        <sz val="10"/>
        <color theme="0"/>
        <name val="FranklinGothicBookCond"/>
        <scheme val="none"/>
      </font>
      <fill>
        <patternFill patternType="solid">
          <fgColor indexed="64"/>
          <bgColor rgb="FF002060"/>
        </patternFill>
      </fill>
      <alignment horizontal="center" vertical="bottom" textRotation="0" wrapText="0" indent="0" justifyLastLine="0" shrinkToFit="0" readingOrder="0"/>
      <border diagonalUp="0" diagonalDown="0" outline="0">
        <left/>
        <right/>
        <top/>
        <bottom/>
      </border>
    </dxf>
    <dxf>
      <font>
        <b val="0"/>
        <i val="0"/>
        <strike val="0"/>
        <condense val="0"/>
        <extend val="0"/>
        <outline val="0"/>
        <shadow val="0"/>
        <u val="none"/>
        <vertAlign val="baseline"/>
        <sz val="10"/>
        <color auto="1"/>
        <name val="FranklinGothicBookCond"/>
        <scheme val="none"/>
      </font>
      <numFmt numFmtId="4" formatCode="#,##0.00"/>
      <alignment horizontal="right" vertical="bottom" textRotation="0" wrapText="0" indent="0" justifyLastLine="0" shrinkToFit="0" readingOrder="0"/>
    </dxf>
    <dxf>
      <font>
        <b/>
        <i val="0"/>
        <strike val="0"/>
        <condense val="0"/>
        <extend val="0"/>
        <outline val="0"/>
        <shadow val="0"/>
        <u val="none"/>
        <vertAlign val="baseline"/>
        <sz val="10"/>
        <color theme="0"/>
        <name val="FranklinGothicBookCond"/>
        <scheme val="none"/>
      </font>
      <fill>
        <patternFill patternType="solid">
          <fgColor indexed="64"/>
          <bgColor rgb="FF002060"/>
        </patternFill>
      </fill>
      <alignment horizontal="center" vertical="bottom" textRotation="0" wrapText="0" indent="0" justifyLastLine="0" shrinkToFit="0" readingOrder="0"/>
      <border diagonalUp="0" diagonalDown="0" outline="0">
        <left/>
        <right/>
        <top/>
        <bottom/>
      </border>
    </dxf>
    <dxf>
      <font>
        <b val="0"/>
        <i val="0"/>
        <strike val="0"/>
        <condense val="0"/>
        <extend val="0"/>
        <outline val="0"/>
        <shadow val="0"/>
        <u val="none"/>
        <vertAlign val="baseline"/>
        <sz val="10"/>
        <color auto="1"/>
        <name val="FranklinGothicBookCond"/>
        <scheme val="none"/>
      </font>
      <numFmt numFmtId="4" formatCode="#,##0.00"/>
      <alignment horizontal="right" vertical="bottom" textRotation="0" wrapText="0" indent="0" justifyLastLine="0" shrinkToFit="0" readingOrder="0"/>
    </dxf>
    <dxf>
      <font>
        <b/>
        <i val="0"/>
        <strike val="0"/>
        <condense val="0"/>
        <extend val="0"/>
        <outline val="0"/>
        <shadow val="0"/>
        <u val="none"/>
        <vertAlign val="baseline"/>
        <sz val="10"/>
        <color theme="0"/>
        <name val="FranklinGothicBookCond"/>
        <scheme val="none"/>
      </font>
      <fill>
        <patternFill patternType="solid">
          <fgColor indexed="64"/>
          <bgColor rgb="FF002060"/>
        </patternFill>
      </fill>
      <alignment horizontal="center" vertical="bottom" textRotation="0" wrapText="0" indent="0" justifyLastLine="0" shrinkToFit="0" readingOrder="0"/>
      <border diagonalUp="0" diagonalDown="0" outline="0">
        <left/>
        <right/>
        <top/>
        <bottom/>
      </border>
    </dxf>
    <dxf>
      <font>
        <b val="0"/>
        <i val="0"/>
        <strike val="0"/>
        <condense val="0"/>
        <extend val="0"/>
        <outline val="0"/>
        <shadow val="0"/>
        <u val="none"/>
        <vertAlign val="baseline"/>
        <sz val="10"/>
        <color auto="1"/>
        <name val="FranklinGothicBookCond"/>
        <scheme val="none"/>
      </font>
      <numFmt numFmtId="4" formatCode="#,##0.00"/>
      <alignment horizontal="right" vertical="bottom" textRotation="0" wrapText="0" indent="0" justifyLastLine="0" shrinkToFit="0" readingOrder="0"/>
    </dxf>
    <dxf>
      <font>
        <b/>
        <i val="0"/>
        <strike val="0"/>
        <condense val="0"/>
        <extend val="0"/>
        <outline val="0"/>
        <shadow val="0"/>
        <u val="none"/>
        <vertAlign val="baseline"/>
        <sz val="10"/>
        <color theme="0"/>
        <name val="FranklinGothicBookCond"/>
        <scheme val="none"/>
      </font>
      <fill>
        <patternFill patternType="solid">
          <fgColor indexed="64"/>
          <bgColor rgb="FF002060"/>
        </patternFill>
      </fill>
      <alignment horizontal="center" vertical="bottom" textRotation="0" wrapText="0" indent="0" justifyLastLine="0" shrinkToFit="0" readingOrder="0"/>
      <border diagonalUp="0" diagonalDown="0" outline="0">
        <left/>
        <right/>
        <top/>
        <bottom/>
      </border>
    </dxf>
    <dxf>
      <font>
        <b val="0"/>
        <i val="0"/>
        <strike val="0"/>
        <condense val="0"/>
        <extend val="0"/>
        <outline val="0"/>
        <shadow val="0"/>
        <u val="none"/>
        <vertAlign val="baseline"/>
        <sz val="10"/>
        <color auto="1"/>
        <name val="FranklinGothicBookCond"/>
        <scheme val="none"/>
      </font>
      <numFmt numFmtId="4" formatCode="#,##0.00"/>
      <alignment horizontal="right" vertical="bottom" textRotation="0" wrapText="0" indent="0" justifyLastLine="0" shrinkToFit="0" readingOrder="0"/>
    </dxf>
    <dxf>
      <font>
        <b/>
        <i val="0"/>
        <strike val="0"/>
        <condense val="0"/>
        <extend val="0"/>
        <outline val="0"/>
        <shadow val="0"/>
        <u val="none"/>
        <vertAlign val="baseline"/>
        <sz val="10"/>
        <color theme="0"/>
        <name val="FranklinGothicBookCond"/>
        <scheme val="none"/>
      </font>
      <fill>
        <patternFill patternType="solid">
          <fgColor indexed="64"/>
          <bgColor rgb="FF002060"/>
        </patternFill>
      </fill>
      <alignment horizontal="center" vertical="bottom" textRotation="0" wrapText="0" indent="0" justifyLastLine="0" shrinkToFit="0" readingOrder="0"/>
      <border diagonalUp="0" diagonalDown="0" outline="0">
        <left/>
        <right/>
        <top/>
        <bottom/>
      </border>
    </dxf>
    <dxf>
      <font>
        <b val="0"/>
        <i val="0"/>
        <strike val="0"/>
        <condense val="0"/>
        <extend val="0"/>
        <outline val="0"/>
        <shadow val="0"/>
        <u val="none"/>
        <vertAlign val="baseline"/>
        <sz val="10"/>
        <color auto="1"/>
        <name val="FranklinGothicBookCond"/>
        <scheme val="none"/>
      </font>
      <numFmt numFmtId="4" formatCode="#,##0.00"/>
      <alignment horizontal="right" vertical="bottom" textRotation="0" wrapText="0" indent="0" justifyLastLine="0" shrinkToFit="0" readingOrder="0"/>
    </dxf>
    <dxf>
      <font>
        <b/>
        <i val="0"/>
        <strike val="0"/>
        <condense val="0"/>
        <extend val="0"/>
        <outline val="0"/>
        <shadow val="0"/>
        <u val="none"/>
        <vertAlign val="baseline"/>
        <sz val="10"/>
        <color theme="0"/>
        <name val="FranklinGothicBookCond"/>
        <scheme val="none"/>
      </font>
      <fill>
        <patternFill patternType="solid">
          <fgColor indexed="64"/>
          <bgColor rgb="FF002060"/>
        </patternFill>
      </fill>
      <alignment horizontal="center" vertical="bottom" textRotation="0" wrapText="0" indent="0" justifyLastLine="0" shrinkToFit="0" readingOrder="0"/>
      <border diagonalUp="0" diagonalDown="0" outline="0">
        <left/>
        <right/>
        <top/>
        <bottom/>
      </border>
    </dxf>
    <dxf>
      <font>
        <name val="FranklinGothicBookCond"/>
      </font>
      <numFmt numFmtId="4" formatCode="#,##0.00"/>
      <alignment horizontal="right" vertical="bottom" textRotation="0" wrapText="0" indent="0" justifyLastLine="0" shrinkToFit="0" readingOrder="0"/>
      <border diagonalUp="0" diagonalDown="0">
        <left/>
        <right style="medium">
          <color rgb="FF4F81BD"/>
        </right>
        <top/>
        <bottom/>
        <vertical/>
        <horizontal/>
      </border>
    </dxf>
    <dxf>
      <font>
        <b/>
        <i val="0"/>
        <strike val="0"/>
        <condense val="0"/>
        <extend val="0"/>
        <outline val="0"/>
        <shadow val="0"/>
        <u val="none"/>
        <vertAlign val="baseline"/>
        <sz val="10"/>
        <color theme="0"/>
        <name val="FranklinGothicBookCond"/>
        <scheme val="none"/>
      </font>
      <fill>
        <patternFill patternType="solid">
          <fgColor indexed="64"/>
          <bgColor rgb="FF002060"/>
        </patternFill>
      </fill>
      <alignment horizontal="center" vertical="bottom" textRotation="0" wrapText="0" indent="0" justifyLastLine="0" shrinkToFit="0" readingOrder="0"/>
      <border diagonalUp="0" diagonalDown="0" outline="0">
        <left/>
        <right/>
        <top/>
        <bottom/>
      </border>
    </dxf>
    <dxf>
      <font>
        <b val="0"/>
        <i val="0"/>
        <strike val="0"/>
        <condense val="0"/>
        <extend val="0"/>
        <outline val="0"/>
        <shadow val="0"/>
        <u val="none"/>
        <vertAlign val="baseline"/>
        <sz val="10"/>
        <color auto="1"/>
        <name val="FranklinGothicBookCond"/>
        <scheme val="none"/>
      </font>
      <numFmt numFmtId="4" formatCode="#,##0.00"/>
      <alignment horizontal="right" vertical="bottom" textRotation="0" wrapText="0" indent="0" justifyLastLine="0" shrinkToFit="0" readingOrder="0"/>
    </dxf>
    <dxf>
      <font>
        <b/>
        <i val="0"/>
        <strike val="0"/>
        <condense val="0"/>
        <extend val="0"/>
        <outline val="0"/>
        <shadow val="0"/>
        <u val="none"/>
        <vertAlign val="baseline"/>
        <sz val="10"/>
        <color theme="0"/>
        <name val="FranklinGothicBookCond"/>
        <scheme val="none"/>
      </font>
      <fill>
        <patternFill patternType="solid">
          <fgColor indexed="64"/>
          <bgColor rgb="FF002060"/>
        </patternFill>
      </fill>
      <alignment horizontal="center" vertical="bottom" textRotation="0" wrapText="0" indent="0" justifyLastLine="0" shrinkToFit="0" readingOrder="0"/>
      <border diagonalUp="0" diagonalDown="0" outline="0">
        <left/>
        <right/>
        <top/>
        <bottom/>
      </border>
    </dxf>
    <dxf>
      <font>
        <b val="0"/>
        <i val="0"/>
        <strike val="0"/>
        <condense val="0"/>
        <extend val="0"/>
        <outline val="0"/>
        <shadow val="0"/>
        <u val="none"/>
        <vertAlign val="baseline"/>
        <sz val="10"/>
        <color auto="1"/>
        <name val="FranklinGothicBookCond"/>
        <scheme val="none"/>
      </font>
      <numFmt numFmtId="4" formatCode="#,##0.00"/>
      <alignment horizontal="right" vertical="bottom" textRotation="0" wrapText="0" indent="0" justifyLastLine="0" shrinkToFit="0" readingOrder="0"/>
    </dxf>
    <dxf>
      <font>
        <b/>
        <i val="0"/>
        <strike val="0"/>
        <condense val="0"/>
        <extend val="0"/>
        <outline val="0"/>
        <shadow val="0"/>
        <u val="none"/>
        <vertAlign val="baseline"/>
        <sz val="10"/>
        <color theme="0"/>
        <name val="FranklinGothicBookCond"/>
        <scheme val="none"/>
      </font>
      <fill>
        <patternFill patternType="solid">
          <fgColor indexed="64"/>
          <bgColor rgb="FF002060"/>
        </patternFill>
      </fill>
      <alignment horizontal="center" vertical="bottom" textRotation="0" wrapText="0" indent="0" justifyLastLine="0" shrinkToFit="0" readingOrder="0"/>
      <border diagonalUp="0" diagonalDown="0" outline="0">
        <left/>
        <right/>
        <top/>
        <bottom/>
      </border>
    </dxf>
    <dxf>
      <font>
        <b val="0"/>
        <i val="0"/>
        <strike val="0"/>
        <condense val="0"/>
        <extend val="0"/>
        <outline val="0"/>
        <shadow val="0"/>
        <u val="none"/>
        <vertAlign val="baseline"/>
        <sz val="10"/>
        <color auto="1"/>
        <name val="FranklinGothicBookCond"/>
        <scheme val="none"/>
      </font>
      <numFmt numFmtId="4" formatCode="#,##0.00"/>
      <alignment horizontal="right" vertical="bottom" textRotation="0" wrapText="0" indent="0" justifyLastLine="0" shrinkToFit="0" readingOrder="0"/>
    </dxf>
    <dxf>
      <font>
        <b/>
        <i val="0"/>
        <strike val="0"/>
        <condense val="0"/>
        <extend val="0"/>
        <outline val="0"/>
        <shadow val="0"/>
        <u val="none"/>
        <vertAlign val="baseline"/>
        <sz val="10"/>
        <color theme="0"/>
        <name val="FranklinGothicBookCond"/>
        <scheme val="none"/>
      </font>
      <fill>
        <patternFill patternType="solid">
          <fgColor indexed="64"/>
          <bgColor rgb="FF002060"/>
        </patternFill>
      </fill>
      <alignment horizontal="center" vertical="bottom" textRotation="0" wrapText="0" indent="0" justifyLastLine="0" shrinkToFit="0" readingOrder="0"/>
      <border diagonalUp="0" diagonalDown="0" outline="0">
        <left/>
        <right/>
        <top/>
        <bottom/>
      </border>
    </dxf>
    <dxf>
      <font>
        <b val="0"/>
        <i val="0"/>
        <strike val="0"/>
        <condense val="0"/>
        <extend val="0"/>
        <outline val="0"/>
        <shadow val="0"/>
        <u val="none"/>
        <vertAlign val="baseline"/>
        <sz val="10"/>
        <color auto="1"/>
        <name val="FranklinGothicBookCond"/>
        <scheme val="none"/>
      </font>
      <numFmt numFmtId="4" formatCode="#,##0.00"/>
      <alignment horizontal="right" vertical="bottom" textRotation="0" wrapText="0" indent="0" justifyLastLine="0" shrinkToFit="0" readingOrder="0"/>
    </dxf>
    <dxf>
      <font>
        <b/>
        <i val="0"/>
        <strike val="0"/>
        <condense val="0"/>
        <extend val="0"/>
        <outline val="0"/>
        <shadow val="0"/>
        <u val="none"/>
        <vertAlign val="baseline"/>
        <sz val="10"/>
        <color theme="0"/>
        <name val="FranklinGothicBookCond"/>
        <scheme val="none"/>
      </font>
      <fill>
        <patternFill patternType="solid">
          <fgColor indexed="64"/>
          <bgColor rgb="FF002060"/>
        </patternFill>
      </fill>
      <alignment horizontal="center" vertical="bottom" textRotation="0" wrapText="0" indent="0" justifyLastLine="0" shrinkToFit="0" readingOrder="0"/>
      <border diagonalUp="0" diagonalDown="0" outline="0">
        <left/>
        <right/>
        <top/>
        <bottom/>
      </border>
    </dxf>
    <dxf>
      <font>
        <b val="0"/>
        <i val="0"/>
        <strike val="0"/>
        <condense val="0"/>
        <extend val="0"/>
        <outline val="0"/>
        <shadow val="0"/>
        <u val="none"/>
        <vertAlign val="baseline"/>
        <sz val="10"/>
        <color auto="1"/>
        <name val="FranklinGothicBookCond"/>
        <scheme val="none"/>
      </font>
      <numFmt numFmtId="4" formatCode="#,##0.00"/>
      <alignment horizontal="right" vertical="bottom" textRotation="0" wrapText="0" indent="0" justifyLastLine="0" shrinkToFit="0" readingOrder="0"/>
    </dxf>
    <dxf>
      <font>
        <b/>
        <i val="0"/>
        <strike val="0"/>
        <condense val="0"/>
        <extend val="0"/>
        <outline val="0"/>
        <shadow val="0"/>
        <u val="none"/>
        <vertAlign val="baseline"/>
        <sz val="10"/>
        <color theme="0"/>
        <name val="FranklinGothicBookCond"/>
        <scheme val="none"/>
      </font>
      <fill>
        <patternFill patternType="solid">
          <fgColor indexed="64"/>
          <bgColor rgb="FF002060"/>
        </patternFill>
      </fill>
      <alignment horizontal="center" vertical="bottom" textRotation="0" wrapText="0" indent="0" justifyLastLine="0" shrinkToFit="0" readingOrder="0"/>
      <border diagonalUp="0" diagonalDown="0" outline="0">
        <left/>
        <right/>
        <top/>
        <bottom/>
      </border>
    </dxf>
    <dxf>
      <font>
        <b val="0"/>
        <i val="0"/>
        <strike val="0"/>
        <condense val="0"/>
        <extend val="0"/>
        <outline val="0"/>
        <shadow val="0"/>
        <u val="none"/>
        <vertAlign val="baseline"/>
        <sz val="10"/>
        <color auto="1"/>
        <name val="FranklinGothicBookCond"/>
        <scheme val="none"/>
      </font>
      <numFmt numFmtId="4" formatCode="#,##0.00"/>
      <alignment horizontal="right" vertical="bottom" textRotation="0" wrapText="0" indent="0" justifyLastLine="0" shrinkToFit="0" readingOrder="0"/>
      <border diagonalUp="0" diagonalDown="0">
        <left/>
        <right style="medium">
          <color rgb="FF4F81BD"/>
        </right>
        <top/>
        <bottom/>
        <vertical/>
        <horizontal/>
      </border>
    </dxf>
    <dxf>
      <font>
        <b/>
        <i val="0"/>
        <strike val="0"/>
        <condense val="0"/>
        <extend val="0"/>
        <outline val="0"/>
        <shadow val="0"/>
        <u val="none"/>
        <vertAlign val="baseline"/>
        <sz val="10"/>
        <color theme="0"/>
        <name val="FranklinGothicBookCond"/>
        <scheme val="none"/>
      </font>
      <fill>
        <patternFill patternType="solid">
          <fgColor indexed="64"/>
          <bgColor rgb="FF002060"/>
        </patternFill>
      </fill>
      <alignment horizontal="center" vertical="bottom" textRotation="0" wrapText="0" indent="0" justifyLastLine="0" shrinkToFit="0" readingOrder="0"/>
      <border diagonalUp="0" diagonalDown="0" outline="0">
        <left/>
        <right/>
        <top/>
        <bottom/>
      </border>
    </dxf>
    <dxf>
      <font>
        <b val="0"/>
        <i val="0"/>
        <strike val="0"/>
        <condense val="0"/>
        <extend val="0"/>
        <outline val="0"/>
        <shadow val="0"/>
        <u val="none"/>
        <vertAlign val="baseline"/>
        <sz val="10"/>
        <color auto="1"/>
        <name val="FranklinGothicBookCond"/>
        <scheme val="none"/>
      </font>
      <numFmt numFmtId="4" formatCode="#,##0.00"/>
      <alignment horizontal="right" vertical="bottom" textRotation="0" wrapText="0" indent="0" justifyLastLine="0" shrinkToFit="0" readingOrder="0"/>
    </dxf>
    <dxf>
      <font>
        <b/>
        <i val="0"/>
        <strike val="0"/>
        <condense val="0"/>
        <extend val="0"/>
        <outline val="0"/>
        <shadow val="0"/>
        <u val="none"/>
        <vertAlign val="baseline"/>
        <sz val="10"/>
        <color theme="0"/>
        <name val="FranklinGothicBookCond"/>
        <scheme val="none"/>
      </font>
      <fill>
        <patternFill patternType="solid">
          <fgColor indexed="64"/>
          <bgColor rgb="FF002060"/>
        </patternFill>
      </fill>
      <alignment horizontal="center" vertical="bottom" textRotation="0" wrapText="0" indent="0" justifyLastLine="0" shrinkToFit="0" readingOrder="0"/>
      <border diagonalUp="0" diagonalDown="0" outline="0">
        <left/>
        <right/>
        <top/>
        <bottom/>
      </border>
    </dxf>
    <dxf>
      <font>
        <b val="0"/>
        <i val="0"/>
        <strike val="0"/>
        <condense val="0"/>
        <extend val="0"/>
        <outline val="0"/>
        <shadow val="0"/>
        <u val="none"/>
        <vertAlign val="baseline"/>
        <sz val="10"/>
        <color auto="1"/>
        <name val="FranklinGothicBookCond"/>
        <scheme val="none"/>
      </font>
      <numFmt numFmtId="4" formatCode="#,##0.00"/>
      <alignment horizontal="right" vertical="bottom" textRotation="0" wrapText="0" indent="0" justifyLastLine="0" shrinkToFit="0" readingOrder="0"/>
    </dxf>
    <dxf>
      <font>
        <b/>
        <i val="0"/>
        <strike val="0"/>
        <condense val="0"/>
        <extend val="0"/>
        <outline val="0"/>
        <shadow val="0"/>
        <u val="none"/>
        <vertAlign val="baseline"/>
        <sz val="10"/>
        <color theme="0"/>
        <name val="FranklinGothicBookCond"/>
        <scheme val="none"/>
      </font>
      <fill>
        <patternFill patternType="solid">
          <fgColor indexed="64"/>
          <bgColor rgb="FF002060"/>
        </patternFill>
      </fill>
      <alignment horizontal="center" vertical="bottom" textRotation="0" wrapText="0" indent="0" justifyLastLine="0" shrinkToFit="0" readingOrder="0"/>
      <border diagonalUp="0" diagonalDown="0" outline="0">
        <left/>
        <right/>
        <top/>
        <bottom/>
      </border>
    </dxf>
    <dxf>
      <font>
        <b val="0"/>
        <i val="0"/>
        <strike val="0"/>
        <condense val="0"/>
        <extend val="0"/>
        <outline val="0"/>
        <shadow val="0"/>
        <u val="none"/>
        <vertAlign val="baseline"/>
        <sz val="10"/>
        <color auto="1"/>
        <name val="FranklinGothicBookCond"/>
        <scheme val="none"/>
      </font>
      <numFmt numFmtId="4" formatCode="#,##0.00"/>
      <alignment horizontal="right" vertical="bottom" textRotation="0" wrapText="0" indent="0" justifyLastLine="0" shrinkToFit="0" readingOrder="0"/>
    </dxf>
    <dxf>
      <font>
        <b/>
        <i val="0"/>
        <strike val="0"/>
        <condense val="0"/>
        <extend val="0"/>
        <outline val="0"/>
        <shadow val="0"/>
        <u val="none"/>
        <vertAlign val="baseline"/>
        <sz val="10"/>
        <color theme="0"/>
        <name val="FranklinGothicBookCond"/>
        <scheme val="none"/>
      </font>
      <fill>
        <patternFill patternType="solid">
          <fgColor indexed="64"/>
          <bgColor rgb="FF002060"/>
        </patternFill>
      </fill>
      <alignment horizontal="center" vertical="bottom" textRotation="0" wrapText="0" indent="0" justifyLastLine="0" shrinkToFit="0" readingOrder="0"/>
      <border diagonalUp="0" diagonalDown="0" outline="0">
        <left/>
        <right/>
        <top/>
        <bottom/>
      </border>
    </dxf>
    <dxf>
      <font>
        <b val="0"/>
        <i val="0"/>
        <strike val="0"/>
        <condense val="0"/>
        <extend val="0"/>
        <outline val="0"/>
        <shadow val="0"/>
        <u val="none"/>
        <vertAlign val="baseline"/>
        <sz val="10"/>
        <color auto="1"/>
        <name val="FranklinGothicBookCond"/>
        <scheme val="none"/>
      </font>
      <numFmt numFmtId="4" formatCode="#,##0.00"/>
      <alignment horizontal="right" vertical="bottom" textRotation="0" wrapText="0" indent="0" justifyLastLine="0" shrinkToFit="0" readingOrder="0"/>
    </dxf>
    <dxf>
      <font>
        <b/>
        <i val="0"/>
        <strike val="0"/>
        <condense val="0"/>
        <extend val="0"/>
        <outline val="0"/>
        <shadow val="0"/>
        <u val="none"/>
        <vertAlign val="baseline"/>
        <sz val="10"/>
        <color theme="0"/>
        <name val="FranklinGothicBookCond"/>
        <scheme val="none"/>
      </font>
      <fill>
        <patternFill patternType="solid">
          <fgColor indexed="64"/>
          <bgColor rgb="FF002060"/>
        </patternFill>
      </fill>
      <alignment horizontal="center" vertical="bottom" textRotation="0" wrapText="0" indent="0" justifyLastLine="0" shrinkToFit="0" readingOrder="0"/>
      <border diagonalUp="0" diagonalDown="0" outline="0">
        <left/>
        <right/>
        <top/>
        <bottom/>
      </border>
    </dxf>
    <dxf>
      <font>
        <b val="0"/>
        <i val="0"/>
        <strike val="0"/>
        <condense val="0"/>
        <extend val="0"/>
        <outline val="0"/>
        <shadow val="0"/>
        <u val="none"/>
        <vertAlign val="baseline"/>
        <sz val="10"/>
        <color auto="1"/>
        <name val="FranklinGothicBookCond"/>
        <scheme val="none"/>
      </font>
      <numFmt numFmtId="4" formatCode="#,##0.00"/>
      <alignment horizontal="right" vertical="bottom" textRotation="0" wrapText="0" indent="0" justifyLastLine="0" shrinkToFit="0" readingOrder="0"/>
    </dxf>
    <dxf>
      <font>
        <b/>
        <i val="0"/>
        <strike val="0"/>
        <condense val="0"/>
        <extend val="0"/>
        <outline val="0"/>
        <shadow val="0"/>
        <u val="none"/>
        <vertAlign val="baseline"/>
        <sz val="10"/>
        <color theme="0"/>
        <name val="FranklinGothicBookCond"/>
        <scheme val="none"/>
      </font>
      <fill>
        <patternFill patternType="solid">
          <fgColor indexed="64"/>
          <bgColor rgb="FF002060"/>
        </patternFill>
      </fill>
      <alignment horizontal="center" vertical="bottom" textRotation="0" wrapText="0" indent="0" justifyLastLine="0" shrinkToFit="0" readingOrder="0"/>
      <border diagonalUp="0" diagonalDown="0" outline="0">
        <left/>
        <right/>
        <top/>
        <bottom/>
      </border>
    </dxf>
    <dxf>
      <font>
        <b val="0"/>
        <i val="0"/>
        <strike val="0"/>
        <condense val="0"/>
        <extend val="0"/>
        <outline val="0"/>
        <shadow val="0"/>
        <u val="none"/>
        <vertAlign val="baseline"/>
        <sz val="10"/>
        <color auto="1"/>
        <name val="FranklinGothicBookCond"/>
        <scheme val="none"/>
      </font>
      <numFmt numFmtId="164" formatCode="0.0"/>
      <alignment horizontal="center" vertical="bottom" textRotation="0" wrapText="0" indent="0" justifyLastLine="0" shrinkToFit="0" readingOrder="0"/>
    </dxf>
    <dxf>
      <font>
        <b/>
        <i val="0"/>
        <strike val="0"/>
        <condense val="0"/>
        <extend val="0"/>
        <outline val="0"/>
        <shadow val="0"/>
        <u val="none"/>
        <vertAlign val="baseline"/>
        <sz val="10"/>
        <color theme="0"/>
        <name val="FranklinGothicBookCond"/>
        <scheme val="none"/>
      </font>
      <fill>
        <patternFill patternType="solid">
          <fgColor indexed="64"/>
          <bgColor rgb="FF002060"/>
        </patternFill>
      </fill>
      <alignment horizontal="center" vertical="bottom" textRotation="0" wrapText="0" indent="0" justifyLastLine="0" shrinkToFit="0" readingOrder="0"/>
      <border diagonalUp="0" diagonalDown="0" outline="0">
        <left/>
        <right/>
        <top/>
        <bottom/>
      </border>
    </dxf>
    <dxf>
      <font>
        <b val="0"/>
        <i val="0"/>
        <strike val="0"/>
        <condense val="0"/>
        <extend val="0"/>
        <outline val="0"/>
        <shadow val="0"/>
        <u val="none"/>
        <vertAlign val="baseline"/>
        <sz val="10"/>
        <color auto="1"/>
        <name val="FranklinGothicBookCond"/>
        <scheme val="none"/>
      </font>
      <numFmt numFmtId="164" formatCode="0.0"/>
      <alignment horizontal="center" vertical="bottom" textRotation="0" wrapText="0" indent="0" justifyLastLine="0" shrinkToFit="0" readingOrder="0"/>
    </dxf>
    <dxf>
      <font>
        <b/>
        <i val="0"/>
        <strike val="0"/>
        <condense val="0"/>
        <extend val="0"/>
        <outline val="0"/>
        <shadow val="0"/>
        <u val="none"/>
        <vertAlign val="baseline"/>
        <sz val="10"/>
        <color theme="0"/>
        <name val="FranklinGothicBookCond"/>
        <scheme val="none"/>
      </font>
      <fill>
        <patternFill patternType="solid">
          <fgColor indexed="64"/>
          <bgColor rgb="FF002060"/>
        </patternFill>
      </fill>
      <alignment horizontal="center" vertical="bottom" textRotation="0" wrapText="0" indent="0" justifyLastLine="0" shrinkToFit="0" readingOrder="0"/>
      <border diagonalUp="0" diagonalDown="0" outline="0">
        <left/>
        <right/>
        <top/>
        <bottom/>
      </border>
    </dxf>
    <dxf>
      <font>
        <b val="0"/>
        <i val="0"/>
        <strike val="0"/>
        <condense val="0"/>
        <extend val="0"/>
        <outline val="0"/>
        <shadow val="0"/>
        <u val="none"/>
        <vertAlign val="baseline"/>
        <sz val="10"/>
        <color auto="1"/>
        <name val="FranklinGothicBookCond"/>
        <scheme val="none"/>
      </font>
      <numFmt numFmtId="0" formatCode="General"/>
      <alignment horizontal="left" vertical="center" textRotation="0" wrapText="0" indent="0" justifyLastLine="0" shrinkToFit="0" readingOrder="0"/>
    </dxf>
    <dxf>
      <font>
        <b/>
        <i val="0"/>
        <strike val="0"/>
        <condense val="0"/>
        <extend val="0"/>
        <outline val="0"/>
        <shadow val="0"/>
        <u val="none"/>
        <vertAlign val="baseline"/>
        <sz val="10"/>
        <color theme="0"/>
        <name val="FranklinGothicBookCond"/>
        <scheme val="none"/>
      </font>
      <fill>
        <patternFill patternType="solid">
          <fgColor indexed="64"/>
          <bgColor rgb="FF002060"/>
        </patternFill>
      </fill>
      <alignment horizontal="left" vertical="bottom" textRotation="0" wrapText="0" indent="0" justifyLastLine="0" shrinkToFit="0" readingOrder="0"/>
      <border diagonalUp="0" diagonalDown="0" outline="0">
        <left/>
        <right/>
        <top/>
        <bottom/>
      </border>
    </dxf>
    <dxf>
      <font>
        <b val="0"/>
        <i val="0"/>
        <strike val="0"/>
        <condense val="0"/>
        <extend val="0"/>
        <outline val="0"/>
        <shadow val="0"/>
        <u val="none"/>
        <vertAlign val="baseline"/>
        <sz val="10"/>
        <color auto="1"/>
        <name val="FranklinGothicBookCond"/>
        <scheme val="none"/>
      </font>
      <numFmt numFmtId="0" formatCode="General"/>
      <alignment horizontal="left" vertical="bottom" textRotation="0" wrapText="0" indent="0" justifyLastLine="0" shrinkToFit="0" readingOrder="0"/>
    </dxf>
    <dxf>
      <font>
        <b/>
        <i val="0"/>
        <strike val="0"/>
        <condense val="0"/>
        <extend val="0"/>
        <outline val="0"/>
        <shadow val="0"/>
        <u val="none"/>
        <vertAlign val="baseline"/>
        <sz val="10"/>
        <color theme="0"/>
        <name val="FranklinGothicBookCond"/>
        <scheme val="none"/>
      </font>
      <fill>
        <patternFill patternType="solid">
          <fgColor indexed="64"/>
          <bgColor rgb="FF002060"/>
        </patternFill>
      </fill>
      <alignment horizontal="center" vertical="bottom" textRotation="0" wrapText="0" indent="0" justifyLastLine="0" shrinkToFit="0" readingOrder="0"/>
      <border diagonalUp="0" diagonalDown="0" outline="0">
        <left/>
        <right/>
        <top/>
        <bottom/>
      </border>
    </dxf>
    <dxf>
      <font>
        <b val="0"/>
        <i val="0"/>
        <strike val="0"/>
        <condense val="0"/>
        <extend val="0"/>
        <outline val="0"/>
        <shadow val="0"/>
        <u val="none"/>
        <vertAlign val="baseline"/>
        <sz val="10"/>
        <color auto="1"/>
        <name val="FranklinGothicBookCond"/>
        <scheme val="none"/>
      </font>
      <numFmt numFmtId="0" formatCode="General"/>
      <alignment horizontal="general" vertical="bottom" textRotation="0" wrapText="0" indent="0" justifyLastLine="0" shrinkToFit="0" readingOrder="0"/>
    </dxf>
    <dxf>
      <font>
        <b/>
        <i val="0"/>
        <strike val="0"/>
        <condense val="0"/>
        <extend val="0"/>
        <outline val="0"/>
        <shadow val="0"/>
        <u val="none"/>
        <vertAlign val="baseline"/>
        <sz val="10"/>
        <color theme="0"/>
        <name val="FranklinGothicBookCond"/>
        <scheme val="none"/>
      </font>
      <fill>
        <patternFill patternType="solid">
          <fgColor indexed="64"/>
          <bgColor rgb="FF002060"/>
        </patternFill>
      </fill>
      <alignment horizontal="center" vertical="bottom" textRotation="0" wrapText="0" indent="0" justifyLastLine="0" shrinkToFit="0" readingOrder="0"/>
      <border diagonalUp="0" diagonalDown="0" outline="0">
        <left/>
        <right/>
        <top/>
        <bottom/>
      </border>
    </dxf>
    <dxf>
      <font>
        <b val="0"/>
        <i val="0"/>
        <strike val="0"/>
        <condense val="0"/>
        <extend val="0"/>
        <outline val="0"/>
        <shadow val="0"/>
        <u val="none"/>
        <vertAlign val="baseline"/>
        <sz val="10"/>
        <color auto="1"/>
        <name val="FranklinGothicBookCond"/>
        <scheme val="none"/>
      </font>
      <numFmt numFmtId="0" formatCode="General"/>
      <alignment horizontal="left" vertical="center" textRotation="0" wrapText="0" indent="0" justifyLastLine="0" shrinkToFit="0" readingOrder="0"/>
      <protection locked="1" hidden="0"/>
    </dxf>
    <dxf>
      <font>
        <b/>
        <i val="0"/>
        <strike val="0"/>
        <condense val="0"/>
        <extend val="0"/>
        <outline val="0"/>
        <shadow val="0"/>
        <u val="none"/>
        <vertAlign val="baseline"/>
        <sz val="10"/>
        <color theme="0"/>
        <name val="FranklinGothicBookCond"/>
        <scheme val="none"/>
      </font>
      <fill>
        <patternFill patternType="solid">
          <fgColor indexed="64"/>
          <bgColor rgb="FF002060"/>
        </patternFill>
      </fill>
      <alignment horizontal="center" vertical="bottom" textRotation="0" wrapText="0" indent="0" justifyLastLine="0" shrinkToFit="0" readingOrder="0"/>
      <border diagonalUp="0" diagonalDown="0" outline="0">
        <left/>
        <right/>
        <top/>
        <bottom/>
      </border>
    </dxf>
    <dxf>
      <font>
        <b val="0"/>
        <i val="0"/>
        <strike val="0"/>
        <condense val="0"/>
        <extend val="0"/>
        <outline val="0"/>
        <shadow val="0"/>
        <u val="none"/>
        <vertAlign val="baseline"/>
        <sz val="10"/>
        <color auto="1"/>
        <name val="FranklinGothicBookCond"/>
        <scheme val="none"/>
      </font>
      <numFmt numFmtId="0" formatCode="General"/>
      <alignment horizontal="general" vertical="center" textRotation="0" wrapText="0" indent="0" justifyLastLine="0" shrinkToFit="0" readingOrder="0"/>
      <protection locked="1" hidden="0"/>
    </dxf>
    <dxf>
      <font>
        <b/>
        <i val="0"/>
        <strike val="0"/>
        <condense val="0"/>
        <extend val="0"/>
        <outline val="0"/>
        <shadow val="0"/>
        <u val="none"/>
        <vertAlign val="baseline"/>
        <sz val="10"/>
        <color theme="0"/>
        <name val="FranklinGothicBookCond"/>
        <scheme val="none"/>
      </font>
      <fill>
        <patternFill patternType="solid">
          <fgColor indexed="64"/>
          <bgColor rgb="FF002060"/>
        </patternFill>
      </fill>
      <alignment horizontal="center" vertical="bottom" textRotation="0" wrapText="0" indent="0" justifyLastLine="0" shrinkToFit="0" readingOrder="0"/>
      <border diagonalUp="0" diagonalDown="0" outline="0">
        <left/>
        <right/>
        <top/>
        <bottom/>
      </border>
    </dxf>
    <dxf>
      <font>
        <b val="0"/>
        <i val="0"/>
        <strike val="0"/>
        <condense val="0"/>
        <extend val="0"/>
        <outline val="0"/>
        <shadow val="0"/>
        <u val="none"/>
        <vertAlign val="baseline"/>
        <sz val="10"/>
        <color auto="1"/>
        <name val="FranklinGothicBookCond"/>
        <scheme val="none"/>
      </font>
      <numFmt numFmtId="0" formatCode="General"/>
      <alignment horizontal="general" vertical="center" textRotation="0" wrapText="0" indent="0" justifyLastLine="0" shrinkToFit="0" readingOrder="0"/>
      <protection locked="1" hidden="0"/>
    </dxf>
    <dxf>
      <font>
        <b/>
        <i val="0"/>
        <strike val="0"/>
        <condense val="0"/>
        <extend val="0"/>
        <outline val="0"/>
        <shadow val="0"/>
        <u val="none"/>
        <vertAlign val="baseline"/>
        <sz val="10"/>
        <color theme="0"/>
        <name val="FranklinGothicBookCond"/>
        <scheme val="none"/>
      </font>
      <fill>
        <patternFill patternType="solid">
          <fgColor indexed="64"/>
          <bgColor rgb="FF002060"/>
        </patternFill>
      </fill>
      <alignment horizontal="center" vertical="bottom" textRotation="0" wrapText="0" indent="0" justifyLastLine="0" shrinkToFit="0" readingOrder="0"/>
      <border diagonalUp="0" diagonalDown="0" outline="0">
        <left/>
        <right/>
        <top/>
        <bottom/>
      </border>
    </dxf>
    <dxf>
      <font>
        <b val="0"/>
        <i val="0"/>
        <strike val="0"/>
        <condense val="0"/>
        <extend val="0"/>
        <outline val="0"/>
        <shadow val="0"/>
        <u val="none"/>
        <vertAlign val="baseline"/>
        <sz val="10"/>
        <color auto="1"/>
        <name val="FranklinGothicBookCond"/>
        <scheme val="none"/>
      </font>
      <numFmt numFmtId="0" formatCode="General"/>
      <alignment horizontal="general" vertical="bottom" textRotation="0" wrapText="0" indent="0" justifyLastLine="0" shrinkToFit="0" readingOrder="0"/>
    </dxf>
    <dxf>
      <font>
        <b/>
        <i val="0"/>
        <strike val="0"/>
        <condense val="0"/>
        <extend val="0"/>
        <outline val="0"/>
        <shadow val="0"/>
        <u val="none"/>
        <vertAlign val="baseline"/>
        <sz val="10"/>
        <color theme="0"/>
        <name val="FranklinGothicBookCond"/>
        <scheme val="none"/>
      </font>
      <fill>
        <patternFill patternType="solid">
          <fgColor indexed="64"/>
          <bgColor rgb="FF002060"/>
        </patternFill>
      </fill>
      <alignment horizontal="center" vertical="bottom" textRotation="0" wrapText="0" indent="0" justifyLastLine="0" shrinkToFit="0" readingOrder="0"/>
      <border diagonalUp="0" diagonalDown="0" outline="0">
        <left/>
        <right/>
        <top/>
        <bottom/>
      </border>
    </dxf>
    <dxf>
      <font>
        <b val="0"/>
        <i val="0"/>
        <strike val="0"/>
        <condense val="0"/>
        <extend val="0"/>
        <outline val="0"/>
        <shadow val="0"/>
        <u val="none"/>
        <vertAlign val="baseline"/>
        <sz val="10"/>
        <color auto="1"/>
        <name val="FranklinGothicBookCond"/>
        <scheme val="none"/>
      </font>
      <numFmt numFmtId="0" formatCode="General"/>
      <alignment horizontal="general" vertical="bottom" textRotation="0" wrapText="0" indent="0" justifyLastLine="0" shrinkToFit="0" readingOrder="0"/>
    </dxf>
    <dxf>
      <font>
        <b/>
        <strike val="0"/>
        <outline val="0"/>
        <shadow val="0"/>
        <u val="none"/>
        <vertAlign val="baseline"/>
        <sz val="10"/>
        <color theme="0"/>
        <name val="FranklinGothicBookCond"/>
        <scheme val="none"/>
      </font>
      <fill>
        <patternFill patternType="solid">
          <fgColor indexed="64"/>
          <bgColor rgb="FF002060"/>
        </patternFill>
      </fill>
      <alignment horizontal="center" vertical="bottom" textRotation="0" wrapText="0" indent="0" justifyLastLine="0" shrinkToFit="0" readingOrder="0"/>
    </dxf>
    <dxf>
      <font>
        <b val="0"/>
        <i val="0"/>
        <strike val="0"/>
        <condense val="0"/>
        <extend val="0"/>
        <outline val="0"/>
        <shadow val="0"/>
        <u val="none"/>
        <vertAlign val="baseline"/>
        <sz val="10"/>
        <color auto="1"/>
        <name val="FranklinGothicBookCond"/>
        <scheme val="none"/>
      </font>
      <alignment horizontal="center" vertical="center" textRotation="0" wrapText="0" indent="0" justifyLastLine="0" shrinkToFit="0" readingOrder="0"/>
      <protection locked="1" hidden="0"/>
    </dxf>
    <dxf>
      <font>
        <b val="0"/>
        <i val="0"/>
        <strike val="0"/>
        <condense val="0"/>
        <extend val="0"/>
        <outline val="0"/>
        <shadow val="0"/>
        <u val="none"/>
        <vertAlign val="baseline"/>
        <sz val="10"/>
        <color auto="1"/>
        <name val="FranklinGothicBookCond"/>
        <scheme val="none"/>
      </font>
      <alignment vertical="top" textRotation="0" indent="0" justifyLastLine="0" shrinkToFit="0" readingOrder="0"/>
    </dxf>
  </dxfs>
  <tableStyles count="0" defaultTableStyle="TableStyleMedium2" defaultPivotStyle="PivotStyleLight16"/>
  <colors>
    <mruColors>
      <color rgb="FFFF4519"/>
      <color rgb="FFFF3300"/>
      <color rgb="FF17230F"/>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externalLink" Target="externalLinks/externalLink1.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calcChain" Target="calcChain.xml"/></Relationships>
</file>

<file path=xl/drawings/_rels/drawing1.xml.rels><?xml version="1.0" encoding="UTF-8" standalone="yes"?>
<Relationships xmlns="http://schemas.openxmlformats.org/package/2006/relationships"><Relationship Id="rId2" Type="http://schemas.openxmlformats.org/officeDocument/2006/relationships/image" Target="../media/image2.png"/><Relationship Id="rId1" Type="http://schemas.openxmlformats.org/officeDocument/2006/relationships/image" Target="../media/image1.png"/></Relationships>
</file>

<file path=xl/drawings/_rels/vmlDrawing2.vml.rels><?xml version="1.0" encoding="UTF-8" standalone="yes"?>
<Relationships xmlns="http://schemas.openxmlformats.org/package/2006/relationships"><Relationship Id="rId1" Type="http://schemas.openxmlformats.org/officeDocument/2006/relationships/image" Target="../media/image3.png"/></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0</xdr:row>
      <xdr:rowOff>0</xdr:rowOff>
    </xdr:from>
    <xdr:to>
      <xdr:col>3</xdr:col>
      <xdr:colOff>371475</xdr:colOff>
      <xdr:row>3</xdr:row>
      <xdr:rowOff>154491</xdr:rowOff>
    </xdr:to>
    <xdr:pic>
      <xdr:nvPicPr>
        <xdr:cNvPr id="2" name="Picture 1"/>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625" y="0"/>
          <a:ext cx="1209675" cy="725991"/>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72</xdr:row>
      <xdr:rowOff>9525</xdr:rowOff>
    </xdr:from>
    <xdr:to>
      <xdr:col>3</xdr:col>
      <xdr:colOff>371475</xdr:colOff>
      <xdr:row>75</xdr:row>
      <xdr:rowOff>152400</xdr:rowOff>
    </xdr:to>
    <xdr:sp macro="" textlink="">
      <xdr:nvSpPr>
        <xdr:cNvPr id="19457" name="Picture 1" hidden="1">
          <a:extLst>
            <a:ext uri="{63B3BB69-23CF-44E3-9099-C40C66FF867C}">
              <a14:compatExt xmlns:a14="http://schemas.microsoft.com/office/drawing/2010/main" spid="_x0000_s19457"/>
            </a:ext>
          </a:extLst>
        </xdr:cNvPr>
        <xdr:cNvSpPr/>
      </xdr:nvSpPr>
      <xdr:spPr bwMode="auto">
        <a:xfrm>
          <a:off x="0" y="0"/>
          <a:ext cx="0" cy="0"/>
        </a:xfrm>
        <a:prstGeom prst="rect">
          <a:avLst/>
        </a:prstGeom>
        <a:noFill/>
        <a:extLst>
          <a:ext uri="{909E8E84-426E-40DD-AFC4-6F175D3DCCD1}">
            <a14:hiddenFill xmlns:a14="http://schemas.microsoft.com/office/drawing/2010/main">
              <a:solidFill>
                <a:srgbClr val="FFFFFF"/>
              </a:solidFill>
            </a14:hiddenFill>
          </a:ext>
        </a:extLst>
      </xdr:spPr>
    </xdr:sp>
    <xdr:clientData/>
  </xdr:twoCellAnchor>
  <xdr:twoCellAnchor editAs="oneCell">
    <xdr:from>
      <xdr:col>2</xdr:col>
      <xdr:colOff>0</xdr:colOff>
      <xdr:row>144</xdr:row>
      <xdr:rowOff>9525</xdr:rowOff>
    </xdr:from>
    <xdr:to>
      <xdr:col>3</xdr:col>
      <xdr:colOff>371475</xdr:colOff>
      <xdr:row>147</xdr:row>
      <xdr:rowOff>152400</xdr:rowOff>
    </xdr:to>
    <xdr:sp macro="" textlink="">
      <xdr:nvSpPr>
        <xdr:cNvPr id="19458" name="Picture 2" hidden="1">
          <a:extLst>
            <a:ext uri="{63B3BB69-23CF-44E3-9099-C40C66FF867C}">
              <a14:compatExt xmlns:a14="http://schemas.microsoft.com/office/drawing/2010/main" spid="_x0000_s19458"/>
            </a:ext>
          </a:extLst>
        </xdr:cNvPr>
        <xdr:cNvSpPr/>
      </xdr:nvSpPr>
      <xdr:spPr bwMode="auto">
        <a:xfrm>
          <a:off x="0" y="0"/>
          <a:ext cx="0" cy="0"/>
        </a:xfrm>
        <a:prstGeom prst="rect">
          <a:avLst/>
        </a:prstGeom>
        <a:noFill/>
        <a:extLst>
          <a:ext uri="{909E8E84-426E-40DD-AFC4-6F175D3DCCD1}">
            <a14:hiddenFill xmlns:a14="http://schemas.microsoft.com/office/drawing/2010/main">
              <a:solidFill>
                <a:srgbClr val="FFFFFF"/>
              </a:solidFill>
            </a14:hiddenFill>
          </a:ext>
        </a:extLst>
      </xdr:spPr>
    </xdr:sp>
    <xdr:clientData/>
  </xdr:twoCellAnchor>
  <xdr:twoCellAnchor editAs="oneCell">
    <xdr:from>
      <xdr:col>2</xdr:col>
      <xdr:colOff>0</xdr:colOff>
      <xdr:row>216</xdr:row>
      <xdr:rowOff>19050</xdr:rowOff>
    </xdr:from>
    <xdr:to>
      <xdr:col>3</xdr:col>
      <xdr:colOff>371475</xdr:colOff>
      <xdr:row>219</xdr:row>
      <xdr:rowOff>161925</xdr:rowOff>
    </xdr:to>
    <xdr:pic>
      <xdr:nvPicPr>
        <xdr:cNvPr id="5" name="Picture 4"/>
        <xdr:cNvPicPr>
          <a:picLocks noChangeAspect="1" noChangeArrowheads="1"/>
        </xdr:cNvPicPr>
      </xdr:nvPicPr>
      <xdr:blipFill>
        <a:blip xmlns:r="http://schemas.openxmlformats.org/officeDocument/2006/relationships" r:embed="rId2" cstate="print">
          <a:extLst>
            <a:ext uri="{28A0092B-C50C-407E-A947-70E740481C1C}">
              <a14:useLocalDpi xmlns:a14="http://schemas.microsoft.com/office/drawing/2010/main" val="0"/>
            </a:ext>
          </a:extLst>
        </a:blip>
        <a:srcRect/>
        <a:stretch>
          <a:fillRect/>
        </a:stretch>
      </xdr:blipFill>
      <xdr:spPr bwMode="auto">
        <a:xfrm>
          <a:off x="47625" y="22459950"/>
          <a:ext cx="1209675" cy="71437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72</xdr:row>
      <xdr:rowOff>9525</xdr:rowOff>
    </xdr:from>
    <xdr:to>
      <xdr:col>9</xdr:col>
      <xdr:colOff>0</xdr:colOff>
      <xdr:row>78</xdr:row>
      <xdr:rowOff>9525</xdr:rowOff>
    </xdr:to>
    <xdr:sp macro="" textlink="">
      <xdr:nvSpPr>
        <xdr:cNvPr id="3" name="Picture 1" hidden="1">
          <a:extLst>
            <a:ext uri="{63B3BB69-23CF-44E3-9099-C40C66FF867C}">
              <a14:compatExt xmlns:a14="http://schemas.microsoft.com/office/drawing/2010/main" spid="_x0000_s19457"/>
            </a:ext>
          </a:extLst>
        </xdr:cNvPr>
        <xdr:cNvSpPr/>
      </xdr:nvSpPr>
      <xdr:spPr bwMode="auto">
        <a:xfrm>
          <a:off x="0" y="0"/>
          <a:ext cx="0" cy="0"/>
        </a:xfrm>
        <a:prstGeom prst="rect">
          <a:avLst/>
        </a:prstGeom>
        <a:noFill/>
        <a:extLst>
          <a:ext uri="{909E8E84-426E-40DD-AFC4-6F175D3DCCD1}">
            <a14:hiddenFill xmlns:a14="http://schemas.microsoft.com/office/drawing/2010/main">
              <a:solidFill>
                <a:srgbClr val="FFFFFF"/>
              </a:solidFill>
            </a14:hiddenFill>
          </a:ext>
        </a:extLst>
      </xdr:spPr>
    </xdr:sp>
    <xdr:clientData/>
  </xdr:twoCellAnchor>
  <xdr:twoCellAnchor editAs="oneCell">
    <xdr:from>
      <xdr:col>2</xdr:col>
      <xdr:colOff>0</xdr:colOff>
      <xdr:row>144</xdr:row>
      <xdr:rowOff>9525</xdr:rowOff>
    </xdr:from>
    <xdr:to>
      <xdr:col>9</xdr:col>
      <xdr:colOff>0</xdr:colOff>
      <xdr:row>150</xdr:row>
      <xdr:rowOff>9525</xdr:rowOff>
    </xdr:to>
    <xdr:sp macro="" textlink="">
      <xdr:nvSpPr>
        <xdr:cNvPr id="4" name="Picture 2" hidden="1">
          <a:extLst>
            <a:ext uri="{63B3BB69-23CF-44E3-9099-C40C66FF867C}">
              <a14:compatExt xmlns:a14="http://schemas.microsoft.com/office/drawing/2010/main" spid="_x0000_s19458"/>
            </a:ext>
          </a:extLst>
        </xdr:cNvPr>
        <xdr:cNvSpPr/>
      </xdr:nvSpPr>
      <xdr:spPr bwMode="auto">
        <a:xfrm>
          <a:off x="0" y="0"/>
          <a:ext cx="0" cy="0"/>
        </a:xfrm>
        <a:prstGeom prst="rect">
          <a:avLst/>
        </a:prstGeom>
        <a:noFill/>
        <a:extLst>
          <a:ext uri="{909E8E84-426E-40DD-AFC4-6F175D3DCCD1}">
            <a14:hiddenFill xmlns:a14="http://schemas.microsoft.com/office/drawing/2010/main">
              <a:solidFill>
                <a:srgbClr val="FFFFFF"/>
              </a:solidFill>
            </a14:hiddenFill>
          </a:ext>
        </a:extLst>
      </xdr:spPr>
    </xdr:sp>
    <xdr:clientData/>
  </xdr:twoCellAnchor>
  <xdr:twoCellAnchor editAs="oneCell">
    <xdr:from>
      <xdr:col>2</xdr:col>
      <xdr:colOff>0</xdr:colOff>
      <xdr:row>72</xdr:row>
      <xdr:rowOff>9525</xdr:rowOff>
    </xdr:from>
    <xdr:to>
      <xdr:col>9</xdr:col>
      <xdr:colOff>0</xdr:colOff>
      <xdr:row>78</xdr:row>
      <xdr:rowOff>9525</xdr:rowOff>
    </xdr:to>
    <xdr:sp macro="" textlink="">
      <xdr:nvSpPr>
        <xdr:cNvPr id="6" name="Picture 1" hidden="1">
          <a:extLst>
            <a:ext uri="{63B3BB69-23CF-44E3-9099-C40C66FF867C}">
              <a14:compatExt xmlns:a14="http://schemas.microsoft.com/office/drawing/2010/main" spid="_x0000_s19457"/>
            </a:ext>
          </a:extLst>
        </xdr:cNvPr>
        <xdr:cNvSpPr/>
      </xdr:nvSpPr>
      <xdr:spPr bwMode="auto">
        <a:xfrm>
          <a:off x="0" y="0"/>
          <a:ext cx="0" cy="0"/>
        </a:xfrm>
        <a:prstGeom prst="rect">
          <a:avLst/>
        </a:prstGeom>
        <a:noFill/>
        <a:extLst>
          <a:ext uri="{909E8E84-426E-40DD-AFC4-6F175D3DCCD1}">
            <a14:hiddenFill xmlns:a14="http://schemas.microsoft.com/office/drawing/2010/main">
              <a:solidFill>
                <a:srgbClr val="FFFFFF"/>
              </a:solidFill>
            </a14:hiddenFill>
          </a:ext>
        </a:extLst>
      </xdr:spPr>
    </xdr:sp>
    <xdr:clientData/>
  </xdr:twoCellAnchor>
  <xdr:twoCellAnchor editAs="oneCell">
    <xdr:from>
      <xdr:col>2</xdr:col>
      <xdr:colOff>0</xdr:colOff>
      <xdr:row>144</xdr:row>
      <xdr:rowOff>9525</xdr:rowOff>
    </xdr:from>
    <xdr:to>
      <xdr:col>9</xdr:col>
      <xdr:colOff>0</xdr:colOff>
      <xdr:row>150</xdr:row>
      <xdr:rowOff>9525</xdr:rowOff>
    </xdr:to>
    <xdr:sp macro="" textlink="">
      <xdr:nvSpPr>
        <xdr:cNvPr id="7" name="Picture 2" hidden="1">
          <a:extLst>
            <a:ext uri="{63B3BB69-23CF-44E3-9099-C40C66FF867C}">
              <a14:compatExt xmlns:a14="http://schemas.microsoft.com/office/drawing/2010/main" spid="_x0000_s19458"/>
            </a:ext>
          </a:extLst>
        </xdr:cNvPr>
        <xdr:cNvSpPr/>
      </xdr:nvSpPr>
      <xdr:spPr bwMode="auto">
        <a:xfrm>
          <a:off x="0" y="0"/>
          <a:ext cx="0" cy="0"/>
        </a:xfrm>
        <a:prstGeom prst="rect">
          <a:avLst/>
        </a:prstGeom>
        <a:noFill/>
        <a:extLst>
          <a:ext uri="{909E8E84-426E-40DD-AFC4-6F175D3DCCD1}">
            <a14:hiddenFill xmlns:a14="http://schemas.microsoft.com/office/drawing/2010/main">
              <a:solidFill>
                <a:srgbClr val="FFFFFF"/>
              </a:solidFill>
            </a14:hiddenFill>
          </a:ext>
        </a:extLst>
      </xdr:spPr>
    </xdr:sp>
    <xdr:clientData/>
  </xdr:twoCellAnchor>
  <xdr:twoCellAnchor editAs="oneCell">
    <xdr:from>
      <xdr:col>2</xdr:col>
      <xdr:colOff>0</xdr:colOff>
      <xdr:row>72</xdr:row>
      <xdr:rowOff>9525</xdr:rowOff>
    </xdr:from>
    <xdr:to>
      <xdr:col>9</xdr:col>
      <xdr:colOff>0</xdr:colOff>
      <xdr:row>78</xdr:row>
      <xdr:rowOff>9525</xdr:rowOff>
    </xdr:to>
    <xdr:sp macro="" textlink="">
      <xdr:nvSpPr>
        <xdr:cNvPr id="8" name="Picture 1" hidden="1">
          <a:extLst>
            <a:ext uri="{63B3BB69-23CF-44E3-9099-C40C66FF867C}">
              <a14:compatExt xmlns:a14="http://schemas.microsoft.com/office/drawing/2010/main" spid="_x0000_s19457"/>
            </a:ext>
          </a:extLst>
        </xdr:cNvPr>
        <xdr:cNvSpPr/>
      </xdr:nvSpPr>
      <xdr:spPr bwMode="auto">
        <a:xfrm>
          <a:off x="0" y="0"/>
          <a:ext cx="0" cy="0"/>
        </a:xfrm>
        <a:prstGeom prst="rect">
          <a:avLst/>
        </a:prstGeom>
        <a:noFill/>
        <a:extLst>
          <a:ext uri="{909E8E84-426E-40DD-AFC4-6F175D3DCCD1}">
            <a14:hiddenFill xmlns:a14="http://schemas.microsoft.com/office/drawing/2010/main">
              <a:solidFill>
                <a:srgbClr val="FFFFFF"/>
              </a:solidFill>
            </a14:hiddenFill>
          </a:ext>
        </a:extLst>
      </xdr:spPr>
    </xdr:sp>
    <xdr:clientData/>
  </xdr:twoCellAnchor>
  <xdr:twoCellAnchor editAs="oneCell">
    <xdr:from>
      <xdr:col>2</xdr:col>
      <xdr:colOff>0</xdr:colOff>
      <xdr:row>144</xdr:row>
      <xdr:rowOff>9525</xdr:rowOff>
    </xdr:from>
    <xdr:to>
      <xdr:col>9</xdr:col>
      <xdr:colOff>0</xdr:colOff>
      <xdr:row>150</xdr:row>
      <xdr:rowOff>9525</xdr:rowOff>
    </xdr:to>
    <xdr:sp macro="" textlink="">
      <xdr:nvSpPr>
        <xdr:cNvPr id="9" name="Picture 2" hidden="1">
          <a:extLst>
            <a:ext uri="{63B3BB69-23CF-44E3-9099-C40C66FF867C}">
              <a14:compatExt xmlns:a14="http://schemas.microsoft.com/office/drawing/2010/main" spid="_x0000_s19458"/>
            </a:ext>
          </a:extLst>
        </xdr:cNvPr>
        <xdr:cNvSpPr/>
      </xdr:nvSpPr>
      <xdr:spPr bwMode="auto">
        <a:xfrm>
          <a:off x="0" y="0"/>
          <a:ext cx="0" cy="0"/>
        </a:xfrm>
        <a:prstGeom prst="rect">
          <a:avLst/>
        </a:prstGeom>
        <a:noFill/>
        <a:extLst>
          <a:ext uri="{909E8E84-426E-40DD-AFC4-6F175D3DCCD1}">
            <a14:hiddenFill xmlns:a14="http://schemas.microsoft.com/office/drawing/2010/main">
              <a:solidFill>
                <a:srgbClr val="FFFFFF"/>
              </a:solidFill>
            </a14:hiddenFill>
          </a:ext>
        </a:extLst>
      </xdr:spPr>
    </xdr:sp>
    <xdr:clientData/>
  </xdr:twoCellAnchor>
  <mc:AlternateContent xmlns:mc="http://schemas.openxmlformats.org/markup-compatibility/2006">
    <mc:Choice xmlns:a14="http://schemas.microsoft.com/office/drawing/2010/main" Requires="a14">
      <xdr:twoCellAnchor editAs="oneCell">
        <xdr:from>
          <xdr:col>2</xdr:col>
          <xdr:colOff>0</xdr:colOff>
          <xdr:row>72</xdr:row>
          <xdr:rowOff>9525</xdr:rowOff>
        </xdr:from>
        <xdr:to>
          <xdr:col>9</xdr:col>
          <xdr:colOff>0</xdr:colOff>
          <xdr:row>78</xdr:row>
          <xdr:rowOff>9525</xdr:rowOff>
        </xdr:to>
        <xdr:sp macro="" textlink="">
          <xdr:nvSpPr>
            <xdr:cNvPr id="10" name="Picture 1" hidden="1">
              <a:extLst>
                <a:ext uri="{63B3BB69-23CF-44E3-9099-C40C66FF867C}">
                  <a14:compatExt spid="_x0000_s19457"/>
                </a:ext>
              </a:extLst>
            </xdr:cNvPr>
            <xdr:cNvSpPr/>
          </xdr:nvSpPr>
          <xdr:spPr bwMode="auto">
            <a:xfrm>
              <a:off x="0" y="0"/>
              <a:ext cx="0" cy="0"/>
            </a:xfrm>
            <a:prstGeom prst="rect">
              <a:avLst/>
            </a:prstGeom>
            <a:noFill/>
            <a:extLst>
              <a:ext uri="{909E8E84-426E-40DD-AFC4-6F175D3DCCD1}">
                <a14:hiddenFill>
                  <a:solidFill>
                    <a:srgbClr val="FFFFFF"/>
                  </a:solidFill>
                </a14:hiddenFill>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0</xdr:colOff>
          <xdr:row>144</xdr:row>
          <xdr:rowOff>9525</xdr:rowOff>
        </xdr:from>
        <xdr:to>
          <xdr:col>9</xdr:col>
          <xdr:colOff>0</xdr:colOff>
          <xdr:row>150</xdr:row>
          <xdr:rowOff>9525</xdr:rowOff>
        </xdr:to>
        <xdr:sp macro="" textlink="">
          <xdr:nvSpPr>
            <xdr:cNvPr id="11" name="Picture 2" hidden="1">
              <a:extLst>
                <a:ext uri="{63B3BB69-23CF-44E3-9099-C40C66FF867C}">
                  <a14:compatExt spid="_x0000_s19458"/>
                </a:ext>
              </a:extLst>
            </xdr:cNvPr>
            <xdr:cNvSpPr/>
          </xdr:nvSpPr>
          <xdr:spPr bwMode="auto">
            <a:xfrm>
              <a:off x="0" y="0"/>
              <a:ext cx="0" cy="0"/>
            </a:xfrm>
            <a:prstGeom prst="rect">
              <a:avLst/>
            </a:prstGeom>
            <a:noFill/>
            <a:extLst>
              <a:ext uri="{909E8E84-426E-40DD-AFC4-6F175D3DCCD1}">
                <a14:hiddenFill>
                  <a:solidFill>
                    <a:srgbClr val="FFFFFF"/>
                  </a:solidFill>
                </a14:hiddenFill>
              </a:ext>
            </a:extLst>
          </xdr:spPr>
        </xdr:sp>
        <xdr:clientData/>
      </xdr:twoCellAnchor>
    </mc:Choice>
    <mc:Fallback/>
  </mc:AlternateContent>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S:\Commun\Pro%20Immob%20SA\R&#233;servations.xlsm"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Menu"/>
      <sheetName val="RdD"/>
      <sheetName val="Bas"/>
      <sheetName val="Brd"/>
      <sheetName val="ChA"/>
      <sheetName val="ChB"/>
      <sheetName val="CrA"/>
      <sheetName val="CrB"/>
      <sheetName val="CrC"/>
      <sheetName val="Emp"/>
      <sheetName val="FoZ"/>
      <sheetName val="GaC"/>
      <sheetName val="HdC"/>
      <sheetName val="LCA"/>
      <sheetName val="OBV"/>
      <sheetName val="PiG"/>
      <sheetName val="P1A"/>
      <sheetName val="P1B"/>
      <sheetName val="P4A"/>
      <sheetName val="P4B"/>
      <sheetName val="P4C"/>
      <sheetName val="P5A"/>
      <sheetName val="P6A"/>
      <sheetName val="Ros"/>
      <sheetName val="RoT"/>
      <sheetName val="SCP"/>
      <sheetName val="SlC"/>
      <sheetName val="UCL"/>
      <sheetName val="USb"/>
      <sheetName val="VFC"/>
      <sheetName val="LAT"/>
    </sheetNames>
    <sheetDataSet>
      <sheetData sheetId="0"/>
      <sheetData sheetId="1"/>
      <sheetData sheetId="2">
        <row r="41">
          <cell r="A41" t="str">
            <v>0174-01</v>
          </cell>
          <cell r="B41">
            <v>18409</v>
          </cell>
          <cell r="C41" t="str">
            <v>Villa individuelle B</v>
          </cell>
          <cell r="D41" t="str">
            <v>Les Bassets 74</v>
          </cell>
          <cell r="E41">
            <v>5.5</v>
          </cell>
          <cell r="S41" t="str">
            <v>-</v>
          </cell>
          <cell r="U41" t="str">
            <v>A vendre</v>
          </cell>
          <cell r="V41">
            <v>43378</v>
          </cell>
          <cell r="W41" t="str">
            <v>EJ prévisionnelle: aujourd'hui  + 15 mois !</v>
          </cell>
        </row>
        <row r="42">
          <cell r="A42" t="str">
            <v>0174-02</v>
          </cell>
          <cell r="B42">
            <v>18408</v>
          </cell>
          <cell r="C42" t="str">
            <v>Villa individuelle C</v>
          </cell>
          <cell r="D42" t="str">
            <v>Les Bassets 78</v>
          </cell>
          <cell r="E42">
            <v>5.5</v>
          </cell>
          <cell r="S42" t="str">
            <v>-</v>
          </cell>
          <cell r="U42" t="str">
            <v>A vendre</v>
          </cell>
          <cell r="V42">
            <v>43378</v>
          </cell>
          <cell r="W42" t="str">
            <v>EJ prévisionnelle: aujourd'hui  + 15 mois !</v>
          </cell>
          <cell r="AH42" t="str">
            <v>Les Bassetti</v>
          </cell>
        </row>
        <row r="43">
          <cell r="A43" t="str">
            <v>0174-03</v>
          </cell>
          <cell r="B43">
            <v>18407</v>
          </cell>
          <cell r="C43" t="str">
            <v>Villa individuelle D</v>
          </cell>
          <cell r="D43" t="str">
            <v>Les Bassets 76a</v>
          </cell>
          <cell r="E43">
            <v>5.5</v>
          </cell>
          <cell r="S43" t="str">
            <v>-</v>
          </cell>
          <cell r="U43" t="str">
            <v>A vendre</v>
          </cell>
          <cell r="V43">
            <v>43378</v>
          </cell>
          <cell r="W43" t="str">
            <v>EJ prévisionnelle: aujourd'hui  + 15 mois !</v>
          </cell>
        </row>
        <row r="44">
          <cell r="A44" t="str">
            <v>0174-04</v>
          </cell>
          <cell r="B44">
            <v>18406</v>
          </cell>
          <cell r="C44" t="str">
            <v>Villa individuelle E</v>
          </cell>
          <cell r="D44" t="str">
            <v>Les Bassets 76</v>
          </cell>
          <cell r="E44">
            <v>5.5</v>
          </cell>
          <cell r="S44" t="str">
            <v>-</v>
          </cell>
          <cell r="U44" t="str">
            <v>A vendre</v>
          </cell>
          <cell r="V44">
            <v>43378</v>
          </cell>
          <cell r="AH44" t="str">
            <v>La Chaux-de-Fonds</v>
          </cell>
        </row>
      </sheetData>
      <sheetData sheetId="3">
        <row r="41">
          <cell r="A41" t="str">
            <v>0191-01</v>
          </cell>
          <cell r="B41" t="str">
            <v>-</v>
          </cell>
          <cell r="C41" t="str">
            <v>Villa individuelle Sud</v>
          </cell>
          <cell r="D41" t="str">
            <v>Chemin des Brandards</v>
          </cell>
          <cell r="E41">
            <v>5.5</v>
          </cell>
          <cell r="S41" t="str">
            <v>-</v>
          </cell>
          <cell r="U41" t="str">
            <v>A vendre</v>
          </cell>
          <cell r="V41">
            <v>43378</v>
          </cell>
          <cell r="W41" t="str">
            <v>EJ prévisionnelle: aujourd'hui  + 15 mois !</v>
          </cell>
        </row>
        <row r="42">
          <cell r="A42" t="str">
            <v>0191-02</v>
          </cell>
          <cell r="B42" t="str">
            <v>-</v>
          </cell>
          <cell r="C42" t="str">
            <v>Villa individuelle Centre</v>
          </cell>
          <cell r="D42" t="str">
            <v>Chemin des Brandards</v>
          </cell>
          <cell r="E42">
            <v>5.5</v>
          </cell>
          <cell r="S42" t="str">
            <v>-</v>
          </cell>
          <cell r="U42" t="str">
            <v>A vendre</v>
          </cell>
          <cell r="V42">
            <v>43378</v>
          </cell>
          <cell r="W42" t="str">
            <v>EJ prévisionnelle: aujourd'hui  + 15 mois !</v>
          </cell>
          <cell r="AH42" t="str">
            <v>Les Brandards</v>
          </cell>
        </row>
        <row r="43">
          <cell r="A43" t="str">
            <v>0191-03</v>
          </cell>
          <cell r="B43" t="str">
            <v>-</v>
          </cell>
          <cell r="C43" t="str">
            <v>Villa individuelle Nord</v>
          </cell>
          <cell r="D43" t="str">
            <v>Chemin des Brandards</v>
          </cell>
          <cell r="E43">
            <v>5.5</v>
          </cell>
          <cell r="S43" t="str">
            <v>-</v>
          </cell>
          <cell r="U43" t="str">
            <v>A vendre</v>
          </cell>
          <cell r="V43">
            <v>43378</v>
          </cell>
          <cell r="W43" t="str">
            <v>EJ prévisionnelle: aujourd'hui  + 15 mois !</v>
          </cell>
        </row>
        <row r="44">
          <cell r="AH44" t="str">
            <v>Neuchâtel</v>
          </cell>
        </row>
      </sheetData>
      <sheetData sheetId="4">
        <row r="106">
          <cell r="A106" t="str">
            <v>0226-01</v>
          </cell>
          <cell r="B106" t="str">
            <v>…/D</v>
          </cell>
          <cell r="C106" t="str">
            <v>Appartement</v>
          </cell>
          <cell r="D106" t="str">
            <v>Rez</v>
          </cell>
          <cell r="E106" t="str">
            <v>Est</v>
          </cell>
          <cell r="F106">
            <v>4.5</v>
          </cell>
          <cell r="G106">
            <v>121.5</v>
          </cell>
          <cell r="I106">
            <v>39.5</v>
          </cell>
          <cell r="K106">
            <v>61</v>
          </cell>
          <cell r="L106">
            <v>0</v>
          </cell>
          <cell r="M106">
            <v>0</v>
          </cell>
          <cell r="N106">
            <v>785000</v>
          </cell>
          <cell r="O106" t="str">
            <v>-</v>
          </cell>
          <cell r="Q106" t="str">
            <v>A vendre</v>
          </cell>
          <cell r="R106">
            <v>43465</v>
          </cell>
          <cell r="S106" t="str">
            <v>voir commentaire</v>
          </cell>
        </row>
        <row r="107">
          <cell r="A107" t="str">
            <v>0226-02</v>
          </cell>
          <cell r="B107" t="str">
            <v>…/C</v>
          </cell>
          <cell r="C107" t="str">
            <v>Appartement</v>
          </cell>
          <cell r="D107" t="str">
            <v>Rez</v>
          </cell>
          <cell r="E107" t="str">
            <v>Centre</v>
          </cell>
          <cell r="F107">
            <v>3.5</v>
          </cell>
          <cell r="G107">
            <v>70</v>
          </cell>
          <cell r="I107">
            <v>20</v>
          </cell>
          <cell r="K107">
            <v>18</v>
          </cell>
          <cell r="L107">
            <v>0</v>
          </cell>
          <cell r="M107">
            <v>0</v>
          </cell>
          <cell r="N107">
            <v>465000</v>
          </cell>
          <cell r="O107" t="str">
            <v>-</v>
          </cell>
          <cell r="Q107" t="str">
            <v>A vendre</v>
          </cell>
          <cell r="R107">
            <v>43465</v>
          </cell>
          <cell r="S107" t="str">
            <v>voir commentaire</v>
          </cell>
          <cell r="AN107" t="str">
            <v>Bella Vista</v>
          </cell>
        </row>
        <row r="108">
          <cell r="A108" t="str">
            <v>0226-03</v>
          </cell>
          <cell r="B108" t="str">
            <v>…/B</v>
          </cell>
          <cell r="C108" t="str">
            <v>Appartement</v>
          </cell>
          <cell r="D108" t="str">
            <v>Rez</v>
          </cell>
          <cell r="E108" t="str">
            <v>Ouest</v>
          </cell>
          <cell r="F108">
            <v>3.5</v>
          </cell>
          <cell r="G108">
            <v>92.5</v>
          </cell>
          <cell r="I108">
            <v>29</v>
          </cell>
          <cell r="K108">
            <v>40</v>
          </cell>
          <cell r="L108">
            <v>0</v>
          </cell>
          <cell r="M108">
            <v>0</v>
          </cell>
          <cell r="N108">
            <v>595000</v>
          </cell>
          <cell r="O108" t="str">
            <v>-</v>
          </cell>
          <cell r="Q108" t="str">
            <v>A vendre</v>
          </cell>
          <cell r="R108">
            <v>43465</v>
          </cell>
          <cell r="S108" t="str">
            <v>voir commentaire</v>
          </cell>
          <cell r="AN108" t="str">
            <v>Rue du Chanet 9</v>
          </cell>
        </row>
        <row r="109">
          <cell r="A109" t="str">
            <v>0226-04</v>
          </cell>
          <cell r="B109" t="str">
            <v>…/G</v>
          </cell>
          <cell r="C109" t="str">
            <v>Appartement</v>
          </cell>
          <cell r="D109" t="str">
            <v xml:space="preserve">1er </v>
          </cell>
          <cell r="E109" t="str">
            <v>Est</v>
          </cell>
          <cell r="F109">
            <v>5.5</v>
          </cell>
          <cell r="G109">
            <v>126.5</v>
          </cell>
          <cell r="I109">
            <v>21.5</v>
          </cell>
          <cell r="K109">
            <v>0</v>
          </cell>
          <cell r="L109">
            <v>0</v>
          </cell>
          <cell r="M109">
            <v>0</v>
          </cell>
          <cell r="N109">
            <v>795000</v>
          </cell>
          <cell r="O109" t="str">
            <v>-</v>
          </cell>
          <cell r="Q109" t="str">
            <v>A vendre</v>
          </cell>
          <cell r="R109">
            <v>43555</v>
          </cell>
          <cell r="S109" t="str">
            <v>voir commentaire</v>
          </cell>
          <cell r="AN109" t="str">
            <v>Bôle</v>
          </cell>
        </row>
        <row r="110">
          <cell r="A110" t="str">
            <v>0226-05</v>
          </cell>
          <cell r="B110" t="str">
            <v>…/F</v>
          </cell>
          <cell r="C110" t="str">
            <v>Appartement</v>
          </cell>
          <cell r="D110" t="str">
            <v xml:space="preserve">1er </v>
          </cell>
          <cell r="E110" t="str">
            <v>Centre</v>
          </cell>
          <cell r="F110">
            <v>3.5</v>
          </cell>
          <cell r="G110">
            <v>78.5</v>
          </cell>
          <cell r="I110">
            <v>30</v>
          </cell>
          <cell r="K110">
            <v>0</v>
          </cell>
          <cell r="L110">
            <v>0</v>
          </cell>
          <cell r="M110">
            <v>0</v>
          </cell>
          <cell r="N110">
            <v>520000</v>
          </cell>
          <cell r="O110" t="str">
            <v>Jeanneret Mariline/Tanner</v>
          </cell>
          <cell r="Q110" t="str">
            <v>Pré-réservé</v>
          </cell>
          <cell r="R110">
            <v>43555</v>
          </cell>
          <cell r="S110" t="str">
            <v>voir commentaire</v>
          </cell>
          <cell r="AN110">
            <v>42443</v>
          </cell>
        </row>
        <row r="111">
          <cell r="A111" t="str">
            <v>0226-06</v>
          </cell>
          <cell r="B111" t="str">
            <v>…/E</v>
          </cell>
          <cell r="C111" t="str">
            <v>Appartement</v>
          </cell>
          <cell r="D111" t="str">
            <v xml:space="preserve">1er </v>
          </cell>
          <cell r="E111" t="str">
            <v>Ouest</v>
          </cell>
          <cell r="F111">
            <v>5.5</v>
          </cell>
          <cell r="G111">
            <v>126.5</v>
          </cell>
          <cell r="I111">
            <v>21.5</v>
          </cell>
          <cell r="K111">
            <v>0</v>
          </cell>
          <cell r="L111">
            <v>0</v>
          </cell>
          <cell r="M111">
            <v>0</v>
          </cell>
          <cell r="N111">
            <v>795000</v>
          </cell>
          <cell r="O111" t="str">
            <v>-</v>
          </cell>
          <cell r="Q111" t="str">
            <v>A vendre</v>
          </cell>
          <cell r="R111">
            <v>43555</v>
          </cell>
          <cell r="S111" t="str">
            <v>voir commentaire</v>
          </cell>
        </row>
        <row r="112">
          <cell r="A112" t="str">
            <v>0226-07</v>
          </cell>
          <cell r="B112" t="str">
            <v>…/K</v>
          </cell>
          <cell r="C112" t="str">
            <v>Appartement</v>
          </cell>
          <cell r="D112" t="str">
            <v>2ème</v>
          </cell>
          <cell r="E112" t="str">
            <v>Est</v>
          </cell>
          <cell r="F112">
            <v>5.5</v>
          </cell>
          <cell r="G112">
            <v>126.5</v>
          </cell>
          <cell r="I112">
            <v>21.5</v>
          </cell>
          <cell r="K112">
            <v>0</v>
          </cell>
          <cell r="L112">
            <v>0</v>
          </cell>
          <cell r="M112">
            <v>0</v>
          </cell>
          <cell r="N112">
            <v>810000</v>
          </cell>
          <cell r="O112" t="str">
            <v>-</v>
          </cell>
          <cell r="Q112" t="str">
            <v>A vendre</v>
          </cell>
          <cell r="R112">
            <v>43555</v>
          </cell>
          <cell r="S112" t="str">
            <v>voir commentaire</v>
          </cell>
          <cell r="AN112" t="str">
            <v>Credit Suisse</v>
          </cell>
        </row>
        <row r="113">
          <cell r="A113" t="str">
            <v>0226-08</v>
          </cell>
          <cell r="B113" t="str">
            <v>…/J</v>
          </cell>
          <cell r="C113" t="str">
            <v>Appartement</v>
          </cell>
          <cell r="D113" t="str">
            <v>2ème</v>
          </cell>
          <cell r="E113" t="str">
            <v>Centre</v>
          </cell>
          <cell r="F113">
            <v>3.5</v>
          </cell>
          <cell r="G113">
            <v>78.5</v>
          </cell>
          <cell r="I113">
            <v>30</v>
          </cell>
          <cell r="K113">
            <v>0</v>
          </cell>
          <cell r="L113">
            <v>0</v>
          </cell>
          <cell r="M113">
            <v>0</v>
          </cell>
          <cell r="N113">
            <v>530000</v>
          </cell>
          <cell r="O113" t="str">
            <v>Gay Mélanie</v>
          </cell>
          <cell r="Q113" t="str">
            <v>Réservé</v>
          </cell>
          <cell r="R113">
            <v>43444</v>
          </cell>
          <cell r="S113" t="str">
            <v>-</v>
          </cell>
        </row>
        <row r="114">
          <cell r="A114" t="str">
            <v>0226-09</v>
          </cell>
          <cell r="B114" t="str">
            <v>…/H</v>
          </cell>
          <cell r="C114" t="str">
            <v>Appartement</v>
          </cell>
          <cell r="D114" t="str">
            <v>2ème</v>
          </cell>
          <cell r="E114" t="str">
            <v>Ouest</v>
          </cell>
          <cell r="F114">
            <v>5.5</v>
          </cell>
          <cell r="G114">
            <v>126.5</v>
          </cell>
          <cell r="I114">
            <v>21.5</v>
          </cell>
          <cell r="K114">
            <v>0</v>
          </cell>
          <cell r="L114">
            <v>0</v>
          </cell>
          <cell r="M114">
            <v>0</v>
          </cell>
          <cell r="N114">
            <v>810000</v>
          </cell>
          <cell r="O114" t="str">
            <v>-</v>
          </cell>
          <cell r="Q114" t="str">
            <v>A vendre</v>
          </cell>
          <cell r="R114">
            <v>43555</v>
          </cell>
          <cell r="S114" t="str">
            <v>voir commentaire</v>
          </cell>
          <cell r="AN114" t="str">
            <v>Leogrande Fabio</v>
          </cell>
        </row>
        <row r="115">
          <cell r="A115" t="str">
            <v>0226-10</v>
          </cell>
          <cell r="B115" t="str">
            <v>…/N</v>
          </cell>
          <cell r="C115" t="str">
            <v>Appartement</v>
          </cell>
          <cell r="D115" t="str">
            <v>3ème</v>
          </cell>
          <cell r="E115" t="str">
            <v>Est</v>
          </cell>
          <cell r="F115">
            <v>5.5</v>
          </cell>
          <cell r="G115">
            <v>125</v>
          </cell>
          <cell r="I115">
            <v>21.5</v>
          </cell>
          <cell r="K115">
            <v>0</v>
          </cell>
          <cell r="L115">
            <v>0</v>
          </cell>
          <cell r="M115">
            <v>0</v>
          </cell>
          <cell r="N115">
            <v>820000</v>
          </cell>
          <cell r="O115" t="str">
            <v>Zanga Claude-Alain</v>
          </cell>
          <cell r="Q115" t="str">
            <v>Pré-réservé</v>
          </cell>
          <cell r="R115">
            <v>43465</v>
          </cell>
          <cell r="S115" t="str">
            <v>Mezzanine en option, voir commentaire !</v>
          </cell>
          <cell r="AN115" t="str">
            <v>Me Laurent Feld, place de la Fontaine 4, 2034 Peseux</v>
          </cell>
        </row>
        <row r="116">
          <cell r="A116" t="str">
            <v>0226-11</v>
          </cell>
          <cell r="B116" t="str">
            <v>…/M</v>
          </cell>
          <cell r="C116" t="str">
            <v>Appartement</v>
          </cell>
          <cell r="D116" t="str">
            <v>3ème</v>
          </cell>
          <cell r="E116" t="str">
            <v>Centre</v>
          </cell>
          <cell r="F116">
            <v>3.5</v>
          </cell>
          <cell r="G116">
            <v>78</v>
          </cell>
          <cell r="I116">
            <v>30</v>
          </cell>
          <cell r="K116">
            <v>0</v>
          </cell>
          <cell r="L116">
            <v>0</v>
          </cell>
          <cell r="M116">
            <v>0</v>
          </cell>
          <cell r="N116">
            <v>540000</v>
          </cell>
          <cell r="O116" t="str">
            <v>Torelli Anna</v>
          </cell>
          <cell r="Q116" t="str">
            <v>Pré-réservé</v>
          </cell>
          <cell r="R116">
            <v>43465</v>
          </cell>
          <cell r="S116" t="str">
            <v>voir commentaire</v>
          </cell>
        </row>
        <row r="117">
          <cell r="A117" t="str">
            <v>0226-12</v>
          </cell>
          <cell r="B117" t="str">
            <v>…/L</v>
          </cell>
          <cell r="C117" t="str">
            <v>Appartement</v>
          </cell>
          <cell r="D117" t="str">
            <v>3ème</v>
          </cell>
          <cell r="E117" t="str">
            <v>Ouest</v>
          </cell>
          <cell r="F117">
            <v>5.5</v>
          </cell>
          <cell r="G117">
            <v>126</v>
          </cell>
          <cell r="I117">
            <v>21</v>
          </cell>
          <cell r="K117">
            <v>0</v>
          </cell>
          <cell r="L117">
            <v>0</v>
          </cell>
          <cell r="M117">
            <v>0</v>
          </cell>
          <cell r="N117">
            <v>820000</v>
          </cell>
          <cell r="O117" t="str">
            <v>Torelli Anna</v>
          </cell>
          <cell r="Q117" t="str">
            <v>Pré-réservé</v>
          </cell>
          <cell r="R117">
            <v>43465</v>
          </cell>
          <cell r="S117" t="str">
            <v>Mezzanine en option, voir commentaire !</v>
          </cell>
          <cell r="AN117" t="str">
            <v>Prati Vincent, GCI Services SA, rue de la Serre 4, 2000 Neuchâtel</v>
          </cell>
        </row>
        <row r="118">
          <cell r="A118" t="str">
            <v>0226-13</v>
          </cell>
          <cell r="B118" t="str">
            <v>-</v>
          </cell>
          <cell r="C118" t="str">
            <v>Place de parc intérieure simple</v>
          </cell>
          <cell r="D118" t="str">
            <v>Sous-sol</v>
          </cell>
          <cell r="E118">
            <v>1</v>
          </cell>
          <cell r="F118" t="str">
            <v>-</v>
          </cell>
          <cell r="G118" t="str">
            <v>-</v>
          </cell>
          <cell r="I118" t="str">
            <v>-</v>
          </cell>
          <cell r="K118" t="str">
            <v>-</v>
          </cell>
          <cell r="L118" t="str">
            <v>-</v>
          </cell>
          <cell r="M118" t="str">
            <v>-</v>
          </cell>
          <cell r="N118">
            <v>35000</v>
          </cell>
          <cell r="O118" t="str">
            <v>-</v>
          </cell>
          <cell r="Q118" t="str">
            <v>A vendre</v>
          </cell>
          <cell r="R118">
            <v>43465</v>
          </cell>
          <cell r="S118" t="str">
            <v>Attribuée au bâtiment B !</v>
          </cell>
          <cell r="AN118" t="str">
            <v xml:space="preserve"> </v>
          </cell>
        </row>
        <row r="119">
          <cell r="B119" t="str">
            <v>-</v>
          </cell>
          <cell r="C119" t="str">
            <v>Place de parc intérieure simple/handicapé</v>
          </cell>
          <cell r="D119" t="str">
            <v>Sous-sol</v>
          </cell>
          <cell r="E119">
            <v>2</v>
          </cell>
          <cell r="F119" t="str">
            <v>-</v>
          </cell>
          <cell r="G119" t="str">
            <v>-</v>
          </cell>
          <cell r="I119" t="str">
            <v>-</v>
          </cell>
          <cell r="K119" t="str">
            <v>-</v>
          </cell>
          <cell r="L119" t="str">
            <v>-</v>
          </cell>
          <cell r="M119" t="str">
            <v>-</v>
          </cell>
          <cell r="N119">
            <v>37000</v>
          </cell>
          <cell r="O119" t="str">
            <v>-</v>
          </cell>
          <cell r="Q119" t="str">
            <v>A vendre</v>
          </cell>
          <cell r="R119">
            <v>43465</v>
          </cell>
          <cell r="S119" t="str">
            <v>-</v>
          </cell>
          <cell r="AN119" t="str">
            <v>Ziegler &amp; Ziegler</v>
          </cell>
        </row>
        <row r="120">
          <cell r="B120" t="str">
            <v>-</v>
          </cell>
          <cell r="C120" t="str">
            <v>Place de parc intérieure simple</v>
          </cell>
          <cell r="D120" t="str">
            <v>Sous-sol</v>
          </cell>
          <cell r="E120">
            <v>3</v>
          </cell>
          <cell r="F120" t="str">
            <v>-</v>
          </cell>
          <cell r="G120" t="str">
            <v>-</v>
          </cell>
          <cell r="I120" t="str">
            <v>-</v>
          </cell>
          <cell r="K120" t="str">
            <v>-</v>
          </cell>
          <cell r="L120" t="str">
            <v>-</v>
          </cell>
          <cell r="M120" t="str">
            <v>-</v>
          </cell>
          <cell r="N120">
            <v>35000</v>
          </cell>
          <cell r="O120" t="str">
            <v>-</v>
          </cell>
          <cell r="Q120" t="str">
            <v>A vendre</v>
          </cell>
          <cell r="R120">
            <v>43465</v>
          </cell>
          <cell r="S120" t="str">
            <v>Attribuée au bâtiment B !</v>
          </cell>
          <cell r="AN120" t="str">
            <v>Fabio et Cédric</v>
          </cell>
        </row>
        <row r="121">
          <cell r="B121" t="str">
            <v>-</v>
          </cell>
          <cell r="C121" t="str">
            <v>Place de parc intérieure simple</v>
          </cell>
          <cell r="D121" t="str">
            <v>Sous-sol</v>
          </cell>
          <cell r="E121">
            <v>4</v>
          </cell>
          <cell r="F121" t="str">
            <v>-</v>
          </cell>
          <cell r="G121" t="str">
            <v>-</v>
          </cell>
          <cell r="I121" t="str">
            <v>-</v>
          </cell>
          <cell r="K121" t="str">
            <v>-</v>
          </cell>
          <cell r="L121" t="str">
            <v>-</v>
          </cell>
          <cell r="M121" t="str">
            <v>-</v>
          </cell>
          <cell r="N121">
            <v>35000</v>
          </cell>
          <cell r="O121" t="str">
            <v>-</v>
          </cell>
          <cell r="Q121" t="str">
            <v>A vendre</v>
          </cell>
          <cell r="R121">
            <v>43465</v>
          </cell>
          <cell r="S121" t="str">
            <v>Attribuée au bâtiment B !</v>
          </cell>
          <cell r="AN121" t="str">
            <v>Alex Sorrentino</v>
          </cell>
        </row>
        <row r="122">
          <cell r="B122" t="str">
            <v>-</v>
          </cell>
          <cell r="C122" t="str">
            <v>Place de parc intérieure simple</v>
          </cell>
          <cell r="D122" t="str">
            <v>Sous-sol</v>
          </cell>
          <cell r="E122">
            <v>5</v>
          </cell>
          <cell r="F122" t="str">
            <v>-</v>
          </cell>
          <cell r="G122" t="str">
            <v>-</v>
          </cell>
          <cell r="I122" t="str">
            <v>-</v>
          </cell>
          <cell r="K122" t="str">
            <v>-</v>
          </cell>
          <cell r="L122" t="str">
            <v>-</v>
          </cell>
          <cell r="M122" t="str">
            <v>-</v>
          </cell>
          <cell r="N122">
            <v>35000</v>
          </cell>
          <cell r="O122" t="str">
            <v>-</v>
          </cell>
          <cell r="Q122" t="str">
            <v>A vendre</v>
          </cell>
          <cell r="R122">
            <v>43465</v>
          </cell>
          <cell r="S122" t="str">
            <v>Attribuée au bâtiment B !</v>
          </cell>
          <cell r="AN122" t="str">
            <v>Michel Stanojevic</v>
          </cell>
        </row>
        <row r="123">
          <cell r="B123" t="str">
            <v>-</v>
          </cell>
          <cell r="C123" t="str">
            <v>Place de parc intérieure simple</v>
          </cell>
          <cell r="D123" t="str">
            <v>Sous-sol</v>
          </cell>
          <cell r="E123">
            <v>6</v>
          </cell>
          <cell r="F123" t="str">
            <v>-</v>
          </cell>
          <cell r="G123" t="str">
            <v>-</v>
          </cell>
          <cell r="I123" t="str">
            <v>-</v>
          </cell>
          <cell r="K123" t="str">
            <v>-</v>
          </cell>
          <cell r="L123" t="str">
            <v>-</v>
          </cell>
          <cell r="M123" t="str">
            <v>-</v>
          </cell>
          <cell r="N123">
            <v>35000</v>
          </cell>
          <cell r="O123" t="str">
            <v>-</v>
          </cell>
          <cell r="Q123" t="str">
            <v>A vendre</v>
          </cell>
          <cell r="R123">
            <v>43465</v>
          </cell>
          <cell r="S123" t="str">
            <v>-</v>
          </cell>
          <cell r="AN123" t="str">
            <v xml:space="preserve"> </v>
          </cell>
        </row>
        <row r="124">
          <cell r="B124" t="str">
            <v>-</v>
          </cell>
          <cell r="C124" t="str">
            <v>Place de parc intérieure simple</v>
          </cell>
          <cell r="D124" t="str">
            <v>Sous-sol</v>
          </cell>
          <cell r="E124">
            <v>7</v>
          </cell>
          <cell r="F124" t="str">
            <v>-</v>
          </cell>
          <cell r="G124" t="str">
            <v>-</v>
          </cell>
          <cell r="I124" t="str">
            <v>-</v>
          </cell>
          <cell r="K124" t="str">
            <v>-</v>
          </cell>
          <cell r="L124" t="str">
            <v>-</v>
          </cell>
          <cell r="M124" t="str">
            <v>-</v>
          </cell>
          <cell r="N124">
            <v>35000</v>
          </cell>
          <cell r="O124" t="str">
            <v>-</v>
          </cell>
          <cell r="Q124" t="str">
            <v>A vendre</v>
          </cell>
          <cell r="R124">
            <v>43465</v>
          </cell>
          <cell r="S124" t="str">
            <v>-</v>
          </cell>
          <cell r="AN124" t="str">
            <v>Emilie Grollier</v>
          </cell>
        </row>
        <row r="125">
          <cell r="B125" t="str">
            <v>-</v>
          </cell>
          <cell r="C125" t="str">
            <v>Place de parc intérieure simple</v>
          </cell>
          <cell r="D125" t="str">
            <v>Sous-sol</v>
          </cell>
          <cell r="E125">
            <v>8</v>
          </cell>
          <cell r="F125" t="str">
            <v>-</v>
          </cell>
          <cell r="G125" t="str">
            <v>-</v>
          </cell>
          <cell r="I125" t="str">
            <v>-</v>
          </cell>
          <cell r="K125" t="str">
            <v>-</v>
          </cell>
          <cell r="L125" t="str">
            <v>-</v>
          </cell>
          <cell r="M125" t="str">
            <v>-</v>
          </cell>
          <cell r="N125">
            <v>35000</v>
          </cell>
          <cell r="O125" t="str">
            <v>-</v>
          </cell>
          <cell r="Q125" t="str">
            <v>A vendre</v>
          </cell>
          <cell r="R125">
            <v>43465</v>
          </cell>
          <cell r="S125" t="str">
            <v>-</v>
          </cell>
          <cell r="AN125" t="str">
            <v>Anissa Gérard/Virginie Glardon</v>
          </cell>
        </row>
        <row r="126">
          <cell r="B126" t="str">
            <v>-</v>
          </cell>
          <cell r="C126" t="str">
            <v>Place de parc intérieure simple</v>
          </cell>
          <cell r="D126" t="str">
            <v>Sous-sol</v>
          </cell>
          <cell r="E126">
            <v>9</v>
          </cell>
          <cell r="F126" t="str">
            <v>-</v>
          </cell>
          <cell r="G126" t="str">
            <v>-</v>
          </cell>
          <cell r="I126" t="str">
            <v>-</v>
          </cell>
          <cell r="K126" t="str">
            <v>-</v>
          </cell>
          <cell r="L126" t="str">
            <v>-</v>
          </cell>
          <cell r="M126" t="str">
            <v>-</v>
          </cell>
          <cell r="N126">
            <v>35000</v>
          </cell>
          <cell r="O126" t="str">
            <v>-</v>
          </cell>
          <cell r="Q126" t="str">
            <v>A vendre</v>
          </cell>
          <cell r="R126">
            <v>43465</v>
          </cell>
          <cell r="S126" t="str">
            <v>-</v>
          </cell>
        </row>
        <row r="127">
          <cell r="B127" t="str">
            <v>-</v>
          </cell>
          <cell r="C127" t="str">
            <v>Place de parc intérieure simple</v>
          </cell>
          <cell r="D127" t="str">
            <v>Sous-sol</v>
          </cell>
          <cell r="E127">
            <v>10</v>
          </cell>
          <cell r="F127" t="str">
            <v>-</v>
          </cell>
          <cell r="G127" t="str">
            <v>-</v>
          </cell>
          <cell r="I127" t="str">
            <v>-</v>
          </cell>
          <cell r="K127" t="str">
            <v>-</v>
          </cell>
          <cell r="L127" t="str">
            <v>-</v>
          </cell>
          <cell r="M127" t="str">
            <v>-</v>
          </cell>
          <cell r="N127">
            <v>35000</v>
          </cell>
          <cell r="O127" t="str">
            <v>-</v>
          </cell>
          <cell r="Q127" t="str">
            <v>A vendre</v>
          </cell>
          <cell r="R127">
            <v>43465</v>
          </cell>
          <cell r="S127" t="str">
            <v>-</v>
          </cell>
        </row>
        <row r="128">
          <cell r="B128" t="str">
            <v>-</v>
          </cell>
          <cell r="C128" t="str">
            <v>Place de parc intérieure simple</v>
          </cell>
          <cell r="D128" t="str">
            <v>Sous-sol</v>
          </cell>
          <cell r="E128">
            <v>11</v>
          </cell>
          <cell r="F128" t="str">
            <v>-</v>
          </cell>
          <cell r="G128" t="str">
            <v>-</v>
          </cell>
          <cell r="I128" t="str">
            <v>-</v>
          </cell>
          <cell r="K128" t="str">
            <v>-</v>
          </cell>
          <cell r="L128" t="str">
            <v>-</v>
          </cell>
          <cell r="M128" t="str">
            <v>-</v>
          </cell>
          <cell r="N128">
            <v>35000</v>
          </cell>
          <cell r="O128" t="str">
            <v>-</v>
          </cell>
          <cell r="Q128" t="str">
            <v>A vendre</v>
          </cell>
          <cell r="R128">
            <v>43465</v>
          </cell>
          <cell r="S128" t="str">
            <v>-</v>
          </cell>
        </row>
        <row r="129">
          <cell r="B129" t="str">
            <v>-</v>
          </cell>
          <cell r="C129" t="str">
            <v>Place de parc intérieure simple</v>
          </cell>
          <cell r="D129" t="str">
            <v>Sous-sol</v>
          </cell>
          <cell r="E129">
            <v>12</v>
          </cell>
          <cell r="F129" t="str">
            <v>-</v>
          </cell>
          <cell r="G129" t="str">
            <v>-</v>
          </cell>
          <cell r="I129" t="str">
            <v>-</v>
          </cell>
          <cell r="K129" t="str">
            <v>-</v>
          </cell>
          <cell r="L129" t="str">
            <v>-</v>
          </cell>
          <cell r="M129" t="str">
            <v>-</v>
          </cell>
          <cell r="N129">
            <v>35000</v>
          </cell>
          <cell r="O129" t="str">
            <v>-</v>
          </cell>
          <cell r="Q129" t="str">
            <v>A vendre</v>
          </cell>
          <cell r="R129">
            <v>43465</v>
          </cell>
          <cell r="S129" t="str">
            <v>-</v>
          </cell>
        </row>
        <row r="130">
          <cell r="B130" t="str">
            <v>-</v>
          </cell>
          <cell r="C130" t="str">
            <v>Place de parc intérieure simple</v>
          </cell>
          <cell r="D130" t="str">
            <v>Sous-sol</v>
          </cell>
          <cell r="E130">
            <v>13</v>
          </cell>
          <cell r="F130" t="str">
            <v>-</v>
          </cell>
          <cell r="G130" t="str">
            <v>-</v>
          </cell>
          <cell r="I130" t="str">
            <v>-</v>
          </cell>
          <cell r="K130" t="str">
            <v>-</v>
          </cell>
          <cell r="L130" t="str">
            <v>-</v>
          </cell>
          <cell r="M130" t="str">
            <v>-</v>
          </cell>
          <cell r="N130">
            <v>35000</v>
          </cell>
          <cell r="O130" t="str">
            <v>-</v>
          </cell>
          <cell r="Q130" t="str">
            <v>A vendre</v>
          </cell>
          <cell r="R130">
            <v>43465</v>
          </cell>
          <cell r="S130" t="str">
            <v>-</v>
          </cell>
        </row>
        <row r="131">
          <cell r="B131" t="str">
            <v>-</v>
          </cell>
          <cell r="C131" t="str">
            <v>Place de parc intérieure simple</v>
          </cell>
          <cell r="D131" t="str">
            <v>Sous-sol</v>
          </cell>
          <cell r="E131">
            <v>14</v>
          </cell>
          <cell r="F131" t="str">
            <v>-</v>
          </cell>
          <cell r="G131" t="str">
            <v>-</v>
          </cell>
          <cell r="I131" t="str">
            <v>-</v>
          </cell>
          <cell r="K131" t="str">
            <v>-</v>
          </cell>
          <cell r="L131" t="str">
            <v>-</v>
          </cell>
          <cell r="M131" t="str">
            <v>-</v>
          </cell>
          <cell r="N131">
            <v>35000</v>
          </cell>
          <cell r="O131" t="str">
            <v>-</v>
          </cell>
          <cell r="Q131" t="str">
            <v>A vendre</v>
          </cell>
          <cell r="R131">
            <v>43465</v>
          </cell>
          <cell r="S131" t="str">
            <v>-</v>
          </cell>
        </row>
        <row r="132">
          <cell r="B132" t="str">
            <v>-</v>
          </cell>
          <cell r="C132" t="str">
            <v>Place de parc intérieure simple</v>
          </cell>
          <cell r="D132" t="str">
            <v>Sous-sol</v>
          </cell>
          <cell r="E132">
            <v>15</v>
          </cell>
          <cell r="F132" t="str">
            <v>-</v>
          </cell>
          <cell r="G132" t="str">
            <v>-</v>
          </cell>
          <cell r="I132" t="str">
            <v>-</v>
          </cell>
          <cell r="K132" t="str">
            <v>-</v>
          </cell>
          <cell r="L132" t="str">
            <v>-</v>
          </cell>
          <cell r="M132" t="str">
            <v>-</v>
          </cell>
          <cell r="N132">
            <v>35000</v>
          </cell>
          <cell r="O132" t="str">
            <v>-</v>
          </cell>
          <cell r="Q132" t="str">
            <v>A vendre</v>
          </cell>
          <cell r="R132">
            <v>43465</v>
          </cell>
          <cell r="S132" t="str">
            <v>-</v>
          </cell>
        </row>
        <row r="133">
          <cell r="B133" t="str">
            <v>-</v>
          </cell>
          <cell r="C133" t="str">
            <v>Place de parc intérieure simple</v>
          </cell>
          <cell r="D133" t="str">
            <v>Sous-sol</v>
          </cell>
          <cell r="E133">
            <v>16</v>
          </cell>
          <cell r="F133" t="str">
            <v>-</v>
          </cell>
          <cell r="G133" t="str">
            <v>-</v>
          </cell>
          <cell r="I133" t="str">
            <v>-</v>
          </cell>
          <cell r="K133" t="str">
            <v>-</v>
          </cell>
          <cell r="L133" t="str">
            <v>-</v>
          </cell>
          <cell r="M133" t="str">
            <v>-</v>
          </cell>
          <cell r="N133">
            <v>35000</v>
          </cell>
          <cell r="O133" t="str">
            <v>-</v>
          </cell>
          <cell r="Q133" t="str">
            <v>A vendre</v>
          </cell>
          <cell r="R133">
            <v>43465</v>
          </cell>
          <cell r="S133" t="str">
            <v>-</v>
          </cell>
        </row>
        <row r="134">
          <cell r="B134" t="str">
            <v>-</v>
          </cell>
          <cell r="C134" t="str">
            <v>Place de parc intérieure simple</v>
          </cell>
          <cell r="D134" t="str">
            <v>Sous-sol</v>
          </cell>
          <cell r="E134">
            <v>17</v>
          </cell>
          <cell r="F134" t="str">
            <v>-</v>
          </cell>
          <cell r="G134" t="str">
            <v>-</v>
          </cell>
          <cell r="I134" t="str">
            <v>-</v>
          </cell>
          <cell r="K134" t="str">
            <v>-</v>
          </cell>
          <cell r="L134" t="str">
            <v>-</v>
          </cell>
          <cell r="M134" t="str">
            <v>-</v>
          </cell>
          <cell r="N134">
            <v>35000</v>
          </cell>
          <cell r="O134" t="str">
            <v>-</v>
          </cell>
          <cell r="Q134" t="str">
            <v>A vendre</v>
          </cell>
          <cell r="R134">
            <v>43465</v>
          </cell>
          <cell r="S134" t="str">
            <v>-</v>
          </cell>
        </row>
        <row r="135">
          <cell r="B135" t="str">
            <v>-</v>
          </cell>
          <cell r="C135" t="str">
            <v>Place de parc intérieure simple</v>
          </cell>
          <cell r="D135" t="str">
            <v>Sous-sol</v>
          </cell>
          <cell r="E135">
            <v>18</v>
          </cell>
          <cell r="F135" t="str">
            <v>-</v>
          </cell>
          <cell r="G135" t="str">
            <v>-</v>
          </cell>
          <cell r="I135" t="str">
            <v>-</v>
          </cell>
          <cell r="K135" t="str">
            <v>-</v>
          </cell>
          <cell r="L135" t="str">
            <v>-</v>
          </cell>
          <cell r="M135" t="str">
            <v>-</v>
          </cell>
          <cell r="N135">
            <v>35000</v>
          </cell>
          <cell r="O135" t="str">
            <v>Naine Valérie</v>
          </cell>
          <cell r="Q135" t="str">
            <v>Pré-réservé</v>
          </cell>
          <cell r="R135">
            <v>43465</v>
          </cell>
          <cell r="S135" t="str">
            <v>-</v>
          </cell>
        </row>
        <row r="136">
          <cell r="B136" t="str">
            <v>-</v>
          </cell>
          <cell r="C136" t="str">
            <v>Place de parc intérieure simple</v>
          </cell>
          <cell r="D136" t="str">
            <v>Sous-sol</v>
          </cell>
          <cell r="E136">
            <v>19</v>
          </cell>
          <cell r="F136" t="str">
            <v>-</v>
          </cell>
          <cell r="G136" t="str">
            <v>-</v>
          </cell>
          <cell r="I136" t="str">
            <v>-</v>
          </cell>
          <cell r="K136" t="str">
            <v>-</v>
          </cell>
          <cell r="L136" t="str">
            <v>-</v>
          </cell>
          <cell r="M136" t="str">
            <v>-</v>
          </cell>
          <cell r="N136">
            <v>35000</v>
          </cell>
          <cell r="O136" t="str">
            <v>Naine Valérie</v>
          </cell>
          <cell r="Q136" t="str">
            <v>Pré-réservé</v>
          </cell>
          <cell r="R136">
            <v>43465</v>
          </cell>
          <cell r="S136" t="str">
            <v>-</v>
          </cell>
        </row>
        <row r="137">
          <cell r="B137" t="str">
            <v>-</v>
          </cell>
          <cell r="C137" t="str">
            <v>Place de parc intérieure simple</v>
          </cell>
          <cell r="D137" t="str">
            <v>Sous-sol</v>
          </cell>
          <cell r="E137">
            <v>20</v>
          </cell>
          <cell r="F137" t="str">
            <v>-</v>
          </cell>
          <cell r="G137" t="str">
            <v>-</v>
          </cell>
          <cell r="I137" t="str">
            <v>-</v>
          </cell>
          <cell r="K137" t="str">
            <v>-</v>
          </cell>
          <cell r="L137" t="str">
            <v>-</v>
          </cell>
          <cell r="M137" t="str">
            <v>-</v>
          </cell>
          <cell r="N137">
            <v>35000</v>
          </cell>
          <cell r="O137" t="str">
            <v>Gay Mélanie</v>
          </cell>
          <cell r="Q137" t="str">
            <v>Réservé</v>
          </cell>
          <cell r="R137">
            <v>43444</v>
          </cell>
          <cell r="S137" t="str">
            <v>-</v>
          </cell>
        </row>
        <row r="138">
          <cell r="B138" t="str">
            <v>-</v>
          </cell>
          <cell r="C138" t="str">
            <v>Place de parc intérieure simple</v>
          </cell>
          <cell r="D138" t="str">
            <v>Sous-sol</v>
          </cell>
          <cell r="E138">
            <v>21</v>
          </cell>
          <cell r="F138" t="str">
            <v>-</v>
          </cell>
          <cell r="G138" t="str">
            <v>-</v>
          </cell>
          <cell r="I138" t="str">
            <v>-</v>
          </cell>
          <cell r="K138" t="str">
            <v>-</v>
          </cell>
          <cell r="L138" t="str">
            <v>-</v>
          </cell>
          <cell r="M138" t="str">
            <v>-</v>
          </cell>
          <cell r="N138">
            <v>35000</v>
          </cell>
          <cell r="O138" t="str">
            <v>-</v>
          </cell>
          <cell r="Q138" t="str">
            <v>A vendre</v>
          </cell>
          <cell r="R138">
            <v>43465</v>
          </cell>
          <cell r="S138" t="str">
            <v>-</v>
          </cell>
        </row>
        <row r="139">
          <cell r="B139" t="str">
            <v>-</v>
          </cell>
          <cell r="C139" t="str">
            <v>Place de parc intérieure simple</v>
          </cell>
          <cell r="D139" t="str">
            <v>Sous-sol</v>
          </cell>
          <cell r="E139">
            <v>22</v>
          </cell>
          <cell r="F139" t="str">
            <v>-</v>
          </cell>
          <cell r="G139" t="str">
            <v>-</v>
          </cell>
          <cell r="I139" t="str">
            <v>-</v>
          </cell>
          <cell r="K139" t="str">
            <v>-</v>
          </cell>
          <cell r="L139" t="str">
            <v>-</v>
          </cell>
          <cell r="M139" t="str">
            <v>-</v>
          </cell>
          <cell r="N139">
            <v>35000</v>
          </cell>
          <cell r="O139" t="str">
            <v>-</v>
          </cell>
          <cell r="Q139" t="str">
            <v>A vendre</v>
          </cell>
          <cell r="R139">
            <v>43465</v>
          </cell>
          <cell r="S139" t="str">
            <v>-</v>
          </cell>
        </row>
        <row r="140">
          <cell r="B140" t="str">
            <v>-</v>
          </cell>
          <cell r="C140" t="str">
            <v>Place de parc intérieure simple/handicapé</v>
          </cell>
          <cell r="D140" t="str">
            <v>Sous-sol</v>
          </cell>
          <cell r="E140">
            <v>23</v>
          </cell>
          <cell r="F140" t="str">
            <v>-</v>
          </cell>
          <cell r="G140" t="str">
            <v>-</v>
          </cell>
          <cell r="I140" t="str">
            <v>-</v>
          </cell>
          <cell r="K140" t="str">
            <v>-</v>
          </cell>
          <cell r="L140" t="str">
            <v>-</v>
          </cell>
          <cell r="M140" t="str">
            <v>-</v>
          </cell>
          <cell r="N140">
            <v>37000</v>
          </cell>
          <cell r="O140" t="str">
            <v>-</v>
          </cell>
          <cell r="Q140" t="str">
            <v>A vendre</v>
          </cell>
          <cell r="R140">
            <v>43465</v>
          </cell>
          <cell r="S140" t="str">
            <v>-</v>
          </cell>
        </row>
      </sheetData>
      <sheetData sheetId="5">
        <row r="106">
          <cell r="A106" t="str">
            <v>0271-01</v>
          </cell>
          <cell r="B106" t="str">
            <v xml:space="preserve"> </v>
          </cell>
          <cell r="C106" t="str">
            <v>Appartement</v>
          </cell>
          <cell r="D106" t="str">
            <v>Rez</v>
          </cell>
          <cell r="E106" t="str">
            <v>Sud</v>
          </cell>
          <cell r="F106">
            <v>3.5</v>
          </cell>
          <cell r="G106">
            <v>78.5</v>
          </cell>
          <cell r="I106">
            <v>36</v>
          </cell>
          <cell r="K106">
            <v>0</v>
          </cell>
          <cell r="L106">
            <v>0</v>
          </cell>
          <cell r="M106">
            <v>0</v>
          </cell>
          <cell r="N106">
            <v>525000</v>
          </cell>
          <cell r="O106" t="str">
            <v>-</v>
          </cell>
          <cell r="Q106" t="str">
            <v>A vendre</v>
          </cell>
          <cell r="R106" t="str">
            <v xml:space="preserve"> </v>
          </cell>
          <cell r="S106" t="str">
            <v>-</v>
          </cell>
        </row>
        <row r="107">
          <cell r="A107" t="str">
            <v>0271-02</v>
          </cell>
          <cell r="C107" t="str">
            <v>Appartement</v>
          </cell>
          <cell r="D107" t="str">
            <v>Premier</v>
          </cell>
          <cell r="E107" t="str">
            <v>Sud</v>
          </cell>
          <cell r="F107">
            <v>3.5</v>
          </cell>
          <cell r="G107">
            <v>78.5</v>
          </cell>
          <cell r="I107">
            <v>22</v>
          </cell>
          <cell r="K107">
            <v>0</v>
          </cell>
          <cell r="L107">
            <v>0</v>
          </cell>
          <cell r="M107">
            <v>0</v>
          </cell>
          <cell r="N107">
            <v>515000</v>
          </cell>
          <cell r="O107" t="str">
            <v>-</v>
          </cell>
          <cell r="Q107" t="str">
            <v>A vendre</v>
          </cell>
          <cell r="R107" t="str">
            <v xml:space="preserve"> </v>
          </cell>
          <cell r="S107" t="str">
            <v>-</v>
          </cell>
          <cell r="AN107" t="str">
            <v>Bella Vista</v>
          </cell>
        </row>
        <row r="108">
          <cell r="A108" t="str">
            <v>0271-03</v>
          </cell>
          <cell r="C108" t="str">
            <v>Appartement</v>
          </cell>
          <cell r="D108" t="str">
            <v>Deuxième</v>
          </cell>
          <cell r="E108" t="str">
            <v>Sud</v>
          </cell>
          <cell r="F108">
            <v>3.5</v>
          </cell>
          <cell r="G108">
            <v>78.5</v>
          </cell>
          <cell r="I108">
            <v>22</v>
          </cell>
          <cell r="K108">
            <v>0</v>
          </cell>
          <cell r="L108">
            <v>0</v>
          </cell>
          <cell r="M108">
            <v>0</v>
          </cell>
          <cell r="N108">
            <v>520000</v>
          </cell>
          <cell r="O108" t="str">
            <v>-</v>
          </cell>
          <cell r="Q108" t="str">
            <v>A vendre</v>
          </cell>
          <cell r="R108" t="str">
            <v xml:space="preserve"> </v>
          </cell>
          <cell r="S108" t="str">
            <v>-</v>
          </cell>
          <cell r="AN108" t="str">
            <v>Rue du Chanet 9a</v>
          </cell>
        </row>
        <row r="109">
          <cell r="A109" t="str">
            <v>0271-04</v>
          </cell>
          <cell r="C109" t="str">
            <v>Appartement</v>
          </cell>
          <cell r="D109" t="str">
            <v xml:space="preserve">Combles </v>
          </cell>
          <cell r="E109" t="str">
            <v>Sud</v>
          </cell>
          <cell r="F109">
            <v>3.5</v>
          </cell>
          <cell r="G109">
            <v>71</v>
          </cell>
          <cell r="I109">
            <v>22</v>
          </cell>
          <cell r="K109">
            <v>0</v>
          </cell>
          <cell r="L109">
            <v>0</v>
          </cell>
          <cell r="M109">
            <v>0</v>
          </cell>
          <cell r="N109">
            <v>498000</v>
          </cell>
          <cell r="O109" t="str">
            <v>-</v>
          </cell>
          <cell r="Q109" t="str">
            <v>A vendre</v>
          </cell>
          <cell r="R109" t="str">
            <v xml:space="preserve"> </v>
          </cell>
          <cell r="S109" t="str">
            <v>-</v>
          </cell>
          <cell r="AN109" t="str">
            <v>Bôle</v>
          </cell>
        </row>
        <row r="110">
          <cell r="AN110">
            <v>42845</v>
          </cell>
        </row>
        <row r="111">
          <cell r="A111" t="str">
            <v>0226-14</v>
          </cell>
        </row>
        <row r="112">
          <cell r="A112" t="str">
            <v>0226-15</v>
          </cell>
          <cell r="AN112" t="str">
            <v xml:space="preserve"> </v>
          </cell>
        </row>
        <row r="113">
          <cell r="A113" t="str">
            <v>0226-16</v>
          </cell>
          <cell r="AN113"/>
        </row>
        <row r="114">
          <cell r="A114" t="str">
            <v>0226-17</v>
          </cell>
          <cell r="AN114" t="str">
            <v xml:space="preserve"> </v>
          </cell>
        </row>
        <row r="115">
          <cell r="A115" t="str">
            <v>0226-18</v>
          </cell>
          <cell r="AN115" t="str">
            <v>Me Laurent Feld, place de la Fontaine 4, 2034 Peseux</v>
          </cell>
        </row>
        <row r="116">
          <cell r="A116" t="str">
            <v>0226-19</v>
          </cell>
        </row>
        <row r="117">
          <cell r="A117" t="str">
            <v>0226-20</v>
          </cell>
          <cell r="AN117" t="str">
            <v>Prati Vincent, GCI Services SA, rue de la Serre 4, 2000 Neuchâtel</v>
          </cell>
        </row>
        <row r="118">
          <cell r="A118" t="str">
            <v>0226-21</v>
          </cell>
          <cell r="AN118" t="str">
            <v xml:space="preserve"> </v>
          </cell>
        </row>
        <row r="119">
          <cell r="A119" t="str">
            <v>0226-22</v>
          </cell>
          <cell r="AN119" t="str">
            <v>Ziegler &amp; Ziegler</v>
          </cell>
        </row>
        <row r="120">
          <cell r="A120" t="str">
            <v>0226-23</v>
          </cell>
          <cell r="AN120" t="str">
            <v>Fabio et Cédric</v>
          </cell>
        </row>
        <row r="121">
          <cell r="A121" t="str">
            <v>0226-24</v>
          </cell>
          <cell r="AN121" t="str">
            <v>Alex Sorrentino</v>
          </cell>
        </row>
        <row r="122">
          <cell r="A122" t="str">
            <v>0226-25</v>
          </cell>
          <cell r="AN122" t="str">
            <v>Michel Stanojevic</v>
          </cell>
        </row>
        <row r="123">
          <cell r="A123" t="str">
            <v>0226-26</v>
          </cell>
          <cell r="AN123" t="str">
            <v xml:space="preserve"> </v>
          </cell>
        </row>
        <row r="124">
          <cell r="A124" t="str">
            <v>0226-27</v>
          </cell>
          <cell r="AN124" t="str">
            <v>Emilie Grollier</v>
          </cell>
        </row>
        <row r="125">
          <cell r="A125" t="str">
            <v>0226-28</v>
          </cell>
          <cell r="AN125" t="str">
            <v>Anissa Gérard</v>
          </cell>
        </row>
        <row r="126">
          <cell r="A126" t="str">
            <v>0226-29</v>
          </cell>
        </row>
        <row r="127">
          <cell r="A127" t="str">
            <v>0226-30</v>
          </cell>
        </row>
        <row r="128">
          <cell r="A128" t="str">
            <v>0226-31</v>
          </cell>
        </row>
        <row r="129">
          <cell r="A129" t="str">
            <v>0226-32</v>
          </cell>
        </row>
        <row r="130">
          <cell r="A130" t="str">
            <v>0226-33</v>
          </cell>
        </row>
        <row r="131">
          <cell r="A131" t="str">
            <v>0226-34</v>
          </cell>
        </row>
        <row r="132">
          <cell r="A132" t="str">
            <v>0226-35</v>
          </cell>
        </row>
      </sheetData>
      <sheetData sheetId="6">
        <row r="106">
          <cell r="A106" t="str">
            <v>0161-01</v>
          </cell>
          <cell r="B106" t="str">
            <v>-/B</v>
          </cell>
          <cell r="C106" t="str">
            <v>Appartement</v>
          </cell>
          <cell r="D106" t="str">
            <v>Rez</v>
          </cell>
          <cell r="E106" t="str">
            <v>Ouest</v>
          </cell>
          <cell r="F106">
            <v>4.5</v>
          </cell>
          <cell r="G106">
            <v>107</v>
          </cell>
          <cell r="I106">
            <v>12</v>
          </cell>
          <cell r="K106">
            <v>0</v>
          </cell>
          <cell r="L106">
            <v>5.5</v>
          </cell>
          <cell r="M106">
            <v>0</v>
          </cell>
          <cell r="N106">
            <v>0</v>
          </cell>
          <cell r="O106" t="str">
            <v>Bailly Johanna et Bally Cédric/Roxo/Métroz/Johnas Martin/Luthi Sébastien/Kung Elène/Wirth Sébastien/Conti Josiane/Demiri Ismet/Brun Jean-Marc/Walther Antoine</v>
          </cell>
          <cell r="Q106" t="str">
            <v>Pré réservé</v>
          </cell>
          <cell r="R106">
            <v>43378</v>
          </cell>
          <cell r="S106" t="str">
            <v>EJ prévisionnelle: aujourd'hui  + 15 mois !</v>
          </cell>
        </row>
        <row r="107">
          <cell r="A107" t="str">
            <v>0161-02</v>
          </cell>
          <cell r="B107" t="str">
            <v>-/C</v>
          </cell>
          <cell r="C107" t="str">
            <v>Appartement</v>
          </cell>
          <cell r="D107" t="str">
            <v>Rez</v>
          </cell>
          <cell r="E107" t="str">
            <v>Est</v>
          </cell>
          <cell r="F107">
            <v>4.5</v>
          </cell>
          <cell r="G107">
            <v>109</v>
          </cell>
          <cell r="I107">
            <v>12</v>
          </cell>
          <cell r="K107">
            <v>0</v>
          </cell>
          <cell r="L107">
            <v>5.5</v>
          </cell>
          <cell r="M107">
            <v>0</v>
          </cell>
          <cell r="N107">
            <v>0</v>
          </cell>
          <cell r="O107" t="str">
            <v>Bailly Johanna et Bally Cédric/Roxo/Métroz/Johnas Martin/Kullmann Jean-Claude/Luthi Sébastien/Kung Elène/Wirth Sébastien/Conti Josiane/Demiri Ismet/Brun Jean-Marc/Giorgis Adriana/Walther Anthoine</v>
          </cell>
          <cell r="Q107" t="str">
            <v>Pré réservé</v>
          </cell>
          <cell r="R107">
            <v>43378</v>
          </cell>
          <cell r="S107" t="str">
            <v>EJ prévisionnelle: aujourd'hui  + 15 mois !</v>
          </cell>
          <cell r="AN107" t="str">
            <v>-</v>
          </cell>
        </row>
        <row r="108">
          <cell r="A108" t="str">
            <v>0161-03</v>
          </cell>
          <cell r="B108" t="str">
            <v>-/D</v>
          </cell>
          <cell r="C108" t="str">
            <v>Appartement</v>
          </cell>
          <cell r="D108" t="str">
            <v>1er</v>
          </cell>
          <cell r="E108" t="str">
            <v>Ouest</v>
          </cell>
          <cell r="F108">
            <v>4.5</v>
          </cell>
          <cell r="G108">
            <v>107</v>
          </cell>
          <cell r="I108">
            <v>11.5</v>
          </cell>
          <cell r="K108">
            <v>0</v>
          </cell>
          <cell r="L108">
            <v>5.5</v>
          </cell>
          <cell r="M108">
            <v>0</v>
          </cell>
          <cell r="N108">
            <v>0</v>
          </cell>
          <cell r="O108" t="str">
            <v>Cosandier Benoit/Brun Jean-Marc</v>
          </cell>
          <cell r="Q108" t="str">
            <v>Pré réservé</v>
          </cell>
          <cell r="R108">
            <v>43378</v>
          </cell>
          <cell r="S108" t="str">
            <v>EJ prévisionnelle: aujourd'hui  + 15 mois !</v>
          </cell>
          <cell r="AN108" t="str">
            <v>Rue du Crêt-Rossel</v>
          </cell>
        </row>
        <row r="109">
          <cell r="A109" t="str">
            <v>0161-04</v>
          </cell>
          <cell r="B109" t="str">
            <v>-/E</v>
          </cell>
          <cell r="C109" t="str">
            <v>Appartement</v>
          </cell>
          <cell r="D109" t="str">
            <v xml:space="preserve">1er </v>
          </cell>
          <cell r="E109" t="str">
            <v>Est</v>
          </cell>
          <cell r="F109">
            <v>4.5</v>
          </cell>
          <cell r="G109">
            <v>109</v>
          </cell>
          <cell r="I109">
            <v>11.5</v>
          </cell>
          <cell r="K109">
            <v>0</v>
          </cell>
          <cell r="L109">
            <v>6</v>
          </cell>
          <cell r="M109">
            <v>0</v>
          </cell>
          <cell r="N109">
            <v>0</v>
          </cell>
          <cell r="O109" t="str">
            <v>Cosandier Benoit/Roxo/Métroz/Brun Jean-Marc</v>
          </cell>
          <cell r="Q109" t="str">
            <v>Pré réservé</v>
          </cell>
          <cell r="R109">
            <v>43378</v>
          </cell>
          <cell r="S109" t="str">
            <v>EJ prévisionnelle: aujourd'hui  + 15 mois !</v>
          </cell>
          <cell r="AN109" t="str">
            <v>La Chaux-de-Fonds</v>
          </cell>
        </row>
        <row r="110">
          <cell r="A110" t="str">
            <v>0161-05</v>
          </cell>
          <cell r="B110" t="str">
            <v>-/F</v>
          </cell>
          <cell r="C110" t="str">
            <v>Appartement</v>
          </cell>
          <cell r="D110" t="str">
            <v>2ème</v>
          </cell>
          <cell r="E110" t="str">
            <v>Ouest</v>
          </cell>
          <cell r="F110">
            <v>4.5</v>
          </cell>
          <cell r="G110">
            <v>110.5</v>
          </cell>
          <cell r="I110">
            <v>11.5</v>
          </cell>
          <cell r="K110">
            <v>0</v>
          </cell>
          <cell r="L110">
            <v>6</v>
          </cell>
          <cell r="M110">
            <v>0</v>
          </cell>
          <cell r="N110">
            <v>0</v>
          </cell>
          <cell r="O110" t="str">
            <v>Calame Dave/Roxo/Métroz/Brun Jean-Marc</v>
          </cell>
          <cell r="Q110" t="str">
            <v>Pré réservé</v>
          </cell>
          <cell r="R110">
            <v>43378</v>
          </cell>
          <cell r="S110" t="str">
            <v>EJ prévisionnelle: aujourd'hui  + 15 mois !</v>
          </cell>
        </row>
        <row r="111">
          <cell r="A111" t="str">
            <v>0161-06</v>
          </cell>
          <cell r="B111" t="str">
            <v>-/G</v>
          </cell>
          <cell r="C111" t="str">
            <v>Appartement</v>
          </cell>
          <cell r="D111" t="str">
            <v xml:space="preserve">2ème </v>
          </cell>
          <cell r="E111" t="str">
            <v>Est</v>
          </cell>
          <cell r="F111">
            <v>4.5</v>
          </cell>
          <cell r="G111">
            <v>111.5</v>
          </cell>
          <cell r="I111">
            <v>11.5</v>
          </cell>
          <cell r="K111">
            <v>0</v>
          </cell>
          <cell r="L111">
            <v>7</v>
          </cell>
          <cell r="M111">
            <v>0</v>
          </cell>
          <cell r="N111">
            <v>0</v>
          </cell>
          <cell r="O111" t="str">
            <v>Luthi Sébastien/Gidon Clémence/Brun Jean-Marc</v>
          </cell>
          <cell r="Q111" t="str">
            <v>Pré réservé</v>
          </cell>
          <cell r="R111">
            <v>43378</v>
          </cell>
          <cell r="S111" t="str">
            <v>EJ prévisionnelle: aujourd'hui  + 15 mois !</v>
          </cell>
        </row>
        <row r="112">
          <cell r="A112" t="str">
            <v>0161-07</v>
          </cell>
          <cell r="B112" t="str">
            <v>-/H</v>
          </cell>
          <cell r="C112" t="str">
            <v>Attique</v>
          </cell>
          <cell r="D112" t="str">
            <v>Attique</v>
          </cell>
          <cell r="E112" t="str">
            <v>-</v>
          </cell>
          <cell r="F112">
            <v>5.5</v>
          </cell>
          <cell r="G112">
            <v>137.5</v>
          </cell>
          <cell r="I112">
            <v>61.5</v>
          </cell>
          <cell r="K112">
            <v>0</v>
          </cell>
          <cell r="L112">
            <v>7</v>
          </cell>
          <cell r="M112">
            <v>0</v>
          </cell>
          <cell r="N112">
            <v>0</v>
          </cell>
          <cell r="O112" t="str">
            <v>Juon Reto/Magistrini Yvan/Mavilla Alain/Calame Dave/Walther Antoine</v>
          </cell>
          <cell r="Q112" t="str">
            <v>Pré réservé</v>
          </cell>
          <cell r="R112">
            <v>43378</v>
          </cell>
          <cell r="S112" t="str">
            <v>EJ prévisionnelle: aujourd'hui  + 15 mois !</v>
          </cell>
        </row>
        <row r="113">
          <cell r="A113" t="str">
            <v>0161-08</v>
          </cell>
          <cell r="B113" t="str">
            <v>-</v>
          </cell>
          <cell r="C113" t="str">
            <v>Place de parc intérieure simple avec réduit</v>
          </cell>
          <cell r="D113" t="str">
            <v>Sous-sol</v>
          </cell>
          <cell r="E113">
            <v>1</v>
          </cell>
          <cell r="F113" t="str">
            <v>-</v>
          </cell>
          <cell r="G113" t="str">
            <v>-</v>
          </cell>
          <cell r="I113" t="str">
            <v>-</v>
          </cell>
          <cell r="K113" t="str">
            <v>-</v>
          </cell>
          <cell r="L113" t="str">
            <v>-</v>
          </cell>
          <cell r="M113" t="str">
            <v>-</v>
          </cell>
          <cell r="N113" t="str">
            <v>-</v>
          </cell>
          <cell r="O113" t="str">
            <v>-</v>
          </cell>
          <cell r="Q113" t="str">
            <v>A vendre</v>
          </cell>
          <cell r="R113">
            <v>43378</v>
          </cell>
          <cell r="S113" t="str">
            <v>EJ prévisionnelle: aujourd'hui  + 15 mois !</v>
          </cell>
        </row>
        <row r="114">
          <cell r="A114" t="str">
            <v>0161-09</v>
          </cell>
          <cell r="B114" t="str">
            <v>-</v>
          </cell>
          <cell r="C114" t="str">
            <v>Place de parc intérieure simple avec réduit</v>
          </cell>
          <cell r="D114" t="str">
            <v>Sous-sol</v>
          </cell>
          <cell r="E114">
            <v>2</v>
          </cell>
          <cell r="F114" t="str">
            <v>-</v>
          </cell>
          <cell r="G114" t="str">
            <v>-</v>
          </cell>
          <cell r="I114" t="str">
            <v>-</v>
          </cell>
          <cell r="K114" t="str">
            <v>-</v>
          </cell>
          <cell r="L114" t="str">
            <v>-</v>
          </cell>
          <cell r="M114" t="str">
            <v>-</v>
          </cell>
          <cell r="N114" t="str">
            <v>-</v>
          </cell>
          <cell r="O114" t="str">
            <v>-</v>
          </cell>
          <cell r="Q114" t="str">
            <v>A vendre</v>
          </cell>
          <cell r="R114">
            <v>43378</v>
          </cell>
          <cell r="S114" t="str">
            <v>EJ prévisionnelle: aujourd'hui  + 15 mois !</v>
          </cell>
        </row>
        <row r="115">
          <cell r="A115" t="str">
            <v>0161-10</v>
          </cell>
          <cell r="B115" t="str">
            <v>-</v>
          </cell>
          <cell r="C115" t="str">
            <v>Place de parc intérieure simple avec réduit/handicap</v>
          </cell>
          <cell r="D115" t="str">
            <v>Sous-sol</v>
          </cell>
          <cell r="E115">
            <v>3</v>
          </cell>
          <cell r="F115" t="str">
            <v>-</v>
          </cell>
          <cell r="G115" t="str">
            <v>-</v>
          </cell>
          <cell r="I115" t="str">
            <v>-</v>
          </cell>
          <cell r="K115" t="str">
            <v>-</v>
          </cell>
          <cell r="L115" t="str">
            <v>-</v>
          </cell>
          <cell r="M115" t="str">
            <v>-</v>
          </cell>
          <cell r="N115" t="str">
            <v>-</v>
          </cell>
          <cell r="O115" t="str">
            <v>-</v>
          </cell>
          <cell r="Q115" t="str">
            <v>A vendre</v>
          </cell>
          <cell r="R115">
            <v>43378</v>
          </cell>
          <cell r="S115" t="str">
            <v>EJ prévisionnelle: aujourd'hui  + 15 mois !</v>
          </cell>
        </row>
        <row r="116">
          <cell r="A116" t="str">
            <v>0161-11</v>
          </cell>
          <cell r="B116" t="str">
            <v>-</v>
          </cell>
          <cell r="C116" t="str">
            <v>Place de parc intérieure simple avec réduit</v>
          </cell>
          <cell r="D116" t="str">
            <v>Sous-sol</v>
          </cell>
          <cell r="E116">
            <v>4</v>
          </cell>
          <cell r="F116" t="str">
            <v>-</v>
          </cell>
          <cell r="G116" t="str">
            <v>-</v>
          </cell>
          <cell r="I116" t="str">
            <v>-</v>
          </cell>
          <cell r="K116" t="str">
            <v>-</v>
          </cell>
          <cell r="L116" t="str">
            <v>-</v>
          </cell>
          <cell r="M116" t="str">
            <v>-</v>
          </cell>
          <cell r="N116" t="str">
            <v>-</v>
          </cell>
          <cell r="O116" t="str">
            <v>-</v>
          </cell>
          <cell r="Q116" t="str">
            <v>A vendre</v>
          </cell>
          <cell r="R116">
            <v>43378</v>
          </cell>
          <cell r="S116" t="str">
            <v>EJ prévisionnelle: aujourd'hui  + 15 mois !</v>
          </cell>
        </row>
        <row r="117">
          <cell r="A117" t="str">
            <v>0161-12</v>
          </cell>
          <cell r="B117" t="str">
            <v>-</v>
          </cell>
          <cell r="C117" t="str">
            <v>Place de parc intérieure simple avec réduit</v>
          </cell>
          <cell r="D117" t="str">
            <v>Sous-sol</v>
          </cell>
          <cell r="E117">
            <v>5</v>
          </cell>
          <cell r="F117" t="str">
            <v>-</v>
          </cell>
          <cell r="G117" t="str">
            <v>-</v>
          </cell>
          <cell r="I117" t="str">
            <v>-</v>
          </cell>
          <cell r="K117" t="str">
            <v>-</v>
          </cell>
          <cell r="L117" t="str">
            <v>-</v>
          </cell>
          <cell r="M117" t="str">
            <v>-</v>
          </cell>
          <cell r="N117" t="str">
            <v>-</v>
          </cell>
          <cell r="O117" t="str">
            <v>-</v>
          </cell>
          <cell r="Q117" t="str">
            <v>A vendre</v>
          </cell>
          <cell r="R117">
            <v>43378</v>
          </cell>
          <cell r="S117" t="str">
            <v>EJ prévisionnelle: aujourd'hui  + 15 mois !</v>
          </cell>
        </row>
        <row r="118">
          <cell r="A118" t="str">
            <v>0161-13</v>
          </cell>
          <cell r="B118" t="str">
            <v>-</v>
          </cell>
          <cell r="C118" t="str">
            <v>Place de parc intérieure simple avec réduit</v>
          </cell>
          <cell r="D118" t="str">
            <v>Sous-sol</v>
          </cell>
          <cell r="E118">
            <v>6</v>
          </cell>
          <cell r="F118" t="str">
            <v>-</v>
          </cell>
          <cell r="G118" t="str">
            <v>-</v>
          </cell>
          <cell r="I118" t="str">
            <v>-</v>
          </cell>
          <cell r="K118" t="str">
            <v>-</v>
          </cell>
          <cell r="L118" t="str">
            <v>-</v>
          </cell>
          <cell r="M118" t="str">
            <v>-</v>
          </cell>
          <cell r="N118" t="str">
            <v>-</v>
          </cell>
          <cell r="O118" t="str">
            <v>-</v>
          </cell>
          <cell r="Q118" t="str">
            <v>A vendre</v>
          </cell>
          <cell r="R118">
            <v>43378</v>
          </cell>
          <cell r="S118" t="str">
            <v>EJ prévisionnelle: aujourd'hui  + 15 mois !</v>
          </cell>
        </row>
        <row r="119">
          <cell r="A119" t="str">
            <v>0161-14</v>
          </cell>
          <cell r="B119" t="str">
            <v>-</v>
          </cell>
          <cell r="C119" t="str">
            <v>Place de parc intérieure simple avec réduit</v>
          </cell>
          <cell r="D119" t="str">
            <v>Sous-sol</v>
          </cell>
          <cell r="E119">
            <v>7</v>
          </cell>
          <cell r="F119" t="str">
            <v>-</v>
          </cell>
          <cell r="G119" t="str">
            <v>-</v>
          </cell>
          <cell r="I119" t="str">
            <v>-</v>
          </cell>
          <cell r="K119" t="str">
            <v>-</v>
          </cell>
          <cell r="L119" t="str">
            <v>-</v>
          </cell>
          <cell r="M119" t="str">
            <v>-</v>
          </cell>
          <cell r="N119" t="str">
            <v>-</v>
          </cell>
          <cell r="O119" t="str">
            <v>-</v>
          </cell>
          <cell r="Q119" t="str">
            <v>A vendre</v>
          </cell>
          <cell r="R119">
            <v>43378</v>
          </cell>
          <cell r="S119" t="str">
            <v>EJ prévisionnelle: aujourd'hui  + 15 mois !</v>
          </cell>
        </row>
        <row r="120">
          <cell r="A120" t="str">
            <v>0161-15</v>
          </cell>
          <cell r="B120" t="str">
            <v>-</v>
          </cell>
          <cell r="C120" t="str">
            <v>Place de parc intérieure simple avec réduit</v>
          </cell>
          <cell r="D120" t="str">
            <v>Sous-sol</v>
          </cell>
          <cell r="E120">
            <v>8</v>
          </cell>
          <cell r="F120" t="str">
            <v>-</v>
          </cell>
          <cell r="G120" t="str">
            <v>-</v>
          </cell>
          <cell r="I120" t="str">
            <v>-</v>
          </cell>
          <cell r="K120" t="str">
            <v>-</v>
          </cell>
          <cell r="L120" t="str">
            <v>-</v>
          </cell>
          <cell r="M120" t="str">
            <v>-</v>
          </cell>
          <cell r="N120" t="str">
            <v>-</v>
          </cell>
          <cell r="O120" t="str">
            <v>-</v>
          </cell>
          <cell r="Q120" t="str">
            <v>A vendre</v>
          </cell>
          <cell r="R120">
            <v>43378</v>
          </cell>
          <cell r="S120" t="str">
            <v>EJ prévisionnelle: aujourd'hui  + 15 mois !</v>
          </cell>
        </row>
        <row r="121">
          <cell r="A121" t="str">
            <v>0161-16</v>
          </cell>
          <cell r="B121" t="str">
            <v>-</v>
          </cell>
          <cell r="C121" t="str">
            <v>Place de parc intérieure simple avec réduit</v>
          </cell>
          <cell r="D121" t="str">
            <v>Sous-sol</v>
          </cell>
          <cell r="E121">
            <v>9</v>
          </cell>
          <cell r="F121" t="str">
            <v>-</v>
          </cell>
          <cell r="G121" t="str">
            <v>-</v>
          </cell>
          <cell r="I121" t="str">
            <v>-</v>
          </cell>
          <cell r="K121" t="str">
            <v>-</v>
          </cell>
          <cell r="L121" t="str">
            <v>-</v>
          </cell>
          <cell r="M121" t="str">
            <v>-</v>
          </cell>
          <cell r="N121" t="str">
            <v>-</v>
          </cell>
          <cell r="O121" t="str">
            <v>-</v>
          </cell>
          <cell r="Q121" t="str">
            <v>A vendre</v>
          </cell>
          <cell r="R121">
            <v>43378</v>
          </cell>
          <cell r="S121" t="str">
            <v>EJ prévisionnelle: aujourd'hui  + 15 mois !</v>
          </cell>
        </row>
      </sheetData>
      <sheetData sheetId="7">
        <row r="106">
          <cell r="A106" t="str">
            <v>0162-01</v>
          </cell>
          <cell r="B106" t="str">
            <v>-/J</v>
          </cell>
          <cell r="C106" t="str">
            <v>Appartement</v>
          </cell>
          <cell r="D106" t="str">
            <v>Rez</v>
          </cell>
          <cell r="E106" t="str">
            <v>Ouest</v>
          </cell>
          <cell r="F106">
            <v>4.5</v>
          </cell>
          <cell r="G106">
            <v>107</v>
          </cell>
          <cell r="I106">
            <v>12</v>
          </cell>
          <cell r="K106">
            <v>0</v>
          </cell>
          <cell r="L106">
            <v>4.5</v>
          </cell>
          <cell r="M106">
            <v>0</v>
          </cell>
          <cell r="N106">
            <v>0</v>
          </cell>
          <cell r="O106" t="str">
            <v>Bailly Johanna et Bally Cédric/Jonas Martin/Luthi Sébastien/Kung Elène/Wirth Sébastien/Conti Josiane/Demiri Ismet/Brun Jean-Marc</v>
          </cell>
          <cell r="Q106" t="str">
            <v>Pré réservé</v>
          </cell>
          <cell r="R106">
            <v>43378</v>
          </cell>
          <cell r="S106" t="str">
            <v>EJ prévisionnelle: aujourd'hui  + 15 mois !</v>
          </cell>
        </row>
        <row r="107">
          <cell r="A107" t="str">
            <v>0162-02</v>
          </cell>
          <cell r="B107" t="str">
            <v>-/K</v>
          </cell>
          <cell r="C107" t="str">
            <v>Appartement</v>
          </cell>
          <cell r="D107" t="str">
            <v>Rez</v>
          </cell>
          <cell r="E107" t="str">
            <v>Est</v>
          </cell>
          <cell r="F107">
            <v>4.5</v>
          </cell>
          <cell r="G107">
            <v>109</v>
          </cell>
          <cell r="I107">
            <v>12</v>
          </cell>
          <cell r="K107">
            <v>0</v>
          </cell>
          <cell r="L107">
            <v>4.5</v>
          </cell>
          <cell r="M107">
            <v>0</v>
          </cell>
          <cell r="N107">
            <v>0</v>
          </cell>
          <cell r="O107" t="str">
            <v>Bailly Johanna et Bally Cédric/Jonas Martin/Kullmann Jean-Claude/Luthi Sébastien/Kung Elène/Wirth Sébastien/Conti Josiane/Demiri Ismet/Brun Jean-Marc</v>
          </cell>
          <cell r="Q107" t="str">
            <v>Pré réservé</v>
          </cell>
          <cell r="R107">
            <v>43378</v>
          </cell>
          <cell r="S107" t="str">
            <v>EJ prévisionnelle: aujourd'hui  + 15 mois !</v>
          </cell>
          <cell r="AN107" t="str">
            <v>-</v>
          </cell>
        </row>
        <row r="108">
          <cell r="A108" t="str">
            <v>0162-03</v>
          </cell>
          <cell r="B108" t="str">
            <v>-/L</v>
          </cell>
          <cell r="C108" t="str">
            <v>Appartement</v>
          </cell>
          <cell r="D108" t="str">
            <v>1er</v>
          </cell>
          <cell r="E108" t="str">
            <v>Ouest</v>
          </cell>
          <cell r="F108">
            <v>4.5</v>
          </cell>
          <cell r="G108">
            <v>107</v>
          </cell>
          <cell r="I108">
            <v>11.5</v>
          </cell>
          <cell r="K108">
            <v>0</v>
          </cell>
          <cell r="L108">
            <v>4.5</v>
          </cell>
          <cell r="M108">
            <v>0</v>
          </cell>
          <cell r="N108">
            <v>0</v>
          </cell>
          <cell r="O108" t="str">
            <v>Cosandier Benoit/Brun Jean-Marc</v>
          </cell>
          <cell r="Q108" t="str">
            <v>Pré réservé</v>
          </cell>
          <cell r="R108">
            <v>43378</v>
          </cell>
          <cell r="S108" t="str">
            <v>EJ prévisionnelle: aujourd'hui  + 15 mois !</v>
          </cell>
          <cell r="AN108" t="str">
            <v>Rue du Crêt-Rossel</v>
          </cell>
        </row>
        <row r="109">
          <cell r="A109" t="str">
            <v>0162-04</v>
          </cell>
          <cell r="B109" t="str">
            <v>-/M</v>
          </cell>
          <cell r="C109" t="str">
            <v>Appartement</v>
          </cell>
          <cell r="D109" t="str">
            <v xml:space="preserve">1er </v>
          </cell>
          <cell r="E109" t="str">
            <v>Est</v>
          </cell>
          <cell r="F109">
            <v>4.5</v>
          </cell>
          <cell r="G109">
            <v>109</v>
          </cell>
          <cell r="I109">
            <v>11.5</v>
          </cell>
          <cell r="K109">
            <v>0</v>
          </cell>
          <cell r="L109">
            <v>5</v>
          </cell>
          <cell r="M109">
            <v>0</v>
          </cell>
          <cell r="N109">
            <v>0</v>
          </cell>
          <cell r="O109" t="str">
            <v>Cosandier Benoit/Brun Jean-Marc</v>
          </cell>
          <cell r="Q109" t="str">
            <v>Pré réservé</v>
          </cell>
          <cell r="R109">
            <v>43378</v>
          </cell>
          <cell r="S109" t="str">
            <v>EJ prévisionnelle: aujourd'hui  + 15 mois !</v>
          </cell>
          <cell r="AN109" t="str">
            <v>La Chaux-de-Fonds</v>
          </cell>
        </row>
        <row r="110">
          <cell r="A110" t="str">
            <v>0162-05</v>
          </cell>
          <cell r="B110" t="str">
            <v>-/N</v>
          </cell>
          <cell r="C110" t="str">
            <v>Appartement</v>
          </cell>
          <cell r="D110" t="str">
            <v>2ème</v>
          </cell>
          <cell r="E110" t="str">
            <v>Ouest</v>
          </cell>
          <cell r="F110">
            <v>4.5</v>
          </cell>
          <cell r="G110">
            <v>110.5</v>
          </cell>
          <cell r="I110">
            <v>11.5</v>
          </cell>
          <cell r="K110">
            <v>0</v>
          </cell>
          <cell r="L110">
            <v>6</v>
          </cell>
          <cell r="M110">
            <v>0</v>
          </cell>
          <cell r="N110">
            <v>0</v>
          </cell>
          <cell r="O110" t="str">
            <v>Calame Dave/Brun Jean-Marc</v>
          </cell>
          <cell r="Q110" t="str">
            <v>Pré réservé</v>
          </cell>
          <cell r="R110">
            <v>43378</v>
          </cell>
          <cell r="S110" t="str">
            <v>EJ prévisionnelle: aujourd'hui  + 15 mois !</v>
          </cell>
        </row>
        <row r="111">
          <cell r="A111" t="str">
            <v>0162-06</v>
          </cell>
          <cell r="B111" t="str">
            <v>-/O</v>
          </cell>
          <cell r="C111" t="str">
            <v>Appartement</v>
          </cell>
          <cell r="D111" t="str">
            <v xml:space="preserve">2ème </v>
          </cell>
          <cell r="E111" t="str">
            <v>Est</v>
          </cell>
          <cell r="F111">
            <v>4.5</v>
          </cell>
          <cell r="G111">
            <v>111</v>
          </cell>
          <cell r="I111">
            <v>11.5</v>
          </cell>
          <cell r="K111">
            <v>0</v>
          </cell>
          <cell r="L111">
            <v>6.5</v>
          </cell>
          <cell r="M111">
            <v>0</v>
          </cell>
          <cell r="N111">
            <v>0</v>
          </cell>
          <cell r="O111" t="str">
            <v>Luthi Sébastien/Gidon Clémence/Brun Jean-Marc</v>
          </cell>
          <cell r="Q111" t="str">
            <v>Pré réservé</v>
          </cell>
          <cell r="R111">
            <v>43378</v>
          </cell>
          <cell r="S111" t="str">
            <v>EJ prévisionnelle: aujourd'hui  + 15 mois !</v>
          </cell>
        </row>
        <row r="112">
          <cell r="A112" t="str">
            <v>0162-07</v>
          </cell>
          <cell r="B112" t="str">
            <v>-/P</v>
          </cell>
          <cell r="C112" t="str">
            <v>Attique</v>
          </cell>
          <cell r="D112" t="str">
            <v>Attique</v>
          </cell>
          <cell r="E112" t="str">
            <v>-</v>
          </cell>
          <cell r="F112">
            <v>5.5</v>
          </cell>
          <cell r="G112">
            <v>136</v>
          </cell>
          <cell r="I112">
            <v>50.5</v>
          </cell>
          <cell r="K112">
            <v>0</v>
          </cell>
          <cell r="L112">
            <v>6.5</v>
          </cell>
          <cell r="M112">
            <v>0</v>
          </cell>
          <cell r="N112">
            <v>0</v>
          </cell>
          <cell r="O112" t="str">
            <v>Juon Reto/Métroz/Magistrini Yvan/Paolini/Schleppy/Guede/Otero/Luthi Sébastien/Mavilla Alain/Calame Dave/Conti Josiane</v>
          </cell>
          <cell r="Q112" t="str">
            <v>Pré réservé</v>
          </cell>
          <cell r="R112">
            <v>43378</v>
          </cell>
          <cell r="S112" t="str">
            <v>EJ prévisionnelle: aujourd'hui  + 15 mois !</v>
          </cell>
        </row>
        <row r="113">
          <cell r="A113" t="str">
            <v>0162-08</v>
          </cell>
          <cell r="B113" t="str">
            <v>-</v>
          </cell>
          <cell r="C113" t="str">
            <v>Place de parc intérieure simple avec réduit</v>
          </cell>
          <cell r="D113" t="str">
            <v>Sous-sol</v>
          </cell>
          <cell r="E113">
            <v>10</v>
          </cell>
          <cell r="F113" t="str">
            <v>-</v>
          </cell>
          <cell r="G113" t="str">
            <v>-</v>
          </cell>
          <cell r="I113" t="str">
            <v>-</v>
          </cell>
          <cell r="K113" t="str">
            <v>-</v>
          </cell>
          <cell r="L113" t="str">
            <v>-</v>
          </cell>
          <cell r="M113" t="str">
            <v>-</v>
          </cell>
          <cell r="N113">
            <v>0</v>
          </cell>
          <cell r="O113" t="str">
            <v>-</v>
          </cell>
          <cell r="Q113" t="str">
            <v>A vendre</v>
          </cell>
          <cell r="R113">
            <v>43378</v>
          </cell>
          <cell r="S113" t="str">
            <v>EJ prévisionnelle: aujourd'hui  + 15 mois !</v>
          </cell>
        </row>
        <row r="114">
          <cell r="A114" t="str">
            <v>0162-09</v>
          </cell>
          <cell r="B114" t="str">
            <v>-</v>
          </cell>
          <cell r="C114" t="str">
            <v>Place de parc intérieure simple avec réduit</v>
          </cell>
          <cell r="D114" t="str">
            <v>Sous-sol</v>
          </cell>
          <cell r="E114">
            <v>11</v>
          </cell>
          <cell r="F114" t="str">
            <v>-</v>
          </cell>
          <cell r="G114" t="str">
            <v>-</v>
          </cell>
          <cell r="I114" t="str">
            <v>-</v>
          </cell>
          <cell r="K114" t="str">
            <v>-</v>
          </cell>
          <cell r="L114" t="str">
            <v>-</v>
          </cell>
          <cell r="M114" t="str">
            <v>-</v>
          </cell>
          <cell r="N114">
            <v>0</v>
          </cell>
          <cell r="O114" t="str">
            <v>-</v>
          </cell>
          <cell r="Q114" t="str">
            <v>A vendre</v>
          </cell>
          <cell r="R114">
            <v>43378</v>
          </cell>
          <cell r="S114" t="str">
            <v>EJ prévisionnelle: aujourd'hui  + 15 mois !</v>
          </cell>
        </row>
        <row r="115">
          <cell r="A115" t="str">
            <v>0162-10</v>
          </cell>
          <cell r="B115" t="str">
            <v>-</v>
          </cell>
          <cell r="C115" t="str">
            <v>Place de parc intérieure simple avec réduit</v>
          </cell>
          <cell r="D115" t="str">
            <v>Sous-sol</v>
          </cell>
          <cell r="E115">
            <v>12</v>
          </cell>
          <cell r="F115" t="str">
            <v>-</v>
          </cell>
          <cell r="G115" t="str">
            <v>-</v>
          </cell>
          <cell r="I115" t="str">
            <v>-</v>
          </cell>
          <cell r="K115" t="str">
            <v>-</v>
          </cell>
          <cell r="L115" t="str">
            <v>-</v>
          </cell>
          <cell r="M115" t="str">
            <v>-</v>
          </cell>
          <cell r="N115">
            <v>0</v>
          </cell>
          <cell r="O115" t="str">
            <v>-</v>
          </cell>
          <cell r="Q115" t="str">
            <v>A vendre</v>
          </cell>
          <cell r="R115">
            <v>43378</v>
          </cell>
          <cell r="S115" t="str">
            <v>EJ prévisionnelle: aujourd'hui  + 15 mois !</v>
          </cell>
        </row>
        <row r="116">
          <cell r="A116" t="str">
            <v>0162-11</v>
          </cell>
          <cell r="B116" t="str">
            <v>-</v>
          </cell>
          <cell r="C116" t="str">
            <v>Place de parc intérieure simple avec réduit/handicapé</v>
          </cell>
          <cell r="D116" t="str">
            <v>Sous-sol</v>
          </cell>
          <cell r="E116">
            <v>13</v>
          </cell>
          <cell r="F116" t="str">
            <v>-</v>
          </cell>
          <cell r="G116" t="str">
            <v>-</v>
          </cell>
          <cell r="I116" t="str">
            <v>-</v>
          </cell>
          <cell r="K116" t="str">
            <v>-</v>
          </cell>
          <cell r="L116" t="str">
            <v>-</v>
          </cell>
          <cell r="M116" t="str">
            <v>-</v>
          </cell>
          <cell r="N116">
            <v>0</v>
          </cell>
          <cell r="O116" t="str">
            <v>-</v>
          </cell>
          <cell r="Q116" t="str">
            <v>A vendre</v>
          </cell>
          <cell r="R116">
            <v>43378</v>
          </cell>
          <cell r="S116" t="str">
            <v>EJ prévisionnelle: aujourd'hui  + 15 mois !</v>
          </cell>
        </row>
        <row r="117">
          <cell r="A117" t="str">
            <v>0162-12</v>
          </cell>
          <cell r="B117" t="str">
            <v>-</v>
          </cell>
          <cell r="C117" t="str">
            <v>Place de parc intérieure simple avec réduit</v>
          </cell>
          <cell r="D117" t="str">
            <v>Sous-sol</v>
          </cell>
          <cell r="E117">
            <v>14</v>
          </cell>
          <cell r="F117" t="str">
            <v>-</v>
          </cell>
          <cell r="G117" t="str">
            <v>-</v>
          </cell>
          <cell r="I117" t="str">
            <v>-</v>
          </cell>
          <cell r="K117" t="str">
            <v>-</v>
          </cell>
          <cell r="L117" t="str">
            <v>-</v>
          </cell>
          <cell r="M117" t="str">
            <v>-</v>
          </cell>
          <cell r="N117">
            <v>0</v>
          </cell>
          <cell r="O117" t="str">
            <v>-</v>
          </cell>
          <cell r="Q117" t="str">
            <v>A vendre</v>
          </cell>
          <cell r="R117">
            <v>43378</v>
          </cell>
          <cell r="S117" t="str">
            <v>EJ prévisionnelle: aujourd'hui  + 15 mois !</v>
          </cell>
        </row>
        <row r="118">
          <cell r="A118" t="str">
            <v>0162-13</v>
          </cell>
          <cell r="B118" t="str">
            <v>-</v>
          </cell>
          <cell r="C118" t="str">
            <v>Place de parc intérieure simple avec réduit</v>
          </cell>
          <cell r="D118" t="str">
            <v>Sous-sol</v>
          </cell>
          <cell r="E118">
            <v>15</v>
          </cell>
          <cell r="F118" t="str">
            <v>-</v>
          </cell>
          <cell r="G118" t="str">
            <v>-</v>
          </cell>
          <cell r="I118" t="str">
            <v>-</v>
          </cell>
          <cell r="K118" t="str">
            <v>-</v>
          </cell>
          <cell r="L118" t="str">
            <v>-</v>
          </cell>
          <cell r="M118" t="str">
            <v>-</v>
          </cell>
          <cell r="N118">
            <v>0</v>
          </cell>
          <cell r="O118" t="str">
            <v>-</v>
          </cell>
          <cell r="Q118" t="str">
            <v>A vendre</v>
          </cell>
          <cell r="R118">
            <v>43378</v>
          </cell>
          <cell r="S118" t="str">
            <v>EJ prévisionnelle: aujourd'hui  + 15 mois !</v>
          </cell>
        </row>
        <row r="119">
          <cell r="A119" t="str">
            <v>0162-14</v>
          </cell>
          <cell r="B119" t="str">
            <v>-</v>
          </cell>
          <cell r="C119" t="str">
            <v>Place de parc intérieure simple avec réduit</v>
          </cell>
          <cell r="D119" t="str">
            <v>Sous-sol</v>
          </cell>
          <cell r="E119">
            <v>16</v>
          </cell>
          <cell r="F119" t="str">
            <v>-</v>
          </cell>
          <cell r="G119" t="str">
            <v>-</v>
          </cell>
          <cell r="I119" t="str">
            <v>-</v>
          </cell>
          <cell r="K119" t="str">
            <v>-</v>
          </cell>
          <cell r="L119" t="str">
            <v>-</v>
          </cell>
          <cell r="M119" t="str">
            <v>-</v>
          </cell>
          <cell r="N119">
            <v>0</v>
          </cell>
          <cell r="O119" t="str">
            <v>-</v>
          </cell>
          <cell r="Q119" t="str">
            <v>A vendre</v>
          </cell>
          <cell r="R119">
            <v>43378</v>
          </cell>
          <cell r="S119" t="str">
            <v>EJ prévisionnelle: aujourd'hui  + 15 mois !</v>
          </cell>
        </row>
        <row r="120">
          <cell r="A120" t="str">
            <v>0162-15</v>
          </cell>
          <cell r="B120" t="str">
            <v>-</v>
          </cell>
          <cell r="C120" t="str">
            <v>Place de parc intérieure simple avec réduit</v>
          </cell>
          <cell r="D120" t="str">
            <v>Sous-sol</v>
          </cell>
          <cell r="E120">
            <v>17</v>
          </cell>
          <cell r="F120" t="str">
            <v>-</v>
          </cell>
          <cell r="G120" t="str">
            <v>-</v>
          </cell>
          <cell r="I120" t="str">
            <v>-</v>
          </cell>
          <cell r="K120" t="str">
            <v>-</v>
          </cell>
          <cell r="L120" t="str">
            <v>-</v>
          </cell>
          <cell r="M120" t="str">
            <v>-</v>
          </cell>
          <cell r="N120">
            <v>0</v>
          </cell>
          <cell r="O120" t="str">
            <v>-</v>
          </cell>
          <cell r="Q120" t="str">
            <v>A vendre</v>
          </cell>
          <cell r="R120">
            <v>43378</v>
          </cell>
          <cell r="S120" t="str">
            <v>EJ prévisionnelle: aujourd'hui  + 15 mois !</v>
          </cell>
        </row>
        <row r="121">
          <cell r="A121" t="str">
            <v>0162-16</v>
          </cell>
          <cell r="B121" t="str">
            <v>-</v>
          </cell>
          <cell r="C121" t="str">
            <v>Place de parc intérieure simple avec réduit</v>
          </cell>
          <cell r="D121" t="str">
            <v>Sous-sol</v>
          </cell>
          <cell r="E121">
            <v>18</v>
          </cell>
          <cell r="F121" t="str">
            <v>-</v>
          </cell>
          <cell r="G121" t="str">
            <v>-</v>
          </cell>
          <cell r="I121" t="str">
            <v>-</v>
          </cell>
          <cell r="K121" t="str">
            <v>-</v>
          </cell>
          <cell r="L121" t="str">
            <v>-</v>
          </cell>
          <cell r="M121" t="str">
            <v>-</v>
          </cell>
          <cell r="N121">
            <v>0</v>
          </cell>
          <cell r="O121" t="str">
            <v>-</v>
          </cell>
          <cell r="Q121" t="str">
            <v>A vendre</v>
          </cell>
          <cell r="R121">
            <v>43378</v>
          </cell>
          <cell r="S121" t="str">
            <v>EJ prévisionnelle: aujourd'hui  + 15 mois !</v>
          </cell>
        </row>
      </sheetData>
      <sheetData sheetId="8"/>
      <sheetData sheetId="9">
        <row r="105">
          <cell r="A105" t="str">
            <v>0047-01</v>
          </cell>
          <cell r="B105">
            <v>2828</v>
          </cell>
          <cell r="D105" t="str">
            <v>Chemin des Empétières</v>
          </cell>
          <cell r="E105">
            <v>5.5</v>
          </cell>
          <cell r="F105">
            <v>803</v>
          </cell>
          <cell r="G105">
            <v>0</v>
          </cell>
          <cell r="H105">
            <v>0</v>
          </cell>
          <cell r="I105">
            <v>0</v>
          </cell>
          <cell r="J105">
            <v>0</v>
          </cell>
          <cell r="L105">
            <v>0</v>
          </cell>
          <cell r="M105">
            <v>0</v>
          </cell>
          <cell r="N105">
            <v>0</v>
          </cell>
          <cell r="P105">
            <v>180000</v>
          </cell>
          <cell r="R105">
            <v>620000</v>
          </cell>
          <cell r="T105" t="str">
            <v>-</v>
          </cell>
          <cell r="V105" t="str">
            <v>A vendre</v>
          </cell>
          <cell r="W105">
            <v>43378</v>
          </cell>
          <cell r="X105" t="str">
            <v>Bardage bois + CHF 40'000.--</v>
          </cell>
        </row>
        <row r="106">
          <cell r="A106" t="str">
            <v>0047-02</v>
          </cell>
          <cell r="B106">
            <v>2827</v>
          </cell>
          <cell r="D106" t="str">
            <v>Chemin des Empétières</v>
          </cell>
          <cell r="E106">
            <v>5.5</v>
          </cell>
          <cell r="F106">
            <v>706</v>
          </cell>
          <cell r="G106">
            <v>0</v>
          </cell>
          <cell r="H106">
            <v>0</v>
          </cell>
          <cell r="I106">
            <v>0</v>
          </cell>
          <cell r="J106">
            <v>0</v>
          </cell>
          <cell r="L106">
            <v>0</v>
          </cell>
          <cell r="M106">
            <v>0</v>
          </cell>
          <cell r="N106">
            <v>0</v>
          </cell>
          <cell r="P106">
            <v>160000</v>
          </cell>
          <cell r="R106">
            <v>635000</v>
          </cell>
          <cell r="T106" t="str">
            <v>Réservé pour MGO -&gt; fin du chantier</v>
          </cell>
          <cell r="V106" t="str">
            <v>A vendre</v>
          </cell>
          <cell r="W106">
            <v>43378</v>
          </cell>
          <cell r="X106" t="str">
            <v>EJ prévisionnelle: aujourd'hui  + 15 mois !</v>
          </cell>
          <cell r="AW106" t="str">
            <v>Les Empétières</v>
          </cell>
        </row>
        <row r="107">
          <cell r="A107" t="str">
            <v>0047-03</v>
          </cell>
          <cell r="B107">
            <v>2826</v>
          </cell>
          <cell r="D107" t="str">
            <v>Chemin des Empétières 5</v>
          </cell>
          <cell r="E107">
            <v>5.5</v>
          </cell>
          <cell r="F107">
            <v>641</v>
          </cell>
          <cell r="G107">
            <v>0</v>
          </cell>
          <cell r="H107">
            <v>0</v>
          </cell>
          <cell r="I107">
            <v>0</v>
          </cell>
          <cell r="J107">
            <v>0</v>
          </cell>
          <cell r="L107">
            <v>0</v>
          </cell>
          <cell r="M107">
            <v>0</v>
          </cell>
          <cell r="N107">
            <v>0</v>
          </cell>
          <cell r="P107">
            <v>150000</v>
          </cell>
          <cell r="R107">
            <v>600000</v>
          </cell>
          <cell r="T107" t="str">
            <v>Vilhena Bruno et Anouk</v>
          </cell>
          <cell r="V107" t="str">
            <v>Vendu</v>
          </cell>
          <cell r="W107">
            <v>41729</v>
          </cell>
          <cell r="X107" t="str">
            <v>-</v>
          </cell>
        </row>
        <row r="108">
          <cell r="A108" t="str">
            <v>0047-04</v>
          </cell>
          <cell r="B108">
            <v>2825</v>
          </cell>
          <cell r="D108" t="str">
            <v>Chemin des Empétières</v>
          </cell>
          <cell r="E108">
            <v>5.5</v>
          </cell>
          <cell r="F108">
            <v>635</v>
          </cell>
          <cell r="G108">
            <v>0</v>
          </cell>
          <cell r="H108">
            <v>0</v>
          </cell>
          <cell r="I108">
            <v>0</v>
          </cell>
          <cell r="J108">
            <v>0</v>
          </cell>
          <cell r="L108">
            <v>0</v>
          </cell>
          <cell r="M108">
            <v>0</v>
          </cell>
          <cell r="N108">
            <v>0</v>
          </cell>
          <cell r="P108">
            <v>150000</v>
          </cell>
          <cell r="R108">
            <v>0</v>
          </cell>
          <cell r="T108" t="str">
            <v>-</v>
          </cell>
          <cell r="V108" t="str">
            <v>A vendre</v>
          </cell>
          <cell r="W108">
            <v>43378</v>
          </cell>
          <cell r="X108" t="str">
            <v>EJ prévisionnelle: aujourd'hui  + 15 mois !</v>
          </cell>
          <cell r="AW108" t="str">
            <v>Dombresson</v>
          </cell>
        </row>
        <row r="109">
          <cell r="A109" t="str">
            <v>0047-05</v>
          </cell>
          <cell r="B109">
            <v>2824</v>
          </cell>
          <cell r="D109" t="str">
            <v>Chemin des Empétières</v>
          </cell>
          <cell r="E109">
            <v>5.5</v>
          </cell>
          <cell r="F109">
            <v>1238</v>
          </cell>
          <cell r="G109">
            <v>0</v>
          </cell>
          <cell r="H109">
            <v>0</v>
          </cell>
          <cell r="I109">
            <v>0</v>
          </cell>
          <cell r="J109">
            <v>0</v>
          </cell>
          <cell r="L109">
            <v>0</v>
          </cell>
          <cell r="M109">
            <v>0</v>
          </cell>
          <cell r="N109">
            <v>0</v>
          </cell>
          <cell r="P109">
            <v>190000</v>
          </cell>
          <cell r="R109">
            <v>0</v>
          </cell>
          <cell r="T109" t="str">
            <v>Réservé pour MGO (investigations)</v>
          </cell>
          <cell r="V109" t="str">
            <v>A vendre</v>
          </cell>
          <cell r="W109">
            <v>43378</v>
          </cell>
          <cell r="X109" t="str">
            <v>EJ prévisionnelle: aujourd'hui  + 15 mois !</v>
          </cell>
          <cell r="AW109">
            <v>40603</v>
          </cell>
        </row>
        <row r="110">
          <cell r="A110" t="str">
            <v>0047-06</v>
          </cell>
          <cell r="B110">
            <v>2819</v>
          </cell>
          <cell r="D110" t="str">
            <v>Chemin des Empétières 7</v>
          </cell>
          <cell r="E110">
            <v>5.5</v>
          </cell>
          <cell r="F110">
            <v>771</v>
          </cell>
          <cell r="G110">
            <v>0</v>
          </cell>
          <cell r="H110">
            <v>0</v>
          </cell>
          <cell r="I110">
            <v>0</v>
          </cell>
          <cell r="J110">
            <v>0</v>
          </cell>
          <cell r="L110">
            <v>0</v>
          </cell>
          <cell r="M110">
            <v>0</v>
          </cell>
          <cell r="N110">
            <v>0</v>
          </cell>
          <cell r="P110">
            <v>165000</v>
          </cell>
          <cell r="R110">
            <v>585000</v>
          </cell>
          <cell r="T110" t="str">
            <v>Weber Sandra et Olivier</v>
          </cell>
          <cell r="V110" t="str">
            <v>Vendu</v>
          </cell>
          <cell r="W110">
            <v>42094</v>
          </cell>
          <cell r="X110" t="str">
            <v>-</v>
          </cell>
        </row>
        <row r="111">
          <cell r="A111" t="str">
            <v>0047-07</v>
          </cell>
          <cell r="B111">
            <v>2820</v>
          </cell>
          <cell r="D111" t="str">
            <v>Chemin des Empétières</v>
          </cell>
          <cell r="E111">
            <v>5.5</v>
          </cell>
          <cell r="F111">
            <v>818</v>
          </cell>
          <cell r="G111">
            <v>0</v>
          </cell>
          <cell r="H111">
            <v>0</v>
          </cell>
          <cell r="I111">
            <v>0</v>
          </cell>
          <cell r="J111">
            <v>0</v>
          </cell>
          <cell r="L111">
            <v>0</v>
          </cell>
          <cell r="M111">
            <v>0</v>
          </cell>
          <cell r="N111">
            <v>0</v>
          </cell>
          <cell r="P111">
            <v>175000</v>
          </cell>
          <cell r="R111">
            <v>0</v>
          </cell>
          <cell r="T111" t="str">
            <v>-</v>
          </cell>
          <cell r="V111" t="str">
            <v>A vendre</v>
          </cell>
          <cell r="W111">
            <v>43378</v>
          </cell>
          <cell r="X111" t="str">
            <v>EJ prévisionnelle: aujourd'hui  + 15 mois !</v>
          </cell>
        </row>
        <row r="112">
          <cell r="A112" t="str">
            <v>0047-08</v>
          </cell>
          <cell r="B112">
            <v>2821</v>
          </cell>
          <cell r="D112" t="str">
            <v>Chemin des Empétières 11</v>
          </cell>
          <cell r="E112">
            <v>5.5</v>
          </cell>
          <cell r="F112">
            <v>839</v>
          </cell>
          <cell r="G112">
            <v>0</v>
          </cell>
          <cell r="H112">
            <v>0</v>
          </cell>
          <cell r="I112">
            <v>0</v>
          </cell>
          <cell r="J112">
            <v>0</v>
          </cell>
          <cell r="L112">
            <v>0</v>
          </cell>
          <cell r="M112">
            <v>0</v>
          </cell>
          <cell r="N112">
            <v>0</v>
          </cell>
          <cell r="P112">
            <v>170000</v>
          </cell>
          <cell r="R112">
            <v>595500</v>
          </cell>
          <cell r="T112" t="str">
            <v>Berberat Luc et Viviane</v>
          </cell>
          <cell r="V112" t="str">
            <v>Vendu</v>
          </cell>
          <cell r="W112">
            <v>41090</v>
          </cell>
          <cell r="X112" t="str">
            <v>-</v>
          </cell>
          <cell r="AW112" t="str">
            <v>766 - 1012.52.93.5, IBAN : CH8700766000101252935</v>
          </cell>
        </row>
        <row r="113">
          <cell r="A113" t="str">
            <v>0047-09</v>
          </cell>
          <cell r="B113">
            <v>2822</v>
          </cell>
          <cell r="D113" t="str">
            <v>Chemin des Empétières</v>
          </cell>
          <cell r="E113">
            <v>5.5</v>
          </cell>
          <cell r="F113">
            <v>843</v>
          </cell>
          <cell r="G113">
            <v>0</v>
          </cell>
          <cell r="H113">
            <v>0</v>
          </cell>
          <cell r="I113">
            <v>0</v>
          </cell>
          <cell r="J113">
            <v>0</v>
          </cell>
          <cell r="L113">
            <v>0</v>
          </cell>
          <cell r="M113">
            <v>0</v>
          </cell>
          <cell r="N113">
            <v>0</v>
          </cell>
          <cell r="P113">
            <v>180000</v>
          </cell>
          <cell r="R113">
            <v>660000</v>
          </cell>
          <cell r="T113" t="str">
            <v>Bletsas Dimitri</v>
          </cell>
          <cell r="V113" t="str">
            <v>Pré réservé</v>
          </cell>
          <cell r="W113">
            <v>43378</v>
          </cell>
          <cell r="X113" t="str">
            <v>EJ prévisionnelle: aujourd'hui  + 15 mois !</v>
          </cell>
          <cell r="AW113" t="str">
            <v>Monsieur Alain Cuche, av. Léopold-Robert 44/CP 2301, 2300 La Chaux-de-Fonds, 032 911 88 38, alain.francois.cuche@bcn.ch</v>
          </cell>
        </row>
        <row r="114">
          <cell r="A114" t="str">
            <v>0047-10</v>
          </cell>
          <cell r="B114">
            <v>2823</v>
          </cell>
          <cell r="D114" t="str">
            <v>Chemin des Empétières</v>
          </cell>
          <cell r="E114">
            <v>5.5</v>
          </cell>
          <cell r="F114">
            <v>954</v>
          </cell>
          <cell r="G114">
            <v>0</v>
          </cell>
          <cell r="H114">
            <v>0</v>
          </cell>
          <cell r="I114">
            <v>0</v>
          </cell>
          <cell r="J114">
            <v>0</v>
          </cell>
          <cell r="L114">
            <v>0</v>
          </cell>
          <cell r="M114">
            <v>0</v>
          </cell>
          <cell r="N114">
            <v>0</v>
          </cell>
          <cell r="P114">
            <v>195000</v>
          </cell>
          <cell r="R114">
            <v>670000</v>
          </cell>
          <cell r="T114" t="str">
            <v>Bletsas Dimitri</v>
          </cell>
          <cell r="V114" t="str">
            <v>Pré réservé</v>
          </cell>
          <cell r="W114">
            <v>43378</v>
          </cell>
          <cell r="X114" t="str">
            <v>EJ prévisionnelle: aujourd'hui  + 15 mois !</v>
          </cell>
        </row>
        <row r="115">
          <cell r="A115" t="str">
            <v>0047-11</v>
          </cell>
          <cell r="B115">
            <v>2812</v>
          </cell>
          <cell r="D115" t="str">
            <v>Chemin des Empétières</v>
          </cell>
          <cell r="E115">
            <v>5.5</v>
          </cell>
          <cell r="F115">
            <v>1075</v>
          </cell>
          <cell r="G115">
            <v>0</v>
          </cell>
          <cell r="H115">
            <v>0</v>
          </cell>
          <cell r="I115">
            <v>0</v>
          </cell>
          <cell r="J115">
            <v>0</v>
          </cell>
          <cell r="L115">
            <v>0</v>
          </cell>
          <cell r="M115">
            <v>0</v>
          </cell>
          <cell r="N115">
            <v>0</v>
          </cell>
          <cell r="P115">
            <v>190000</v>
          </cell>
          <cell r="R115">
            <v>725000</v>
          </cell>
          <cell r="T115" t="str">
            <v>-</v>
          </cell>
          <cell r="V115" t="str">
            <v>A vendre</v>
          </cell>
          <cell r="W115">
            <v>43378</v>
          </cell>
          <cell r="X115" t="str">
            <v>EJ prévisionnelle: aujourd'hui  + 15 mois !</v>
          </cell>
        </row>
        <row r="116">
          <cell r="A116" t="str">
            <v>0047-12</v>
          </cell>
          <cell r="B116">
            <v>2813</v>
          </cell>
          <cell r="D116" t="str">
            <v>Chemin des Empétières</v>
          </cell>
          <cell r="E116">
            <v>5.5</v>
          </cell>
          <cell r="F116">
            <v>939</v>
          </cell>
          <cell r="G116">
            <v>0</v>
          </cell>
          <cell r="H116">
            <v>0</v>
          </cell>
          <cell r="I116">
            <v>0</v>
          </cell>
          <cell r="J116">
            <v>0</v>
          </cell>
          <cell r="L116">
            <v>0</v>
          </cell>
          <cell r="M116">
            <v>0</v>
          </cell>
          <cell r="N116">
            <v>0</v>
          </cell>
          <cell r="P116">
            <v>190000</v>
          </cell>
          <cell r="R116">
            <v>725000</v>
          </cell>
          <cell r="T116" t="str">
            <v>Réservé pour MGO (investigations)</v>
          </cell>
          <cell r="V116" t="str">
            <v>A vendre</v>
          </cell>
          <cell r="W116">
            <v>43378</v>
          </cell>
          <cell r="X116" t="str">
            <v>EJ prévisionnelle: aujourd'hui  + 15 mois !</v>
          </cell>
        </row>
        <row r="117">
          <cell r="A117" t="str">
            <v>0047-13</v>
          </cell>
          <cell r="B117">
            <v>2814</v>
          </cell>
          <cell r="D117" t="str">
            <v>Chemin des Empétières</v>
          </cell>
          <cell r="E117">
            <v>5.5</v>
          </cell>
          <cell r="F117">
            <v>939</v>
          </cell>
          <cell r="G117">
            <v>0</v>
          </cell>
          <cell r="H117">
            <v>0</v>
          </cell>
          <cell r="I117">
            <v>0</v>
          </cell>
          <cell r="J117">
            <v>0</v>
          </cell>
          <cell r="L117">
            <v>0</v>
          </cell>
          <cell r="M117">
            <v>0</v>
          </cell>
          <cell r="N117">
            <v>0</v>
          </cell>
          <cell r="P117">
            <v>190000</v>
          </cell>
          <cell r="R117">
            <v>725000</v>
          </cell>
          <cell r="T117" t="str">
            <v>-</v>
          </cell>
          <cell r="V117" t="str">
            <v>A vendre</v>
          </cell>
          <cell r="W117">
            <v>43378</v>
          </cell>
          <cell r="X117" t="str">
            <v>EJ prévisionnelle: aujourd'hui  + 15 mois !</v>
          </cell>
        </row>
        <row r="118">
          <cell r="A118" t="str">
            <v>0047-14</v>
          </cell>
          <cell r="B118">
            <v>2815</v>
          </cell>
          <cell r="D118" t="str">
            <v>Chemin des Empétières</v>
          </cell>
          <cell r="E118">
            <v>5.5</v>
          </cell>
          <cell r="F118">
            <v>939</v>
          </cell>
          <cell r="G118">
            <v>0</v>
          </cell>
          <cell r="H118">
            <v>0</v>
          </cell>
          <cell r="I118">
            <v>0</v>
          </cell>
          <cell r="J118">
            <v>0</v>
          </cell>
          <cell r="L118">
            <v>0</v>
          </cell>
          <cell r="M118">
            <v>0</v>
          </cell>
          <cell r="N118">
            <v>0</v>
          </cell>
          <cell r="P118">
            <v>190000</v>
          </cell>
          <cell r="R118">
            <v>725000</v>
          </cell>
          <cell r="T118" t="str">
            <v>-</v>
          </cell>
          <cell r="V118" t="str">
            <v>A vendre</v>
          </cell>
          <cell r="W118">
            <v>43378</v>
          </cell>
          <cell r="X118" t="str">
            <v>EJ prévisionnelle: aujourd'hui  + 15 mois !</v>
          </cell>
        </row>
        <row r="119">
          <cell r="A119" t="str">
            <v>0047-15</v>
          </cell>
          <cell r="B119">
            <v>2816</v>
          </cell>
          <cell r="D119" t="str">
            <v>Chemin des Empétières</v>
          </cell>
          <cell r="E119">
            <v>5.5</v>
          </cell>
          <cell r="F119">
            <v>939</v>
          </cell>
          <cell r="G119">
            <v>0</v>
          </cell>
          <cell r="H119">
            <v>0</v>
          </cell>
          <cell r="I119">
            <v>0</v>
          </cell>
          <cell r="J119">
            <v>0</v>
          </cell>
          <cell r="L119">
            <v>0</v>
          </cell>
          <cell r="M119">
            <v>0</v>
          </cell>
          <cell r="N119">
            <v>0</v>
          </cell>
          <cell r="P119">
            <v>190000</v>
          </cell>
          <cell r="R119">
            <v>725000</v>
          </cell>
          <cell r="T119" t="str">
            <v>-</v>
          </cell>
          <cell r="V119" t="str">
            <v>A vendre</v>
          </cell>
          <cell r="W119">
            <v>43378</v>
          </cell>
          <cell r="X119" t="str">
            <v>EJ prévisionnelle: aujourd'hui  + 15 mois !</v>
          </cell>
          <cell r="AW119" t="str">
            <v>Fabio Angelucci, 032 911 22 04, f.angelucci@proimmb.ch</v>
          </cell>
        </row>
        <row r="120">
          <cell r="A120" t="str">
            <v>0047-16</v>
          </cell>
          <cell r="B120">
            <v>2817</v>
          </cell>
          <cell r="D120" t="str">
            <v>Chemin des Empétières</v>
          </cell>
          <cell r="E120">
            <v>5.5</v>
          </cell>
          <cell r="F120">
            <v>923</v>
          </cell>
          <cell r="G120">
            <v>0</v>
          </cell>
          <cell r="H120">
            <v>0</v>
          </cell>
          <cell r="I120">
            <v>0</v>
          </cell>
          <cell r="J120">
            <v>0</v>
          </cell>
          <cell r="L120">
            <v>0</v>
          </cell>
          <cell r="M120">
            <v>0</v>
          </cell>
          <cell r="N120">
            <v>0</v>
          </cell>
          <cell r="P120">
            <v>190000</v>
          </cell>
          <cell r="R120">
            <v>725000</v>
          </cell>
          <cell r="T120" t="str">
            <v>-</v>
          </cell>
          <cell r="V120" t="str">
            <v>A vendre</v>
          </cell>
          <cell r="W120">
            <v>43378</v>
          </cell>
          <cell r="X120" t="str">
            <v>EJ prévisionnelle: aujourd'hui  + 15 mois !</v>
          </cell>
        </row>
        <row r="121">
          <cell r="AW121" t="str">
            <v>Laurent Luder, 032 967 99 57, laurent.luder@sareg.ch</v>
          </cell>
        </row>
        <row r="124">
          <cell r="AW124" t="str">
            <v>Virginie Glardon, 032 967 99 59, virginie.glardon@sareg.ch</v>
          </cell>
        </row>
      </sheetData>
      <sheetData sheetId="10">
        <row r="41">
          <cell r="B41" t="str">
            <v>7031/D</v>
          </cell>
          <cell r="C41" t="str">
            <v>Appartement</v>
          </cell>
          <cell r="D41" t="str">
            <v>Rez</v>
          </cell>
          <cell r="E41" t="str">
            <v>Sud Ouest</v>
          </cell>
          <cell r="F41">
            <v>4.5</v>
          </cell>
          <cell r="G41">
            <v>118.7</v>
          </cell>
          <cell r="I41">
            <v>11.5</v>
          </cell>
          <cell r="K41">
            <v>167</v>
          </cell>
          <cell r="L41">
            <v>4</v>
          </cell>
          <cell r="N41">
            <v>690000</v>
          </cell>
          <cell r="O41" t="str">
            <v>Kleck René</v>
          </cell>
          <cell r="Q41" t="str">
            <v>Loué</v>
          </cell>
          <cell r="R41" t="str">
            <v>-</v>
          </cell>
          <cell r="S41" t="str">
            <v>BàL jusqu'au 31.10.2023</v>
          </cell>
        </row>
        <row r="42">
          <cell r="B42" t="str">
            <v>7030/C</v>
          </cell>
          <cell r="C42" t="str">
            <v>Appartement</v>
          </cell>
          <cell r="D42" t="str">
            <v>Rez</v>
          </cell>
          <cell r="E42" t="str">
            <v>Centre Sud Ouest</v>
          </cell>
          <cell r="F42">
            <v>4.5</v>
          </cell>
          <cell r="G42">
            <v>96.600000000000009</v>
          </cell>
          <cell r="I42">
            <v>14.8</v>
          </cell>
          <cell r="K42">
            <v>50</v>
          </cell>
          <cell r="L42">
            <v>4</v>
          </cell>
          <cell r="N42">
            <v>525000</v>
          </cell>
          <cell r="O42" t="str">
            <v>Frunz Patrick et Franziska</v>
          </cell>
          <cell r="Q42" t="str">
            <v>Vendu</v>
          </cell>
          <cell r="R42">
            <v>41182</v>
          </cell>
          <cell r="S42" t="str">
            <v>-</v>
          </cell>
          <cell r="AD42" t="str">
            <v>-</v>
          </cell>
        </row>
        <row r="43">
          <cell r="B43" t="str">
            <v>7029/B</v>
          </cell>
          <cell r="C43" t="str">
            <v>Duplex</v>
          </cell>
          <cell r="D43" t="str">
            <v>Rez/1er</v>
          </cell>
          <cell r="E43" t="str">
            <v>Centre Nord Ouest</v>
          </cell>
          <cell r="F43">
            <v>4.5</v>
          </cell>
          <cell r="G43">
            <v>120.7</v>
          </cell>
          <cell r="I43">
            <v>18.8</v>
          </cell>
          <cell r="K43">
            <v>36</v>
          </cell>
          <cell r="L43">
            <v>4</v>
          </cell>
          <cell r="N43">
            <v>640000</v>
          </cell>
          <cell r="O43" t="str">
            <v>Vaira Fabrice et Nathalie</v>
          </cell>
          <cell r="Q43" t="str">
            <v>Vendu</v>
          </cell>
          <cell r="R43">
            <v>41182</v>
          </cell>
          <cell r="S43" t="str">
            <v>-</v>
          </cell>
          <cell r="AD43" t="str">
            <v>Rue de la Foulaz 8</v>
          </cell>
        </row>
        <row r="44">
          <cell r="B44" t="str">
            <v>7028/A</v>
          </cell>
          <cell r="C44" t="str">
            <v>Appartement</v>
          </cell>
          <cell r="D44" t="str">
            <v>Rez</v>
          </cell>
          <cell r="E44" t="str">
            <v>Nord Ouest</v>
          </cell>
          <cell r="F44">
            <v>5.5</v>
          </cell>
          <cell r="G44">
            <v>126.3</v>
          </cell>
          <cell r="I44">
            <v>8</v>
          </cell>
          <cell r="K44">
            <v>64</v>
          </cell>
          <cell r="L44">
            <v>4</v>
          </cell>
          <cell r="N44">
            <v>645000</v>
          </cell>
          <cell r="O44" t="str">
            <v>Guercioni Gabriele</v>
          </cell>
          <cell r="Q44" t="str">
            <v>Vendu</v>
          </cell>
          <cell r="R44">
            <v>41304</v>
          </cell>
          <cell r="S44" t="str">
            <v>-</v>
          </cell>
          <cell r="AD44" t="str">
            <v>Chez-le-Bart</v>
          </cell>
        </row>
        <row r="45">
          <cell r="B45" t="str">
            <v>7034/G</v>
          </cell>
          <cell r="C45" t="str">
            <v>Appartement</v>
          </cell>
          <cell r="D45" t="str">
            <v>1er</v>
          </cell>
          <cell r="E45" t="str">
            <v>Sud Ouest</v>
          </cell>
          <cell r="F45">
            <v>5.5</v>
          </cell>
          <cell r="G45">
            <v>123.9</v>
          </cell>
          <cell r="I45">
            <v>27.5</v>
          </cell>
          <cell r="L45">
            <v>4</v>
          </cell>
          <cell r="N45">
            <v>690000</v>
          </cell>
          <cell r="O45" t="str">
            <v>Bolis Marc et Emilie</v>
          </cell>
          <cell r="Q45" t="str">
            <v>Vendu</v>
          </cell>
          <cell r="R45">
            <v>41182</v>
          </cell>
          <cell r="S45" t="str">
            <v>-</v>
          </cell>
        </row>
        <row r="46">
          <cell r="B46" t="str">
            <v>7033/F</v>
          </cell>
          <cell r="C46" t="str">
            <v>Appartement</v>
          </cell>
          <cell r="D46" t="str">
            <v>1er</v>
          </cell>
          <cell r="E46" t="str">
            <v>Centre Sud Ouest</v>
          </cell>
          <cell r="F46">
            <v>4.5</v>
          </cell>
          <cell r="G46">
            <v>96.600000000000009</v>
          </cell>
          <cell r="I46">
            <v>14.8</v>
          </cell>
          <cell r="L46">
            <v>4</v>
          </cell>
          <cell r="N46">
            <v>510000</v>
          </cell>
          <cell r="O46" t="str">
            <v>Nussbaum Frédy et Chantal</v>
          </cell>
          <cell r="Q46" t="str">
            <v>Vendu</v>
          </cell>
          <cell r="R46">
            <v>41271</v>
          </cell>
          <cell r="S46" t="str">
            <v>-</v>
          </cell>
        </row>
        <row r="47">
          <cell r="B47" t="str">
            <v>7032/E</v>
          </cell>
          <cell r="C47" t="str">
            <v>Appartement</v>
          </cell>
          <cell r="D47" t="str">
            <v>1er</v>
          </cell>
          <cell r="E47" t="str">
            <v>Nord Ouest</v>
          </cell>
          <cell r="F47">
            <v>5.5</v>
          </cell>
          <cell r="G47">
            <v>126.3</v>
          </cell>
          <cell r="I47">
            <v>8</v>
          </cell>
          <cell r="L47">
            <v>4</v>
          </cell>
          <cell r="N47">
            <v>640000</v>
          </cell>
          <cell r="O47" t="str">
            <v>Freiburghaus Isabel</v>
          </cell>
          <cell r="Q47" t="str">
            <v>Vendu</v>
          </cell>
          <cell r="R47">
            <v>41257</v>
          </cell>
          <cell r="S47" t="str">
            <v>-</v>
          </cell>
        </row>
        <row r="48">
          <cell r="B48" t="str">
            <v>7037/K</v>
          </cell>
          <cell r="C48" t="str">
            <v>Attique</v>
          </cell>
          <cell r="D48" t="str">
            <v>Combles</v>
          </cell>
          <cell r="E48" t="str">
            <v>Sud Ouest</v>
          </cell>
          <cell r="F48">
            <v>4.5</v>
          </cell>
          <cell r="G48">
            <v>114.3</v>
          </cell>
          <cell r="I48">
            <v>11.5</v>
          </cell>
          <cell r="L48">
            <v>4</v>
          </cell>
          <cell r="N48">
            <v>610000</v>
          </cell>
          <cell r="O48" t="str">
            <v xml:space="preserve">Revilloud Geneviève </v>
          </cell>
          <cell r="Q48" t="str">
            <v>Vendu</v>
          </cell>
          <cell r="R48">
            <v>41182</v>
          </cell>
          <cell r="S48" t="str">
            <v>-</v>
          </cell>
        </row>
        <row r="49">
          <cell r="B49" t="str">
            <v>7036/J</v>
          </cell>
          <cell r="C49" t="str">
            <v>Attique</v>
          </cell>
          <cell r="D49" t="str">
            <v>Combles</v>
          </cell>
          <cell r="E49" t="str">
            <v>Centre</v>
          </cell>
          <cell r="F49">
            <v>4.5</v>
          </cell>
          <cell r="G49">
            <v>98.4</v>
          </cell>
          <cell r="I49">
            <v>14.8</v>
          </cell>
          <cell r="L49">
            <v>4</v>
          </cell>
          <cell r="N49">
            <v>530000</v>
          </cell>
          <cell r="O49" t="str">
            <v>Schneider Patrick et Arlette</v>
          </cell>
          <cell r="Q49" t="str">
            <v>Vendu</v>
          </cell>
          <cell r="R49">
            <v>41173</v>
          </cell>
          <cell r="S49" t="str">
            <v>-</v>
          </cell>
        </row>
        <row r="50">
          <cell r="B50" t="str">
            <v>7035/H</v>
          </cell>
          <cell r="C50" t="str">
            <v>Attique</v>
          </cell>
          <cell r="D50" t="str">
            <v>Combles</v>
          </cell>
          <cell r="E50" t="str">
            <v>Nord Ouest</v>
          </cell>
          <cell r="F50">
            <v>4.5</v>
          </cell>
          <cell r="G50">
            <v>125.5</v>
          </cell>
          <cell r="I50">
            <v>52.3</v>
          </cell>
          <cell r="L50">
            <v>4</v>
          </cell>
          <cell r="N50">
            <v>715000</v>
          </cell>
          <cell r="O50" t="str">
            <v>Freiburghaus Nadia et Boldarin Fabrizio</v>
          </cell>
          <cell r="Q50" t="str">
            <v>Vendu</v>
          </cell>
          <cell r="R50">
            <v>41090</v>
          </cell>
          <cell r="S50" t="str">
            <v>-</v>
          </cell>
        </row>
        <row r="51">
          <cell r="B51">
            <v>15506</v>
          </cell>
          <cell r="C51" t="str">
            <v>Place de parc extérieure simple</v>
          </cell>
          <cell r="D51" t="str">
            <v>Extérieur</v>
          </cell>
          <cell r="E51">
            <v>1</v>
          </cell>
          <cell r="F51" t="str">
            <v>-</v>
          </cell>
          <cell r="G51" t="str">
            <v>-</v>
          </cell>
          <cell r="I51" t="str">
            <v>-</v>
          </cell>
          <cell r="K51" t="str">
            <v>-</v>
          </cell>
          <cell r="L51" t="str">
            <v>-</v>
          </cell>
          <cell r="M51" t="str">
            <v>-</v>
          </cell>
          <cell r="N51">
            <v>10000</v>
          </cell>
          <cell r="O51" t="str">
            <v>Kleck René</v>
          </cell>
          <cell r="Q51" t="str">
            <v>Loué</v>
          </cell>
          <cell r="R51" t="str">
            <v>-</v>
          </cell>
          <cell r="S51" t="str">
            <v>-</v>
          </cell>
        </row>
        <row r="52">
          <cell r="B52">
            <v>15507</v>
          </cell>
          <cell r="C52" t="str">
            <v>Place de parc extérieure simple</v>
          </cell>
          <cell r="D52" t="str">
            <v>Extérieur</v>
          </cell>
          <cell r="E52">
            <v>2</v>
          </cell>
          <cell r="F52" t="str">
            <v>-</v>
          </cell>
          <cell r="G52" t="str">
            <v>-</v>
          </cell>
          <cell r="I52" t="str">
            <v>-</v>
          </cell>
          <cell r="K52" t="str">
            <v>-</v>
          </cell>
          <cell r="L52" t="str">
            <v>-</v>
          </cell>
          <cell r="M52" t="str">
            <v>-</v>
          </cell>
          <cell r="N52">
            <v>10000</v>
          </cell>
          <cell r="O52" t="str">
            <v>Frunz Patrick et Franziska</v>
          </cell>
          <cell r="Q52" t="str">
            <v>Vendu</v>
          </cell>
          <cell r="R52">
            <v>41182</v>
          </cell>
          <cell r="S52" t="str">
            <v>-</v>
          </cell>
        </row>
        <row r="53">
          <cell r="B53">
            <v>15508</v>
          </cell>
          <cell r="C53" t="str">
            <v>Place de parc extérieure simple</v>
          </cell>
          <cell r="D53" t="str">
            <v>Extérieur</v>
          </cell>
          <cell r="E53">
            <v>3</v>
          </cell>
          <cell r="F53" t="str">
            <v>-</v>
          </cell>
          <cell r="G53" t="str">
            <v>-</v>
          </cell>
          <cell r="I53" t="str">
            <v>-</v>
          </cell>
          <cell r="K53" t="str">
            <v>-</v>
          </cell>
          <cell r="L53" t="str">
            <v>-</v>
          </cell>
          <cell r="M53" t="str">
            <v>-</v>
          </cell>
          <cell r="N53">
            <v>10000</v>
          </cell>
          <cell r="O53" t="str">
            <v>Vaira Fabrice et Nathalie</v>
          </cell>
          <cell r="Q53" t="str">
            <v>Vendu</v>
          </cell>
          <cell r="R53">
            <v>41182</v>
          </cell>
          <cell r="S53" t="str">
            <v>-</v>
          </cell>
        </row>
        <row r="54">
          <cell r="B54">
            <v>15509</v>
          </cell>
          <cell r="C54" t="str">
            <v>Place de parc extérieure simple</v>
          </cell>
          <cell r="D54" t="str">
            <v>Extérieur</v>
          </cell>
          <cell r="E54">
            <v>4</v>
          </cell>
          <cell r="F54" t="str">
            <v>-</v>
          </cell>
          <cell r="G54" t="str">
            <v>-</v>
          </cell>
          <cell r="I54" t="str">
            <v>-</v>
          </cell>
          <cell r="K54" t="str">
            <v>-</v>
          </cell>
          <cell r="L54" t="str">
            <v>-</v>
          </cell>
          <cell r="M54" t="str">
            <v>-</v>
          </cell>
          <cell r="N54">
            <v>10000</v>
          </cell>
          <cell r="O54" t="str">
            <v>Guercioni Gabriele</v>
          </cell>
          <cell r="Q54" t="str">
            <v>Vendu</v>
          </cell>
          <cell r="R54">
            <v>41304</v>
          </cell>
          <cell r="S54" t="str">
            <v>-</v>
          </cell>
        </row>
        <row r="55">
          <cell r="B55">
            <v>15510.1</v>
          </cell>
          <cell r="C55" t="str">
            <v>Place de parc extérieure simple</v>
          </cell>
          <cell r="D55" t="str">
            <v>Extérieur</v>
          </cell>
          <cell r="E55">
            <v>5</v>
          </cell>
          <cell r="F55" t="str">
            <v>-</v>
          </cell>
          <cell r="G55" t="str">
            <v>-</v>
          </cell>
          <cell r="I55" t="str">
            <v>-</v>
          </cell>
          <cell r="K55" t="str">
            <v>-</v>
          </cell>
          <cell r="L55" t="str">
            <v>-</v>
          </cell>
          <cell r="M55" t="str">
            <v>-</v>
          </cell>
          <cell r="N55">
            <v>10000</v>
          </cell>
          <cell r="O55" t="str">
            <v>Bolis Marc et Emilie</v>
          </cell>
          <cell r="Q55" t="str">
            <v>Vendu</v>
          </cell>
          <cell r="R55">
            <v>41182</v>
          </cell>
          <cell r="S55" t="str">
            <v>-</v>
          </cell>
        </row>
        <row r="56">
          <cell r="B56">
            <v>15511</v>
          </cell>
          <cell r="C56" t="str">
            <v>Place de parc extérieure simple</v>
          </cell>
          <cell r="D56" t="str">
            <v>Extérieur</v>
          </cell>
          <cell r="E56">
            <v>6</v>
          </cell>
          <cell r="F56" t="str">
            <v>-</v>
          </cell>
          <cell r="G56" t="str">
            <v>-</v>
          </cell>
          <cell r="I56" t="str">
            <v>-</v>
          </cell>
          <cell r="K56" t="str">
            <v>-</v>
          </cell>
          <cell r="L56" t="str">
            <v>-</v>
          </cell>
          <cell r="M56" t="str">
            <v>-</v>
          </cell>
          <cell r="N56">
            <v>10000</v>
          </cell>
          <cell r="O56" t="str">
            <v xml:space="preserve">Revilloud Geneviève </v>
          </cell>
          <cell r="Q56" t="str">
            <v>Vendu</v>
          </cell>
          <cell r="R56">
            <v>41182</v>
          </cell>
          <cell r="S56" t="str">
            <v>-</v>
          </cell>
        </row>
        <row r="57">
          <cell r="B57">
            <v>15512.1</v>
          </cell>
          <cell r="C57" t="str">
            <v>Place de parc extérieure simple</v>
          </cell>
          <cell r="D57" t="str">
            <v>Extérieur</v>
          </cell>
          <cell r="E57">
            <v>7</v>
          </cell>
          <cell r="F57" t="str">
            <v>-</v>
          </cell>
          <cell r="G57" t="str">
            <v>-</v>
          </cell>
          <cell r="I57" t="str">
            <v>-</v>
          </cell>
          <cell r="K57" t="str">
            <v>-</v>
          </cell>
          <cell r="L57" t="str">
            <v>-</v>
          </cell>
          <cell r="M57" t="str">
            <v>-</v>
          </cell>
          <cell r="N57">
            <v>10000</v>
          </cell>
          <cell r="O57" t="str">
            <v>Schneider Patrick et Arlette</v>
          </cell>
          <cell r="Q57" t="str">
            <v>Vendu</v>
          </cell>
          <cell r="R57">
            <v>41173</v>
          </cell>
          <cell r="S57" t="str">
            <v>-</v>
          </cell>
        </row>
        <row r="58">
          <cell r="B58">
            <v>15513</v>
          </cell>
          <cell r="C58" t="str">
            <v>Place de parc extérieure simple</v>
          </cell>
          <cell r="D58" t="str">
            <v>Extérieur</v>
          </cell>
          <cell r="E58">
            <v>8</v>
          </cell>
          <cell r="F58" t="str">
            <v>-</v>
          </cell>
          <cell r="G58" t="str">
            <v>-</v>
          </cell>
          <cell r="I58" t="str">
            <v>-</v>
          </cell>
          <cell r="K58" t="str">
            <v>-</v>
          </cell>
          <cell r="L58" t="str">
            <v>-</v>
          </cell>
          <cell r="M58" t="str">
            <v>-</v>
          </cell>
          <cell r="N58">
            <v>10000</v>
          </cell>
          <cell r="O58" t="str">
            <v>Freiburghaus Nadia et Boldarin Fabrizio</v>
          </cell>
          <cell r="Q58" t="str">
            <v>Vendu</v>
          </cell>
          <cell r="R58" t="str">
            <v>-</v>
          </cell>
          <cell r="S58" t="str">
            <v>-</v>
          </cell>
        </row>
        <row r="59">
          <cell r="B59">
            <v>15514.1</v>
          </cell>
          <cell r="C59" t="str">
            <v>Place de parc extérieure simple</v>
          </cell>
          <cell r="D59" t="str">
            <v>Extérieur</v>
          </cell>
          <cell r="E59">
            <v>9</v>
          </cell>
          <cell r="F59" t="str">
            <v>-</v>
          </cell>
          <cell r="G59" t="str">
            <v>-</v>
          </cell>
          <cell r="I59" t="str">
            <v>-</v>
          </cell>
          <cell r="K59" t="str">
            <v>-</v>
          </cell>
          <cell r="L59" t="str">
            <v>-</v>
          </cell>
          <cell r="M59" t="str">
            <v>-</v>
          </cell>
          <cell r="N59">
            <v>10000</v>
          </cell>
          <cell r="O59" t="str">
            <v>Freiburghaus Isabel</v>
          </cell>
          <cell r="Q59" t="str">
            <v>Loué</v>
          </cell>
          <cell r="R59" t="str">
            <v>-</v>
          </cell>
          <cell r="S59" t="str">
            <v>Mise à disposition pour 5 ans, puis achat dès le 14.12.2017</v>
          </cell>
        </row>
        <row r="60">
          <cell r="B60">
            <v>15515.1</v>
          </cell>
          <cell r="C60" t="str">
            <v>Place de parc extérieure simple</v>
          </cell>
          <cell r="D60" t="str">
            <v>Extérieur</v>
          </cell>
          <cell r="E60">
            <v>10</v>
          </cell>
          <cell r="F60" t="str">
            <v>-</v>
          </cell>
          <cell r="G60" t="str">
            <v>-</v>
          </cell>
          <cell r="I60" t="str">
            <v>-</v>
          </cell>
          <cell r="K60" t="str">
            <v>-</v>
          </cell>
          <cell r="L60" t="str">
            <v>-</v>
          </cell>
          <cell r="M60" t="str">
            <v>-</v>
          </cell>
          <cell r="N60">
            <v>10000</v>
          </cell>
          <cell r="O60" t="str">
            <v>Nussbaum Frédy et Chantal</v>
          </cell>
          <cell r="Q60" t="str">
            <v>Vendu</v>
          </cell>
          <cell r="R60">
            <v>41271</v>
          </cell>
          <cell r="S60" t="str">
            <v>-</v>
          </cell>
        </row>
        <row r="61">
          <cell r="B61" t="str">
            <v>-</v>
          </cell>
          <cell r="C61" t="str">
            <v>Place de parc extérieure simple</v>
          </cell>
          <cell r="D61" t="str">
            <v>Extérieur</v>
          </cell>
          <cell r="E61">
            <v>11</v>
          </cell>
          <cell r="F61" t="str">
            <v>-</v>
          </cell>
          <cell r="G61" t="str">
            <v>-</v>
          </cell>
          <cell r="I61" t="str">
            <v>-</v>
          </cell>
          <cell r="K61" t="str">
            <v>-</v>
          </cell>
          <cell r="L61" t="str">
            <v>-</v>
          </cell>
          <cell r="M61" t="str">
            <v>-</v>
          </cell>
          <cell r="N61" t="str">
            <v>A définir</v>
          </cell>
          <cell r="O61" t="str">
            <v>Bolis Marc et Emilie</v>
          </cell>
          <cell r="Q61" t="str">
            <v>Attribuée</v>
          </cell>
          <cell r="R61">
            <v>43378</v>
          </cell>
          <cell r="S61" t="str">
            <v>Prévue contractuellement</v>
          </cell>
        </row>
        <row r="62">
          <cell r="B62" t="str">
            <v>-</v>
          </cell>
          <cell r="C62" t="str">
            <v>Place de parc extérieure simple</v>
          </cell>
          <cell r="D62" t="str">
            <v>Extérieur</v>
          </cell>
          <cell r="E62">
            <v>12</v>
          </cell>
          <cell r="F62" t="str">
            <v>-</v>
          </cell>
          <cell r="G62" t="str">
            <v>-</v>
          </cell>
          <cell r="I62" t="str">
            <v>-</v>
          </cell>
          <cell r="K62" t="str">
            <v>-</v>
          </cell>
          <cell r="L62" t="str">
            <v>-</v>
          </cell>
          <cell r="M62" t="str">
            <v>-</v>
          </cell>
          <cell r="N62" t="str">
            <v>A définir</v>
          </cell>
          <cell r="O62" t="str">
            <v xml:space="preserve">Revilloud Geneviève </v>
          </cell>
          <cell r="Q62" t="str">
            <v>Attribuée</v>
          </cell>
          <cell r="R62">
            <v>43378</v>
          </cell>
          <cell r="S62" t="str">
            <v>Prévue contractuellement</v>
          </cell>
        </row>
        <row r="63">
          <cell r="B63" t="str">
            <v>-</v>
          </cell>
          <cell r="C63" t="str">
            <v>Place de parc extérieure simple</v>
          </cell>
          <cell r="D63" t="str">
            <v>Extérieur</v>
          </cell>
          <cell r="E63">
            <v>13</v>
          </cell>
          <cell r="F63" t="str">
            <v>-</v>
          </cell>
          <cell r="G63" t="str">
            <v>-</v>
          </cell>
          <cell r="I63" t="str">
            <v>-</v>
          </cell>
          <cell r="K63" t="str">
            <v>-</v>
          </cell>
          <cell r="L63" t="str">
            <v>-</v>
          </cell>
          <cell r="M63" t="str">
            <v>-</v>
          </cell>
          <cell r="N63" t="str">
            <v>A définir</v>
          </cell>
          <cell r="O63" t="str">
            <v>Schneider Patrick et Arlette</v>
          </cell>
          <cell r="Q63" t="str">
            <v>Attribuée</v>
          </cell>
          <cell r="R63">
            <v>43378</v>
          </cell>
          <cell r="S63" t="str">
            <v>Prévue contractuellement</v>
          </cell>
        </row>
        <row r="64">
          <cell r="B64" t="str">
            <v>-</v>
          </cell>
          <cell r="C64" t="str">
            <v>Place de parc extérieure simple</v>
          </cell>
          <cell r="D64" t="str">
            <v>Extérieur</v>
          </cell>
          <cell r="E64">
            <v>14</v>
          </cell>
          <cell r="F64" t="str">
            <v>-</v>
          </cell>
          <cell r="G64" t="str">
            <v>-</v>
          </cell>
          <cell r="I64" t="str">
            <v>-</v>
          </cell>
          <cell r="K64" t="str">
            <v>-</v>
          </cell>
          <cell r="L64" t="str">
            <v>-</v>
          </cell>
          <cell r="M64" t="str">
            <v>-</v>
          </cell>
          <cell r="N64" t="str">
            <v>A définir</v>
          </cell>
          <cell r="O64" t="str">
            <v>Freiburghaus Nadia et Boldarin Fabrizio</v>
          </cell>
          <cell r="Q64" t="str">
            <v>Attribuée</v>
          </cell>
          <cell r="R64">
            <v>43378</v>
          </cell>
          <cell r="S64" t="str">
            <v>Prévue contractuellement</v>
          </cell>
        </row>
        <row r="65">
          <cell r="B65" t="str">
            <v>-</v>
          </cell>
          <cell r="C65" t="str">
            <v>Place de parc extérieure simple</v>
          </cell>
          <cell r="D65" t="str">
            <v>Extérieur</v>
          </cell>
          <cell r="E65">
            <v>15</v>
          </cell>
          <cell r="F65" t="str">
            <v>-</v>
          </cell>
          <cell r="G65" t="str">
            <v>-</v>
          </cell>
          <cell r="I65" t="str">
            <v>-</v>
          </cell>
          <cell r="K65" t="str">
            <v>-</v>
          </cell>
          <cell r="L65" t="str">
            <v>-</v>
          </cell>
          <cell r="M65" t="str">
            <v>-</v>
          </cell>
          <cell r="N65" t="str">
            <v>A définir</v>
          </cell>
          <cell r="O65" t="str">
            <v>Freiburghaus Isabel</v>
          </cell>
          <cell r="Q65" t="str">
            <v>Attribuée</v>
          </cell>
          <cell r="R65">
            <v>43378</v>
          </cell>
          <cell r="S65" t="str">
            <v>Prévue contractuellement</v>
          </cell>
        </row>
        <row r="66">
          <cell r="B66" t="str">
            <v>-</v>
          </cell>
          <cell r="C66" t="str">
            <v>Place de parc extérieure simple</v>
          </cell>
          <cell r="D66" t="str">
            <v>Extérieur</v>
          </cell>
          <cell r="E66">
            <v>16</v>
          </cell>
          <cell r="F66" t="str">
            <v>-</v>
          </cell>
          <cell r="G66" t="str">
            <v>-</v>
          </cell>
          <cell r="I66" t="str">
            <v>-</v>
          </cell>
          <cell r="K66" t="str">
            <v>-</v>
          </cell>
          <cell r="L66" t="str">
            <v>-</v>
          </cell>
          <cell r="M66" t="str">
            <v>-</v>
          </cell>
          <cell r="N66" t="str">
            <v>A définir</v>
          </cell>
          <cell r="O66" t="str">
            <v>Nussbaum Frédy et Chantal</v>
          </cell>
          <cell r="Q66" t="str">
            <v>Attribuée</v>
          </cell>
          <cell r="R66">
            <v>43378</v>
          </cell>
          <cell r="S66" t="str">
            <v>Prévue contractuellement</v>
          </cell>
        </row>
        <row r="67">
          <cell r="B67" t="str">
            <v>-</v>
          </cell>
          <cell r="C67" t="str">
            <v>Place de parc extérieure simple</v>
          </cell>
          <cell r="D67" t="str">
            <v>Extérieur</v>
          </cell>
          <cell r="E67">
            <v>17</v>
          </cell>
          <cell r="F67" t="str">
            <v>-</v>
          </cell>
          <cell r="G67" t="str">
            <v>-</v>
          </cell>
          <cell r="I67" t="str">
            <v>-</v>
          </cell>
          <cell r="K67" t="str">
            <v>-</v>
          </cell>
          <cell r="L67" t="str">
            <v>-</v>
          </cell>
          <cell r="M67" t="str">
            <v>-</v>
          </cell>
          <cell r="N67" t="str">
            <v>A définir</v>
          </cell>
          <cell r="O67" t="str">
            <v>-</v>
          </cell>
          <cell r="Q67" t="str">
            <v>A vendre</v>
          </cell>
          <cell r="R67">
            <v>43378</v>
          </cell>
        </row>
        <row r="68">
          <cell r="B68" t="str">
            <v>-</v>
          </cell>
          <cell r="C68" t="str">
            <v>Place de parc extérieure simple</v>
          </cell>
          <cell r="D68" t="str">
            <v>Extérieur</v>
          </cell>
          <cell r="E68">
            <v>18</v>
          </cell>
          <cell r="F68" t="str">
            <v>-</v>
          </cell>
          <cell r="G68" t="str">
            <v>-</v>
          </cell>
          <cell r="I68" t="str">
            <v>-</v>
          </cell>
          <cell r="K68" t="str">
            <v>-</v>
          </cell>
          <cell r="L68" t="str">
            <v>-</v>
          </cell>
          <cell r="M68" t="str">
            <v>-</v>
          </cell>
          <cell r="N68" t="str">
            <v>A définir</v>
          </cell>
          <cell r="O68" t="str">
            <v>Vaira Fabrice et Nathalie</v>
          </cell>
          <cell r="Q68" t="str">
            <v>Attribuée</v>
          </cell>
          <cell r="R68">
            <v>43378</v>
          </cell>
          <cell r="S68" t="str">
            <v>Prévue contractuellement</v>
          </cell>
        </row>
        <row r="69">
          <cell r="B69" t="str">
            <v>-</v>
          </cell>
          <cell r="C69" t="str">
            <v>Place de parc extérieure simple</v>
          </cell>
          <cell r="D69" t="str">
            <v>Extérieur</v>
          </cell>
          <cell r="E69">
            <v>19</v>
          </cell>
          <cell r="F69" t="str">
            <v>-</v>
          </cell>
          <cell r="G69" t="str">
            <v>-</v>
          </cell>
          <cell r="I69" t="str">
            <v>-</v>
          </cell>
          <cell r="K69" t="str">
            <v>-</v>
          </cell>
          <cell r="L69" t="str">
            <v>-</v>
          </cell>
          <cell r="M69" t="str">
            <v>-</v>
          </cell>
          <cell r="N69" t="str">
            <v>A définir</v>
          </cell>
          <cell r="O69" t="str">
            <v>-</v>
          </cell>
          <cell r="Q69" t="str">
            <v>A vendre</v>
          </cell>
          <cell r="R69">
            <v>43378</v>
          </cell>
        </row>
        <row r="70">
          <cell r="B70" t="str">
            <v>-</v>
          </cell>
          <cell r="C70" t="str">
            <v>Place de parc extérieure simple</v>
          </cell>
          <cell r="D70" t="str">
            <v>Extérieur</v>
          </cell>
          <cell r="E70">
            <v>20</v>
          </cell>
          <cell r="F70" t="str">
            <v>-</v>
          </cell>
          <cell r="G70" t="str">
            <v>-</v>
          </cell>
          <cell r="I70" t="str">
            <v>-</v>
          </cell>
          <cell r="K70" t="str">
            <v>-</v>
          </cell>
          <cell r="L70" t="str">
            <v>-</v>
          </cell>
          <cell r="M70" t="str">
            <v>-</v>
          </cell>
          <cell r="N70" t="str">
            <v>A définir</v>
          </cell>
          <cell r="O70" t="str">
            <v>-</v>
          </cell>
          <cell r="Q70" t="str">
            <v>A vendre</v>
          </cell>
          <cell r="R70">
            <v>43378</v>
          </cell>
        </row>
      </sheetData>
      <sheetData sheetId="11">
        <row r="41">
          <cell r="A41" t="str">
            <v>0049-01</v>
          </cell>
          <cell r="B41" t="str">
            <v>5416/B</v>
          </cell>
          <cell r="C41" t="str">
            <v>Appartement</v>
          </cell>
          <cell r="D41" t="str">
            <v>Rez</v>
          </cell>
          <cell r="E41" t="str">
            <v>Ouest</v>
          </cell>
          <cell r="F41">
            <v>5.5</v>
          </cell>
          <cell r="G41">
            <v>142</v>
          </cell>
          <cell r="N41">
            <v>562000</v>
          </cell>
          <cell r="O41" t="str">
            <v>cf. Quorum</v>
          </cell>
          <cell r="Q41" t="str">
            <v>Loué</v>
          </cell>
          <cell r="R41">
            <v>43105</v>
          </cell>
          <cell r="S41" t="str">
            <v>EJ prévisionnelle: aujourd'hui  + 6 mois</v>
          </cell>
        </row>
        <row r="42">
          <cell r="A42" t="str">
            <v>0049-02</v>
          </cell>
          <cell r="B42" t="str">
            <v>5417/C</v>
          </cell>
          <cell r="C42" t="str">
            <v>Appartement</v>
          </cell>
          <cell r="D42" t="str">
            <v>Rez</v>
          </cell>
          <cell r="E42" t="str">
            <v>Est</v>
          </cell>
          <cell r="F42">
            <v>5.5</v>
          </cell>
          <cell r="G42">
            <v>146</v>
          </cell>
          <cell r="N42">
            <v>575000</v>
          </cell>
          <cell r="O42" t="str">
            <v>cf. Quorum</v>
          </cell>
          <cell r="Q42" t="str">
            <v>Loué</v>
          </cell>
          <cell r="R42">
            <v>43105</v>
          </cell>
          <cell r="S42" t="str">
            <v>EJ prévisionnelle: aujourd'hui  + 6 mois</v>
          </cell>
          <cell r="AD42" t="str">
            <v>-</v>
          </cell>
        </row>
        <row r="43">
          <cell r="A43" t="str">
            <v>0049-03</v>
          </cell>
          <cell r="B43" t="str">
            <v>5418/D</v>
          </cell>
          <cell r="C43" t="str">
            <v>Appartement</v>
          </cell>
          <cell r="D43" t="str">
            <v>1er</v>
          </cell>
          <cell r="F43">
            <v>5.5</v>
          </cell>
          <cell r="G43">
            <v>125</v>
          </cell>
          <cell r="N43">
            <v>545000</v>
          </cell>
          <cell r="O43" t="str">
            <v>cf. Quorum</v>
          </cell>
          <cell r="Q43" t="str">
            <v>Loué</v>
          </cell>
          <cell r="R43">
            <v>43105</v>
          </cell>
          <cell r="S43" t="str">
            <v>EJ prévisionnelle: aujourd'hui  + 6 mois</v>
          </cell>
          <cell r="AD43" t="str">
            <v>Rue de la Gare 5a</v>
          </cell>
        </row>
        <row r="44">
          <cell r="A44" t="str">
            <v>0049-04</v>
          </cell>
          <cell r="B44" t="str">
            <v>5419/E</v>
          </cell>
          <cell r="C44" t="str">
            <v>Appartement</v>
          </cell>
          <cell r="D44" t="str">
            <v xml:space="preserve">1er </v>
          </cell>
          <cell r="E44" t="str">
            <v>Centre Sud</v>
          </cell>
          <cell r="F44">
            <v>4.5</v>
          </cell>
          <cell r="G44">
            <v>89</v>
          </cell>
          <cell r="I44">
            <v>10</v>
          </cell>
          <cell r="L44">
            <v>4</v>
          </cell>
          <cell r="N44">
            <v>335000</v>
          </cell>
          <cell r="O44" t="str">
            <v>Ricci Fabienne et Charles</v>
          </cell>
          <cell r="Q44" t="str">
            <v>Vendu</v>
          </cell>
          <cell r="R44">
            <v>39538</v>
          </cell>
          <cell r="S44" t="str">
            <v>-</v>
          </cell>
          <cell r="AD44" t="str">
            <v>Corcelles</v>
          </cell>
        </row>
        <row r="45">
          <cell r="A45" t="str">
            <v>0049-05</v>
          </cell>
          <cell r="B45" t="str">
            <v>5420/F</v>
          </cell>
          <cell r="C45" t="str">
            <v>Appartement</v>
          </cell>
          <cell r="D45" t="str">
            <v>1er</v>
          </cell>
          <cell r="F45">
            <v>4.5</v>
          </cell>
          <cell r="G45">
            <v>151</v>
          </cell>
          <cell r="I45">
            <v>10</v>
          </cell>
          <cell r="L45">
            <v>6</v>
          </cell>
          <cell r="N45">
            <v>570000</v>
          </cell>
          <cell r="O45" t="str">
            <v>Jeanneret Isabelle</v>
          </cell>
          <cell r="Q45" t="str">
            <v>Vendu</v>
          </cell>
          <cell r="R45">
            <v>40999</v>
          </cell>
          <cell r="S45" t="str">
            <v>-</v>
          </cell>
          <cell r="AD45">
            <v>38817</v>
          </cell>
        </row>
        <row r="46">
          <cell r="A46" t="str">
            <v>0049-06</v>
          </cell>
          <cell r="B46" t="str">
            <v>5421/G</v>
          </cell>
          <cell r="C46" t="str">
            <v>Appartement</v>
          </cell>
          <cell r="D46" t="str">
            <v>1er</v>
          </cell>
          <cell r="F46">
            <v>4.5</v>
          </cell>
          <cell r="G46">
            <v>98</v>
          </cell>
          <cell r="N46">
            <v>450000</v>
          </cell>
          <cell r="O46" t="str">
            <v>Jean-Baptiste Marie-Junie</v>
          </cell>
          <cell r="Q46" t="str">
            <v>Vendu</v>
          </cell>
          <cell r="R46">
            <v>39263</v>
          </cell>
          <cell r="S46" t="str">
            <v>-</v>
          </cell>
        </row>
        <row r="47">
          <cell r="A47" t="str">
            <v>0049-07</v>
          </cell>
          <cell r="B47" t="str">
            <v>5422/H</v>
          </cell>
          <cell r="D47" t="str">
            <v>1er/2ème</v>
          </cell>
          <cell r="F47">
            <v>5.5</v>
          </cell>
          <cell r="G47">
            <v>173</v>
          </cell>
          <cell r="N47">
            <v>640000</v>
          </cell>
          <cell r="O47" t="str">
            <v>Manic Sandra et Dragan</v>
          </cell>
          <cell r="Q47" t="str">
            <v>Vendu</v>
          </cell>
          <cell r="R47">
            <v>40421</v>
          </cell>
          <cell r="S47" t="str">
            <v>-</v>
          </cell>
        </row>
        <row r="48">
          <cell r="A48" t="str">
            <v>0049-08</v>
          </cell>
          <cell r="B48" t="str">
            <v>C5449</v>
          </cell>
          <cell r="C48" t="str">
            <v>Place de parc intérieure simple</v>
          </cell>
          <cell r="D48" t="str">
            <v>Sous-sol</v>
          </cell>
          <cell r="E48">
            <v>1</v>
          </cell>
          <cell r="F48" t="str">
            <v>-</v>
          </cell>
          <cell r="G48" t="str">
            <v>-</v>
          </cell>
          <cell r="I48" t="str">
            <v>-</v>
          </cell>
          <cell r="K48" t="str">
            <v>-</v>
          </cell>
          <cell r="L48" t="str">
            <v>-</v>
          </cell>
          <cell r="M48" t="str">
            <v>-</v>
          </cell>
          <cell r="N48">
            <v>28000</v>
          </cell>
          <cell r="O48" t="str">
            <v>-</v>
          </cell>
          <cell r="Q48" t="str">
            <v>A vendre</v>
          </cell>
          <cell r="R48">
            <v>43105</v>
          </cell>
          <cell r="S48" t="str">
            <v>EJ prévisionnelle: aujourd'hui  + 6 mois !</v>
          </cell>
        </row>
        <row r="49">
          <cell r="A49" t="str">
            <v>0049-09</v>
          </cell>
          <cell r="B49" t="str">
            <v>C5450</v>
          </cell>
          <cell r="C49" t="str">
            <v>Place de parc intérieure simple</v>
          </cell>
          <cell r="D49" t="str">
            <v>Sous-sol</v>
          </cell>
          <cell r="E49">
            <v>2</v>
          </cell>
          <cell r="F49" t="str">
            <v>-</v>
          </cell>
          <cell r="G49" t="str">
            <v>-</v>
          </cell>
          <cell r="I49" t="str">
            <v>-</v>
          </cell>
          <cell r="K49" t="str">
            <v>-</v>
          </cell>
          <cell r="L49" t="str">
            <v>-</v>
          </cell>
          <cell r="M49" t="str">
            <v>-</v>
          </cell>
          <cell r="N49">
            <v>28000</v>
          </cell>
          <cell r="O49" t="str">
            <v>cf. Quorum</v>
          </cell>
          <cell r="Q49" t="str">
            <v>Loué</v>
          </cell>
          <cell r="R49">
            <v>43105</v>
          </cell>
          <cell r="S49" t="str">
            <v>EJ prévisionnelle: aujourd'hui  + 6 mois !</v>
          </cell>
        </row>
        <row r="50">
          <cell r="A50" t="str">
            <v>0049-10</v>
          </cell>
          <cell r="B50" t="str">
            <v>C5451</v>
          </cell>
          <cell r="C50" t="str">
            <v>Place de parc intérieure simple</v>
          </cell>
          <cell r="D50" t="str">
            <v>Sous-sol</v>
          </cell>
          <cell r="E50">
            <v>3</v>
          </cell>
          <cell r="F50" t="str">
            <v>-</v>
          </cell>
          <cell r="G50" t="str">
            <v>-</v>
          </cell>
          <cell r="I50" t="str">
            <v>-</v>
          </cell>
          <cell r="K50" t="str">
            <v>-</v>
          </cell>
          <cell r="L50" t="str">
            <v>-</v>
          </cell>
          <cell r="M50" t="str">
            <v>-</v>
          </cell>
          <cell r="N50">
            <v>28000</v>
          </cell>
          <cell r="O50" t="str">
            <v>-</v>
          </cell>
          <cell r="Q50" t="str">
            <v>A vendre</v>
          </cell>
          <cell r="R50">
            <v>43105</v>
          </cell>
          <cell r="S50" t="str">
            <v>EJ prévisionnelle: aujourd'hui  + 6 mois !</v>
          </cell>
        </row>
        <row r="51">
          <cell r="A51" t="str">
            <v>0049-11</v>
          </cell>
          <cell r="B51" t="str">
            <v>C5452</v>
          </cell>
          <cell r="C51" t="str">
            <v>Place de parc intérieure simple</v>
          </cell>
          <cell r="D51" t="str">
            <v>Sous-sol</v>
          </cell>
          <cell r="E51">
            <v>4</v>
          </cell>
          <cell r="F51" t="str">
            <v>-</v>
          </cell>
          <cell r="G51" t="str">
            <v>-</v>
          </cell>
          <cell r="I51" t="str">
            <v>-</v>
          </cell>
          <cell r="K51" t="str">
            <v>-</v>
          </cell>
          <cell r="L51" t="str">
            <v>-</v>
          </cell>
          <cell r="M51" t="str">
            <v>-</v>
          </cell>
          <cell r="N51">
            <v>28000</v>
          </cell>
          <cell r="O51" t="str">
            <v>Jean-Baptiste Marie-Junie</v>
          </cell>
          <cell r="Q51" t="str">
            <v>Vendu</v>
          </cell>
          <cell r="R51">
            <v>39263</v>
          </cell>
          <cell r="S51" t="str">
            <v>-</v>
          </cell>
        </row>
        <row r="52">
          <cell r="A52" t="str">
            <v>0049-12</v>
          </cell>
          <cell r="B52" t="str">
            <v>C5453</v>
          </cell>
          <cell r="C52" t="str">
            <v>Place de parc intérieure simple</v>
          </cell>
          <cell r="D52" t="str">
            <v>Sous-sol</v>
          </cell>
          <cell r="E52">
            <v>5</v>
          </cell>
          <cell r="F52" t="str">
            <v>-</v>
          </cell>
          <cell r="G52" t="str">
            <v>-</v>
          </cell>
          <cell r="I52" t="str">
            <v>-</v>
          </cell>
          <cell r="K52" t="str">
            <v>-</v>
          </cell>
          <cell r="L52" t="str">
            <v>-</v>
          </cell>
          <cell r="M52" t="str">
            <v>-</v>
          </cell>
          <cell r="N52">
            <v>28000</v>
          </cell>
          <cell r="O52" t="str">
            <v>Jeanneret Isabelle</v>
          </cell>
          <cell r="Q52" t="str">
            <v>Vendu</v>
          </cell>
          <cell r="R52">
            <v>40999</v>
          </cell>
          <cell r="S52" t="str">
            <v>-</v>
          </cell>
        </row>
        <row r="53">
          <cell r="A53" t="str">
            <v>0049-13</v>
          </cell>
          <cell r="B53" t="str">
            <v>C5454</v>
          </cell>
          <cell r="C53" t="str">
            <v>Place de parc intérieure simple</v>
          </cell>
          <cell r="D53" t="str">
            <v>Sous-sol</v>
          </cell>
          <cell r="E53">
            <v>6</v>
          </cell>
          <cell r="F53" t="str">
            <v>-</v>
          </cell>
          <cell r="G53" t="str">
            <v>-</v>
          </cell>
          <cell r="I53" t="str">
            <v>-</v>
          </cell>
          <cell r="K53" t="str">
            <v>-</v>
          </cell>
          <cell r="L53" t="str">
            <v>-</v>
          </cell>
          <cell r="M53" t="str">
            <v>-</v>
          </cell>
          <cell r="N53">
            <v>28000</v>
          </cell>
          <cell r="O53" t="str">
            <v>-</v>
          </cell>
          <cell r="Q53" t="str">
            <v>A vendre</v>
          </cell>
          <cell r="R53">
            <v>43105</v>
          </cell>
          <cell r="S53" t="str">
            <v>EJ prévisionnelle: aujourd'hui  + 6 mois !</v>
          </cell>
          <cell r="AD53">
            <v>39814</v>
          </cell>
        </row>
        <row r="54">
          <cell r="A54" t="str">
            <v>0049-14</v>
          </cell>
          <cell r="B54" t="str">
            <v>C5455</v>
          </cell>
          <cell r="C54" t="str">
            <v>Place de parc intérieure simple</v>
          </cell>
          <cell r="D54" t="str">
            <v>Sous-sol</v>
          </cell>
          <cell r="E54">
            <v>7</v>
          </cell>
          <cell r="F54" t="str">
            <v>-</v>
          </cell>
          <cell r="G54" t="str">
            <v>-</v>
          </cell>
          <cell r="I54" t="str">
            <v>-</v>
          </cell>
          <cell r="K54" t="str">
            <v>-</v>
          </cell>
          <cell r="L54" t="str">
            <v>-</v>
          </cell>
          <cell r="M54" t="str">
            <v>-</v>
          </cell>
          <cell r="N54">
            <v>28000</v>
          </cell>
          <cell r="O54" t="str">
            <v>Ricci Fabienne et Charles</v>
          </cell>
          <cell r="Q54" t="str">
            <v>Vendu</v>
          </cell>
          <cell r="R54">
            <v>39538</v>
          </cell>
          <cell r="S54" t="str">
            <v>-</v>
          </cell>
        </row>
        <row r="55">
          <cell r="A55" t="str">
            <v>0049-15</v>
          </cell>
          <cell r="B55" t="str">
            <v>C5456</v>
          </cell>
          <cell r="C55" t="str">
            <v>Place de parc intérieure simple</v>
          </cell>
          <cell r="D55" t="str">
            <v>Sous-sol</v>
          </cell>
          <cell r="E55">
            <v>8</v>
          </cell>
          <cell r="F55" t="str">
            <v>-</v>
          </cell>
          <cell r="G55" t="str">
            <v>-</v>
          </cell>
          <cell r="I55" t="str">
            <v>-</v>
          </cell>
          <cell r="K55" t="str">
            <v>-</v>
          </cell>
          <cell r="L55" t="str">
            <v>-</v>
          </cell>
          <cell r="M55" t="str">
            <v>-</v>
          </cell>
          <cell r="N55">
            <v>35000</v>
          </cell>
          <cell r="O55" t="str">
            <v>Manic Sandra et Dragan</v>
          </cell>
          <cell r="Q55" t="str">
            <v>Vendu</v>
          </cell>
          <cell r="R55">
            <v>40421</v>
          </cell>
          <cell r="S55" t="str">
            <v>-</v>
          </cell>
          <cell r="AD55" t="str">
            <v>Cédric Métroz, 032 911 22 03, c.metroz@proimmob.ch</v>
          </cell>
        </row>
        <row r="56">
          <cell r="A56" t="str">
            <v>0049-16</v>
          </cell>
          <cell r="B56" t="str">
            <v>S12255</v>
          </cell>
          <cell r="C56" t="str">
            <v>Place de parc extérieure simple</v>
          </cell>
          <cell r="E56">
            <v>1</v>
          </cell>
          <cell r="F56" t="str">
            <v>-</v>
          </cell>
          <cell r="G56" t="str">
            <v>-</v>
          </cell>
          <cell r="I56" t="str">
            <v>-</v>
          </cell>
          <cell r="K56" t="str">
            <v>-</v>
          </cell>
          <cell r="L56" t="str">
            <v>-</v>
          </cell>
          <cell r="M56" t="str">
            <v>-</v>
          </cell>
          <cell r="N56">
            <v>0</v>
          </cell>
          <cell r="O56" t="str">
            <v>-</v>
          </cell>
          <cell r="Q56" t="str">
            <v>A vendre</v>
          </cell>
          <cell r="R56">
            <v>43105</v>
          </cell>
          <cell r="S56" t="str">
            <v>EJ prévisionnelle: aujourd'hui  + 6 mois !</v>
          </cell>
        </row>
        <row r="57">
          <cell r="A57" t="str">
            <v>0049-17</v>
          </cell>
          <cell r="B57" t="str">
            <v>S12256</v>
          </cell>
          <cell r="C57" t="str">
            <v>Place de parc extérieure simple</v>
          </cell>
          <cell r="E57">
            <v>2</v>
          </cell>
          <cell r="F57" t="str">
            <v>-</v>
          </cell>
          <cell r="G57" t="str">
            <v>-</v>
          </cell>
          <cell r="I57" t="str">
            <v>-</v>
          </cell>
          <cell r="K57" t="str">
            <v>-</v>
          </cell>
          <cell r="L57" t="str">
            <v>-</v>
          </cell>
          <cell r="M57" t="str">
            <v>-</v>
          </cell>
          <cell r="N57">
            <v>0</v>
          </cell>
          <cell r="O57" t="str">
            <v>-</v>
          </cell>
          <cell r="Q57" t="str">
            <v>A vendre</v>
          </cell>
          <cell r="R57">
            <v>43105</v>
          </cell>
          <cell r="S57" t="str">
            <v>EJ prévisionnelle: aujourd'hui  + 6 mois !</v>
          </cell>
          <cell r="AD57" t="str">
            <v>Jérôme Salvi, 032 967 99 55, jerome.salvi@sareg.ch</v>
          </cell>
        </row>
      </sheetData>
      <sheetData sheetId="12">
        <row r="106">
          <cell r="A106" t="str">
            <v>0231-01</v>
          </cell>
          <cell r="B106" t="str">
            <v>-</v>
          </cell>
          <cell r="C106" t="str">
            <v>Appartement</v>
          </cell>
          <cell r="D106" t="str">
            <v>Rez</v>
          </cell>
          <cell r="E106" t="str">
            <v>Sud</v>
          </cell>
          <cell r="F106">
            <v>3.5</v>
          </cell>
          <cell r="G106">
            <v>83.45</v>
          </cell>
          <cell r="I106">
            <v>13.05</v>
          </cell>
          <cell r="K106">
            <v>0</v>
          </cell>
          <cell r="L106">
            <v>0</v>
          </cell>
          <cell r="M106">
            <v>0</v>
          </cell>
          <cell r="N106">
            <v>0</v>
          </cell>
          <cell r="O106" t="str">
            <v>-</v>
          </cell>
          <cell r="Q106" t="str">
            <v>A vendre</v>
          </cell>
          <cell r="R106" t="str">
            <v xml:space="preserve"> </v>
          </cell>
          <cell r="S106" t="str">
            <v>-</v>
          </cell>
        </row>
        <row r="107">
          <cell r="A107" t="str">
            <v>0231-02</v>
          </cell>
          <cell r="C107" t="str">
            <v>Appartement</v>
          </cell>
          <cell r="D107" t="str">
            <v>Rez</v>
          </cell>
          <cell r="E107" t="str">
            <v>Est</v>
          </cell>
          <cell r="F107">
            <v>3.5</v>
          </cell>
          <cell r="G107">
            <v>82.28</v>
          </cell>
          <cell r="I107">
            <v>12.43</v>
          </cell>
          <cell r="K107">
            <v>0</v>
          </cell>
          <cell r="L107">
            <v>0</v>
          </cell>
          <cell r="M107">
            <v>0</v>
          </cell>
          <cell r="N107">
            <v>0</v>
          </cell>
          <cell r="O107" t="str">
            <v>-</v>
          </cell>
          <cell r="Q107" t="str">
            <v>A vendre</v>
          </cell>
          <cell r="R107" t="str">
            <v xml:space="preserve"> </v>
          </cell>
          <cell r="S107" t="str">
            <v>-</v>
          </cell>
          <cell r="AN107" t="str">
            <v xml:space="preserve"> </v>
          </cell>
        </row>
        <row r="108">
          <cell r="A108" t="str">
            <v>0231-03</v>
          </cell>
          <cell r="C108" t="str">
            <v>Appartement</v>
          </cell>
          <cell r="D108" t="str">
            <v>Rez</v>
          </cell>
          <cell r="E108" t="str">
            <v>Ouest</v>
          </cell>
          <cell r="F108">
            <v>4.5</v>
          </cell>
          <cell r="G108">
            <v>102.15</v>
          </cell>
          <cell r="I108">
            <v>12.6</v>
          </cell>
          <cell r="K108">
            <v>0</v>
          </cell>
          <cell r="L108">
            <v>0</v>
          </cell>
          <cell r="M108">
            <v>0</v>
          </cell>
          <cell r="N108">
            <v>0</v>
          </cell>
          <cell r="O108" t="str">
            <v>Walther Antoine</v>
          </cell>
          <cell r="Q108" t="str">
            <v>Pré réservé</v>
          </cell>
          <cell r="R108" t="str">
            <v xml:space="preserve"> </v>
          </cell>
          <cell r="S108" t="str">
            <v>-</v>
          </cell>
          <cell r="AN108" t="str">
            <v>Haut-des-Combes 8</v>
          </cell>
        </row>
        <row r="109">
          <cell r="A109" t="str">
            <v>0231-04</v>
          </cell>
          <cell r="C109" t="str">
            <v>Appartement</v>
          </cell>
          <cell r="D109" t="str">
            <v xml:space="preserve">1er </v>
          </cell>
          <cell r="E109" t="str">
            <v>Sud</v>
          </cell>
          <cell r="F109">
            <v>3.5</v>
          </cell>
          <cell r="G109">
            <v>83.72</v>
          </cell>
          <cell r="I109">
            <v>13.03</v>
          </cell>
          <cell r="K109">
            <v>0</v>
          </cell>
          <cell r="L109">
            <v>0</v>
          </cell>
          <cell r="M109">
            <v>0</v>
          </cell>
          <cell r="N109">
            <v>0</v>
          </cell>
          <cell r="O109" t="str">
            <v>-</v>
          </cell>
          <cell r="Q109" t="str">
            <v>A vendre</v>
          </cell>
          <cell r="R109" t="str">
            <v xml:space="preserve"> </v>
          </cell>
          <cell r="S109" t="str">
            <v>-</v>
          </cell>
          <cell r="AN109" t="str">
            <v>La Chaux-de-Fonds</v>
          </cell>
        </row>
        <row r="110">
          <cell r="A110" t="str">
            <v>0231-05</v>
          </cell>
          <cell r="C110" t="str">
            <v>Appartement</v>
          </cell>
          <cell r="D110" t="str">
            <v xml:space="preserve">1er </v>
          </cell>
          <cell r="E110" t="str">
            <v>Est</v>
          </cell>
          <cell r="F110">
            <v>4.5</v>
          </cell>
          <cell r="G110">
            <v>97.91</v>
          </cell>
          <cell r="I110">
            <v>12.29</v>
          </cell>
          <cell r="K110">
            <v>0</v>
          </cell>
          <cell r="L110">
            <v>0</v>
          </cell>
          <cell r="M110">
            <v>0</v>
          </cell>
          <cell r="N110">
            <v>0</v>
          </cell>
          <cell r="O110" t="str">
            <v>-</v>
          </cell>
          <cell r="Q110" t="str">
            <v>A vendre</v>
          </cell>
          <cell r="R110" t="str">
            <v xml:space="preserve"> </v>
          </cell>
          <cell r="S110" t="str">
            <v>-</v>
          </cell>
          <cell r="AN110">
            <v>42845</v>
          </cell>
        </row>
        <row r="111">
          <cell r="A111" t="str">
            <v>0231-06</v>
          </cell>
          <cell r="C111" t="str">
            <v>Appartement</v>
          </cell>
          <cell r="D111" t="str">
            <v xml:space="preserve">1er </v>
          </cell>
          <cell r="E111" t="str">
            <v>Ouest</v>
          </cell>
          <cell r="F111">
            <v>4.5</v>
          </cell>
          <cell r="G111">
            <v>102.54</v>
          </cell>
          <cell r="I111">
            <v>11.8</v>
          </cell>
          <cell r="K111">
            <v>0</v>
          </cell>
          <cell r="L111">
            <v>0</v>
          </cell>
          <cell r="M111">
            <v>0</v>
          </cell>
          <cell r="N111">
            <v>0</v>
          </cell>
          <cell r="O111" t="str">
            <v>-</v>
          </cell>
          <cell r="Q111" t="str">
            <v>A vendre</v>
          </cell>
          <cell r="R111" t="str">
            <v xml:space="preserve"> </v>
          </cell>
          <cell r="S111" t="str">
            <v>-</v>
          </cell>
        </row>
        <row r="112">
          <cell r="A112" t="str">
            <v>0231-07</v>
          </cell>
          <cell r="C112" t="str">
            <v>Appartement</v>
          </cell>
          <cell r="D112" t="str">
            <v>2ème</v>
          </cell>
          <cell r="E112" t="str">
            <v>Sud</v>
          </cell>
          <cell r="F112">
            <v>3.5</v>
          </cell>
          <cell r="G112">
            <v>83.72</v>
          </cell>
          <cell r="I112">
            <v>13.03</v>
          </cell>
          <cell r="K112">
            <v>0</v>
          </cell>
          <cell r="L112">
            <v>0</v>
          </cell>
          <cell r="M112">
            <v>0</v>
          </cell>
          <cell r="N112">
            <v>0</v>
          </cell>
          <cell r="O112" t="str">
            <v>Theuvenat Florence</v>
          </cell>
          <cell r="Q112" t="str">
            <v>Pré réservé</v>
          </cell>
          <cell r="R112" t="str">
            <v xml:space="preserve"> </v>
          </cell>
          <cell r="S112" t="str">
            <v>-</v>
          </cell>
          <cell r="AN112" t="str">
            <v xml:space="preserve"> </v>
          </cell>
        </row>
        <row r="113">
          <cell r="A113" t="str">
            <v>0231-08</v>
          </cell>
          <cell r="C113" t="str">
            <v>Appartement</v>
          </cell>
          <cell r="D113" t="str">
            <v>2ème</v>
          </cell>
          <cell r="E113" t="str">
            <v>Est</v>
          </cell>
          <cell r="F113">
            <v>4.5</v>
          </cell>
          <cell r="G113">
            <v>97.91</v>
          </cell>
          <cell r="I113">
            <v>12.29</v>
          </cell>
          <cell r="K113">
            <v>0</v>
          </cell>
          <cell r="L113">
            <v>0</v>
          </cell>
          <cell r="M113">
            <v>0</v>
          </cell>
          <cell r="N113">
            <v>0</v>
          </cell>
          <cell r="O113" t="str">
            <v>-</v>
          </cell>
          <cell r="Q113" t="str">
            <v>A vendre</v>
          </cell>
          <cell r="R113" t="str">
            <v xml:space="preserve"> </v>
          </cell>
          <cell r="S113" t="str">
            <v>-</v>
          </cell>
          <cell r="AN113"/>
        </row>
        <row r="114">
          <cell r="A114" t="str">
            <v>0231-09</v>
          </cell>
          <cell r="C114" t="str">
            <v>Appartement</v>
          </cell>
          <cell r="D114" t="str">
            <v>2ème</v>
          </cell>
          <cell r="E114" t="str">
            <v>Ouest</v>
          </cell>
          <cell r="F114">
            <v>4.5</v>
          </cell>
          <cell r="G114">
            <v>102.54</v>
          </cell>
          <cell r="I114">
            <v>11.8</v>
          </cell>
          <cell r="K114">
            <v>0</v>
          </cell>
          <cell r="L114">
            <v>0</v>
          </cell>
          <cell r="M114">
            <v>0</v>
          </cell>
          <cell r="N114">
            <v>0</v>
          </cell>
          <cell r="O114" t="str">
            <v>-</v>
          </cell>
          <cell r="Q114" t="str">
            <v>A vendre</v>
          </cell>
          <cell r="R114" t="str">
            <v xml:space="preserve"> </v>
          </cell>
          <cell r="S114" t="str">
            <v>-</v>
          </cell>
          <cell r="AN114"/>
        </row>
        <row r="115">
          <cell r="A115" t="str">
            <v>0231-10</v>
          </cell>
          <cell r="C115" t="str">
            <v>Attique</v>
          </cell>
          <cell r="D115" t="str">
            <v>Attique</v>
          </cell>
          <cell r="E115" t="str">
            <v>Est</v>
          </cell>
          <cell r="F115">
            <v>4.5</v>
          </cell>
          <cell r="G115">
            <v>94.41</v>
          </cell>
          <cell r="I115">
            <v>33.31</v>
          </cell>
          <cell r="K115">
            <v>0</v>
          </cell>
          <cell r="L115">
            <v>0</v>
          </cell>
          <cell r="M115">
            <v>0</v>
          </cell>
          <cell r="N115">
            <v>0</v>
          </cell>
          <cell r="O115" t="str">
            <v>-</v>
          </cell>
          <cell r="Q115" t="str">
            <v>A vendre</v>
          </cell>
          <cell r="R115" t="str">
            <v xml:space="preserve"> </v>
          </cell>
          <cell r="S115" t="str">
            <v>-</v>
          </cell>
          <cell r="AN115"/>
        </row>
        <row r="116">
          <cell r="A116" t="str">
            <v>0231-11</v>
          </cell>
          <cell r="C116" t="str">
            <v>Attique</v>
          </cell>
          <cell r="D116" t="str">
            <v>Attique</v>
          </cell>
          <cell r="E116" t="str">
            <v>Ouest</v>
          </cell>
          <cell r="F116">
            <v>4.5</v>
          </cell>
          <cell r="G116">
            <v>95.28</v>
          </cell>
          <cell r="I116">
            <v>51.92</v>
          </cell>
          <cell r="K116">
            <v>0</v>
          </cell>
          <cell r="L116">
            <v>0</v>
          </cell>
          <cell r="M116">
            <v>0</v>
          </cell>
          <cell r="N116">
            <v>0</v>
          </cell>
          <cell r="O116" t="str">
            <v>Walther Antoine</v>
          </cell>
          <cell r="Q116" t="str">
            <v>Pré réservé</v>
          </cell>
          <cell r="R116" t="str">
            <v xml:space="preserve"> </v>
          </cell>
          <cell r="S116" t="str">
            <v>-</v>
          </cell>
        </row>
        <row r="117">
          <cell r="A117" t="str">
            <v>0231-12</v>
          </cell>
          <cell r="C117" t="str">
            <v>Place de parc intérieure simple</v>
          </cell>
          <cell r="D117" t="str">
            <v>Sous-sol</v>
          </cell>
          <cell r="E117">
            <v>1</v>
          </cell>
          <cell r="F117" t="str">
            <v>-</v>
          </cell>
          <cell r="G117" t="str">
            <v>-</v>
          </cell>
          <cell r="I117" t="str">
            <v>-</v>
          </cell>
          <cell r="K117" t="str">
            <v>-</v>
          </cell>
          <cell r="L117" t="str">
            <v>-</v>
          </cell>
          <cell r="M117" t="str">
            <v>-</v>
          </cell>
          <cell r="N117">
            <v>0</v>
          </cell>
          <cell r="O117" t="str">
            <v>-</v>
          </cell>
          <cell r="Q117" t="str">
            <v>A vendre</v>
          </cell>
          <cell r="R117" t="str">
            <v xml:space="preserve"> </v>
          </cell>
          <cell r="S117" t="str">
            <v>-</v>
          </cell>
          <cell r="AN117"/>
        </row>
        <row r="118">
          <cell r="A118" t="str">
            <v>0231-13</v>
          </cell>
          <cell r="C118" t="str">
            <v>Place de parc intérieure simple</v>
          </cell>
          <cell r="D118" t="str">
            <v>Sous-sol</v>
          </cell>
          <cell r="E118">
            <v>2</v>
          </cell>
          <cell r="F118" t="str">
            <v>-</v>
          </cell>
          <cell r="G118" t="str">
            <v>-</v>
          </cell>
          <cell r="I118" t="str">
            <v>-</v>
          </cell>
          <cell r="K118" t="str">
            <v>-</v>
          </cell>
          <cell r="L118" t="str">
            <v>-</v>
          </cell>
          <cell r="M118" t="str">
            <v>-</v>
          </cell>
          <cell r="N118">
            <v>0</v>
          </cell>
          <cell r="O118" t="str">
            <v>-</v>
          </cell>
          <cell r="Q118" t="str">
            <v>A vendre</v>
          </cell>
          <cell r="R118" t="str">
            <v xml:space="preserve"> </v>
          </cell>
          <cell r="S118" t="str">
            <v>-</v>
          </cell>
          <cell r="AN118"/>
        </row>
        <row r="119">
          <cell r="A119" t="str">
            <v>0231-14</v>
          </cell>
          <cell r="C119" t="str">
            <v>Place de parc intérieure simple</v>
          </cell>
          <cell r="D119" t="str">
            <v>Sous-sol</v>
          </cell>
          <cell r="E119">
            <v>3</v>
          </cell>
          <cell r="F119" t="str">
            <v>-</v>
          </cell>
          <cell r="G119" t="str">
            <v>-</v>
          </cell>
          <cell r="I119" t="str">
            <v>-</v>
          </cell>
          <cell r="K119" t="str">
            <v>-</v>
          </cell>
          <cell r="L119" t="str">
            <v>-</v>
          </cell>
          <cell r="M119" t="str">
            <v>-</v>
          </cell>
          <cell r="N119">
            <v>0</v>
          </cell>
          <cell r="O119" t="str">
            <v>-</v>
          </cell>
          <cell r="Q119" t="str">
            <v>A vendre</v>
          </cell>
          <cell r="R119" t="str">
            <v xml:space="preserve"> </v>
          </cell>
          <cell r="S119" t="str">
            <v>-</v>
          </cell>
          <cell r="AN119"/>
        </row>
        <row r="120">
          <cell r="A120" t="str">
            <v>0231-15</v>
          </cell>
          <cell r="C120" t="str">
            <v>Place de parc intérieure simple</v>
          </cell>
          <cell r="D120" t="str">
            <v>Sous-sol</v>
          </cell>
          <cell r="E120">
            <v>4</v>
          </cell>
          <cell r="F120" t="str">
            <v>-</v>
          </cell>
          <cell r="G120" t="str">
            <v>-</v>
          </cell>
          <cell r="I120" t="str">
            <v>-</v>
          </cell>
          <cell r="K120" t="str">
            <v>-</v>
          </cell>
          <cell r="L120" t="str">
            <v>-</v>
          </cell>
          <cell r="M120" t="str">
            <v>-</v>
          </cell>
          <cell r="N120">
            <v>0</v>
          </cell>
          <cell r="O120" t="str">
            <v>-</v>
          </cell>
          <cell r="Q120" t="str">
            <v>A vendre</v>
          </cell>
          <cell r="R120" t="str">
            <v xml:space="preserve"> </v>
          </cell>
          <cell r="S120" t="str">
            <v>-</v>
          </cell>
          <cell r="AN120" t="str">
            <v>Cédric/Fabio</v>
          </cell>
        </row>
        <row r="121">
          <cell r="A121" t="str">
            <v>0231-16</v>
          </cell>
          <cell r="C121" t="str">
            <v>Place de parc intérieure simple</v>
          </cell>
          <cell r="D121" t="str">
            <v>Sous-sol</v>
          </cell>
          <cell r="E121">
            <v>5</v>
          </cell>
          <cell r="F121" t="str">
            <v>-</v>
          </cell>
          <cell r="G121" t="str">
            <v>-</v>
          </cell>
          <cell r="I121" t="str">
            <v>-</v>
          </cell>
          <cell r="K121" t="str">
            <v>-</v>
          </cell>
          <cell r="L121" t="str">
            <v>-</v>
          </cell>
          <cell r="M121" t="str">
            <v>-</v>
          </cell>
          <cell r="N121">
            <v>0</v>
          </cell>
          <cell r="O121" t="str">
            <v>-</v>
          </cell>
          <cell r="Q121" t="str">
            <v>A vendre</v>
          </cell>
          <cell r="R121" t="str">
            <v xml:space="preserve"> </v>
          </cell>
          <cell r="S121" t="str">
            <v>-</v>
          </cell>
          <cell r="AN121"/>
        </row>
        <row r="122">
          <cell r="A122" t="str">
            <v>0231-17</v>
          </cell>
          <cell r="C122" t="str">
            <v>Place de parc intérieure simple</v>
          </cell>
          <cell r="D122" t="str">
            <v>Sous-sol</v>
          </cell>
          <cell r="E122">
            <v>6</v>
          </cell>
          <cell r="F122" t="str">
            <v>-</v>
          </cell>
          <cell r="G122" t="str">
            <v>-</v>
          </cell>
          <cell r="I122" t="str">
            <v>-</v>
          </cell>
          <cell r="K122" t="str">
            <v>-</v>
          </cell>
          <cell r="L122" t="str">
            <v>-</v>
          </cell>
          <cell r="M122" t="str">
            <v>-</v>
          </cell>
          <cell r="N122">
            <v>0</v>
          </cell>
          <cell r="O122" t="str">
            <v>-</v>
          </cell>
          <cell r="Q122" t="str">
            <v>A vendre</v>
          </cell>
          <cell r="R122" t="str">
            <v xml:space="preserve"> </v>
          </cell>
          <cell r="S122" t="str">
            <v>-</v>
          </cell>
          <cell r="AN122"/>
        </row>
        <row r="123">
          <cell r="A123" t="str">
            <v>0231-18</v>
          </cell>
          <cell r="C123" t="str">
            <v>Place de parc intérieure simple</v>
          </cell>
          <cell r="D123" t="str">
            <v>Sous-sol</v>
          </cell>
          <cell r="E123">
            <v>7</v>
          </cell>
          <cell r="F123" t="str">
            <v>-</v>
          </cell>
          <cell r="G123" t="str">
            <v>-</v>
          </cell>
          <cell r="I123" t="str">
            <v>-</v>
          </cell>
          <cell r="K123" t="str">
            <v>-</v>
          </cell>
          <cell r="L123" t="str">
            <v>-</v>
          </cell>
          <cell r="M123" t="str">
            <v>-</v>
          </cell>
          <cell r="N123">
            <v>0</v>
          </cell>
          <cell r="O123" t="str">
            <v>-</v>
          </cell>
          <cell r="Q123" t="str">
            <v>A vendre</v>
          </cell>
          <cell r="R123" t="str">
            <v xml:space="preserve"> </v>
          </cell>
          <cell r="S123" t="str">
            <v>-</v>
          </cell>
          <cell r="AN123"/>
        </row>
        <row r="124">
          <cell r="A124" t="str">
            <v>0231-19</v>
          </cell>
          <cell r="C124" t="str">
            <v>Place de parc intérieure simple</v>
          </cell>
          <cell r="D124" t="str">
            <v>Sous-sol</v>
          </cell>
          <cell r="E124">
            <v>8</v>
          </cell>
          <cell r="F124" t="str">
            <v>-</v>
          </cell>
          <cell r="G124" t="str">
            <v>-</v>
          </cell>
          <cell r="I124" t="str">
            <v>-</v>
          </cell>
          <cell r="K124" t="str">
            <v>-</v>
          </cell>
          <cell r="L124" t="str">
            <v>-</v>
          </cell>
          <cell r="M124" t="str">
            <v>-</v>
          </cell>
          <cell r="N124">
            <v>0</v>
          </cell>
          <cell r="O124" t="str">
            <v>-</v>
          </cell>
          <cell r="Q124" t="str">
            <v>A vendre</v>
          </cell>
          <cell r="R124" t="str">
            <v xml:space="preserve"> </v>
          </cell>
          <cell r="S124" t="str">
            <v>-</v>
          </cell>
          <cell r="AN124" t="str">
            <v>Domingo Atan</v>
          </cell>
        </row>
        <row r="125">
          <cell r="A125" t="str">
            <v>0231-20</v>
          </cell>
          <cell r="C125" t="str">
            <v>Place de parc intérieure simple</v>
          </cell>
          <cell r="D125" t="str">
            <v>Sous-sol</v>
          </cell>
          <cell r="E125">
            <v>9</v>
          </cell>
          <cell r="F125" t="str">
            <v>-</v>
          </cell>
          <cell r="G125" t="str">
            <v>-</v>
          </cell>
          <cell r="I125" t="str">
            <v>-</v>
          </cell>
          <cell r="K125" t="str">
            <v>-</v>
          </cell>
          <cell r="L125" t="str">
            <v>-</v>
          </cell>
          <cell r="M125" t="str">
            <v>-</v>
          </cell>
          <cell r="N125">
            <v>0</v>
          </cell>
          <cell r="O125" t="str">
            <v>-</v>
          </cell>
          <cell r="Q125" t="str">
            <v>A vendre</v>
          </cell>
          <cell r="R125" t="str">
            <v xml:space="preserve"> </v>
          </cell>
          <cell r="S125" t="str">
            <v>-</v>
          </cell>
          <cell r="AN125"/>
        </row>
        <row r="126">
          <cell r="A126" t="str">
            <v>0231-21</v>
          </cell>
          <cell r="C126" t="str">
            <v>Place de parc intérieure simple</v>
          </cell>
          <cell r="D126" t="str">
            <v>Sous-sol</v>
          </cell>
          <cell r="E126">
            <v>10</v>
          </cell>
          <cell r="F126" t="str">
            <v>-</v>
          </cell>
          <cell r="G126" t="str">
            <v>-</v>
          </cell>
          <cell r="I126" t="str">
            <v>-</v>
          </cell>
          <cell r="K126" t="str">
            <v>-</v>
          </cell>
          <cell r="L126" t="str">
            <v>-</v>
          </cell>
          <cell r="M126" t="str">
            <v>-</v>
          </cell>
          <cell r="N126">
            <v>0</v>
          </cell>
          <cell r="O126" t="str">
            <v>-</v>
          </cell>
          <cell r="Q126" t="str">
            <v>A vendre</v>
          </cell>
          <cell r="R126" t="str">
            <v xml:space="preserve"> </v>
          </cell>
          <cell r="S126" t="str">
            <v>-</v>
          </cell>
        </row>
        <row r="127">
          <cell r="A127" t="str">
            <v>0231-22</v>
          </cell>
          <cell r="C127" t="str">
            <v>Place de parc intérieure simple</v>
          </cell>
          <cell r="D127" t="str">
            <v>Sous-sol</v>
          </cell>
          <cell r="E127">
            <v>11</v>
          </cell>
          <cell r="F127" t="str">
            <v>-</v>
          </cell>
          <cell r="G127" t="str">
            <v>-</v>
          </cell>
          <cell r="I127" t="str">
            <v>-</v>
          </cell>
          <cell r="K127" t="str">
            <v>-</v>
          </cell>
          <cell r="L127" t="str">
            <v>-</v>
          </cell>
          <cell r="M127" t="str">
            <v>-</v>
          </cell>
          <cell r="N127">
            <v>0</v>
          </cell>
          <cell r="O127" t="str">
            <v>-</v>
          </cell>
          <cell r="Q127" t="str">
            <v>A vendre</v>
          </cell>
          <cell r="R127" t="str">
            <v xml:space="preserve"> </v>
          </cell>
          <cell r="S127" t="str">
            <v>-</v>
          </cell>
        </row>
        <row r="128">
          <cell r="A128" t="str">
            <v>0231-23</v>
          </cell>
          <cell r="C128" t="str">
            <v>Place de parc intérieure simple</v>
          </cell>
          <cell r="D128" t="str">
            <v>Sous-sol</v>
          </cell>
          <cell r="E128">
            <v>12</v>
          </cell>
          <cell r="F128" t="str">
            <v>-</v>
          </cell>
          <cell r="G128" t="str">
            <v>-</v>
          </cell>
          <cell r="I128" t="str">
            <v>-</v>
          </cell>
          <cell r="K128" t="str">
            <v>-</v>
          </cell>
          <cell r="L128" t="str">
            <v>-</v>
          </cell>
          <cell r="M128" t="str">
            <v>-</v>
          </cell>
          <cell r="N128">
            <v>0</v>
          </cell>
          <cell r="O128" t="str">
            <v>-</v>
          </cell>
          <cell r="Q128" t="str">
            <v>A vendre</v>
          </cell>
          <cell r="R128" t="str">
            <v xml:space="preserve"> </v>
          </cell>
          <cell r="S128" t="str">
            <v>-</v>
          </cell>
        </row>
        <row r="129">
          <cell r="A129" t="str">
            <v>0231-24</v>
          </cell>
          <cell r="C129" t="str">
            <v>Place de parc intérieure simple</v>
          </cell>
          <cell r="D129" t="str">
            <v>Sous-sol</v>
          </cell>
          <cell r="E129">
            <v>13</v>
          </cell>
          <cell r="F129" t="str">
            <v>-</v>
          </cell>
          <cell r="G129" t="str">
            <v>-</v>
          </cell>
          <cell r="I129" t="str">
            <v>-</v>
          </cell>
          <cell r="K129" t="str">
            <v>-</v>
          </cell>
          <cell r="L129" t="str">
            <v>-</v>
          </cell>
          <cell r="M129" t="str">
            <v>-</v>
          </cell>
          <cell r="N129">
            <v>0</v>
          </cell>
          <cell r="O129" t="str">
            <v>-</v>
          </cell>
          <cell r="Q129" t="str">
            <v>A vendre</v>
          </cell>
          <cell r="R129" t="str">
            <v xml:space="preserve"> </v>
          </cell>
          <cell r="S129" t="str">
            <v>-</v>
          </cell>
        </row>
      </sheetData>
      <sheetData sheetId="13"/>
      <sheetData sheetId="14">
        <row r="41">
          <cell r="A41" t="str">
            <v>0058-01</v>
          </cell>
          <cell r="B41">
            <v>17740</v>
          </cell>
          <cell r="C41" t="str">
            <v>Villa individuelle</v>
          </cell>
          <cell r="D41" t="str">
            <v>Route de l'Orée du Bois 19</v>
          </cell>
          <cell r="E41">
            <v>5.5</v>
          </cell>
          <cell r="F41">
            <v>681</v>
          </cell>
          <cell r="G41">
            <v>0</v>
          </cell>
          <cell r="H41">
            <v>0</v>
          </cell>
          <cell r="I41">
            <v>0</v>
          </cell>
          <cell r="J41">
            <v>0</v>
          </cell>
          <cell r="L41">
            <v>0</v>
          </cell>
          <cell r="M41">
            <v>0</v>
          </cell>
          <cell r="N41">
            <v>0</v>
          </cell>
          <cell r="P41">
            <v>0</v>
          </cell>
          <cell r="Q41">
            <v>0</v>
          </cell>
          <cell r="R41">
            <v>644000</v>
          </cell>
          <cell r="S41" t="str">
            <v>Navarro Francesca et Daniel</v>
          </cell>
          <cell r="U41" t="str">
            <v>Vendu</v>
          </cell>
          <cell r="V41">
            <v>40724</v>
          </cell>
        </row>
        <row r="42">
          <cell r="A42" t="str">
            <v>0058-02</v>
          </cell>
          <cell r="B42">
            <v>17741</v>
          </cell>
          <cell r="C42" t="str">
            <v>Villa individuelle</v>
          </cell>
          <cell r="D42" t="str">
            <v>Route de l'Orée du Bois 20</v>
          </cell>
          <cell r="E42">
            <v>5.5</v>
          </cell>
          <cell r="F42">
            <v>762</v>
          </cell>
          <cell r="G42">
            <v>0</v>
          </cell>
          <cell r="H42">
            <v>0</v>
          </cell>
          <cell r="I42">
            <v>0</v>
          </cell>
          <cell r="J42">
            <v>0</v>
          </cell>
          <cell r="L42">
            <v>0</v>
          </cell>
          <cell r="M42">
            <v>0</v>
          </cell>
          <cell r="N42">
            <v>0</v>
          </cell>
          <cell r="P42">
            <v>0</v>
          </cell>
          <cell r="Q42">
            <v>0</v>
          </cell>
          <cell r="R42">
            <v>800000</v>
          </cell>
          <cell r="S42" t="str">
            <v>Cerreto Sarah et Daniel</v>
          </cell>
          <cell r="U42" t="str">
            <v>Vendu</v>
          </cell>
          <cell r="V42">
            <v>40633</v>
          </cell>
          <cell r="W42" t="str">
            <v>-</v>
          </cell>
          <cell r="AH42" t="str">
            <v>L'Orée du Bois │ côté jardin</v>
          </cell>
        </row>
        <row r="43">
          <cell r="A43" t="str">
            <v>0058-03</v>
          </cell>
          <cell r="B43">
            <v>19243</v>
          </cell>
          <cell r="C43" t="str">
            <v>Villa mitoyenne</v>
          </cell>
          <cell r="D43" t="str">
            <v>Route de l'Orée du Bois 21</v>
          </cell>
          <cell r="E43">
            <v>5.5</v>
          </cell>
          <cell r="F43">
            <v>449</v>
          </cell>
          <cell r="G43">
            <v>0</v>
          </cell>
          <cell r="H43">
            <v>0</v>
          </cell>
          <cell r="I43">
            <v>0</v>
          </cell>
          <cell r="J43">
            <v>0</v>
          </cell>
          <cell r="L43">
            <v>0</v>
          </cell>
          <cell r="M43">
            <v>0</v>
          </cell>
          <cell r="N43">
            <v>0</v>
          </cell>
          <cell r="P43">
            <v>0</v>
          </cell>
          <cell r="Q43">
            <v>0</v>
          </cell>
          <cell r="R43">
            <v>680000</v>
          </cell>
          <cell r="S43" t="str">
            <v>Hizarci Özlem et Soner</v>
          </cell>
          <cell r="U43" t="str">
            <v>Vendu</v>
          </cell>
          <cell r="V43">
            <v>42094</v>
          </cell>
          <cell r="W43" t="str">
            <v>-</v>
          </cell>
        </row>
        <row r="44">
          <cell r="A44" t="str">
            <v>0058-03a</v>
          </cell>
          <cell r="B44">
            <v>19244</v>
          </cell>
          <cell r="C44" t="str">
            <v>Villa mitoyenne</v>
          </cell>
          <cell r="D44" t="str">
            <v>Route de l'Orée du Bois 21 a</v>
          </cell>
          <cell r="E44">
            <v>4.5</v>
          </cell>
          <cell r="F44">
            <v>312</v>
          </cell>
          <cell r="G44">
            <v>0</v>
          </cell>
          <cell r="H44">
            <v>0</v>
          </cell>
          <cell r="I44">
            <v>0</v>
          </cell>
          <cell r="J44">
            <v>0</v>
          </cell>
          <cell r="L44">
            <v>0</v>
          </cell>
          <cell r="M44">
            <v>0</v>
          </cell>
          <cell r="N44">
            <v>0</v>
          </cell>
          <cell r="P44">
            <v>0</v>
          </cell>
          <cell r="Q44">
            <v>0</v>
          </cell>
          <cell r="R44">
            <v>628000</v>
          </cell>
          <cell r="S44" t="str">
            <v>Ruedi Nathalie et Vonlanthen Serge</v>
          </cell>
          <cell r="U44" t="str">
            <v>Vendu</v>
          </cell>
          <cell r="V44">
            <v>42460</v>
          </cell>
          <cell r="W44" t="str">
            <v>Technicien: Joao Reis-Rodrigues</v>
          </cell>
          <cell r="AH44" t="str">
            <v>La Chaux-de-Fonds</v>
          </cell>
        </row>
        <row r="45">
          <cell r="A45" t="str">
            <v>0058-04</v>
          </cell>
          <cell r="B45">
            <v>18772</v>
          </cell>
          <cell r="C45" t="str">
            <v>Villa mitoyenne</v>
          </cell>
          <cell r="D45" t="str">
            <v>Route de l'Orée du Bois 22</v>
          </cell>
          <cell r="E45">
            <v>5.5</v>
          </cell>
          <cell r="F45">
            <v>379.5</v>
          </cell>
          <cell r="G45">
            <v>0</v>
          </cell>
          <cell r="H45">
            <v>0</v>
          </cell>
          <cell r="I45">
            <v>0</v>
          </cell>
          <cell r="J45">
            <v>0</v>
          </cell>
          <cell r="L45">
            <v>0</v>
          </cell>
          <cell r="M45">
            <v>0</v>
          </cell>
          <cell r="N45">
            <v>0</v>
          </cell>
          <cell r="P45">
            <v>0</v>
          </cell>
          <cell r="Q45">
            <v>0</v>
          </cell>
          <cell r="R45">
            <v>670000</v>
          </cell>
          <cell r="S45" t="str">
            <v>Rustico Vanessa</v>
          </cell>
          <cell r="U45" t="str">
            <v>Vendu</v>
          </cell>
          <cell r="V45">
            <v>42460</v>
          </cell>
          <cell r="W45" t="str">
            <v>Technicien: Joao Reis-Rodrigues</v>
          </cell>
        </row>
        <row r="46">
          <cell r="A46" t="str">
            <v>0058-04a</v>
          </cell>
          <cell r="B46">
            <v>18773</v>
          </cell>
          <cell r="C46" t="str">
            <v>Villa mitoyenne</v>
          </cell>
          <cell r="D46" t="str">
            <v>Route de l'Orée du Bois 22 a</v>
          </cell>
          <cell r="E46">
            <v>4.5</v>
          </cell>
          <cell r="F46">
            <v>379.5</v>
          </cell>
          <cell r="G46">
            <v>0</v>
          </cell>
          <cell r="H46">
            <v>0</v>
          </cell>
          <cell r="I46">
            <v>0</v>
          </cell>
          <cell r="J46">
            <v>0</v>
          </cell>
          <cell r="L46">
            <v>0</v>
          </cell>
          <cell r="M46">
            <v>0</v>
          </cell>
          <cell r="N46">
            <v>0</v>
          </cell>
          <cell r="P46">
            <v>0</v>
          </cell>
          <cell r="Q46">
            <v>0</v>
          </cell>
          <cell r="R46">
            <v>630000</v>
          </cell>
          <cell r="S46" t="str">
            <v>Manickam Sivasithamparam et Sivasithamparam Santhakumari</v>
          </cell>
          <cell r="U46" t="str">
            <v>Vendu</v>
          </cell>
          <cell r="V46">
            <v>41623</v>
          </cell>
          <cell r="W46" t="str">
            <v>-</v>
          </cell>
        </row>
        <row r="47">
          <cell r="A47" t="str">
            <v>0058-05</v>
          </cell>
          <cell r="B47">
            <v>17769</v>
          </cell>
          <cell r="C47" t="str">
            <v>Villa individuelle</v>
          </cell>
          <cell r="D47" t="str">
            <v>Route de l'Orée du Bois 23</v>
          </cell>
          <cell r="E47">
            <v>5.5</v>
          </cell>
          <cell r="F47">
            <v>535</v>
          </cell>
          <cell r="G47">
            <v>0</v>
          </cell>
          <cell r="H47">
            <v>0</v>
          </cell>
          <cell r="I47">
            <v>0</v>
          </cell>
          <cell r="J47">
            <v>0</v>
          </cell>
          <cell r="L47">
            <v>0</v>
          </cell>
          <cell r="M47">
            <v>0</v>
          </cell>
          <cell r="N47">
            <v>0</v>
          </cell>
          <cell r="P47">
            <v>0</v>
          </cell>
          <cell r="Q47">
            <v>0</v>
          </cell>
          <cell r="R47">
            <v>805000</v>
          </cell>
          <cell r="S47" t="str">
            <v>Conceiçao Antonio et Dulce</v>
          </cell>
          <cell r="U47" t="str">
            <v>Vendu</v>
          </cell>
          <cell r="V47">
            <v>41455</v>
          </cell>
          <cell r="W47" t="str">
            <v>-</v>
          </cell>
        </row>
        <row r="48">
          <cell r="A48" t="str">
            <v>0058-06</v>
          </cell>
          <cell r="B48">
            <v>17772</v>
          </cell>
          <cell r="C48" t="str">
            <v>Villa individuelle</v>
          </cell>
          <cell r="D48" t="str">
            <v>Route de l'Orée du Bois 24</v>
          </cell>
          <cell r="E48">
            <v>5.5</v>
          </cell>
          <cell r="F48">
            <v>627</v>
          </cell>
          <cell r="G48">
            <v>0</v>
          </cell>
          <cell r="H48">
            <v>0</v>
          </cell>
          <cell r="I48">
            <v>0</v>
          </cell>
          <cell r="J48">
            <v>0</v>
          </cell>
          <cell r="L48">
            <v>0</v>
          </cell>
          <cell r="M48">
            <v>0</v>
          </cell>
          <cell r="N48">
            <v>0</v>
          </cell>
          <cell r="P48">
            <v>0</v>
          </cell>
          <cell r="Q48">
            <v>0</v>
          </cell>
          <cell r="R48">
            <v>752000</v>
          </cell>
          <cell r="S48" t="str">
            <v>Russo Claudio et Letizia</v>
          </cell>
          <cell r="U48" t="str">
            <v>Vendu</v>
          </cell>
          <cell r="V48">
            <v>41547</v>
          </cell>
          <cell r="W48" t="str">
            <v>-</v>
          </cell>
        </row>
        <row r="49">
          <cell r="A49" t="str">
            <v>0058-07</v>
          </cell>
          <cell r="B49">
            <v>17770</v>
          </cell>
          <cell r="C49" t="str">
            <v>Villa individuelle</v>
          </cell>
          <cell r="D49" t="str">
            <v>Route de l'Orée du Bois 25</v>
          </cell>
          <cell r="E49">
            <v>5.5</v>
          </cell>
          <cell r="F49">
            <v>602</v>
          </cell>
          <cell r="G49">
            <v>0</v>
          </cell>
          <cell r="H49">
            <v>0</v>
          </cell>
          <cell r="I49">
            <v>0</v>
          </cell>
          <cell r="J49">
            <v>0</v>
          </cell>
          <cell r="L49">
            <v>0</v>
          </cell>
          <cell r="M49">
            <v>0</v>
          </cell>
          <cell r="N49">
            <v>0</v>
          </cell>
          <cell r="P49">
            <v>0</v>
          </cell>
          <cell r="Q49">
            <v>0</v>
          </cell>
          <cell r="R49">
            <v>848000</v>
          </cell>
          <cell r="S49" t="str">
            <v>Leogrande Fabio et Duran Ana</v>
          </cell>
          <cell r="U49" t="str">
            <v>Vendu</v>
          </cell>
          <cell r="V49">
            <v>40999</v>
          </cell>
          <cell r="W49" t="str">
            <v>-</v>
          </cell>
        </row>
        <row r="50">
          <cell r="A50" t="str">
            <v>0058-08</v>
          </cell>
          <cell r="B50">
            <v>17773</v>
          </cell>
          <cell r="C50" t="str">
            <v>Villa individuelle</v>
          </cell>
          <cell r="D50" t="str">
            <v>Route de l'Orée du Bois 26</v>
          </cell>
          <cell r="E50">
            <v>5.5</v>
          </cell>
          <cell r="F50">
            <v>602</v>
          </cell>
          <cell r="G50">
            <v>0</v>
          </cell>
          <cell r="H50">
            <v>0</v>
          </cell>
          <cell r="I50">
            <v>0</v>
          </cell>
          <cell r="J50">
            <v>0</v>
          </cell>
          <cell r="L50">
            <v>0</v>
          </cell>
          <cell r="M50">
            <v>0</v>
          </cell>
          <cell r="N50">
            <v>0</v>
          </cell>
          <cell r="P50">
            <v>0</v>
          </cell>
          <cell r="Q50">
            <v>0</v>
          </cell>
          <cell r="R50">
            <v>785000</v>
          </cell>
          <cell r="S50" t="str">
            <v>Aiello Lemos Cadete Rosalba et Cristiano</v>
          </cell>
          <cell r="U50" t="str">
            <v>Vendu</v>
          </cell>
          <cell r="V50">
            <v>40999</v>
          </cell>
          <cell r="W50" t="str">
            <v>-</v>
          </cell>
        </row>
        <row r="51">
          <cell r="A51" t="str">
            <v>0058-09</v>
          </cell>
          <cell r="B51">
            <v>17771</v>
          </cell>
          <cell r="C51" t="str">
            <v>Villa individuelle</v>
          </cell>
          <cell r="D51" t="str">
            <v>Route de l'Orée du Bois 27</v>
          </cell>
          <cell r="E51">
            <v>5.5</v>
          </cell>
          <cell r="F51">
            <v>736</v>
          </cell>
          <cell r="G51">
            <v>0</v>
          </cell>
          <cell r="H51">
            <v>0</v>
          </cell>
          <cell r="I51">
            <v>0</v>
          </cell>
          <cell r="J51">
            <v>0</v>
          </cell>
          <cell r="L51">
            <v>0</v>
          </cell>
          <cell r="M51">
            <v>0</v>
          </cell>
          <cell r="N51">
            <v>0</v>
          </cell>
          <cell r="P51">
            <v>0</v>
          </cell>
          <cell r="Q51">
            <v>0</v>
          </cell>
          <cell r="R51">
            <v>810000</v>
          </cell>
          <cell r="S51" t="str">
            <v>Hadorn Séverine et Sébastien</v>
          </cell>
          <cell r="U51" t="str">
            <v>Vendu</v>
          </cell>
          <cell r="V51">
            <v>41639</v>
          </cell>
          <cell r="W51" t="str">
            <v>-</v>
          </cell>
        </row>
        <row r="52">
          <cell r="A52" t="str">
            <v>0058-10</v>
          </cell>
          <cell r="B52">
            <v>17774</v>
          </cell>
          <cell r="C52" t="str">
            <v>Villa individuelle</v>
          </cell>
          <cell r="D52" t="str">
            <v>Route de l'Orée du Bois 28</v>
          </cell>
          <cell r="E52">
            <v>5.5</v>
          </cell>
          <cell r="F52">
            <v>602</v>
          </cell>
          <cell r="G52">
            <v>0</v>
          </cell>
          <cell r="H52">
            <v>0</v>
          </cell>
          <cell r="I52">
            <v>0</v>
          </cell>
          <cell r="J52">
            <v>0</v>
          </cell>
          <cell r="L52">
            <v>0</v>
          </cell>
          <cell r="M52">
            <v>0</v>
          </cell>
          <cell r="N52">
            <v>0</v>
          </cell>
          <cell r="P52">
            <v>0</v>
          </cell>
          <cell r="Q52">
            <v>0</v>
          </cell>
          <cell r="R52">
            <v>771000</v>
          </cell>
          <cell r="S52" t="str">
            <v>Phin Mak Chantha et Mak Vorleak</v>
          </cell>
          <cell r="U52" t="str">
            <v>Vendu</v>
          </cell>
          <cell r="V52">
            <v>42094</v>
          </cell>
          <cell r="W52" t="str">
            <v>-</v>
          </cell>
        </row>
        <row r="53">
          <cell r="A53" t="str">
            <v>0058-11</v>
          </cell>
          <cell r="B53">
            <v>17775</v>
          </cell>
          <cell r="C53" t="str">
            <v>Villa individuelle</v>
          </cell>
          <cell r="D53" t="str">
            <v>Route de l'Orée du Bois 29</v>
          </cell>
          <cell r="E53">
            <v>5.5</v>
          </cell>
          <cell r="F53">
            <v>602</v>
          </cell>
          <cell r="G53">
            <v>0</v>
          </cell>
          <cell r="H53">
            <v>0</v>
          </cell>
          <cell r="I53">
            <v>0</v>
          </cell>
          <cell r="J53">
            <v>0</v>
          </cell>
          <cell r="L53">
            <v>0</v>
          </cell>
          <cell r="M53">
            <v>0</v>
          </cell>
          <cell r="N53">
            <v>0</v>
          </cell>
          <cell r="P53">
            <v>0</v>
          </cell>
          <cell r="Q53">
            <v>0</v>
          </cell>
          <cell r="R53">
            <v>830000</v>
          </cell>
          <cell r="S53" t="str">
            <v>Belo Vasco et Natacha</v>
          </cell>
          <cell r="U53" t="str">
            <v>Vendu</v>
          </cell>
          <cell r="V53">
            <v>41729</v>
          </cell>
          <cell r="W53" t="str">
            <v>-</v>
          </cell>
        </row>
        <row r="54">
          <cell r="A54" t="str">
            <v>0058-12</v>
          </cell>
          <cell r="B54">
            <v>17744</v>
          </cell>
          <cell r="C54" t="str">
            <v>Villa individuelle</v>
          </cell>
          <cell r="D54" t="str">
            <v>Route de l'Orée du Bois 30</v>
          </cell>
          <cell r="E54">
            <v>5.5</v>
          </cell>
          <cell r="F54">
            <v>762</v>
          </cell>
          <cell r="G54">
            <v>0</v>
          </cell>
          <cell r="H54">
            <v>0</v>
          </cell>
          <cell r="I54">
            <v>0</v>
          </cell>
          <cell r="J54">
            <v>0</v>
          </cell>
          <cell r="L54">
            <v>0</v>
          </cell>
          <cell r="M54">
            <v>0</v>
          </cell>
          <cell r="N54">
            <v>0</v>
          </cell>
          <cell r="P54">
            <v>0</v>
          </cell>
          <cell r="Q54">
            <v>0</v>
          </cell>
          <cell r="R54">
            <v>805000</v>
          </cell>
          <cell r="S54" t="str">
            <v>Clémence Mariella et Christophe</v>
          </cell>
          <cell r="U54" t="str">
            <v>Vendu</v>
          </cell>
          <cell r="V54">
            <v>41820</v>
          </cell>
          <cell r="W54" t="str">
            <v>-</v>
          </cell>
        </row>
        <row r="55">
          <cell r="A55" t="str">
            <v>0058-13</v>
          </cell>
          <cell r="B55">
            <v>17745</v>
          </cell>
          <cell r="C55" t="str">
            <v>Villa individuelle</v>
          </cell>
          <cell r="D55" t="str">
            <v>Route de l'Orée du Bois 31</v>
          </cell>
          <cell r="E55">
            <v>5.5</v>
          </cell>
          <cell r="F55">
            <v>763</v>
          </cell>
          <cell r="G55">
            <v>0</v>
          </cell>
          <cell r="H55">
            <v>0</v>
          </cell>
          <cell r="I55">
            <v>0</v>
          </cell>
          <cell r="J55">
            <v>0</v>
          </cell>
          <cell r="L55">
            <v>0</v>
          </cell>
          <cell r="M55">
            <v>0</v>
          </cell>
          <cell r="N55">
            <v>0</v>
          </cell>
          <cell r="P55">
            <v>185000</v>
          </cell>
          <cell r="Q55">
            <v>0</v>
          </cell>
          <cell r="R55">
            <v>185000</v>
          </cell>
          <cell r="S55" t="str">
            <v>-</v>
          </cell>
          <cell r="U55" t="str">
            <v>A vendre</v>
          </cell>
          <cell r="V55">
            <v>43378</v>
          </cell>
          <cell r="W55" t="str">
            <v xml:space="preserve">EJ prévisionnelle: aujourd'hui  + 15 mois ! │ Technicien: </v>
          </cell>
        </row>
        <row r="56">
          <cell r="A56" t="str">
            <v>0058-14</v>
          </cell>
          <cell r="B56">
            <v>17746</v>
          </cell>
          <cell r="C56" t="str">
            <v>Villa individuelle</v>
          </cell>
          <cell r="D56" t="str">
            <v>Route de l'Orée du Bois 32</v>
          </cell>
          <cell r="E56">
            <v>5.5</v>
          </cell>
          <cell r="F56">
            <v>1448</v>
          </cell>
          <cell r="G56">
            <v>0</v>
          </cell>
          <cell r="H56">
            <v>0</v>
          </cell>
          <cell r="I56">
            <v>0</v>
          </cell>
          <cell r="J56">
            <v>0</v>
          </cell>
          <cell r="L56">
            <v>0</v>
          </cell>
          <cell r="M56">
            <v>0</v>
          </cell>
          <cell r="N56">
            <v>0</v>
          </cell>
          <cell r="P56">
            <v>325000</v>
          </cell>
          <cell r="Q56">
            <v>0</v>
          </cell>
          <cell r="R56">
            <v>325000</v>
          </cell>
          <cell r="S56" t="str">
            <v>Abri PC/Installation de chantier</v>
          </cell>
          <cell r="U56" t="str">
            <v>A vendre</v>
          </cell>
          <cell r="V56">
            <v>43378</v>
          </cell>
          <cell r="W56" t="str">
            <v>EJ prévisionnelle: aujourd'hui  + 15 mois !</v>
          </cell>
        </row>
        <row r="57">
          <cell r="A57" t="str">
            <v>0058-15</v>
          </cell>
          <cell r="B57">
            <v>17777</v>
          </cell>
          <cell r="C57" t="str">
            <v>Villa individuelle</v>
          </cell>
          <cell r="D57" t="str">
            <v>Route de l'Orée du Bois 33</v>
          </cell>
          <cell r="E57">
            <v>5.5</v>
          </cell>
          <cell r="F57">
            <v>559</v>
          </cell>
          <cell r="G57">
            <v>0</v>
          </cell>
          <cell r="H57">
            <v>0</v>
          </cell>
          <cell r="I57">
            <v>0</v>
          </cell>
          <cell r="J57">
            <v>0</v>
          </cell>
          <cell r="L57">
            <v>0</v>
          </cell>
          <cell r="M57">
            <v>0</v>
          </cell>
          <cell r="N57">
            <v>0</v>
          </cell>
          <cell r="P57">
            <v>170000</v>
          </cell>
          <cell r="Q57">
            <v>679000</v>
          </cell>
          <cell r="R57">
            <v>849000</v>
          </cell>
          <cell r="S57" t="str">
            <v>Gomes Daniela et Pelletier Michaël</v>
          </cell>
          <cell r="U57" t="str">
            <v>Vendu</v>
          </cell>
          <cell r="V57">
            <v>42916</v>
          </cell>
          <cell r="W57" t="str">
            <v>Technicien: Nicolas Peltier│Secrétariat: Sylvie Mayer</v>
          </cell>
        </row>
        <row r="58">
          <cell r="A58" t="str">
            <v>0058-16</v>
          </cell>
          <cell r="B58">
            <v>17747</v>
          </cell>
          <cell r="C58" t="str">
            <v>Villa individuelle</v>
          </cell>
          <cell r="D58" t="str">
            <v>Route de l'Orée du Bois 34</v>
          </cell>
          <cell r="E58">
            <v>5.5</v>
          </cell>
          <cell r="F58">
            <v>890</v>
          </cell>
          <cell r="G58">
            <v>0</v>
          </cell>
          <cell r="H58">
            <v>0</v>
          </cell>
          <cell r="I58">
            <v>0</v>
          </cell>
          <cell r="J58">
            <v>0</v>
          </cell>
          <cell r="L58">
            <v>0</v>
          </cell>
          <cell r="M58">
            <v>0</v>
          </cell>
          <cell r="N58">
            <v>0</v>
          </cell>
          <cell r="P58">
            <v>220000</v>
          </cell>
          <cell r="Q58">
            <v>0</v>
          </cell>
          <cell r="R58">
            <v>220000</v>
          </cell>
          <cell r="S58" t="str">
            <v>Dos Santos Zechiel et Jessica</v>
          </cell>
          <cell r="U58" t="str">
            <v>Vendu</v>
          </cell>
          <cell r="V58">
            <v>43098</v>
          </cell>
          <cell r="W58" t="str">
            <v xml:space="preserve"> </v>
          </cell>
        </row>
        <row r="59">
          <cell r="A59" t="str">
            <v>0058-17</v>
          </cell>
          <cell r="B59">
            <v>17778</v>
          </cell>
          <cell r="C59" t="str">
            <v>Villa individuelle</v>
          </cell>
          <cell r="D59" t="str">
            <v>Route de l'Orée du Bois 35</v>
          </cell>
          <cell r="E59">
            <v>5.5</v>
          </cell>
          <cell r="F59">
            <v>602</v>
          </cell>
          <cell r="G59">
            <v>0</v>
          </cell>
          <cell r="H59">
            <v>0</v>
          </cell>
          <cell r="I59">
            <v>0</v>
          </cell>
          <cell r="J59">
            <v>0</v>
          </cell>
          <cell r="L59">
            <v>0</v>
          </cell>
          <cell r="M59">
            <v>0</v>
          </cell>
          <cell r="N59">
            <v>0</v>
          </cell>
          <cell r="P59">
            <v>0</v>
          </cell>
          <cell r="Q59">
            <v>0</v>
          </cell>
          <cell r="R59">
            <v>892200</v>
          </cell>
          <cell r="S59" t="str">
            <v>Nedeljkovic Sanela et Monteiro Gabriel</v>
          </cell>
          <cell r="U59" t="str">
            <v>Vendu</v>
          </cell>
          <cell r="V59">
            <v>42719</v>
          </cell>
          <cell r="W59" t="str">
            <v>Technicienne: Hélène Dubois│Secrétariat: Sylvie Mayer</v>
          </cell>
        </row>
        <row r="60">
          <cell r="A60" t="str">
            <v>0058-18</v>
          </cell>
          <cell r="B60">
            <v>17748</v>
          </cell>
          <cell r="C60" t="str">
            <v>Villa individuelle</v>
          </cell>
          <cell r="D60" t="str">
            <v>Route de l'Orée du Bois 36</v>
          </cell>
          <cell r="E60">
            <v>5.5</v>
          </cell>
          <cell r="F60">
            <v>888</v>
          </cell>
          <cell r="G60">
            <v>0</v>
          </cell>
          <cell r="H60">
            <v>0</v>
          </cell>
          <cell r="I60">
            <v>0</v>
          </cell>
          <cell r="J60">
            <v>0</v>
          </cell>
          <cell r="L60">
            <v>0</v>
          </cell>
          <cell r="M60">
            <v>0</v>
          </cell>
          <cell r="N60">
            <v>0</v>
          </cell>
          <cell r="P60">
            <v>220000</v>
          </cell>
          <cell r="Q60">
            <v>0</v>
          </cell>
          <cell r="R60">
            <v>220000</v>
          </cell>
          <cell r="S60" t="str">
            <v>-</v>
          </cell>
          <cell r="U60" t="str">
            <v>A vendre</v>
          </cell>
          <cell r="V60">
            <v>43378</v>
          </cell>
          <cell r="W60" t="str">
            <v>EJ prévisionnelle: aujourd'hui  + 15 mois !</v>
          </cell>
        </row>
        <row r="61">
          <cell r="A61" t="str">
            <v>0058-19</v>
          </cell>
          <cell r="B61">
            <v>17779</v>
          </cell>
          <cell r="C61" t="str">
            <v>Villa individuelle</v>
          </cell>
          <cell r="D61" t="str">
            <v>Route de l'Orée du Bois 37</v>
          </cell>
          <cell r="E61">
            <v>5.5</v>
          </cell>
          <cell r="F61">
            <v>602</v>
          </cell>
          <cell r="G61">
            <v>0</v>
          </cell>
          <cell r="H61">
            <v>0</v>
          </cell>
          <cell r="I61">
            <v>0</v>
          </cell>
          <cell r="J61">
            <v>0</v>
          </cell>
          <cell r="L61">
            <v>0</v>
          </cell>
          <cell r="M61">
            <v>0</v>
          </cell>
          <cell r="N61">
            <v>0</v>
          </cell>
          <cell r="P61">
            <v>0</v>
          </cell>
          <cell r="Q61">
            <v>0</v>
          </cell>
          <cell r="R61">
            <v>870000</v>
          </cell>
          <cell r="S61" t="str">
            <v>Dridi-Miled Yousra et Miled Maher</v>
          </cell>
          <cell r="U61" t="str">
            <v>Vendu</v>
          </cell>
          <cell r="V61">
            <v>42185</v>
          </cell>
          <cell r="W61" t="str">
            <v>-</v>
          </cell>
        </row>
        <row r="62">
          <cell r="A62" t="str">
            <v>0058-20</v>
          </cell>
          <cell r="B62">
            <v>17749</v>
          </cell>
          <cell r="C62" t="str">
            <v>Villa individuelle</v>
          </cell>
          <cell r="D62" t="str">
            <v>Route de l'Orée du Bois 38</v>
          </cell>
          <cell r="E62">
            <v>5.5</v>
          </cell>
          <cell r="F62">
            <v>879</v>
          </cell>
          <cell r="G62">
            <v>0</v>
          </cell>
          <cell r="H62">
            <v>0</v>
          </cell>
          <cell r="I62">
            <v>0</v>
          </cell>
          <cell r="J62">
            <v>0</v>
          </cell>
          <cell r="L62">
            <v>0</v>
          </cell>
          <cell r="M62">
            <v>0</v>
          </cell>
          <cell r="N62">
            <v>0</v>
          </cell>
          <cell r="P62">
            <v>220000</v>
          </cell>
          <cell r="Q62">
            <v>0</v>
          </cell>
          <cell r="R62">
            <v>220000</v>
          </cell>
          <cell r="S62" t="str">
            <v>-</v>
          </cell>
          <cell r="U62" t="str">
            <v>A vendre</v>
          </cell>
          <cell r="V62">
            <v>43378</v>
          </cell>
          <cell r="W62" t="str">
            <v>EJ prévisionnelle: aujourd'hui  + 15 mois !</v>
          </cell>
        </row>
        <row r="63">
          <cell r="A63" t="str">
            <v>0058-21</v>
          </cell>
          <cell r="B63">
            <v>17780</v>
          </cell>
          <cell r="C63" t="str">
            <v>Villa individuelle</v>
          </cell>
          <cell r="D63" t="str">
            <v>Route de l'Orée du Bois 39</v>
          </cell>
          <cell r="E63">
            <v>5.5</v>
          </cell>
          <cell r="F63">
            <v>602</v>
          </cell>
          <cell r="G63">
            <v>0</v>
          </cell>
          <cell r="H63">
            <v>0</v>
          </cell>
          <cell r="I63">
            <v>0</v>
          </cell>
          <cell r="J63">
            <v>0</v>
          </cell>
          <cell r="L63">
            <v>0</v>
          </cell>
          <cell r="M63">
            <v>0</v>
          </cell>
          <cell r="N63">
            <v>0</v>
          </cell>
          <cell r="P63">
            <v>0</v>
          </cell>
          <cell r="Q63">
            <v>0</v>
          </cell>
          <cell r="R63">
            <v>831000</v>
          </cell>
          <cell r="S63" t="str">
            <v>Di Nuzzo-Ricci Catia et Di Nuzzo Giovanni</v>
          </cell>
          <cell r="U63" t="str">
            <v>Vendu</v>
          </cell>
          <cell r="V63">
            <v>42346</v>
          </cell>
          <cell r="W63" t="str">
            <v>Technicien: Joao Reis-Rodrigues</v>
          </cell>
        </row>
        <row r="64">
          <cell r="A64" t="str">
            <v>0058-22</v>
          </cell>
          <cell r="B64">
            <v>17750</v>
          </cell>
          <cell r="C64" t="str">
            <v>Villa individuelle</v>
          </cell>
          <cell r="D64" t="str">
            <v>Route de l'Orée du Bois 40</v>
          </cell>
          <cell r="E64">
            <v>5.5</v>
          </cell>
          <cell r="F64">
            <v>879</v>
          </cell>
          <cell r="G64">
            <v>0</v>
          </cell>
          <cell r="H64">
            <v>0</v>
          </cell>
          <cell r="I64">
            <v>0</v>
          </cell>
          <cell r="J64">
            <v>0</v>
          </cell>
          <cell r="L64">
            <v>0</v>
          </cell>
          <cell r="M64">
            <v>0</v>
          </cell>
          <cell r="N64">
            <v>0</v>
          </cell>
          <cell r="P64">
            <v>220000</v>
          </cell>
          <cell r="Q64">
            <v>0</v>
          </cell>
          <cell r="R64">
            <v>220000</v>
          </cell>
          <cell r="S64" t="str">
            <v>-</v>
          </cell>
          <cell r="U64" t="str">
            <v>A vendre</v>
          </cell>
          <cell r="V64">
            <v>43378</v>
          </cell>
          <cell r="W64" t="str">
            <v>EJ prévisionnelle: aujourd'hui  + 15 mois !</v>
          </cell>
        </row>
        <row r="65">
          <cell r="A65" t="str">
            <v>0058-23</v>
          </cell>
          <cell r="B65">
            <v>17781</v>
          </cell>
          <cell r="C65" t="str">
            <v>Villa individuelle</v>
          </cell>
          <cell r="D65" t="str">
            <v>Route de l'Orée du Bois 41</v>
          </cell>
          <cell r="E65">
            <v>5.5</v>
          </cell>
          <cell r="F65">
            <v>602</v>
          </cell>
          <cell r="G65">
            <v>0</v>
          </cell>
          <cell r="H65">
            <v>0</v>
          </cell>
          <cell r="I65">
            <v>0</v>
          </cell>
          <cell r="J65">
            <v>0</v>
          </cell>
          <cell r="L65">
            <v>0</v>
          </cell>
          <cell r="M65">
            <v>0</v>
          </cell>
          <cell r="N65">
            <v>0</v>
          </cell>
          <cell r="P65">
            <v>0</v>
          </cell>
          <cell r="Q65">
            <v>0</v>
          </cell>
          <cell r="R65">
            <v>815000</v>
          </cell>
          <cell r="S65" t="str">
            <v>Dubois Laurent et Gessler Maria</v>
          </cell>
          <cell r="U65" t="str">
            <v>Vendu</v>
          </cell>
          <cell r="V65">
            <v>41992</v>
          </cell>
          <cell r="W65" t="str">
            <v>-</v>
          </cell>
        </row>
        <row r="66">
          <cell r="A66" t="str">
            <v>0058-24</v>
          </cell>
          <cell r="B66">
            <v>17751</v>
          </cell>
          <cell r="C66" t="str">
            <v>Villa individuelle</v>
          </cell>
          <cell r="D66" t="str">
            <v>Route de l'Orée du Bois 42</v>
          </cell>
          <cell r="E66">
            <v>5.5</v>
          </cell>
          <cell r="F66">
            <v>879</v>
          </cell>
          <cell r="G66">
            <v>0</v>
          </cell>
          <cell r="H66">
            <v>0</v>
          </cell>
          <cell r="I66">
            <v>0</v>
          </cell>
          <cell r="J66">
            <v>0</v>
          </cell>
          <cell r="L66">
            <v>0</v>
          </cell>
          <cell r="M66">
            <v>0</v>
          </cell>
          <cell r="N66">
            <v>0</v>
          </cell>
          <cell r="P66">
            <v>220000</v>
          </cell>
          <cell r="Q66">
            <v>0</v>
          </cell>
          <cell r="R66">
            <v>220000</v>
          </cell>
          <cell r="S66" t="str">
            <v>-</v>
          </cell>
          <cell r="U66" t="str">
            <v>A vendre</v>
          </cell>
          <cell r="V66">
            <v>43378</v>
          </cell>
          <cell r="W66" t="str">
            <v>EJ prévisionnelle: aujourd'hui  + 15 mois !</v>
          </cell>
        </row>
        <row r="67">
          <cell r="A67" t="str">
            <v>0058-25</v>
          </cell>
          <cell r="B67">
            <v>17782</v>
          </cell>
          <cell r="C67" t="str">
            <v>Villa individuelle</v>
          </cell>
          <cell r="D67" t="str">
            <v>Route de l'Orée du Bois 43</v>
          </cell>
          <cell r="E67">
            <v>5.5</v>
          </cell>
          <cell r="F67">
            <v>621</v>
          </cell>
          <cell r="G67">
            <v>0</v>
          </cell>
          <cell r="H67">
            <v>0</v>
          </cell>
          <cell r="I67">
            <v>0</v>
          </cell>
          <cell r="J67">
            <v>0</v>
          </cell>
          <cell r="L67">
            <v>0</v>
          </cell>
          <cell r="M67">
            <v>0</v>
          </cell>
          <cell r="N67">
            <v>0</v>
          </cell>
          <cell r="P67">
            <v>180000</v>
          </cell>
          <cell r="Q67">
            <v>0</v>
          </cell>
          <cell r="R67">
            <v>180000</v>
          </cell>
          <cell r="S67" t="str">
            <v>-</v>
          </cell>
          <cell r="U67" t="str">
            <v>A vendre</v>
          </cell>
          <cell r="V67" t="str">
            <v>A déterminer</v>
          </cell>
          <cell r="W67" t="str">
            <v>EJ prévisionnelle: aujourd'hui  + 15 mois !</v>
          </cell>
        </row>
        <row r="68">
          <cell r="A68" t="str">
            <v>0058-26</v>
          </cell>
          <cell r="B68">
            <v>17752</v>
          </cell>
          <cell r="C68" t="str">
            <v>Villa individuelle</v>
          </cell>
          <cell r="D68" t="str">
            <v>Route de l'Orée du Bois 44</v>
          </cell>
          <cell r="E68">
            <v>5.5</v>
          </cell>
          <cell r="F68">
            <v>909</v>
          </cell>
          <cell r="G68">
            <v>0</v>
          </cell>
          <cell r="H68">
            <v>0</v>
          </cell>
          <cell r="I68">
            <v>0</v>
          </cell>
          <cell r="J68">
            <v>0</v>
          </cell>
          <cell r="L68">
            <v>0</v>
          </cell>
          <cell r="M68">
            <v>0</v>
          </cell>
          <cell r="N68">
            <v>0</v>
          </cell>
          <cell r="P68">
            <v>0</v>
          </cell>
          <cell r="Q68">
            <v>0</v>
          </cell>
          <cell r="R68">
            <v>968000</v>
          </cell>
          <cell r="S68" t="str">
            <v xml:space="preserve">Faneca Laure et Johann </v>
          </cell>
          <cell r="U68" t="str">
            <v>Vendu</v>
          </cell>
          <cell r="V68">
            <v>42094</v>
          </cell>
          <cell r="W68" t="str">
            <v>-</v>
          </cell>
        </row>
        <row r="69">
          <cell r="A69" t="str">
            <v>0058-27</v>
          </cell>
          <cell r="B69">
            <v>17753</v>
          </cell>
          <cell r="C69" t="str">
            <v>Villa individuelle</v>
          </cell>
          <cell r="D69" t="str">
            <v>Route de l'Orée du Bois 45</v>
          </cell>
          <cell r="E69">
            <v>5.5</v>
          </cell>
          <cell r="F69">
            <v>1144</v>
          </cell>
          <cell r="G69">
            <v>0</v>
          </cell>
          <cell r="H69">
            <v>0</v>
          </cell>
          <cell r="I69">
            <v>0</v>
          </cell>
          <cell r="J69">
            <v>0</v>
          </cell>
          <cell r="L69">
            <v>0</v>
          </cell>
          <cell r="M69">
            <v>0</v>
          </cell>
          <cell r="N69">
            <v>0</v>
          </cell>
          <cell r="P69">
            <v>265000</v>
          </cell>
          <cell r="Q69">
            <v>0</v>
          </cell>
          <cell r="R69">
            <v>265000</v>
          </cell>
          <cell r="S69" t="str">
            <v>Stock de matériel/terre - Egermini Mauro</v>
          </cell>
          <cell r="U69" t="str">
            <v>Pré réservé</v>
          </cell>
          <cell r="V69">
            <v>43378</v>
          </cell>
          <cell r="W69" t="str">
            <v>EJ prévisionnelle: aujourd'hui  + 15 mois !</v>
          </cell>
        </row>
        <row r="70">
          <cell r="A70" t="str">
            <v>0058-28</v>
          </cell>
          <cell r="B70">
            <v>17754</v>
          </cell>
          <cell r="C70" t="str">
            <v>Villa individuelle</v>
          </cell>
          <cell r="D70" t="str">
            <v>Route de l'Orée du Bois 46</v>
          </cell>
          <cell r="E70">
            <v>5.5</v>
          </cell>
          <cell r="F70">
            <v>1562</v>
          </cell>
          <cell r="G70">
            <v>0</v>
          </cell>
          <cell r="H70">
            <v>0</v>
          </cell>
          <cell r="I70">
            <v>0</v>
          </cell>
          <cell r="J70">
            <v>0</v>
          </cell>
          <cell r="L70">
            <v>0</v>
          </cell>
          <cell r="M70">
            <v>0</v>
          </cell>
          <cell r="N70">
            <v>0</v>
          </cell>
          <cell r="P70">
            <v>0</v>
          </cell>
          <cell r="Q70">
            <v>0</v>
          </cell>
          <cell r="R70">
            <v>1900000</v>
          </cell>
          <cell r="S70" t="str">
            <v>Papace Cosimo et Isabel Maria</v>
          </cell>
          <cell r="U70" t="str">
            <v>Vendu</v>
          </cell>
          <cell r="V70">
            <v>42613</v>
          </cell>
          <cell r="W70" t="str">
            <v>Technicien: Joao Reis-Rodrigues│Secrétariat: Sylvie Mayer</v>
          </cell>
        </row>
        <row r="71">
          <cell r="A71" t="str">
            <v>0058-29</v>
          </cell>
          <cell r="B71">
            <v>17755</v>
          </cell>
          <cell r="C71" t="str">
            <v>Villa individuelle</v>
          </cell>
          <cell r="D71" t="str">
            <v>Route de l'Orée du Bois 47</v>
          </cell>
          <cell r="E71">
            <v>5.5</v>
          </cell>
          <cell r="F71">
            <v>583</v>
          </cell>
          <cell r="G71">
            <v>0</v>
          </cell>
          <cell r="H71">
            <v>0</v>
          </cell>
          <cell r="I71">
            <v>0</v>
          </cell>
          <cell r="J71">
            <v>0</v>
          </cell>
          <cell r="L71">
            <v>0</v>
          </cell>
          <cell r="M71">
            <v>0</v>
          </cell>
          <cell r="N71">
            <v>0</v>
          </cell>
          <cell r="P71">
            <v>170000</v>
          </cell>
          <cell r="Q71">
            <v>0</v>
          </cell>
          <cell r="R71">
            <v>170000</v>
          </cell>
          <cell r="S71" t="str">
            <v>Stock de matériel/terre - Beau-frère de M. Papace</v>
          </cell>
          <cell r="U71" t="str">
            <v>Pré réservé</v>
          </cell>
          <cell r="V71">
            <v>43378</v>
          </cell>
          <cell r="W71" t="str">
            <v>EJ prévisionnelle: aujourd'hui  + 15 mois ! │ Technicien: Joao Reis-Rodrigues</v>
          </cell>
        </row>
        <row r="72">
          <cell r="A72" t="str">
            <v>0058-30</v>
          </cell>
          <cell r="B72">
            <v>19490</v>
          </cell>
          <cell r="C72" t="str">
            <v>Villa mitoyenne</v>
          </cell>
          <cell r="D72" t="str">
            <v>Route de l'Orée du Bois 48</v>
          </cell>
          <cell r="E72">
            <v>4.5</v>
          </cell>
          <cell r="F72">
            <v>460</v>
          </cell>
          <cell r="G72">
            <v>0</v>
          </cell>
          <cell r="H72">
            <v>0</v>
          </cell>
          <cell r="I72">
            <v>0</v>
          </cell>
          <cell r="J72">
            <v>0</v>
          </cell>
          <cell r="L72">
            <v>0</v>
          </cell>
          <cell r="M72">
            <v>0</v>
          </cell>
          <cell r="N72">
            <v>0</v>
          </cell>
          <cell r="P72">
            <v>0</v>
          </cell>
          <cell r="Q72">
            <v>0</v>
          </cell>
          <cell r="R72">
            <v>834500</v>
          </cell>
          <cell r="S72" t="str">
            <v>Barbier Valérie et Stéphane</v>
          </cell>
          <cell r="U72" t="str">
            <v>Vendu</v>
          </cell>
          <cell r="V72">
            <v>42551</v>
          </cell>
          <cell r="W72" t="str">
            <v>Technicien: Joao Reis-Rodrigues</v>
          </cell>
        </row>
        <row r="73">
          <cell r="A73" t="str">
            <v>0058-30a</v>
          </cell>
          <cell r="B73">
            <v>19491</v>
          </cell>
          <cell r="C73" t="str">
            <v>Villa mitoyenne</v>
          </cell>
          <cell r="D73" t="str">
            <v>Route de l'Orée du Bois 48 a</v>
          </cell>
          <cell r="E73">
            <v>4.5</v>
          </cell>
          <cell r="F73">
            <v>456</v>
          </cell>
          <cell r="G73">
            <v>0</v>
          </cell>
          <cell r="H73">
            <v>0</v>
          </cell>
          <cell r="I73">
            <v>0</v>
          </cell>
          <cell r="J73">
            <v>0</v>
          </cell>
          <cell r="L73">
            <v>0</v>
          </cell>
          <cell r="M73">
            <v>0</v>
          </cell>
          <cell r="N73">
            <v>0</v>
          </cell>
          <cell r="P73">
            <v>0</v>
          </cell>
          <cell r="Q73">
            <v>0</v>
          </cell>
          <cell r="R73">
            <v>795000</v>
          </cell>
          <cell r="S73" t="str">
            <v>Widmer Laurence</v>
          </cell>
          <cell r="U73" t="str">
            <v>Vendu</v>
          </cell>
          <cell r="V73">
            <v>42551</v>
          </cell>
          <cell r="W73" t="str">
            <v>Technicien: Joao Reis-Rodrigues</v>
          </cell>
        </row>
        <row r="74">
          <cell r="A74" t="str">
            <v>0058-31</v>
          </cell>
          <cell r="B74">
            <v>17758</v>
          </cell>
          <cell r="C74" t="str">
            <v>Villa individuelle</v>
          </cell>
          <cell r="D74" t="str">
            <v>Route de l'Orée du Bois 49</v>
          </cell>
          <cell r="E74">
            <v>5.5</v>
          </cell>
          <cell r="F74">
            <v>1232</v>
          </cell>
          <cell r="G74">
            <v>0</v>
          </cell>
          <cell r="H74">
            <v>0</v>
          </cell>
          <cell r="I74">
            <v>0</v>
          </cell>
          <cell r="J74">
            <v>0</v>
          </cell>
          <cell r="L74">
            <v>0</v>
          </cell>
          <cell r="M74">
            <v>0</v>
          </cell>
          <cell r="N74">
            <v>0</v>
          </cell>
          <cell r="P74">
            <v>0</v>
          </cell>
          <cell r="Q74">
            <v>0</v>
          </cell>
          <cell r="R74">
            <v>1590000</v>
          </cell>
          <cell r="S74" t="str">
            <v>Calçada Susana et Paulo</v>
          </cell>
          <cell r="U74" t="str">
            <v>Vendu</v>
          </cell>
          <cell r="V74">
            <v>42244</v>
          </cell>
          <cell r="W74" t="str">
            <v>-</v>
          </cell>
        </row>
        <row r="75">
          <cell r="A75" t="str">
            <v>0058-32</v>
          </cell>
          <cell r="B75">
            <v>17759</v>
          </cell>
          <cell r="C75" t="str">
            <v>Villa individuelle</v>
          </cell>
          <cell r="D75" t="str">
            <v>Route de l'Orée du Bois 50</v>
          </cell>
          <cell r="E75">
            <v>5.5</v>
          </cell>
          <cell r="F75">
            <v>2005</v>
          </cell>
          <cell r="G75">
            <v>0</v>
          </cell>
          <cell r="H75">
            <v>0</v>
          </cell>
          <cell r="I75">
            <v>0</v>
          </cell>
          <cell r="J75">
            <v>0</v>
          </cell>
          <cell r="L75">
            <v>0</v>
          </cell>
          <cell r="M75">
            <v>0</v>
          </cell>
          <cell r="N75">
            <v>0</v>
          </cell>
          <cell r="P75">
            <v>0</v>
          </cell>
          <cell r="Q75">
            <v>0</v>
          </cell>
          <cell r="R75">
            <v>1063000</v>
          </cell>
          <cell r="S75" t="str">
            <v>Sammali Vuillemin Sarah et Deschenaux Sven</v>
          </cell>
          <cell r="U75" t="str">
            <v>Vendu</v>
          </cell>
          <cell r="V75">
            <v>42704</v>
          </cell>
          <cell r="W75" t="str">
            <v>Technicienne: Hélène Dubois│Secrétariat: Sylvie Mayer</v>
          </cell>
        </row>
        <row r="76">
          <cell r="A76" t="str">
            <v>0058-33</v>
          </cell>
          <cell r="B76">
            <v>18555</v>
          </cell>
          <cell r="C76" t="str">
            <v>Villa mitoyenne</v>
          </cell>
          <cell r="D76" t="str">
            <v>Route de l'Orée du Bois 51 a</v>
          </cell>
          <cell r="E76">
            <v>5.5</v>
          </cell>
          <cell r="F76">
            <v>260</v>
          </cell>
          <cell r="G76">
            <v>0</v>
          </cell>
          <cell r="H76">
            <v>0</v>
          </cell>
          <cell r="I76">
            <v>0</v>
          </cell>
          <cell r="J76">
            <v>0</v>
          </cell>
          <cell r="L76">
            <v>0</v>
          </cell>
          <cell r="M76">
            <v>0</v>
          </cell>
          <cell r="N76">
            <v>0</v>
          </cell>
          <cell r="P76">
            <v>0</v>
          </cell>
          <cell r="Q76">
            <v>0</v>
          </cell>
          <cell r="R76">
            <v>595000</v>
          </cell>
          <cell r="S76" t="str">
            <v>Conti Fabienne et Sébastien</v>
          </cell>
          <cell r="U76" t="str">
            <v>Vendu</v>
          </cell>
          <cell r="V76">
            <v>40999</v>
          </cell>
          <cell r="W76" t="str">
            <v>-</v>
          </cell>
        </row>
        <row r="77">
          <cell r="A77" t="str">
            <v>0058-33a</v>
          </cell>
          <cell r="B77">
            <v>18554</v>
          </cell>
          <cell r="C77" t="str">
            <v>Villa mitoyenne</v>
          </cell>
          <cell r="D77" t="str">
            <v>Route de l'Orée du Bois 51 b</v>
          </cell>
          <cell r="E77">
            <v>5.5</v>
          </cell>
          <cell r="F77">
            <v>509.5</v>
          </cell>
          <cell r="G77">
            <v>0</v>
          </cell>
          <cell r="H77">
            <v>0</v>
          </cell>
          <cell r="I77">
            <v>0</v>
          </cell>
          <cell r="J77">
            <v>0</v>
          </cell>
          <cell r="L77">
            <v>0</v>
          </cell>
          <cell r="M77">
            <v>0</v>
          </cell>
          <cell r="N77">
            <v>0</v>
          </cell>
          <cell r="P77">
            <v>0</v>
          </cell>
          <cell r="Q77">
            <v>0</v>
          </cell>
          <cell r="R77">
            <v>615000</v>
          </cell>
          <cell r="S77" t="str">
            <v>Fiore Virginie et Fabio</v>
          </cell>
          <cell r="U77" t="str">
            <v>Vendu</v>
          </cell>
          <cell r="V77">
            <v>40999</v>
          </cell>
          <cell r="W77" t="str">
            <v>-</v>
          </cell>
        </row>
        <row r="78">
          <cell r="A78" t="str">
            <v>0058-34</v>
          </cell>
          <cell r="B78">
            <v>17776</v>
          </cell>
          <cell r="C78" t="str">
            <v>Villa individuelle</v>
          </cell>
          <cell r="D78" t="str">
            <v>Route de l'Orée du Bois 52</v>
          </cell>
          <cell r="E78">
            <v>5.5</v>
          </cell>
          <cell r="F78">
            <v>560</v>
          </cell>
          <cell r="G78">
            <v>0</v>
          </cell>
          <cell r="H78">
            <v>0</v>
          </cell>
          <cell r="I78">
            <v>0</v>
          </cell>
          <cell r="J78">
            <v>0</v>
          </cell>
          <cell r="L78">
            <v>0</v>
          </cell>
          <cell r="M78">
            <v>0</v>
          </cell>
          <cell r="N78">
            <v>0</v>
          </cell>
          <cell r="P78">
            <v>0</v>
          </cell>
          <cell r="Q78">
            <v>0</v>
          </cell>
          <cell r="R78">
            <v>790000</v>
          </cell>
          <cell r="S78" t="str">
            <v>Falce Anna-Rita et Antonio</v>
          </cell>
          <cell r="U78" t="str">
            <v>Vendu</v>
          </cell>
          <cell r="V78">
            <v>42719</v>
          </cell>
          <cell r="W78" t="str">
            <v>Technicienne: Hélène Dubois│Secrétariat: Sylvie Mayer</v>
          </cell>
        </row>
        <row r="79">
          <cell r="A79" t="str">
            <v>0058-35</v>
          </cell>
          <cell r="B79">
            <v>17761</v>
          </cell>
          <cell r="C79" t="str">
            <v>Villa individuelle</v>
          </cell>
          <cell r="D79" t="str">
            <v xml:space="preserve">Route de l'Orée du Bois 53 </v>
          </cell>
          <cell r="E79">
            <v>5.5</v>
          </cell>
          <cell r="F79">
            <v>959</v>
          </cell>
          <cell r="G79">
            <v>0</v>
          </cell>
          <cell r="H79">
            <v>0</v>
          </cell>
          <cell r="I79">
            <v>0</v>
          </cell>
          <cell r="J79">
            <v>0</v>
          </cell>
          <cell r="L79">
            <v>0</v>
          </cell>
          <cell r="M79">
            <v>0</v>
          </cell>
          <cell r="N79">
            <v>0</v>
          </cell>
          <cell r="P79">
            <v>0</v>
          </cell>
          <cell r="Q79">
            <v>0</v>
          </cell>
          <cell r="R79">
            <v>241000</v>
          </cell>
          <cell r="S79" t="str">
            <v>Cibrario Vincent et Sandra</v>
          </cell>
          <cell r="U79" t="str">
            <v>Vendu</v>
          </cell>
          <cell r="V79">
            <v>40908</v>
          </cell>
          <cell r="W79" t="str">
            <v>-</v>
          </cell>
        </row>
        <row r="80">
          <cell r="A80" t="str">
            <v>0058-36</v>
          </cell>
          <cell r="B80">
            <v>18558</v>
          </cell>
          <cell r="C80" t="str">
            <v>Villa mitoyenne</v>
          </cell>
          <cell r="D80" t="str">
            <v>Route de l'Orée du Bois 54</v>
          </cell>
          <cell r="E80">
            <v>5.5</v>
          </cell>
          <cell r="F80">
            <v>436</v>
          </cell>
          <cell r="G80">
            <v>0</v>
          </cell>
          <cell r="H80">
            <v>0</v>
          </cell>
          <cell r="I80">
            <v>0</v>
          </cell>
          <cell r="J80">
            <v>0</v>
          </cell>
          <cell r="L80">
            <v>0</v>
          </cell>
          <cell r="M80">
            <v>0</v>
          </cell>
          <cell r="N80">
            <v>0</v>
          </cell>
          <cell r="P80">
            <v>0</v>
          </cell>
          <cell r="Q80">
            <v>0</v>
          </cell>
          <cell r="R80">
            <v>585000</v>
          </cell>
          <cell r="S80" t="str">
            <v>Te Chay et Laurianne</v>
          </cell>
          <cell r="U80" t="str">
            <v>Vendu</v>
          </cell>
          <cell r="V80">
            <v>41364</v>
          </cell>
          <cell r="W80" t="str">
            <v>-</v>
          </cell>
        </row>
        <row r="81">
          <cell r="A81" t="str">
            <v>0058-36a</v>
          </cell>
          <cell r="B81">
            <v>18557</v>
          </cell>
          <cell r="C81" t="str">
            <v>Villa mitoyenne</v>
          </cell>
          <cell r="D81" t="str">
            <v>Route de l'Orée du Bois 54 a</v>
          </cell>
          <cell r="E81">
            <v>5.5</v>
          </cell>
          <cell r="F81">
            <v>436</v>
          </cell>
          <cell r="G81">
            <v>0</v>
          </cell>
          <cell r="H81">
            <v>0</v>
          </cell>
          <cell r="I81">
            <v>0</v>
          </cell>
          <cell r="J81">
            <v>0</v>
          </cell>
          <cell r="L81">
            <v>0</v>
          </cell>
          <cell r="M81">
            <v>0</v>
          </cell>
          <cell r="N81">
            <v>0</v>
          </cell>
          <cell r="P81">
            <v>0</v>
          </cell>
          <cell r="Q81">
            <v>0</v>
          </cell>
          <cell r="R81">
            <v>635000</v>
          </cell>
          <cell r="S81" t="str">
            <v>Cordova Aurore et Jaime</v>
          </cell>
          <cell r="U81" t="str">
            <v>Vendu</v>
          </cell>
          <cell r="V81">
            <v>41166</v>
          </cell>
          <cell r="W81" t="str">
            <v>-</v>
          </cell>
        </row>
        <row r="82">
          <cell r="A82" t="str">
            <v>0058-37</v>
          </cell>
          <cell r="B82">
            <v>17763</v>
          </cell>
          <cell r="C82" t="str">
            <v>Villa individuelle</v>
          </cell>
          <cell r="D82" t="str">
            <v>Route de l'Orée du Bois 55</v>
          </cell>
          <cell r="E82">
            <v>5.5</v>
          </cell>
          <cell r="F82">
            <v>871</v>
          </cell>
          <cell r="G82">
            <v>0</v>
          </cell>
          <cell r="H82">
            <v>0</v>
          </cell>
          <cell r="I82">
            <v>0</v>
          </cell>
          <cell r="J82">
            <v>0</v>
          </cell>
          <cell r="L82">
            <v>0</v>
          </cell>
          <cell r="M82">
            <v>0</v>
          </cell>
          <cell r="N82">
            <v>0</v>
          </cell>
          <cell r="P82">
            <v>0</v>
          </cell>
          <cell r="Q82">
            <v>0</v>
          </cell>
          <cell r="R82">
            <v>720000</v>
          </cell>
          <cell r="S82" t="str">
            <v>Steiner Sarah et Bruno</v>
          </cell>
          <cell r="U82" t="str">
            <v>Vendu</v>
          </cell>
          <cell r="V82">
            <v>40633</v>
          </cell>
          <cell r="W82" t="str">
            <v>-</v>
          </cell>
        </row>
        <row r="83">
          <cell r="A83" t="str">
            <v>0058-38</v>
          </cell>
          <cell r="B83">
            <v>17768</v>
          </cell>
          <cell r="C83" t="str">
            <v>Villa individuelle</v>
          </cell>
          <cell r="D83" t="str">
            <v>Route de l'Orée du Bois 56</v>
          </cell>
          <cell r="E83">
            <v>5.5</v>
          </cell>
          <cell r="F83">
            <v>600</v>
          </cell>
          <cell r="G83">
            <v>0</v>
          </cell>
          <cell r="H83">
            <v>0</v>
          </cell>
          <cell r="I83">
            <v>0</v>
          </cell>
          <cell r="J83">
            <v>0</v>
          </cell>
          <cell r="L83">
            <v>0</v>
          </cell>
          <cell r="M83">
            <v>0</v>
          </cell>
          <cell r="N83">
            <v>0</v>
          </cell>
          <cell r="P83">
            <v>0</v>
          </cell>
          <cell r="Q83">
            <v>0</v>
          </cell>
          <cell r="R83">
            <v>805000</v>
          </cell>
          <cell r="S83" t="str">
            <v>Manfredonia Sabrina et Antonio</v>
          </cell>
          <cell r="U83" t="str">
            <v>Vendu</v>
          </cell>
          <cell r="V83">
            <v>41912</v>
          </cell>
          <cell r="W83" t="str">
            <v>-</v>
          </cell>
        </row>
        <row r="84">
          <cell r="A84" t="str">
            <v>0058-39</v>
          </cell>
          <cell r="B84">
            <v>17764</v>
          </cell>
          <cell r="C84" t="str">
            <v>Villa individuelle</v>
          </cell>
          <cell r="D84" t="str">
            <v>Route de l'Orée du Bois 57</v>
          </cell>
          <cell r="E84">
            <v>5.5</v>
          </cell>
          <cell r="F84">
            <v>875</v>
          </cell>
          <cell r="G84">
            <v>0</v>
          </cell>
          <cell r="H84">
            <v>0</v>
          </cell>
          <cell r="I84">
            <v>0</v>
          </cell>
          <cell r="J84">
            <v>0</v>
          </cell>
          <cell r="L84">
            <v>0</v>
          </cell>
          <cell r="M84">
            <v>0</v>
          </cell>
          <cell r="N84">
            <v>0</v>
          </cell>
          <cell r="P84">
            <v>0</v>
          </cell>
          <cell r="Q84">
            <v>0</v>
          </cell>
          <cell r="R84">
            <v>850000</v>
          </cell>
          <cell r="S84" t="str">
            <v>Mandola Rosa Maria et Mirko</v>
          </cell>
          <cell r="U84" t="str">
            <v>Vendu</v>
          </cell>
          <cell r="V84">
            <v>40816</v>
          </cell>
          <cell r="W84" t="str">
            <v>-</v>
          </cell>
        </row>
        <row r="85">
          <cell r="A85" t="str">
            <v>0058-40</v>
          </cell>
          <cell r="B85">
            <v>18412</v>
          </cell>
          <cell r="C85" t="str">
            <v>Villa mitoyenne</v>
          </cell>
          <cell r="D85" t="str">
            <v>Route de l'Orée du Bois 58 a</v>
          </cell>
          <cell r="E85">
            <v>5.5</v>
          </cell>
          <cell r="F85">
            <v>422</v>
          </cell>
          <cell r="G85">
            <v>0</v>
          </cell>
          <cell r="H85">
            <v>0</v>
          </cell>
          <cell r="I85">
            <v>0</v>
          </cell>
          <cell r="J85">
            <v>0</v>
          </cell>
          <cell r="L85">
            <v>0</v>
          </cell>
          <cell r="M85">
            <v>0</v>
          </cell>
          <cell r="N85">
            <v>0</v>
          </cell>
          <cell r="P85">
            <v>0</v>
          </cell>
          <cell r="Q85">
            <v>0</v>
          </cell>
          <cell r="R85">
            <v>595000</v>
          </cell>
          <cell r="S85" t="str">
            <v>Monard Jeannine et Régis</v>
          </cell>
          <cell r="U85" t="str">
            <v>Vendu</v>
          </cell>
          <cell r="V85">
            <v>40877</v>
          </cell>
          <cell r="W85" t="str">
            <v>-</v>
          </cell>
        </row>
        <row r="86">
          <cell r="A86" t="str">
            <v>0058-40a</v>
          </cell>
          <cell r="B86">
            <v>18411</v>
          </cell>
          <cell r="C86" t="str">
            <v>Villa mitoyenne</v>
          </cell>
          <cell r="D86" t="str">
            <v>Route de l'Orée du Bois 58 b</v>
          </cell>
          <cell r="E86">
            <v>5.5</v>
          </cell>
          <cell r="F86">
            <v>422</v>
          </cell>
          <cell r="G86">
            <v>0</v>
          </cell>
          <cell r="H86">
            <v>0</v>
          </cell>
          <cell r="I86">
            <v>0</v>
          </cell>
          <cell r="J86">
            <v>0</v>
          </cell>
          <cell r="L86">
            <v>0</v>
          </cell>
          <cell r="M86">
            <v>0</v>
          </cell>
          <cell r="N86">
            <v>0</v>
          </cell>
          <cell r="P86">
            <v>0</v>
          </cell>
          <cell r="Q86">
            <v>0</v>
          </cell>
          <cell r="R86">
            <v>595000</v>
          </cell>
          <cell r="S86" t="str">
            <v>Grandjean Frédéric et Schnell Manon</v>
          </cell>
          <cell r="U86" t="str">
            <v>Vendu</v>
          </cell>
          <cell r="V86">
            <v>40877</v>
          </cell>
          <cell r="W86" t="str">
            <v>-</v>
          </cell>
        </row>
        <row r="87">
          <cell r="A87" t="str">
            <v>0058-41</v>
          </cell>
          <cell r="B87">
            <v>17767</v>
          </cell>
          <cell r="C87" t="str">
            <v>Villa individuelle</v>
          </cell>
          <cell r="D87" t="str">
            <v>Route de l'Orée du Bois 59</v>
          </cell>
          <cell r="E87">
            <v>5.5</v>
          </cell>
          <cell r="F87">
            <v>646</v>
          </cell>
          <cell r="G87">
            <v>0</v>
          </cell>
          <cell r="H87">
            <v>0</v>
          </cell>
          <cell r="I87">
            <v>0</v>
          </cell>
          <cell r="J87">
            <v>0</v>
          </cell>
          <cell r="L87">
            <v>0</v>
          </cell>
          <cell r="M87">
            <v>0</v>
          </cell>
          <cell r="N87">
            <v>0</v>
          </cell>
          <cell r="P87">
            <v>0</v>
          </cell>
          <cell r="Q87">
            <v>0</v>
          </cell>
          <cell r="R87">
            <v>0</v>
          </cell>
          <cell r="S87" t="str">
            <v>Moser Adrien et Olivia</v>
          </cell>
          <cell r="U87" t="str">
            <v>Vendu</v>
          </cell>
          <cell r="V87">
            <v>41820</v>
          </cell>
          <cell r="W87" t="str">
            <v>-</v>
          </cell>
        </row>
        <row r="88">
          <cell r="A88" t="str">
            <v>0058-42</v>
          </cell>
          <cell r="B88">
            <v>18614</v>
          </cell>
          <cell r="C88" t="str">
            <v>Villa mitoyenne</v>
          </cell>
          <cell r="D88" t="str">
            <v>Route de l'Orée du Bois 60</v>
          </cell>
          <cell r="E88">
            <v>5.5</v>
          </cell>
          <cell r="F88">
            <v>299</v>
          </cell>
          <cell r="G88">
            <v>0</v>
          </cell>
          <cell r="H88">
            <v>0</v>
          </cell>
          <cell r="I88">
            <v>0</v>
          </cell>
          <cell r="J88">
            <v>0</v>
          </cell>
          <cell r="L88">
            <v>0</v>
          </cell>
          <cell r="M88">
            <v>0</v>
          </cell>
          <cell r="N88">
            <v>0</v>
          </cell>
          <cell r="P88">
            <v>0</v>
          </cell>
          <cell r="Q88">
            <v>0</v>
          </cell>
          <cell r="R88">
            <v>605000</v>
          </cell>
          <cell r="S88" t="str">
            <v>Da Conceiçâo Rosa Anne-Sophie et André Rafael</v>
          </cell>
          <cell r="U88" t="str">
            <v>Vendu</v>
          </cell>
          <cell r="V88">
            <v>41364</v>
          </cell>
          <cell r="W88" t="str">
            <v>-</v>
          </cell>
        </row>
        <row r="89">
          <cell r="A89" t="str">
            <v>0058-42a</v>
          </cell>
          <cell r="B89">
            <v>18613</v>
          </cell>
          <cell r="C89" t="str">
            <v>Villa mitoyenne</v>
          </cell>
          <cell r="D89" t="str">
            <v>Route de l'Orée du Bois 60 a</v>
          </cell>
          <cell r="E89">
            <v>5.5</v>
          </cell>
          <cell r="F89">
            <v>299</v>
          </cell>
          <cell r="G89">
            <v>0</v>
          </cell>
          <cell r="H89">
            <v>0</v>
          </cell>
          <cell r="I89">
            <v>0</v>
          </cell>
          <cell r="J89">
            <v>0</v>
          </cell>
          <cell r="L89">
            <v>0</v>
          </cell>
          <cell r="M89">
            <v>0</v>
          </cell>
          <cell r="N89">
            <v>0</v>
          </cell>
          <cell r="P89">
            <v>0</v>
          </cell>
          <cell r="Q89">
            <v>0</v>
          </cell>
          <cell r="R89">
            <v>585000</v>
          </cell>
          <cell r="S89" t="str">
            <v xml:space="preserve">Dos Santos Zechiel et Jessica </v>
          </cell>
          <cell r="U89" t="str">
            <v>Vendu</v>
          </cell>
          <cell r="V89">
            <v>41364</v>
          </cell>
          <cell r="W89" t="str">
            <v>-</v>
          </cell>
        </row>
      </sheetData>
      <sheetData sheetId="15"/>
      <sheetData sheetId="16"/>
      <sheetData sheetId="17"/>
      <sheetData sheetId="18"/>
      <sheetData sheetId="19"/>
      <sheetData sheetId="20"/>
      <sheetData sheetId="21"/>
      <sheetData sheetId="22"/>
      <sheetData sheetId="23">
        <row r="106">
          <cell r="A106" t="str">
            <v>0203-01</v>
          </cell>
          <cell r="B106" t="str">
            <v>19548/B</v>
          </cell>
          <cell r="C106" t="str">
            <v>Appartement</v>
          </cell>
          <cell r="D106" t="str">
            <v>Rez</v>
          </cell>
          <cell r="E106" t="str">
            <v>Nord</v>
          </cell>
          <cell r="F106">
            <v>4.5</v>
          </cell>
          <cell r="G106">
            <v>102</v>
          </cell>
          <cell r="I106">
            <v>86.5</v>
          </cell>
          <cell r="L106">
            <v>5.5</v>
          </cell>
          <cell r="N106">
            <v>495000</v>
          </cell>
          <cell r="O106" t="str">
            <v>Barata Sandra et Venancio Paulo</v>
          </cell>
          <cell r="Q106" t="str">
            <v>Vendu</v>
          </cell>
          <cell r="R106">
            <v>43100</v>
          </cell>
        </row>
        <row r="107">
          <cell r="A107" t="str">
            <v>0203-02</v>
          </cell>
          <cell r="B107" t="str">
            <v>19549/C</v>
          </cell>
          <cell r="C107" t="str">
            <v>Appartement</v>
          </cell>
          <cell r="D107" t="str">
            <v>Rez</v>
          </cell>
          <cell r="E107" t="str">
            <v>Sud</v>
          </cell>
          <cell r="F107">
            <v>5.5</v>
          </cell>
          <cell r="G107">
            <v>124</v>
          </cell>
          <cell r="I107">
            <v>84.5</v>
          </cell>
          <cell r="K107">
            <v>50</v>
          </cell>
          <cell r="L107">
            <v>5.5</v>
          </cell>
          <cell r="N107">
            <v>590000</v>
          </cell>
          <cell r="O107" t="str">
            <v xml:space="preserve">Ruiz Silvia et Rafael </v>
          </cell>
          <cell r="Q107" t="str">
            <v>Vendu</v>
          </cell>
          <cell r="R107">
            <v>43039</v>
          </cell>
          <cell r="AN107" t="str">
            <v>Rosetta</v>
          </cell>
        </row>
        <row r="108">
          <cell r="A108" t="str">
            <v>0203-03</v>
          </cell>
          <cell r="B108" t="str">
            <v>19552/F</v>
          </cell>
          <cell r="C108" t="str">
            <v>Appartement</v>
          </cell>
          <cell r="D108" t="str">
            <v>1er</v>
          </cell>
          <cell r="E108" t="str">
            <v>Est</v>
          </cell>
          <cell r="F108">
            <v>4.5</v>
          </cell>
          <cell r="G108">
            <v>99.5</v>
          </cell>
          <cell r="I108">
            <v>13</v>
          </cell>
          <cell r="L108">
            <v>5</v>
          </cell>
          <cell r="N108">
            <v>435000</v>
          </cell>
          <cell r="O108" t="str">
            <v>Sinnathamby Sivam et Sivam Lathajini</v>
          </cell>
          <cell r="Q108" t="str">
            <v>Vendu</v>
          </cell>
          <cell r="R108">
            <v>43007</v>
          </cell>
          <cell r="AN108" t="str">
            <v>Route de l'Orée du Bois 18</v>
          </cell>
        </row>
        <row r="109">
          <cell r="A109" t="str">
            <v>0203-04</v>
          </cell>
          <cell r="B109" t="str">
            <v>19550/D</v>
          </cell>
          <cell r="C109" t="str">
            <v>Appartement</v>
          </cell>
          <cell r="D109" t="str">
            <v>1er</v>
          </cell>
          <cell r="E109" t="str">
            <v>Nord</v>
          </cell>
          <cell r="F109">
            <v>5.5</v>
          </cell>
          <cell r="G109">
            <v>130</v>
          </cell>
          <cell r="I109">
            <v>17</v>
          </cell>
          <cell r="L109">
            <v>5.5</v>
          </cell>
          <cell r="N109">
            <v>580000</v>
          </cell>
          <cell r="O109" t="str">
            <v>-</v>
          </cell>
          <cell r="Q109" t="str">
            <v>A vendre</v>
          </cell>
          <cell r="R109">
            <v>43190</v>
          </cell>
          <cell r="AN109" t="str">
            <v>La Chaux-de-Fonds</v>
          </cell>
        </row>
        <row r="110">
          <cell r="A110" t="str">
            <v>0203-05</v>
          </cell>
          <cell r="B110" t="str">
            <v>19551/E</v>
          </cell>
          <cell r="C110" t="str">
            <v>Appartement</v>
          </cell>
          <cell r="D110" t="str">
            <v>1er</v>
          </cell>
          <cell r="E110" t="str">
            <v>Sud</v>
          </cell>
          <cell r="F110">
            <v>4.5</v>
          </cell>
          <cell r="G110">
            <v>105</v>
          </cell>
          <cell r="I110">
            <v>40</v>
          </cell>
          <cell r="L110">
            <v>5.5</v>
          </cell>
          <cell r="N110">
            <v>485000</v>
          </cell>
          <cell r="O110" t="str">
            <v>Sciammetta Giuseppina et Giuseppe</v>
          </cell>
          <cell r="Q110" t="str">
            <v>Vendu</v>
          </cell>
          <cell r="R110">
            <v>43084</v>
          </cell>
        </row>
        <row r="111">
          <cell r="A111" t="str">
            <v>0203-06</v>
          </cell>
          <cell r="B111" t="str">
            <v>19555/J</v>
          </cell>
          <cell r="C111" t="str">
            <v>Appartement</v>
          </cell>
          <cell r="D111" t="str">
            <v>2ème</v>
          </cell>
          <cell r="E111" t="str">
            <v>Est</v>
          </cell>
          <cell r="F111">
            <v>4.5</v>
          </cell>
          <cell r="G111">
            <v>99.5</v>
          </cell>
          <cell r="I111">
            <v>13</v>
          </cell>
          <cell r="L111">
            <v>5</v>
          </cell>
          <cell r="N111">
            <v>440000</v>
          </cell>
          <cell r="O111" t="str">
            <v>Lengacher David</v>
          </cell>
          <cell r="Q111" t="str">
            <v>Vendu</v>
          </cell>
          <cell r="R111">
            <v>43007</v>
          </cell>
        </row>
        <row r="112">
          <cell r="A112" t="str">
            <v>0203-07</v>
          </cell>
          <cell r="B112" t="str">
            <v>19553/G</v>
          </cell>
          <cell r="C112" t="str">
            <v>Appartement</v>
          </cell>
          <cell r="D112" t="str">
            <v>2ème</v>
          </cell>
          <cell r="E112" t="str">
            <v>Nord</v>
          </cell>
          <cell r="F112">
            <v>5.5</v>
          </cell>
          <cell r="G112">
            <v>130</v>
          </cell>
          <cell r="I112">
            <v>17</v>
          </cell>
          <cell r="L112">
            <v>5.5</v>
          </cell>
          <cell r="N112">
            <v>585000</v>
          </cell>
          <cell r="O112" t="str">
            <v>Steiner Jean-Paul</v>
          </cell>
          <cell r="Q112" t="str">
            <v>Réservé</v>
          </cell>
          <cell r="R112">
            <v>43190</v>
          </cell>
        </row>
        <row r="113">
          <cell r="A113" t="str">
            <v>0203-08</v>
          </cell>
          <cell r="B113" t="str">
            <v>19554/H</v>
          </cell>
          <cell r="C113" t="str">
            <v>Appartement</v>
          </cell>
          <cell r="D113" t="str">
            <v>2ème</v>
          </cell>
          <cell r="E113" t="str">
            <v>Sud</v>
          </cell>
          <cell r="F113">
            <v>4.5</v>
          </cell>
          <cell r="G113">
            <v>105</v>
          </cell>
          <cell r="I113">
            <v>36.5</v>
          </cell>
          <cell r="L113">
            <v>5.5</v>
          </cell>
          <cell r="N113">
            <v>490000</v>
          </cell>
          <cell r="O113" t="str">
            <v>Graf Crystel</v>
          </cell>
          <cell r="Q113" t="str">
            <v>Vendu</v>
          </cell>
          <cell r="R113">
            <v>43007</v>
          </cell>
        </row>
        <row r="114">
          <cell r="A114" t="str">
            <v>0203-09</v>
          </cell>
          <cell r="B114" t="str">
            <v>19557/L</v>
          </cell>
          <cell r="C114" t="str">
            <v>Attique</v>
          </cell>
          <cell r="D114" t="str">
            <v>Attique</v>
          </cell>
          <cell r="E114" t="str">
            <v>Est</v>
          </cell>
          <cell r="F114">
            <v>5.5</v>
          </cell>
          <cell r="G114">
            <v>122</v>
          </cell>
          <cell r="I114">
            <v>53.5</v>
          </cell>
          <cell r="L114">
            <v>5.5</v>
          </cell>
          <cell r="N114">
            <v>630000</v>
          </cell>
          <cell r="O114" t="str">
            <v>Miele Lucia et Damiano</v>
          </cell>
          <cell r="Q114" t="str">
            <v>Vendu</v>
          </cell>
          <cell r="R114">
            <v>43100</v>
          </cell>
        </row>
        <row r="115">
          <cell r="A115" t="str">
            <v>0203-10</v>
          </cell>
          <cell r="B115" t="str">
            <v>19556/K</v>
          </cell>
          <cell r="C115" t="str">
            <v>Attique</v>
          </cell>
          <cell r="D115" t="str">
            <v>Attique</v>
          </cell>
          <cell r="E115" t="str">
            <v>Ouest</v>
          </cell>
          <cell r="F115">
            <v>5.5</v>
          </cell>
          <cell r="G115">
            <v>125.5</v>
          </cell>
          <cell r="I115">
            <v>82</v>
          </cell>
          <cell r="L115">
            <v>5.5</v>
          </cell>
          <cell r="N115">
            <v>670000</v>
          </cell>
          <cell r="O115" t="str">
            <v>Sokoli Luan</v>
          </cell>
          <cell r="Q115" t="str">
            <v>Réservé</v>
          </cell>
          <cell r="R115">
            <v>43100</v>
          </cell>
        </row>
        <row r="116">
          <cell r="A116" t="str">
            <v>0203-11</v>
          </cell>
          <cell r="B116" t="str">
            <v>C19587</v>
          </cell>
          <cell r="C116" t="str">
            <v>Place de parc intérieure simple</v>
          </cell>
          <cell r="D116" t="str">
            <v>Sous-sol</v>
          </cell>
          <cell r="E116">
            <v>1</v>
          </cell>
          <cell r="F116" t="str">
            <v>-</v>
          </cell>
          <cell r="G116" t="str">
            <v>-</v>
          </cell>
          <cell r="I116" t="str">
            <v>-</v>
          </cell>
          <cell r="K116" t="str">
            <v>-</v>
          </cell>
          <cell r="L116" t="str">
            <v>-</v>
          </cell>
          <cell r="M116" t="str">
            <v>-</v>
          </cell>
          <cell r="N116">
            <v>32000</v>
          </cell>
          <cell r="O116" t="str">
            <v>Miele Lucia et Damiano</v>
          </cell>
          <cell r="Q116" t="str">
            <v>Vendu</v>
          </cell>
          <cell r="R116">
            <v>43100</v>
          </cell>
        </row>
        <row r="117">
          <cell r="A117" t="str">
            <v>0203-12</v>
          </cell>
          <cell r="B117" t="str">
            <v>C19588</v>
          </cell>
          <cell r="C117" t="str">
            <v>Place de parc intérieure simple</v>
          </cell>
          <cell r="D117" t="str">
            <v>Sous-sol</v>
          </cell>
          <cell r="E117">
            <v>2</v>
          </cell>
          <cell r="F117" t="str">
            <v>-</v>
          </cell>
          <cell r="G117" t="str">
            <v>-</v>
          </cell>
          <cell r="I117" t="str">
            <v>-</v>
          </cell>
          <cell r="K117" t="str">
            <v>-</v>
          </cell>
          <cell r="L117" t="str">
            <v>-</v>
          </cell>
          <cell r="M117" t="str">
            <v>-</v>
          </cell>
          <cell r="N117">
            <v>32000</v>
          </cell>
          <cell r="O117" t="str">
            <v>Miele Lucia et Damiano</v>
          </cell>
          <cell r="Q117" t="str">
            <v>Vendu</v>
          </cell>
          <cell r="R117">
            <v>43100</v>
          </cell>
        </row>
        <row r="118">
          <cell r="A118" t="str">
            <v>0203-13</v>
          </cell>
          <cell r="B118" t="str">
            <v>C19589</v>
          </cell>
          <cell r="C118" t="str">
            <v>Place de parc intérieure simple</v>
          </cell>
          <cell r="D118" t="str">
            <v>Sous-sol</v>
          </cell>
          <cell r="E118">
            <v>3</v>
          </cell>
          <cell r="F118" t="str">
            <v>-</v>
          </cell>
          <cell r="G118" t="str">
            <v>-</v>
          </cell>
          <cell r="I118" t="str">
            <v>-</v>
          </cell>
          <cell r="K118" t="str">
            <v>-</v>
          </cell>
          <cell r="L118" t="str">
            <v>-</v>
          </cell>
          <cell r="M118" t="str">
            <v>-</v>
          </cell>
          <cell r="N118">
            <v>32000</v>
          </cell>
          <cell r="O118" t="str">
            <v>Steiner Jean-Paul</v>
          </cell>
          <cell r="Q118" t="str">
            <v>Réservé</v>
          </cell>
          <cell r="R118">
            <v>43100</v>
          </cell>
        </row>
        <row r="119">
          <cell r="A119" t="str">
            <v>0203-14</v>
          </cell>
          <cell r="B119" t="str">
            <v>C19590</v>
          </cell>
          <cell r="C119" t="str">
            <v>Place de parc intérieure simple</v>
          </cell>
          <cell r="D119" t="str">
            <v>Sous-sol</v>
          </cell>
          <cell r="E119">
            <v>4</v>
          </cell>
          <cell r="F119" t="str">
            <v>-</v>
          </cell>
          <cell r="G119" t="str">
            <v>-</v>
          </cell>
          <cell r="I119" t="str">
            <v>-</v>
          </cell>
          <cell r="K119" t="str">
            <v>-</v>
          </cell>
          <cell r="L119" t="str">
            <v>-</v>
          </cell>
          <cell r="M119" t="str">
            <v>-</v>
          </cell>
          <cell r="N119">
            <v>32000</v>
          </cell>
          <cell r="O119" t="str">
            <v>Sciammetta Giuseppina et Giuseppe</v>
          </cell>
          <cell r="Q119" t="str">
            <v>Vendu</v>
          </cell>
          <cell r="R119">
            <v>43084</v>
          </cell>
        </row>
        <row r="120">
          <cell r="A120" t="str">
            <v>0203-15</v>
          </cell>
          <cell r="B120" t="str">
            <v>C19591</v>
          </cell>
          <cell r="C120" t="str">
            <v>Place de parc intérieure simple</v>
          </cell>
          <cell r="D120" t="str">
            <v>Sous-sol</v>
          </cell>
          <cell r="E120">
            <v>5</v>
          </cell>
          <cell r="F120" t="str">
            <v>-</v>
          </cell>
          <cell r="G120" t="str">
            <v>-</v>
          </cell>
          <cell r="I120" t="str">
            <v>-</v>
          </cell>
          <cell r="K120" t="str">
            <v>-</v>
          </cell>
          <cell r="L120" t="str">
            <v>-</v>
          </cell>
          <cell r="M120" t="str">
            <v>-</v>
          </cell>
          <cell r="N120">
            <v>32000</v>
          </cell>
          <cell r="O120" t="str">
            <v>Sciammetta Giuseppina et Giuseppe</v>
          </cell>
          <cell r="Q120" t="str">
            <v>Vendu</v>
          </cell>
          <cell r="R120">
            <v>43084</v>
          </cell>
          <cell r="S120" t="str">
            <v>-</v>
          </cell>
        </row>
        <row r="121">
          <cell r="A121" t="str">
            <v>0203-16</v>
          </cell>
          <cell r="B121" t="str">
            <v>C19592</v>
          </cell>
          <cell r="C121" t="str">
            <v>Place de parc intérieure simple handicapé</v>
          </cell>
          <cell r="D121" t="str">
            <v>Sous-sol</v>
          </cell>
          <cell r="E121">
            <v>6</v>
          </cell>
          <cell r="F121" t="str">
            <v>-</v>
          </cell>
          <cell r="G121" t="str">
            <v>-</v>
          </cell>
          <cell r="I121" t="str">
            <v>-</v>
          </cell>
          <cell r="K121" t="str">
            <v>-</v>
          </cell>
          <cell r="L121" t="str">
            <v>-</v>
          </cell>
          <cell r="M121" t="str">
            <v>-</v>
          </cell>
          <cell r="N121">
            <v>35000</v>
          </cell>
          <cell r="O121" t="str">
            <v xml:space="preserve">Ruiz Silvia et Rafael </v>
          </cell>
          <cell r="Q121" t="str">
            <v>Vendu</v>
          </cell>
          <cell r="R121">
            <v>43039</v>
          </cell>
          <cell r="S121" t="str">
            <v>-</v>
          </cell>
        </row>
        <row r="122">
          <cell r="A122" t="str">
            <v>0203-17</v>
          </cell>
          <cell r="B122" t="str">
            <v>C19593</v>
          </cell>
          <cell r="C122" t="str">
            <v>Place de parc intérieure simple</v>
          </cell>
          <cell r="D122" t="str">
            <v>Sous-sol</v>
          </cell>
          <cell r="E122">
            <v>7</v>
          </cell>
          <cell r="F122" t="str">
            <v>-</v>
          </cell>
          <cell r="G122" t="str">
            <v>-</v>
          </cell>
          <cell r="I122" t="str">
            <v>-</v>
          </cell>
          <cell r="K122" t="str">
            <v>-</v>
          </cell>
          <cell r="L122" t="str">
            <v>-</v>
          </cell>
          <cell r="M122" t="str">
            <v>-</v>
          </cell>
          <cell r="N122">
            <v>32000</v>
          </cell>
          <cell r="O122" t="str">
            <v>Barata Sandra et Venancio Paulo</v>
          </cell>
          <cell r="Q122" t="str">
            <v>Vendu</v>
          </cell>
          <cell r="R122">
            <v>43100</v>
          </cell>
          <cell r="S122" t="str">
            <v>-</v>
          </cell>
        </row>
        <row r="123">
          <cell r="A123" t="str">
            <v>0203-18</v>
          </cell>
          <cell r="B123" t="str">
            <v>C19594</v>
          </cell>
          <cell r="C123" t="str">
            <v>Place de parc intérieure simple</v>
          </cell>
          <cell r="D123" t="str">
            <v>Sous-sol</v>
          </cell>
          <cell r="E123">
            <v>8</v>
          </cell>
          <cell r="F123" t="str">
            <v>-</v>
          </cell>
          <cell r="G123" t="str">
            <v>-</v>
          </cell>
          <cell r="I123" t="str">
            <v>-</v>
          </cell>
          <cell r="K123" t="str">
            <v>-</v>
          </cell>
          <cell r="L123" t="str">
            <v>-</v>
          </cell>
          <cell r="M123" t="str">
            <v>-</v>
          </cell>
          <cell r="N123">
            <v>32000</v>
          </cell>
          <cell r="O123" t="str">
            <v>Barata Sandra et Venancio Paulo</v>
          </cell>
          <cell r="Q123" t="str">
            <v>Vendu</v>
          </cell>
          <cell r="R123">
            <v>43100</v>
          </cell>
          <cell r="S123" t="str">
            <v>-</v>
          </cell>
        </row>
        <row r="124">
          <cell r="A124" t="str">
            <v>0203-19</v>
          </cell>
          <cell r="B124" t="str">
            <v>C19595</v>
          </cell>
          <cell r="C124" t="str">
            <v>Place de parc intérieure simple</v>
          </cell>
          <cell r="D124" t="str">
            <v>Sous-sol</v>
          </cell>
          <cell r="E124">
            <v>9</v>
          </cell>
          <cell r="F124" t="str">
            <v>-</v>
          </cell>
          <cell r="G124" t="str">
            <v>-</v>
          </cell>
          <cell r="I124" t="str">
            <v>-</v>
          </cell>
          <cell r="K124" t="str">
            <v>-</v>
          </cell>
          <cell r="L124" t="str">
            <v>-</v>
          </cell>
          <cell r="M124" t="str">
            <v>-</v>
          </cell>
          <cell r="N124">
            <v>32000</v>
          </cell>
          <cell r="O124" t="str">
            <v>Lengacher David</v>
          </cell>
          <cell r="Q124" t="str">
            <v>Vendu</v>
          </cell>
          <cell r="R124">
            <v>43007</v>
          </cell>
          <cell r="S124" t="str">
            <v>-</v>
          </cell>
        </row>
        <row r="125">
          <cell r="A125" t="str">
            <v>0203-20</v>
          </cell>
          <cell r="B125" t="str">
            <v>C19596</v>
          </cell>
          <cell r="C125" t="str">
            <v>Place de parc intérieure simple</v>
          </cell>
          <cell r="D125" t="str">
            <v>Sous-sol</v>
          </cell>
          <cell r="E125">
            <v>10</v>
          </cell>
          <cell r="F125" t="str">
            <v>-</v>
          </cell>
          <cell r="G125" t="str">
            <v>-</v>
          </cell>
          <cell r="I125" t="str">
            <v>-</v>
          </cell>
          <cell r="K125" t="str">
            <v>-</v>
          </cell>
          <cell r="L125" t="str">
            <v>-</v>
          </cell>
          <cell r="M125" t="str">
            <v>-</v>
          </cell>
          <cell r="N125">
            <v>32000</v>
          </cell>
          <cell r="O125" t="str">
            <v>Graf Crystel</v>
          </cell>
          <cell r="Q125" t="str">
            <v>Vendu</v>
          </cell>
          <cell r="R125">
            <v>43007</v>
          </cell>
          <cell r="S125" t="str">
            <v>-</v>
          </cell>
        </row>
        <row r="126">
          <cell r="A126" t="str">
            <v>0203-21</v>
          </cell>
          <cell r="B126" t="str">
            <v>C19597</v>
          </cell>
          <cell r="C126" t="str">
            <v>Place de parc intérieure simple</v>
          </cell>
          <cell r="D126" t="str">
            <v>Sous-sol</v>
          </cell>
          <cell r="E126">
            <v>11</v>
          </cell>
          <cell r="F126" t="str">
            <v>-</v>
          </cell>
          <cell r="G126" t="str">
            <v>-</v>
          </cell>
          <cell r="I126" t="str">
            <v>-</v>
          </cell>
          <cell r="K126" t="str">
            <v>-</v>
          </cell>
          <cell r="L126" t="str">
            <v>-</v>
          </cell>
          <cell r="M126" t="str">
            <v>-</v>
          </cell>
          <cell r="N126">
            <v>32000</v>
          </cell>
          <cell r="O126" t="str">
            <v>Sokoli Luan</v>
          </cell>
          <cell r="Q126" t="str">
            <v>Réservé</v>
          </cell>
          <cell r="R126">
            <v>43100</v>
          </cell>
          <cell r="S126" t="str">
            <v>-</v>
          </cell>
        </row>
        <row r="127">
          <cell r="A127" t="str">
            <v>0203-22</v>
          </cell>
          <cell r="B127" t="str">
            <v>C19598</v>
          </cell>
          <cell r="C127" t="str">
            <v>Place de parc intérieure simple</v>
          </cell>
          <cell r="D127" t="str">
            <v>Sous-sol</v>
          </cell>
          <cell r="E127">
            <v>12</v>
          </cell>
          <cell r="F127" t="str">
            <v>-</v>
          </cell>
          <cell r="G127" t="str">
            <v>-</v>
          </cell>
          <cell r="I127" t="str">
            <v>-</v>
          </cell>
          <cell r="K127" t="str">
            <v>-</v>
          </cell>
          <cell r="L127" t="str">
            <v>-</v>
          </cell>
          <cell r="M127" t="str">
            <v>-</v>
          </cell>
          <cell r="N127">
            <v>32000</v>
          </cell>
          <cell r="O127" t="str">
            <v>Sokoli Luan</v>
          </cell>
          <cell r="Q127" t="str">
            <v>Réservé</v>
          </cell>
          <cell r="R127">
            <v>43100</v>
          </cell>
          <cell r="S127" t="str">
            <v>-</v>
          </cell>
        </row>
        <row r="128">
          <cell r="A128" t="str">
            <v>0203-23</v>
          </cell>
          <cell r="B128" t="str">
            <v>C19599</v>
          </cell>
          <cell r="C128" t="str">
            <v>Place de parc intérieure simple</v>
          </cell>
          <cell r="D128" t="str">
            <v>Sous-sol</v>
          </cell>
          <cell r="E128">
            <v>13</v>
          </cell>
          <cell r="F128" t="str">
            <v>-</v>
          </cell>
          <cell r="G128" t="str">
            <v>-</v>
          </cell>
          <cell r="I128" t="str">
            <v>-</v>
          </cell>
          <cell r="K128" t="str">
            <v>-</v>
          </cell>
          <cell r="L128" t="str">
            <v>-</v>
          </cell>
          <cell r="M128" t="str">
            <v>-</v>
          </cell>
          <cell r="N128">
            <v>32000</v>
          </cell>
          <cell r="O128" t="str">
            <v>Sinnathamby Sivam et Sivam Lathajini</v>
          </cell>
          <cell r="Q128" t="str">
            <v>Vendu</v>
          </cell>
          <cell r="R128">
            <v>43007</v>
          </cell>
          <cell r="S128" t="str">
            <v>-</v>
          </cell>
        </row>
        <row r="129">
          <cell r="A129" t="str">
            <v>0203-24</v>
          </cell>
          <cell r="B129" t="str">
            <v>C19600</v>
          </cell>
          <cell r="C129" t="str">
            <v>Place de parc intérieure simple</v>
          </cell>
          <cell r="D129" t="str">
            <v>Sous-sol</v>
          </cell>
          <cell r="E129">
            <v>14</v>
          </cell>
          <cell r="F129" t="str">
            <v>-</v>
          </cell>
          <cell r="G129" t="str">
            <v>-</v>
          </cell>
          <cell r="I129" t="str">
            <v>-</v>
          </cell>
          <cell r="K129" t="str">
            <v>-</v>
          </cell>
          <cell r="L129" t="str">
            <v>-</v>
          </cell>
          <cell r="M129" t="str">
            <v>-</v>
          </cell>
          <cell r="N129">
            <v>32000</v>
          </cell>
          <cell r="O129" t="str">
            <v>-</v>
          </cell>
          <cell r="Q129" t="str">
            <v>Réservé</v>
          </cell>
          <cell r="R129">
            <v>43190</v>
          </cell>
          <cell r="S129" t="str">
            <v>-</v>
          </cell>
        </row>
      </sheetData>
      <sheetData sheetId="24">
        <row r="41">
          <cell r="A41" t="str">
            <v>0165-01</v>
          </cell>
          <cell r="B41" t="str">
            <v>2574/B</v>
          </cell>
          <cell r="C41" t="str">
            <v>Appartement</v>
          </cell>
          <cell r="D41" t="str">
            <v>Rez</v>
          </cell>
          <cell r="E41" t="str">
            <v>Nord Est</v>
          </cell>
          <cell r="F41">
            <v>4.5</v>
          </cell>
          <cell r="G41">
            <v>103</v>
          </cell>
          <cell r="I41">
            <v>12.4</v>
          </cell>
          <cell r="K41">
            <v>43.8</v>
          </cell>
          <cell r="L41">
            <v>4</v>
          </cell>
          <cell r="N41">
            <v>580000</v>
          </cell>
          <cell r="O41" t="str">
            <v>Rodriguez Raquel et Placi Diego</v>
          </cell>
          <cell r="Q41" t="str">
            <v xml:space="preserve">Vendu </v>
          </cell>
          <cell r="R41">
            <v>42094</v>
          </cell>
          <cell r="S41" t="str">
            <v>4</v>
          </cell>
          <cell r="T41" t="str">
            <v>-</v>
          </cell>
        </row>
        <row r="42">
          <cell r="A42" t="str">
            <v>0165-02</v>
          </cell>
          <cell r="B42" t="str">
            <v>2575/C</v>
          </cell>
          <cell r="C42" t="str">
            <v>Appartement</v>
          </cell>
          <cell r="D42" t="str">
            <v>Rez</v>
          </cell>
          <cell r="E42" t="str">
            <v>Nord Ouest</v>
          </cell>
          <cell r="F42">
            <v>4.5</v>
          </cell>
          <cell r="G42">
            <v>115</v>
          </cell>
          <cell r="I42">
            <v>12.4</v>
          </cell>
          <cell r="K42">
            <v>56.7</v>
          </cell>
          <cell r="L42">
            <v>4</v>
          </cell>
          <cell r="N42">
            <v>685000</v>
          </cell>
          <cell r="O42" t="str">
            <v>Niklaus Caroline</v>
          </cell>
          <cell r="Q42" t="str">
            <v xml:space="preserve">Vendu </v>
          </cell>
          <cell r="R42">
            <v>42185</v>
          </cell>
          <cell r="S42" t="str">
            <v>5</v>
          </cell>
          <cell r="T42" t="str">
            <v>-</v>
          </cell>
          <cell r="AE42" t="str">
            <v xml:space="preserve">L'Acorus </v>
          </cell>
        </row>
        <row r="43">
          <cell r="A43" t="str">
            <v>0165-03</v>
          </cell>
          <cell r="B43" t="str">
            <v>2576/D</v>
          </cell>
          <cell r="C43" t="str">
            <v>Appartement</v>
          </cell>
          <cell r="D43" t="str">
            <v>Rez</v>
          </cell>
          <cell r="E43" t="str">
            <v>Ouest</v>
          </cell>
          <cell r="F43">
            <v>4.5</v>
          </cell>
          <cell r="G43">
            <v>104</v>
          </cell>
          <cell r="I43">
            <v>12.4</v>
          </cell>
          <cell r="K43">
            <v>59.4</v>
          </cell>
          <cell r="L43">
            <v>9</v>
          </cell>
          <cell r="N43">
            <v>630000</v>
          </cell>
          <cell r="O43" t="str">
            <v>Marques Di Palma Marisa et Di Palma Mauro</v>
          </cell>
          <cell r="Q43" t="str">
            <v xml:space="preserve">Vendu </v>
          </cell>
          <cell r="R43">
            <v>42185</v>
          </cell>
          <cell r="S43" t="str">
            <v>9+10</v>
          </cell>
          <cell r="T43" t="str">
            <v>-</v>
          </cell>
          <cell r="AE43" t="str">
            <v>Rouges-Terres 15a</v>
          </cell>
        </row>
        <row r="44">
          <cell r="A44" t="str">
            <v>0165-04</v>
          </cell>
          <cell r="B44" t="str">
            <v>2577/E</v>
          </cell>
          <cell r="C44" t="str">
            <v>Appartement</v>
          </cell>
          <cell r="D44" t="str">
            <v>Rez</v>
          </cell>
          <cell r="E44" t="str">
            <v>Sud</v>
          </cell>
          <cell r="F44">
            <v>5.5</v>
          </cell>
          <cell r="G44">
            <v>171</v>
          </cell>
          <cell r="I44">
            <v>21.15</v>
          </cell>
          <cell r="K44">
            <v>106.9</v>
          </cell>
          <cell r="L44">
            <v>13</v>
          </cell>
          <cell r="N44">
            <v>995000</v>
          </cell>
          <cell r="O44" t="str">
            <v>Fischer Bernard</v>
          </cell>
          <cell r="Q44" t="str">
            <v>Vendu</v>
          </cell>
          <cell r="R44">
            <v>42823</v>
          </cell>
          <cell r="S44" t="str">
            <v>12+1 ext.</v>
          </cell>
          <cell r="T44" t="str">
            <v>EJ prévisionnelle: aujourd'hui + 15 mois !</v>
          </cell>
          <cell r="AE44" t="str">
            <v>Hauterive</v>
          </cell>
        </row>
        <row r="45">
          <cell r="A45" t="str">
            <v>0165-05</v>
          </cell>
          <cell r="B45" t="str">
            <v>2578/F</v>
          </cell>
          <cell r="C45" t="str">
            <v>Appartement</v>
          </cell>
          <cell r="D45" t="str">
            <v>Rez</v>
          </cell>
          <cell r="E45" t="str">
            <v>Est</v>
          </cell>
          <cell r="F45">
            <v>3.5</v>
          </cell>
          <cell r="G45">
            <v>70</v>
          </cell>
          <cell r="I45">
            <v>12.4</v>
          </cell>
          <cell r="K45">
            <v>49.1</v>
          </cell>
          <cell r="L45">
            <v>4</v>
          </cell>
          <cell r="N45">
            <v>410000</v>
          </cell>
          <cell r="O45" t="str">
            <v>Di Paola Maria et Fernando</v>
          </cell>
          <cell r="Q45" t="str">
            <v xml:space="preserve">Vendu </v>
          </cell>
          <cell r="R45">
            <v>42146</v>
          </cell>
          <cell r="S45" t="str">
            <v>1-6</v>
          </cell>
          <cell r="T45" t="str">
            <v>-</v>
          </cell>
        </row>
        <row r="46">
          <cell r="A46" t="str">
            <v>0165-06</v>
          </cell>
          <cell r="B46" t="str">
            <v>2579/G</v>
          </cell>
          <cell r="C46" t="str">
            <v>Appartement</v>
          </cell>
          <cell r="D46" t="str">
            <v>1er</v>
          </cell>
          <cell r="E46" t="str">
            <v>Nord Est</v>
          </cell>
          <cell r="F46">
            <v>4.5</v>
          </cell>
          <cell r="G46">
            <v>118</v>
          </cell>
          <cell r="I46">
            <v>12.4</v>
          </cell>
          <cell r="L46">
            <v>6</v>
          </cell>
          <cell r="N46">
            <v>600000</v>
          </cell>
          <cell r="O46" t="str">
            <v>Gashi Shqipe et Nazmi</v>
          </cell>
          <cell r="Q46" t="str">
            <v xml:space="preserve">Vendu </v>
          </cell>
          <cell r="R46">
            <v>42277</v>
          </cell>
          <cell r="S46" t="str">
            <v>15</v>
          </cell>
          <cell r="T46" t="str">
            <v>-</v>
          </cell>
        </row>
        <row r="47">
          <cell r="A47" t="str">
            <v>0165-07</v>
          </cell>
          <cell r="B47" t="str">
            <v>2580/H</v>
          </cell>
          <cell r="C47" t="str">
            <v>Appartement</v>
          </cell>
          <cell r="D47" t="str">
            <v>1er</v>
          </cell>
          <cell r="E47" t="str">
            <v>Nord Ouest</v>
          </cell>
          <cell r="F47">
            <v>4.5</v>
          </cell>
          <cell r="G47">
            <v>128</v>
          </cell>
          <cell r="I47">
            <v>12.4</v>
          </cell>
          <cell r="L47">
            <v>4</v>
          </cell>
          <cell r="N47">
            <v>680000</v>
          </cell>
          <cell r="O47" t="str">
            <v>Cériani Pierre-Henri</v>
          </cell>
          <cell r="Q47" t="str">
            <v>Vendu</v>
          </cell>
          <cell r="R47">
            <v>42398</v>
          </cell>
          <cell r="S47" t="str">
            <v>11</v>
          </cell>
          <cell r="T47" t="str">
            <v>-</v>
          </cell>
        </row>
        <row r="48">
          <cell r="A48" t="str">
            <v>0165-08</v>
          </cell>
          <cell r="B48" t="str">
            <v>2581/J</v>
          </cell>
          <cell r="C48" t="str">
            <v>Appartement</v>
          </cell>
          <cell r="D48" t="str">
            <v>1er</v>
          </cell>
          <cell r="E48" t="str">
            <v>Ouest</v>
          </cell>
          <cell r="F48">
            <v>4.5</v>
          </cell>
          <cell r="G48">
            <v>117</v>
          </cell>
          <cell r="I48">
            <v>12.4</v>
          </cell>
          <cell r="L48">
            <v>4</v>
          </cell>
          <cell r="N48">
            <v>625000</v>
          </cell>
          <cell r="O48" t="str">
            <v>Guercioni Gabriele</v>
          </cell>
          <cell r="Q48" t="str">
            <v xml:space="preserve">Vendu </v>
          </cell>
          <cell r="R48">
            <v>42185</v>
          </cell>
          <cell r="S48" t="str">
            <v>16</v>
          </cell>
          <cell r="T48" t="str">
            <v>-</v>
          </cell>
        </row>
        <row r="49">
          <cell r="A49" t="str">
            <v>0165-09</v>
          </cell>
          <cell r="B49" t="str">
            <v>2582/K</v>
          </cell>
          <cell r="C49" t="str">
            <v>Appartement</v>
          </cell>
          <cell r="D49" t="str">
            <v>1er</v>
          </cell>
          <cell r="E49" t="str">
            <v>Sud</v>
          </cell>
          <cell r="F49">
            <v>5.5</v>
          </cell>
          <cell r="G49">
            <v>194</v>
          </cell>
          <cell r="I49">
            <v>21.15</v>
          </cell>
          <cell r="L49">
            <v>13</v>
          </cell>
          <cell r="N49">
            <v>990000</v>
          </cell>
          <cell r="O49" t="str">
            <v>-</v>
          </cell>
          <cell r="Q49" t="str">
            <v>A vendre</v>
          </cell>
          <cell r="R49">
            <v>43378</v>
          </cell>
          <cell r="S49" t="str">
            <v>2-7</v>
          </cell>
          <cell r="T49" t="str">
            <v>EJ prévisionnelle: aujourd'hui + 15 mois !</v>
          </cell>
        </row>
        <row r="50">
          <cell r="A50" t="str">
            <v>0165-10</v>
          </cell>
          <cell r="B50" t="str">
            <v>2583/L</v>
          </cell>
          <cell r="C50" t="str">
            <v>Appartement</v>
          </cell>
          <cell r="D50" t="str">
            <v>1er</v>
          </cell>
          <cell r="E50" t="str">
            <v>Est</v>
          </cell>
          <cell r="F50">
            <v>4.5</v>
          </cell>
          <cell r="G50">
            <v>103</v>
          </cell>
          <cell r="I50">
            <v>12.4</v>
          </cell>
          <cell r="L50">
            <v>4</v>
          </cell>
          <cell r="N50">
            <v>540000</v>
          </cell>
          <cell r="O50" t="str">
            <v>Rante Roberto et Martinez Christine</v>
          </cell>
          <cell r="Q50" t="str">
            <v xml:space="preserve">Vendu </v>
          </cell>
          <cell r="R50">
            <v>42185</v>
          </cell>
          <cell r="S50" t="str">
            <v>22</v>
          </cell>
          <cell r="T50" t="str">
            <v>-</v>
          </cell>
        </row>
        <row r="51">
          <cell r="A51" t="str">
            <v>0165-11</v>
          </cell>
          <cell r="B51" t="str">
            <v>2584/M</v>
          </cell>
          <cell r="C51" t="str">
            <v>Appartement</v>
          </cell>
          <cell r="D51" t="str">
            <v>2ème</v>
          </cell>
          <cell r="E51" t="str">
            <v>Nord Est</v>
          </cell>
          <cell r="F51">
            <v>4.5</v>
          </cell>
          <cell r="G51">
            <v>118</v>
          </cell>
          <cell r="I51">
            <v>12.4</v>
          </cell>
          <cell r="L51">
            <v>4</v>
          </cell>
          <cell r="N51">
            <v>615000</v>
          </cell>
          <cell r="O51" t="str">
            <v>Gashi Qendresa et Elmi</v>
          </cell>
          <cell r="Q51" t="str">
            <v xml:space="preserve">Vendu </v>
          </cell>
          <cell r="R51">
            <v>42277</v>
          </cell>
          <cell r="S51" t="str">
            <v>17</v>
          </cell>
          <cell r="T51" t="str">
            <v>-</v>
          </cell>
        </row>
        <row r="52">
          <cell r="A52" t="str">
            <v>0165-12</v>
          </cell>
          <cell r="B52" t="str">
            <v>2585/N</v>
          </cell>
          <cell r="C52" t="str">
            <v>Appartement</v>
          </cell>
          <cell r="D52" t="str">
            <v>2ème</v>
          </cell>
          <cell r="E52" t="str">
            <v>Nord Ouest</v>
          </cell>
          <cell r="F52">
            <v>4.5</v>
          </cell>
          <cell r="G52">
            <v>128</v>
          </cell>
          <cell r="I52">
            <v>12.4</v>
          </cell>
          <cell r="L52">
            <v>4</v>
          </cell>
          <cell r="N52">
            <v>690000</v>
          </cell>
          <cell r="O52" t="str">
            <v>Bonvallat Corinne</v>
          </cell>
          <cell r="Q52" t="str">
            <v xml:space="preserve">Vendu </v>
          </cell>
          <cell r="R52">
            <v>42094</v>
          </cell>
          <cell r="S52" t="str">
            <v>18</v>
          </cell>
          <cell r="T52" t="str">
            <v>-</v>
          </cell>
        </row>
        <row r="53">
          <cell r="A53" t="str">
            <v>0165-13</v>
          </cell>
          <cell r="B53" t="str">
            <v>2586/O</v>
          </cell>
          <cell r="C53" t="str">
            <v>Appartement</v>
          </cell>
          <cell r="D53" t="str">
            <v>2ème</v>
          </cell>
          <cell r="E53" t="str">
            <v>Ouest</v>
          </cell>
          <cell r="F53">
            <v>4.5</v>
          </cell>
          <cell r="G53">
            <v>117</v>
          </cell>
          <cell r="I53">
            <v>12.4</v>
          </cell>
          <cell r="L53">
            <v>4</v>
          </cell>
          <cell r="N53">
            <v>640000</v>
          </cell>
          <cell r="O53" t="str">
            <v>Guercioni Gabriele</v>
          </cell>
          <cell r="Q53" t="str">
            <v xml:space="preserve">Vendu </v>
          </cell>
          <cell r="R53">
            <v>42185</v>
          </cell>
          <cell r="S53" t="str">
            <v>3-8</v>
          </cell>
          <cell r="T53" t="str">
            <v>-</v>
          </cell>
        </row>
        <row r="54">
          <cell r="A54" t="str">
            <v>0165-14</v>
          </cell>
          <cell r="B54" t="str">
            <v>2587/P</v>
          </cell>
          <cell r="C54" t="str">
            <v>Appartement</v>
          </cell>
          <cell r="D54" t="str">
            <v>2ème</v>
          </cell>
          <cell r="E54" t="str">
            <v>Sud</v>
          </cell>
          <cell r="F54">
            <v>5.5</v>
          </cell>
          <cell r="G54">
            <v>194</v>
          </cell>
          <cell r="I54">
            <v>21.15</v>
          </cell>
          <cell r="L54">
            <v>13</v>
          </cell>
          <cell r="N54">
            <v>1070000</v>
          </cell>
          <cell r="O54" t="str">
            <v>Nouidri Sam et Sahm Nabila</v>
          </cell>
          <cell r="Q54" t="str">
            <v>Vendu</v>
          </cell>
          <cell r="R54">
            <v>42460</v>
          </cell>
          <cell r="S54" t="str">
            <v>19+20</v>
          </cell>
          <cell r="T54" t="str">
            <v>-</v>
          </cell>
        </row>
        <row r="55">
          <cell r="A55" t="str">
            <v>0165-15</v>
          </cell>
          <cell r="B55" t="str">
            <v>2588/Q</v>
          </cell>
          <cell r="C55" t="str">
            <v>Appartement</v>
          </cell>
          <cell r="D55" t="str">
            <v>2ème</v>
          </cell>
          <cell r="E55" t="str">
            <v>Est</v>
          </cell>
          <cell r="F55">
            <v>4.5</v>
          </cell>
          <cell r="G55">
            <v>103</v>
          </cell>
          <cell r="I55">
            <v>12.4</v>
          </cell>
          <cell r="L55">
            <v>4</v>
          </cell>
          <cell r="N55">
            <v>540000</v>
          </cell>
          <cell r="O55" t="str">
            <v>Fan Hua et Li Hengyu</v>
          </cell>
          <cell r="Q55" t="str">
            <v xml:space="preserve">Vendu </v>
          </cell>
          <cell r="R55">
            <v>42277</v>
          </cell>
          <cell r="S55" t="str">
            <v>21</v>
          </cell>
          <cell r="T55" t="str">
            <v>-</v>
          </cell>
        </row>
        <row r="56">
          <cell r="A56" t="str">
            <v>0165-16</v>
          </cell>
          <cell r="B56" t="str">
            <v>2589/R</v>
          </cell>
          <cell r="C56" t="str">
            <v>Attique</v>
          </cell>
          <cell r="D56" t="str">
            <v>Attique</v>
          </cell>
          <cell r="E56" t="str">
            <v>Ouest</v>
          </cell>
          <cell r="F56">
            <v>5.5</v>
          </cell>
          <cell r="G56">
            <v>159</v>
          </cell>
          <cell r="I56">
            <v>172.35</v>
          </cell>
          <cell r="L56">
            <v>13</v>
          </cell>
          <cell r="N56">
            <v>1165000</v>
          </cell>
          <cell r="O56" t="str">
            <v>Holzer Philippe et Cheng Ye</v>
          </cell>
          <cell r="Q56" t="str">
            <v xml:space="preserve">Vendu </v>
          </cell>
          <cell r="R56">
            <v>42124</v>
          </cell>
          <cell r="S56" t="str">
            <v>13+14</v>
          </cell>
          <cell r="T56" t="str">
            <v>-</v>
          </cell>
        </row>
        <row r="57">
          <cell r="A57" t="str">
            <v>0165-17</v>
          </cell>
          <cell r="B57" t="str">
            <v>2590/S</v>
          </cell>
          <cell r="C57" t="str">
            <v>Attique</v>
          </cell>
          <cell r="D57" t="str">
            <v>Attique</v>
          </cell>
          <cell r="E57" t="str">
            <v>Est</v>
          </cell>
          <cell r="F57">
            <v>5.5</v>
          </cell>
          <cell r="G57">
            <v>143</v>
          </cell>
          <cell r="I57">
            <v>161.85</v>
          </cell>
          <cell r="L57">
            <v>13</v>
          </cell>
          <cell r="N57">
            <v>1000000</v>
          </cell>
          <cell r="O57" t="str">
            <v>Checola Bertino et Andrea</v>
          </cell>
          <cell r="Q57" t="str">
            <v xml:space="preserve">Vendu </v>
          </cell>
          <cell r="R57">
            <v>42307</v>
          </cell>
          <cell r="S57" t="str">
            <v>23-24</v>
          </cell>
          <cell r="T57" t="str">
            <v>-</v>
          </cell>
        </row>
        <row r="58">
          <cell r="A58" t="str">
            <v>0165-18</v>
          </cell>
          <cell r="B58" t="str">
            <v>C2591&amp;C2596</v>
          </cell>
          <cell r="C58" t="str">
            <v>Place de parc intérieure double</v>
          </cell>
          <cell r="D58" t="str">
            <v>Sous-sol</v>
          </cell>
          <cell r="E58" t="str">
            <v>1-6</v>
          </cell>
          <cell r="F58" t="str">
            <v>-</v>
          </cell>
          <cell r="N58">
            <v>54000</v>
          </cell>
          <cell r="O58" t="str">
            <v>Di Paola Maria et Fernando</v>
          </cell>
          <cell r="Q58" t="str">
            <v xml:space="preserve">Vendu </v>
          </cell>
          <cell r="R58">
            <v>42146</v>
          </cell>
          <cell r="S58" t="str">
            <v>-</v>
          </cell>
          <cell r="T58" t="str">
            <v>-</v>
          </cell>
        </row>
        <row r="59">
          <cell r="A59" t="str">
            <v>0165-19</v>
          </cell>
          <cell r="B59" t="str">
            <v>C2592&amp;C2597</v>
          </cell>
          <cell r="C59" t="str">
            <v>Place de parc intérieure double</v>
          </cell>
          <cell r="D59" t="str">
            <v>Sous-sol</v>
          </cell>
          <cell r="E59" t="str">
            <v>2-7</v>
          </cell>
          <cell r="F59" t="str">
            <v>-</v>
          </cell>
          <cell r="N59">
            <v>54000</v>
          </cell>
          <cell r="O59" t="str">
            <v>Fischer Bernard</v>
          </cell>
          <cell r="Q59" t="str">
            <v>Vendu</v>
          </cell>
          <cell r="R59">
            <v>42823</v>
          </cell>
          <cell r="S59" t="str">
            <v>-</v>
          </cell>
          <cell r="T59" t="str">
            <v>EJ prévisionnelle: aujourd'hui + 15 mois !</v>
          </cell>
        </row>
        <row r="60">
          <cell r="A60" t="str">
            <v>0165-20</v>
          </cell>
          <cell r="B60" t="str">
            <v>C2593&amp;C2598</v>
          </cell>
          <cell r="C60" t="str">
            <v>Place de parc intérieure double</v>
          </cell>
          <cell r="D60" t="str">
            <v>Sous-sol</v>
          </cell>
          <cell r="E60" t="str">
            <v>3-8</v>
          </cell>
          <cell r="F60" t="str">
            <v>-</v>
          </cell>
          <cell r="N60">
            <v>54000</v>
          </cell>
          <cell r="O60" t="str">
            <v>Guercioni Gabriele</v>
          </cell>
          <cell r="Q60" t="str">
            <v xml:space="preserve">Vendu </v>
          </cell>
          <cell r="R60">
            <v>42185</v>
          </cell>
          <cell r="S60" t="str">
            <v>-</v>
          </cell>
          <cell r="T60" t="str">
            <v>-</v>
          </cell>
        </row>
        <row r="61">
          <cell r="A61" t="str">
            <v>0165-21</v>
          </cell>
          <cell r="B61" t="str">
            <v>C2594</v>
          </cell>
          <cell r="C61" t="str">
            <v>Place de parc intérieure simple</v>
          </cell>
          <cell r="D61" t="str">
            <v>Sous-sol</v>
          </cell>
          <cell r="E61">
            <v>4</v>
          </cell>
          <cell r="F61" t="str">
            <v>-</v>
          </cell>
          <cell r="N61">
            <v>34000</v>
          </cell>
          <cell r="O61" t="str">
            <v>Rodriguez Raquel et Placi Diego</v>
          </cell>
          <cell r="Q61" t="str">
            <v xml:space="preserve">Vendu </v>
          </cell>
          <cell r="R61">
            <v>42094</v>
          </cell>
          <cell r="S61" t="str">
            <v>-</v>
          </cell>
          <cell r="T61" t="str">
            <v>-</v>
          </cell>
        </row>
        <row r="62">
          <cell r="A62" t="str">
            <v>0165-22</v>
          </cell>
          <cell r="B62" t="str">
            <v>C2595</v>
          </cell>
          <cell r="C62" t="str">
            <v>Place de parc intérieure simple</v>
          </cell>
          <cell r="D62" t="str">
            <v>Sous-sol</v>
          </cell>
          <cell r="E62">
            <v>5</v>
          </cell>
          <cell r="F62" t="str">
            <v>-</v>
          </cell>
          <cell r="N62">
            <v>30000</v>
          </cell>
          <cell r="O62" t="str">
            <v>Niklaus Caroline</v>
          </cell>
          <cell r="Q62" t="str">
            <v xml:space="preserve">Vendu </v>
          </cell>
          <cell r="R62">
            <v>42185</v>
          </cell>
          <cell r="S62" t="str">
            <v>-</v>
          </cell>
          <cell r="T62" t="str">
            <v>-</v>
          </cell>
        </row>
        <row r="63">
          <cell r="A63" t="str">
            <v>0165-23</v>
          </cell>
          <cell r="B63" t="str">
            <v>C2599</v>
          </cell>
          <cell r="C63" t="str">
            <v>Place de parc intérieure simple</v>
          </cell>
          <cell r="D63" t="str">
            <v>Sous-sol</v>
          </cell>
          <cell r="E63">
            <v>9</v>
          </cell>
          <cell r="F63" t="str">
            <v>-</v>
          </cell>
          <cell r="N63">
            <v>32000</v>
          </cell>
          <cell r="O63" t="str">
            <v>Marques Di Palma Marisa et Di Palma Mauro</v>
          </cell>
          <cell r="Q63" t="str">
            <v xml:space="preserve">Vendu </v>
          </cell>
          <cell r="R63">
            <v>42185</v>
          </cell>
          <cell r="S63" t="str">
            <v>-</v>
          </cell>
          <cell r="T63" t="str">
            <v>-</v>
          </cell>
        </row>
        <row r="64">
          <cell r="A64" t="str">
            <v>0165-24</v>
          </cell>
          <cell r="B64" t="str">
            <v>C2600</v>
          </cell>
          <cell r="C64" t="str">
            <v>Place de parc intérieure simple</v>
          </cell>
          <cell r="D64" t="str">
            <v>Sous-sol</v>
          </cell>
          <cell r="E64">
            <v>10</v>
          </cell>
          <cell r="F64" t="str">
            <v>-</v>
          </cell>
          <cell r="N64">
            <v>32000</v>
          </cell>
          <cell r="O64" t="str">
            <v>Marques Di Palma Marisa et Di Palma Mauro</v>
          </cell>
          <cell r="Q64" t="str">
            <v xml:space="preserve">Vendu </v>
          </cell>
          <cell r="R64">
            <v>42185</v>
          </cell>
          <cell r="S64" t="str">
            <v>-</v>
          </cell>
          <cell r="T64" t="str">
            <v>-</v>
          </cell>
        </row>
        <row r="65">
          <cell r="A65" t="str">
            <v>0165-25</v>
          </cell>
          <cell r="B65" t="str">
            <v>C2601</v>
          </cell>
          <cell r="C65" t="str">
            <v>Place de parc intérieure simple</v>
          </cell>
          <cell r="D65" t="str">
            <v>Sous-sol</v>
          </cell>
          <cell r="E65">
            <v>11</v>
          </cell>
          <cell r="F65" t="str">
            <v>-</v>
          </cell>
          <cell r="N65">
            <v>36000</v>
          </cell>
          <cell r="O65" t="str">
            <v>Cériani Pierre-Henri</v>
          </cell>
          <cell r="Q65" t="str">
            <v>Vendu</v>
          </cell>
          <cell r="R65">
            <v>42398</v>
          </cell>
          <cell r="S65" t="str">
            <v>-</v>
          </cell>
          <cell r="T65" t="str">
            <v>-</v>
          </cell>
        </row>
        <row r="66">
          <cell r="A66" t="str">
            <v>0165-26</v>
          </cell>
          <cell r="B66" t="str">
            <v>C2602</v>
          </cell>
          <cell r="C66" t="str">
            <v>Place de parc intérieure simple</v>
          </cell>
          <cell r="D66" t="str">
            <v>Sous-sol</v>
          </cell>
          <cell r="E66">
            <v>12</v>
          </cell>
          <cell r="F66" t="str">
            <v>-</v>
          </cell>
          <cell r="N66">
            <v>32000</v>
          </cell>
          <cell r="O66" t="str">
            <v>-</v>
          </cell>
          <cell r="Q66" t="str">
            <v>A vendre</v>
          </cell>
          <cell r="R66" t="str">
            <v xml:space="preserve"> </v>
          </cell>
          <cell r="S66" t="str">
            <v>-</v>
          </cell>
          <cell r="T66" t="str">
            <v>EJ prévisionnelle: aujourd'hui + 15 mois !</v>
          </cell>
        </row>
        <row r="67">
          <cell r="A67" t="str">
            <v>0165-27</v>
          </cell>
          <cell r="B67" t="str">
            <v>C2603</v>
          </cell>
          <cell r="C67" t="str">
            <v>Place de parc intérieure simple</v>
          </cell>
          <cell r="D67" t="str">
            <v>Sous-sol</v>
          </cell>
          <cell r="E67">
            <v>13</v>
          </cell>
          <cell r="F67" t="str">
            <v>-</v>
          </cell>
          <cell r="N67">
            <v>30000</v>
          </cell>
          <cell r="O67" t="str">
            <v>Holzer Philippe et Cheng Ye</v>
          </cell>
          <cell r="Q67" t="str">
            <v xml:space="preserve">Vendu </v>
          </cell>
          <cell r="R67">
            <v>42185</v>
          </cell>
          <cell r="S67" t="str">
            <v>-</v>
          </cell>
          <cell r="T67" t="str">
            <v>-</v>
          </cell>
        </row>
        <row r="68">
          <cell r="A68" t="str">
            <v>0165-28</v>
          </cell>
          <cell r="B68" t="str">
            <v>C2604</v>
          </cell>
          <cell r="C68" t="str">
            <v>Place de parc intérieure simple</v>
          </cell>
          <cell r="D68" t="str">
            <v>Sous-sol</v>
          </cell>
          <cell r="E68">
            <v>14</v>
          </cell>
          <cell r="F68" t="str">
            <v>-</v>
          </cell>
          <cell r="N68">
            <v>30000</v>
          </cell>
          <cell r="O68" t="str">
            <v>Holzer Philippe et Cheng Ye</v>
          </cell>
          <cell r="Q68" t="str">
            <v xml:space="preserve">Vendu </v>
          </cell>
          <cell r="R68">
            <v>42185</v>
          </cell>
          <cell r="S68" t="str">
            <v>-</v>
          </cell>
          <cell r="T68" t="str">
            <v>-</v>
          </cell>
        </row>
        <row r="69">
          <cell r="A69" t="str">
            <v>0165-29</v>
          </cell>
          <cell r="B69" t="str">
            <v>C2605</v>
          </cell>
          <cell r="C69" t="str">
            <v>Place de parc intérieure simple</v>
          </cell>
          <cell r="D69" t="str">
            <v>Sous-sol</v>
          </cell>
          <cell r="E69">
            <v>15</v>
          </cell>
          <cell r="F69" t="str">
            <v>-</v>
          </cell>
          <cell r="N69">
            <v>30000</v>
          </cell>
          <cell r="O69" t="str">
            <v>Gashi Shqipe et Nazmi</v>
          </cell>
          <cell r="Q69" t="str">
            <v xml:space="preserve">Vendu </v>
          </cell>
          <cell r="R69">
            <v>42277</v>
          </cell>
          <cell r="S69" t="str">
            <v>-</v>
          </cell>
          <cell r="T69" t="str">
            <v>-</v>
          </cell>
        </row>
        <row r="70">
          <cell r="A70" t="str">
            <v>0165-30</v>
          </cell>
          <cell r="B70" t="str">
            <v>C2606</v>
          </cell>
          <cell r="C70" t="str">
            <v>Place de parc intérieure simple</v>
          </cell>
          <cell r="D70" t="str">
            <v>Sous-sol</v>
          </cell>
          <cell r="E70">
            <v>16</v>
          </cell>
          <cell r="F70" t="str">
            <v>-</v>
          </cell>
          <cell r="N70">
            <v>30000</v>
          </cell>
          <cell r="O70" t="str">
            <v>Guercioni Gabriele</v>
          </cell>
          <cell r="Q70" t="str">
            <v xml:space="preserve">Vendu </v>
          </cell>
          <cell r="R70">
            <v>42185</v>
          </cell>
          <cell r="S70" t="str">
            <v>-</v>
          </cell>
          <cell r="T70" t="str">
            <v>-</v>
          </cell>
        </row>
        <row r="71">
          <cell r="A71" t="str">
            <v>0165-31</v>
          </cell>
          <cell r="B71" t="str">
            <v>C2607</v>
          </cell>
          <cell r="C71" t="str">
            <v>Place de parc intérieure simple</v>
          </cell>
          <cell r="D71" t="str">
            <v>Sous-sol</v>
          </cell>
          <cell r="E71">
            <v>17</v>
          </cell>
          <cell r="F71" t="str">
            <v>-</v>
          </cell>
          <cell r="N71">
            <v>30000</v>
          </cell>
          <cell r="O71" t="str">
            <v>Gashi Qendresa et Elmi</v>
          </cell>
          <cell r="Q71" t="str">
            <v xml:space="preserve">Vendu </v>
          </cell>
          <cell r="R71">
            <v>42277</v>
          </cell>
          <cell r="S71" t="str">
            <v>-</v>
          </cell>
          <cell r="T71" t="str">
            <v>-</v>
          </cell>
        </row>
        <row r="72">
          <cell r="A72" t="str">
            <v>0165-32</v>
          </cell>
          <cell r="B72" t="str">
            <v>C2608</v>
          </cell>
          <cell r="C72" t="str">
            <v>Place de parc intérieure simple</v>
          </cell>
          <cell r="D72" t="str">
            <v>Sous-sol</v>
          </cell>
          <cell r="E72">
            <v>18</v>
          </cell>
          <cell r="F72" t="str">
            <v>-</v>
          </cell>
          <cell r="N72">
            <v>30000</v>
          </cell>
          <cell r="O72" t="str">
            <v>Bonvallat Corinne</v>
          </cell>
          <cell r="Q72" t="str">
            <v xml:space="preserve">Vendu </v>
          </cell>
          <cell r="R72">
            <v>42094</v>
          </cell>
          <cell r="S72" t="str">
            <v>-</v>
          </cell>
          <cell r="T72" t="str">
            <v>-</v>
          </cell>
        </row>
        <row r="73">
          <cell r="A73" t="str">
            <v>0165-33</v>
          </cell>
          <cell r="B73" t="str">
            <v>C2609</v>
          </cell>
          <cell r="C73" t="str">
            <v>Place de parc intérieure simple</v>
          </cell>
          <cell r="D73" t="str">
            <v>Sous-sol</v>
          </cell>
          <cell r="E73">
            <v>19</v>
          </cell>
          <cell r="F73" t="str">
            <v>-</v>
          </cell>
          <cell r="N73">
            <v>30000</v>
          </cell>
          <cell r="O73" t="str">
            <v>Nouidri Sam et Sahm Nabila</v>
          </cell>
          <cell r="Q73" t="str">
            <v>Vendu</v>
          </cell>
          <cell r="R73">
            <v>42460</v>
          </cell>
          <cell r="S73" t="str">
            <v>-</v>
          </cell>
          <cell r="T73" t="str">
            <v>-</v>
          </cell>
        </row>
        <row r="74">
          <cell r="A74" t="str">
            <v>0165-34</v>
          </cell>
          <cell r="B74" t="str">
            <v>C2610</v>
          </cell>
          <cell r="C74" t="str">
            <v>Place de parc intérieure simple</v>
          </cell>
          <cell r="D74" t="str">
            <v>Sous-sol</v>
          </cell>
          <cell r="E74">
            <v>20</v>
          </cell>
          <cell r="F74" t="str">
            <v>-</v>
          </cell>
          <cell r="N74">
            <v>30000</v>
          </cell>
          <cell r="O74" t="str">
            <v>Nouidri Sam et Sahm Nabila</v>
          </cell>
          <cell r="Q74" t="str">
            <v>Vendu</v>
          </cell>
          <cell r="R74">
            <v>42460</v>
          </cell>
          <cell r="S74" t="str">
            <v>-</v>
          </cell>
          <cell r="T74" t="str">
            <v>-</v>
          </cell>
        </row>
        <row r="75">
          <cell r="A75" t="str">
            <v>0165-35</v>
          </cell>
          <cell r="B75" t="str">
            <v>C2611</v>
          </cell>
          <cell r="C75" t="str">
            <v>Place de parc intérieure simple</v>
          </cell>
          <cell r="D75" t="str">
            <v>Sous-sol</v>
          </cell>
          <cell r="E75">
            <v>21</v>
          </cell>
          <cell r="F75" t="str">
            <v>-</v>
          </cell>
          <cell r="N75">
            <v>30000</v>
          </cell>
          <cell r="O75" t="str">
            <v>Fan Hua et Li Hengyu</v>
          </cell>
          <cell r="Q75" t="str">
            <v xml:space="preserve">Vendu </v>
          </cell>
          <cell r="R75">
            <v>42277</v>
          </cell>
          <cell r="S75" t="str">
            <v>-</v>
          </cell>
          <cell r="T75" t="str">
            <v>-</v>
          </cell>
        </row>
        <row r="76">
          <cell r="A76" t="str">
            <v>0165-36</v>
          </cell>
          <cell r="B76" t="str">
            <v>C2612</v>
          </cell>
          <cell r="C76" t="str">
            <v>Place de parc intérieure simple</v>
          </cell>
          <cell r="D76" t="str">
            <v>Sous-sol</v>
          </cell>
          <cell r="E76">
            <v>22</v>
          </cell>
          <cell r="F76" t="str">
            <v>-</v>
          </cell>
          <cell r="N76">
            <v>30000</v>
          </cell>
          <cell r="O76" t="str">
            <v>Rante Roberto et Martinez Christine</v>
          </cell>
          <cell r="Q76" t="str">
            <v xml:space="preserve">Vendu </v>
          </cell>
          <cell r="R76">
            <v>42185</v>
          </cell>
          <cell r="S76" t="str">
            <v>-</v>
          </cell>
          <cell r="T76" t="str">
            <v>-</v>
          </cell>
        </row>
        <row r="77">
          <cell r="A77" t="str">
            <v>0165-37</v>
          </cell>
          <cell r="B77" t="str">
            <v>C2613</v>
          </cell>
          <cell r="C77" t="str">
            <v>Place de parc intérieure simple</v>
          </cell>
          <cell r="D77" t="str">
            <v>Sous-sol</v>
          </cell>
          <cell r="E77">
            <v>23</v>
          </cell>
          <cell r="F77" t="str">
            <v>-</v>
          </cell>
          <cell r="N77">
            <v>30000</v>
          </cell>
          <cell r="O77" t="str">
            <v>Checola Bertino et Andrea</v>
          </cell>
          <cell r="Q77" t="str">
            <v xml:space="preserve">Vendu </v>
          </cell>
          <cell r="R77">
            <v>42307</v>
          </cell>
          <cell r="S77" t="str">
            <v>-</v>
          </cell>
          <cell r="T77" t="str">
            <v>-</v>
          </cell>
        </row>
        <row r="78">
          <cell r="A78" t="str">
            <v>0165-38</v>
          </cell>
          <cell r="B78" t="str">
            <v>C2614</v>
          </cell>
          <cell r="C78" t="str">
            <v>Place de parc intérieure simple</v>
          </cell>
          <cell r="D78" t="str">
            <v>Sous-sol</v>
          </cell>
          <cell r="E78">
            <v>24</v>
          </cell>
          <cell r="F78" t="str">
            <v>-</v>
          </cell>
          <cell r="N78">
            <v>31000</v>
          </cell>
          <cell r="O78" t="str">
            <v>Checola Bertino et Andrea</v>
          </cell>
          <cell r="Q78" t="str">
            <v xml:space="preserve">Vendu </v>
          </cell>
          <cell r="R78">
            <v>42307</v>
          </cell>
          <cell r="S78" t="str">
            <v>-</v>
          </cell>
          <cell r="T78" t="str">
            <v>-</v>
          </cell>
        </row>
        <row r="79">
          <cell r="A79" t="str">
            <v>0165-39</v>
          </cell>
          <cell r="B79" t="str">
            <v>En cours</v>
          </cell>
          <cell r="C79" t="str">
            <v>Place de parc extérieure simple</v>
          </cell>
          <cell r="D79" t="str">
            <v>Sous-sol</v>
          </cell>
          <cell r="E79">
            <v>25</v>
          </cell>
          <cell r="F79" t="str">
            <v>-</v>
          </cell>
          <cell r="N79">
            <v>10000</v>
          </cell>
          <cell r="O79" t="str">
            <v>-</v>
          </cell>
          <cell r="Q79" t="str">
            <v>A vendre</v>
          </cell>
          <cell r="R79" t="str">
            <v xml:space="preserve"> </v>
          </cell>
          <cell r="S79" t="str">
            <v>-</v>
          </cell>
          <cell r="T79" t="str">
            <v>EJ prévisionnelle: aujourd'hui + 15 mois !</v>
          </cell>
        </row>
        <row r="80">
          <cell r="A80" t="str">
            <v>0165-40</v>
          </cell>
          <cell r="B80" t="str">
            <v>En cours</v>
          </cell>
          <cell r="C80" t="str">
            <v>Place de parc extérieure simple</v>
          </cell>
          <cell r="D80" t="str">
            <v>Sous-sol</v>
          </cell>
          <cell r="E80">
            <v>26</v>
          </cell>
          <cell r="F80" t="str">
            <v>-</v>
          </cell>
          <cell r="N80" t="str">
            <v>-</v>
          </cell>
          <cell r="O80" t="str">
            <v>Visiteurs</v>
          </cell>
          <cell r="Q80" t="str">
            <v>-</v>
          </cell>
          <cell r="R80" t="str">
            <v>-</v>
          </cell>
          <cell r="S80" t="str">
            <v>-</v>
          </cell>
          <cell r="T80" t="str">
            <v>-</v>
          </cell>
        </row>
        <row r="81">
          <cell r="A81" t="str">
            <v>0165-41</v>
          </cell>
          <cell r="B81" t="str">
            <v>En cours</v>
          </cell>
          <cell r="C81" t="str">
            <v>Place de parc extérieure simple</v>
          </cell>
          <cell r="D81" t="str">
            <v>Sous-sol</v>
          </cell>
          <cell r="E81">
            <v>27</v>
          </cell>
          <cell r="F81" t="str">
            <v>-</v>
          </cell>
          <cell r="N81" t="str">
            <v>-</v>
          </cell>
          <cell r="O81" t="str">
            <v>Visiteurs</v>
          </cell>
          <cell r="R81" t="str">
            <v>-</v>
          </cell>
          <cell r="S81" t="str">
            <v>-</v>
          </cell>
          <cell r="T81" t="str">
            <v>-</v>
          </cell>
        </row>
        <row r="82">
          <cell r="A82" t="str">
            <v>0165-42</v>
          </cell>
          <cell r="B82" t="str">
            <v>En cours</v>
          </cell>
          <cell r="C82" t="str">
            <v>Place de parc extérieure simple</v>
          </cell>
          <cell r="D82" t="str">
            <v>Sous-sol</v>
          </cell>
          <cell r="E82">
            <v>28</v>
          </cell>
          <cell r="F82" t="str">
            <v>-</v>
          </cell>
          <cell r="N82" t="str">
            <v>-</v>
          </cell>
          <cell r="O82" t="str">
            <v>Visiteurs</v>
          </cell>
          <cell r="R82" t="str">
            <v>-</v>
          </cell>
          <cell r="S82" t="str">
            <v>-</v>
          </cell>
          <cell r="T82" t="str">
            <v>-</v>
          </cell>
        </row>
      </sheetData>
      <sheetData sheetId="25">
        <row r="41">
          <cell r="A41" t="str">
            <v>0011-01</v>
          </cell>
          <cell r="B41" t="str">
            <v>COP 16759</v>
          </cell>
          <cell r="C41" t="str">
            <v>Place de parc intérieure simple</v>
          </cell>
          <cell r="D41" t="str">
            <v>Sous-sol</v>
          </cell>
          <cell r="E41">
            <v>1</v>
          </cell>
          <cell r="F41">
            <v>29000</v>
          </cell>
          <cell r="G41" t="str">
            <v>Droz Viviane</v>
          </cell>
          <cell r="I41" t="str">
            <v>Vendu</v>
          </cell>
          <cell r="J41">
            <v>41517</v>
          </cell>
          <cell r="K41" t="str">
            <v xml:space="preserve"> </v>
          </cell>
        </row>
        <row r="42">
          <cell r="A42" t="str">
            <v>0011-02</v>
          </cell>
          <cell r="B42" t="str">
            <v>COP 16760</v>
          </cell>
          <cell r="C42" t="str">
            <v>Place de parc intérieure simple</v>
          </cell>
          <cell r="D42" t="str">
            <v>Sous-sol</v>
          </cell>
          <cell r="E42">
            <v>2</v>
          </cell>
          <cell r="F42" t="str">
            <v>-</v>
          </cell>
          <cell r="G42" t="str">
            <v>Carrillo Munoz Juana</v>
          </cell>
          <cell r="I42" t="str">
            <v>Vendu</v>
          </cell>
          <cell r="J42" t="str">
            <v>-</v>
          </cell>
          <cell r="K42" t="str">
            <v xml:space="preserve"> </v>
          </cell>
          <cell r="V42" t="str">
            <v>-</v>
          </cell>
        </row>
        <row r="43">
          <cell r="A43" t="str">
            <v>0011-03</v>
          </cell>
          <cell r="B43" t="str">
            <v>COP 16761</v>
          </cell>
          <cell r="C43" t="str">
            <v>Place de parc intérieure simple</v>
          </cell>
          <cell r="D43" t="str">
            <v>Sous-sol</v>
          </cell>
          <cell r="E43">
            <v>3</v>
          </cell>
          <cell r="F43" t="str">
            <v>-</v>
          </cell>
          <cell r="G43" t="str">
            <v>Boichat Jean-Pierre et Nathalie</v>
          </cell>
          <cell r="I43" t="str">
            <v>Vendu</v>
          </cell>
          <cell r="J43" t="str">
            <v>-</v>
          </cell>
          <cell r="K43" t="str">
            <v xml:space="preserve"> </v>
          </cell>
          <cell r="V43" t="str">
            <v>Rue Stavay-Mollondin 27, 27a et 29</v>
          </cell>
        </row>
        <row r="44">
          <cell r="A44" t="str">
            <v>0011-04</v>
          </cell>
          <cell r="B44" t="str">
            <v>COP 16762</v>
          </cell>
          <cell r="C44" t="str">
            <v>Place de parc intérieure simple</v>
          </cell>
          <cell r="D44" t="str">
            <v>Sous-sol</v>
          </cell>
          <cell r="E44">
            <v>4</v>
          </cell>
          <cell r="F44" t="str">
            <v>-</v>
          </cell>
          <cell r="G44" t="str">
            <v>Eggmann Edith</v>
          </cell>
          <cell r="I44" t="str">
            <v>Vendu</v>
          </cell>
          <cell r="J44" t="str">
            <v>-</v>
          </cell>
          <cell r="K44" t="str">
            <v xml:space="preserve"> </v>
          </cell>
        </row>
        <row r="45">
          <cell r="A45" t="str">
            <v>0011-05</v>
          </cell>
          <cell r="B45" t="str">
            <v>COP 16763</v>
          </cell>
          <cell r="C45" t="str">
            <v>Place de parc intérieure simple</v>
          </cell>
          <cell r="D45" t="str">
            <v>Sous-sol</v>
          </cell>
          <cell r="E45">
            <v>5</v>
          </cell>
          <cell r="F45" t="str">
            <v>-</v>
          </cell>
          <cell r="G45" t="str">
            <v>Forte Thierry et Muriel</v>
          </cell>
          <cell r="I45" t="str">
            <v>Vendu</v>
          </cell>
          <cell r="J45" t="str">
            <v>-</v>
          </cell>
          <cell r="K45" t="str">
            <v xml:space="preserve"> </v>
          </cell>
        </row>
        <row r="46">
          <cell r="A46" t="str">
            <v>0011-06</v>
          </cell>
          <cell r="B46" t="str">
            <v>COP 16764</v>
          </cell>
          <cell r="C46" t="str">
            <v>Place de parc intérieure simple</v>
          </cell>
          <cell r="D46" t="str">
            <v>Sous-sol</v>
          </cell>
          <cell r="E46">
            <v>6</v>
          </cell>
          <cell r="F46" t="str">
            <v>-</v>
          </cell>
          <cell r="G46" t="str">
            <v>Schönholzer Hans-Peter et Nicole</v>
          </cell>
          <cell r="I46" t="str">
            <v>Vendu</v>
          </cell>
          <cell r="J46" t="str">
            <v>-</v>
          </cell>
          <cell r="K46" t="str">
            <v xml:space="preserve"> </v>
          </cell>
        </row>
        <row r="47">
          <cell r="A47" t="str">
            <v>0011-07</v>
          </cell>
          <cell r="B47" t="str">
            <v>COP 16765</v>
          </cell>
          <cell r="C47" t="str">
            <v>Place de parc intérieure simple</v>
          </cell>
          <cell r="D47" t="str">
            <v>Sous-sol</v>
          </cell>
          <cell r="E47">
            <v>7</v>
          </cell>
          <cell r="F47" t="str">
            <v>-</v>
          </cell>
          <cell r="G47" t="str">
            <v>Riesen Claude-Alain et Edith</v>
          </cell>
          <cell r="I47" t="str">
            <v>Vendu</v>
          </cell>
          <cell r="J47" t="str">
            <v>-</v>
          </cell>
          <cell r="K47" t="str">
            <v xml:space="preserve"> </v>
          </cell>
        </row>
        <row r="48">
          <cell r="A48" t="str">
            <v>0011-08</v>
          </cell>
          <cell r="B48" t="str">
            <v>COP 16766</v>
          </cell>
          <cell r="C48" t="str">
            <v>Place de parc intérieure simple</v>
          </cell>
          <cell r="D48" t="str">
            <v>Sous-sol</v>
          </cell>
          <cell r="E48">
            <v>8</v>
          </cell>
          <cell r="F48">
            <v>27000</v>
          </cell>
          <cell r="G48" t="str">
            <v>Mavilla Alain et Maria-Nieves</v>
          </cell>
          <cell r="I48" t="str">
            <v>Vendu</v>
          </cell>
          <cell r="J48">
            <v>42093</v>
          </cell>
          <cell r="K48" t="str">
            <v xml:space="preserve"> </v>
          </cell>
        </row>
        <row r="49">
          <cell r="A49" t="str">
            <v>0011-09</v>
          </cell>
          <cell r="B49" t="str">
            <v>COP 16767</v>
          </cell>
          <cell r="C49" t="str">
            <v>Place de parc intérieure simple</v>
          </cell>
          <cell r="D49" t="str">
            <v>Sous-sol</v>
          </cell>
          <cell r="E49">
            <v>9</v>
          </cell>
          <cell r="F49" t="str">
            <v>-</v>
          </cell>
          <cell r="G49" t="str">
            <v>Meyrat Didier et Brigitte</v>
          </cell>
          <cell r="I49" t="str">
            <v>Vendu</v>
          </cell>
          <cell r="J49" t="str">
            <v>-</v>
          </cell>
          <cell r="K49" t="str">
            <v xml:space="preserve"> </v>
          </cell>
        </row>
        <row r="50">
          <cell r="A50" t="str">
            <v>0011-10</v>
          </cell>
          <cell r="B50" t="str">
            <v>COP 16768</v>
          </cell>
          <cell r="C50" t="str">
            <v>Place de parc intérieure simple</v>
          </cell>
          <cell r="D50" t="str">
            <v>Sous-sol</v>
          </cell>
          <cell r="E50">
            <v>10</v>
          </cell>
          <cell r="F50" t="str">
            <v>-</v>
          </cell>
          <cell r="G50" t="str">
            <v>Pini Marlène</v>
          </cell>
          <cell r="I50" t="str">
            <v>Vendu</v>
          </cell>
          <cell r="J50" t="str">
            <v>-</v>
          </cell>
          <cell r="K50" t="str">
            <v xml:space="preserve"> </v>
          </cell>
        </row>
        <row r="51">
          <cell r="A51" t="str">
            <v>0011-11</v>
          </cell>
          <cell r="B51" t="str">
            <v>COP 16769</v>
          </cell>
          <cell r="C51" t="str">
            <v>Place de parc intérieure simple</v>
          </cell>
          <cell r="D51" t="str">
            <v>Sous-sol</v>
          </cell>
          <cell r="E51">
            <v>11</v>
          </cell>
          <cell r="F51" t="str">
            <v>-</v>
          </cell>
          <cell r="G51" t="str">
            <v>Valoppi Luigini et Alfonsina</v>
          </cell>
          <cell r="I51" t="str">
            <v>Vendu</v>
          </cell>
          <cell r="J51" t="str">
            <v>-</v>
          </cell>
          <cell r="K51" t="str">
            <v xml:space="preserve"> </v>
          </cell>
        </row>
        <row r="52">
          <cell r="A52" t="str">
            <v>0011-12</v>
          </cell>
          <cell r="B52" t="str">
            <v>COP 16770</v>
          </cell>
          <cell r="C52" t="str">
            <v>Place de parc intérieure simple</v>
          </cell>
          <cell r="D52" t="str">
            <v>Sous-sol</v>
          </cell>
          <cell r="E52">
            <v>12</v>
          </cell>
          <cell r="F52" t="str">
            <v>-</v>
          </cell>
          <cell r="G52" t="str">
            <v>Cochard Olivier et Borrani Nikla</v>
          </cell>
          <cell r="I52" t="str">
            <v>Vendu</v>
          </cell>
          <cell r="J52" t="str">
            <v>-</v>
          </cell>
          <cell r="K52" t="str">
            <v xml:space="preserve"> </v>
          </cell>
        </row>
        <row r="53">
          <cell r="A53" t="str">
            <v>0011-13</v>
          </cell>
          <cell r="B53" t="str">
            <v>COP 16771</v>
          </cell>
          <cell r="C53" t="str">
            <v>Place de parc intérieure simple</v>
          </cell>
          <cell r="D53" t="str">
            <v>Sous-sol</v>
          </cell>
          <cell r="E53">
            <v>13</v>
          </cell>
          <cell r="F53" t="str">
            <v>-</v>
          </cell>
          <cell r="G53" t="str">
            <v>Favre-Bulle Jutta</v>
          </cell>
          <cell r="I53" t="str">
            <v>Vendu</v>
          </cell>
          <cell r="J53" t="str">
            <v>-</v>
          </cell>
          <cell r="K53" t="str">
            <v xml:space="preserve"> </v>
          </cell>
        </row>
        <row r="54">
          <cell r="A54" t="str">
            <v>0011-14</v>
          </cell>
          <cell r="B54" t="str">
            <v>COP 16772</v>
          </cell>
          <cell r="C54" t="str">
            <v>Place de parc intérieure double</v>
          </cell>
          <cell r="D54" t="str">
            <v>Sous-sol</v>
          </cell>
          <cell r="E54">
            <v>14</v>
          </cell>
          <cell r="F54">
            <v>39000</v>
          </cell>
          <cell r="G54" t="str">
            <v>Geiser Frédérique et Valentine</v>
          </cell>
          <cell r="I54" t="str">
            <v>Vendu</v>
          </cell>
          <cell r="J54">
            <v>40513</v>
          </cell>
          <cell r="K54" t="str">
            <v xml:space="preserve"> </v>
          </cell>
        </row>
        <row r="55">
          <cell r="A55" t="str">
            <v>0011-15</v>
          </cell>
          <cell r="B55" t="str">
            <v>COP 16773</v>
          </cell>
          <cell r="C55" t="str">
            <v>Place de parc intérieure double</v>
          </cell>
          <cell r="D55" t="str">
            <v>Sous-sol</v>
          </cell>
          <cell r="E55">
            <v>15</v>
          </cell>
          <cell r="F55">
            <v>42000</v>
          </cell>
          <cell r="G55" t="str">
            <v>cf. Quorum</v>
          </cell>
          <cell r="I55" t="str">
            <v>Loué</v>
          </cell>
          <cell r="J55" t="str">
            <v>-</v>
          </cell>
          <cell r="K55" t="str">
            <v xml:space="preserve">La place de parc occupée par M. Limoli a été résiliée au profit de M. Durini pour le terme du 30.09.16 </v>
          </cell>
        </row>
        <row r="56">
          <cell r="A56" t="str">
            <v>0011-16</v>
          </cell>
          <cell r="B56" t="str">
            <v>COP 16774</v>
          </cell>
          <cell r="C56" t="str">
            <v>Place de parc intérieure double</v>
          </cell>
          <cell r="D56" t="str">
            <v>Sous-sol</v>
          </cell>
          <cell r="E56">
            <v>16</v>
          </cell>
          <cell r="F56">
            <v>42000</v>
          </cell>
          <cell r="G56" t="str">
            <v>Bouille Jean-Paul et Valérie</v>
          </cell>
          <cell r="I56" t="str">
            <v>Vendu</v>
          </cell>
          <cell r="J56">
            <v>42409</v>
          </cell>
          <cell r="K56" t="str">
            <v xml:space="preserve"> </v>
          </cell>
        </row>
        <row r="57">
          <cell r="A57" t="str">
            <v>0011-17</v>
          </cell>
          <cell r="B57" t="str">
            <v>COP 16775</v>
          </cell>
          <cell r="C57" t="str">
            <v>Place de parc intérieure double</v>
          </cell>
          <cell r="D57" t="str">
            <v>Sous-sol</v>
          </cell>
          <cell r="E57">
            <v>17</v>
          </cell>
          <cell r="F57">
            <v>42000</v>
          </cell>
          <cell r="G57" t="str">
            <v>Bouille Georges et Monika</v>
          </cell>
          <cell r="I57" t="str">
            <v>Vendu</v>
          </cell>
          <cell r="J57">
            <v>42419</v>
          </cell>
          <cell r="K57" t="str">
            <v xml:space="preserve"> </v>
          </cell>
        </row>
        <row r="58">
          <cell r="A58" t="str">
            <v>0011-18</v>
          </cell>
          <cell r="B58" t="str">
            <v>COP 16776</v>
          </cell>
          <cell r="C58" t="str">
            <v>Place de parc intérieure double</v>
          </cell>
          <cell r="D58" t="str">
            <v>Sous-sol</v>
          </cell>
          <cell r="E58">
            <v>18</v>
          </cell>
          <cell r="F58" t="str">
            <v>-</v>
          </cell>
          <cell r="G58" t="str">
            <v>Figueiredo David et Maria</v>
          </cell>
          <cell r="I58" t="str">
            <v>Vendu</v>
          </cell>
          <cell r="J58" t="str">
            <v>-</v>
          </cell>
          <cell r="K58" t="str">
            <v xml:space="preserve"> </v>
          </cell>
        </row>
        <row r="59">
          <cell r="A59" t="str">
            <v>0011-19</v>
          </cell>
          <cell r="B59" t="str">
            <v>COP 16777</v>
          </cell>
          <cell r="C59" t="str">
            <v>Place de parc intérieure double</v>
          </cell>
          <cell r="D59" t="str">
            <v>Sous-sol</v>
          </cell>
          <cell r="E59">
            <v>19</v>
          </cell>
          <cell r="F59" t="str">
            <v>-</v>
          </cell>
          <cell r="G59" t="str">
            <v>First Art Sàrl</v>
          </cell>
          <cell r="I59" t="str">
            <v>Vendu</v>
          </cell>
          <cell r="J59" t="str">
            <v>-</v>
          </cell>
          <cell r="K59" t="str">
            <v xml:space="preserve"> </v>
          </cell>
        </row>
        <row r="60">
          <cell r="A60" t="str">
            <v>0011-20</v>
          </cell>
          <cell r="B60" t="str">
            <v>COP 16778</v>
          </cell>
          <cell r="C60" t="str">
            <v>Place de parc intérieure double</v>
          </cell>
          <cell r="D60" t="str">
            <v>Sous-sol</v>
          </cell>
          <cell r="E60">
            <v>20</v>
          </cell>
          <cell r="F60">
            <v>39000</v>
          </cell>
          <cell r="G60" t="str">
            <v>Tanner Yves-Alain</v>
          </cell>
          <cell r="I60" t="str">
            <v>Vendu</v>
          </cell>
          <cell r="J60">
            <v>40989</v>
          </cell>
          <cell r="K60" t="str">
            <v xml:space="preserve"> </v>
          </cell>
        </row>
        <row r="61">
          <cell r="A61" t="str">
            <v>0011-21</v>
          </cell>
          <cell r="B61" t="str">
            <v>COP 16779</v>
          </cell>
          <cell r="C61" t="str">
            <v>Place de parc intérieure double</v>
          </cell>
          <cell r="D61" t="str">
            <v>Sous-sol</v>
          </cell>
          <cell r="E61">
            <v>21</v>
          </cell>
          <cell r="F61">
            <v>39000</v>
          </cell>
          <cell r="G61" t="str">
            <v>First Art Sàrl</v>
          </cell>
          <cell r="I61" t="str">
            <v>Vendu</v>
          </cell>
          <cell r="J61">
            <v>39417</v>
          </cell>
          <cell r="K61" t="str">
            <v xml:space="preserve"> </v>
          </cell>
        </row>
        <row r="62">
          <cell r="A62" t="str">
            <v>0011-22</v>
          </cell>
          <cell r="B62" t="str">
            <v>COP 16780</v>
          </cell>
          <cell r="C62" t="str">
            <v>Place de parc intérieure double</v>
          </cell>
          <cell r="D62" t="str">
            <v>Sous-sol</v>
          </cell>
          <cell r="E62">
            <v>22</v>
          </cell>
          <cell r="F62">
            <v>39000</v>
          </cell>
          <cell r="G62" t="str">
            <v>Richardet Eveline</v>
          </cell>
          <cell r="I62" t="str">
            <v>Vendu</v>
          </cell>
          <cell r="J62">
            <v>38353</v>
          </cell>
          <cell r="K62" t="str">
            <v xml:space="preserve"> </v>
          </cell>
        </row>
        <row r="63">
          <cell r="A63" t="str">
            <v>0011-23</v>
          </cell>
          <cell r="B63" t="str">
            <v>COP 16781</v>
          </cell>
          <cell r="C63" t="str">
            <v>Place de parc intérieure double</v>
          </cell>
          <cell r="D63" t="str">
            <v>Sous-sol</v>
          </cell>
          <cell r="E63">
            <v>23</v>
          </cell>
          <cell r="F63">
            <v>42000</v>
          </cell>
          <cell r="G63" t="str">
            <v>Alves Pereira Rui Manuel et Sousa Leiticia</v>
          </cell>
          <cell r="I63" t="str">
            <v>Vendu</v>
          </cell>
          <cell r="J63">
            <v>42461</v>
          </cell>
          <cell r="K63" t="str">
            <v xml:space="preserve"> </v>
          </cell>
        </row>
        <row r="64">
          <cell r="A64" t="str">
            <v>0011-24</v>
          </cell>
          <cell r="B64" t="str">
            <v>COP 16782</v>
          </cell>
          <cell r="C64" t="str">
            <v>Place de parc intérieure double</v>
          </cell>
          <cell r="D64" t="str">
            <v>Sous-sol</v>
          </cell>
          <cell r="E64">
            <v>24</v>
          </cell>
          <cell r="F64" t="str">
            <v>-</v>
          </cell>
          <cell r="G64" t="str">
            <v>Kafexhiu Shpend  et Boudry Kafexhiu Laurence</v>
          </cell>
          <cell r="I64" t="str">
            <v>Vendu</v>
          </cell>
          <cell r="J64" t="str">
            <v>-</v>
          </cell>
          <cell r="K64" t="str">
            <v xml:space="preserve"> </v>
          </cell>
        </row>
        <row r="65">
          <cell r="A65" t="str">
            <v>0011-25</v>
          </cell>
          <cell r="B65" t="str">
            <v>COP 16783</v>
          </cell>
          <cell r="C65" t="str">
            <v>Place de parc intérieure simple</v>
          </cell>
          <cell r="D65" t="str">
            <v>Sous-sol</v>
          </cell>
          <cell r="E65">
            <v>25</v>
          </cell>
          <cell r="F65" t="str">
            <v>-</v>
          </cell>
          <cell r="G65" t="str">
            <v>Kafexhiu Shpend  et Boudry Kafexhiu Laurence</v>
          </cell>
          <cell r="I65" t="str">
            <v>Vendu</v>
          </cell>
          <cell r="J65" t="str">
            <v>-</v>
          </cell>
          <cell r="K65" t="str">
            <v xml:space="preserve"> </v>
          </cell>
        </row>
        <row r="66">
          <cell r="A66" t="str">
            <v>0011-26</v>
          </cell>
          <cell r="B66" t="str">
            <v>COP 16784</v>
          </cell>
          <cell r="C66" t="str">
            <v>Place de parc intérieure simple</v>
          </cell>
          <cell r="D66" t="str">
            <v>Sous-sol</v>
          </cell>
          <cell r="E66">
            <v>26</v>
          </cell>
          <cell r="F66" t="str">
            <v>-</v>
          </cell>
          <cell r="G66" t="str">
            <v>Kafexhiu Shpend  et Boudry Kafexhiu Laurence</v>
          </cell>
          <cell r="I66" t="str">
            <v>Vendu</v>
          </cell>
          <cell r="J66" t="str">
            <v>-</v>
          </cell>
          <cell r="K66" t="str">
            <v xml:space="preserve"> </v>
          </cell>
        </row>
        <row r="67">
          <cell r="A67" t="str">
            <v>0011-27</v>
          </cell>
          <cell r="B67" t="str">
            <v>COP 16785</v>
          </cell>
          <cell r="C67" t="str">
            <v>Place de parc intérieure simple</v>
          </cell>
          <cell r="D67" t="str">
            <v>Sous-sol</v>
          </cell>
          <cell r="E67">
            <v>27</v>
          </cell>
          <cell r="F67" t="str">
            <v>-</v>
          </cell>
          <cell r="G67" t="str">
            <v>Robert Nicolas et Jessie</v>
          </cell>
          <cell r="I67" t="str">
            <v>Vendu</v>
          </cell>
          <cell r="J67" t="str">
            <v>-</v>
          </cell>
          <cell r="K67" t="str">
            <v xml:space="preserve"> </v>
          </cell>
        </row>
        <row r="68">
          <cell r="A68" t="str">
            <v>0011-28</v>
          </cell>
          <cell r="B68" t="str">
            <v>COP 16786</v>
          </cell>
          <cell r="C68" t="str">
            <v>Place de parc intérieure simple</v>
          </cell>
          <cell r="D68" t="str">
            <v>Sous-sol</v>
          </cell>
          <cell r="E68">
            <v>28</v>
          </cell>
          <cell r="F68" t="str">
            <v>-</v>
          </cell>
          <cell r="G68" t="str">
            <v>Delisle Laurent</v>
          </cell>
          <cell r="I68" t="str">
            <v>Vendu</v>
          </cell>
          <cell r="J68" t="str">
            <v>-</v>
          </cell>
          <cell r="K68" t="str">
            <v xml:space="preserve"> </v>
          </cell>
        </row>
        <row r="69">
          <cell r="A69" t="str">
            <v>0011-29</v>
          </cell>
          <cell r="B69" t="str">
            <v>COP 16787</v>
          </cell>
          <cell r="C69" t="str">
            <v>Place de parc intérieure simple</v>
          </cell>
          <cell r="D69" t="str">
            <v>Sous-sol</v>
          </cell>
          <cell r="E69">
            <v>29</v>
          </cell>
          <cell r="F69" t="str">
            <v>-</v>
          </cell>
          <cell r="G69" t="str">
            <v>Cortese Catia</v>
          </cell>
          <cell r="I69" t="str">
            <v>Vendu</v>
          </cell>
          <cell r="J69" t="str">
            <v>-</v>
          </cell>
          <cell r="K69" t="str">
            <v xml:space="preserve"> </v>
          </cell>
        </row>
        <row r="70">
          <cell r="A70" t="str">
            <v>0011-30</v>
          </cell>
          <cell r="B70" t="str">
            <v>COP 16788</v>
          </cell>
          <cell r="C70" t="str">
            <v>Place de parc intérieure simple</v>
          </cell>
          <cell r="D70" t="str">
            <v>Sous-sol</v>
          </cell>
          <cell r="E70">
            <v>30</v>
          </cell>
          <cell r="F70">
            <v>27000</v>
          </cell>
          <cell r="G70" t="str">
            <v>Jenni Roland et Patricia</v>
          </cell>
          <cell r="I70" t="str">
            <v>Vendu</v>
          </cell>
          <cell r="J70">
            <v>41927</v>
          </cell>
          <cell r="K70" t="str">
            <v xml:space="preserve"> </v>
          </cell>
        </row>
        <row r="71">
          <cell r="A71" t="str">
            <v>0011-31</v>
          </cell>
          <cell r="B71" t="str">
            <v>RS 7478</v>
          </cell>
          <cell r="C71" t="str">
            <v>Place de parc extérieure simple</v>
          </cell>
          <cell r="D71" t="str">
            <v>Extérieur</v>
          </cell>
          <cell r="E71">
            <v>1</v>
          </cell>
          <cell r="F71" t="str">
            <v>-</v>
          </cell>
          <cell r="G71" t="str">
            <v>FD: n° 16724/H (Richardet Evelyne)</v>
          </cell>
          <cell r="I71" t="str">
            <v>Vendu</v>
          </cell>
          <cell r="J71">
            <v>38353</v>
          </cell>
          <cell r="K71" t="str">
            <v xml:space="preserve"> </v>
          </cell>
        </row>
        <row r="72">
          <cell r="A72" t="str">
            <v>0011-32</v>
          </cell>
          <cell r="B72" t="str">
            <v>RS 7479</v>
          </cell>
          <cell r="C72" t="str">
            <v>Place de parc extérieure simple</v>
          </cell>
          <cell r="D72" t="str">
            <v>Extérieur</v>
          </cell>
          <cell r="E72">
            <v>2</v>
          </cell>
          <cell r="F72" t="str">
            <v>-</v>
          </cell>
          <cell r="G72" t="str">
            <v>RR/Visiteurs</v>
          </cell>
          <cell r="J72" t="str">
            <v>-</v>
          </cell>
          <cell r="K72" t="str">
            <v>Convention Parel</v>
          </cell>
        </row>
        <row r="73">
          <cell r="A73" t="str">
            <v>0011-33</v>
          </cell>
          <cell r="B73" t="str">
            <v>RS 7480</v>
          </cell>
          <cell r="C73" t="str">
            <v>Place de parc extérieure simple</v>
          </cell>
          <cell r="D73" t="str">
            <v>Extérieur</v>
          </cell>
          <cell r="E73">
            <v>3</v>
          </cell>
          <cell r="F73" t="str">
            <v>-</v>
          </cell>
          <cell r="G73" t="str">
            <v>RR/Visiteurs</v>
          </cell>
          <cell r="J73" t="str">
            <v>-</v>
          </cell>
          <cell r="K73" t="str">
            <v>Convention Parel</v>
          </cell>
        </row>
        <row r="74">
          <cell r="A74" t="str">
            <v>0011-34</v>
          </cell>
          <cell r="B74" t="str">
            <v>RS 7481</v>
          </cell>
          <cell r="C74" t="str">
            <v>Place de parc extérieure simple</v>
          </cell>
          <cell r="D74" t="str">
            <v>Extérieur</v>
          </cell>
          <cell r="E74">
            <v>4</v>
          </cell>
          <cell r="F74" t="str">
            <v>-</v>
          </cell>
          <cell r="G74" t="str">
            <v>RR/Visiteurs</v>
          </cell>
          <cell r="J74" t="str">
            <v>-</v>
          </cell>
          <cell r="K74" t="str">
            <v>Convention Parel</v>
          </cell>
        </row>
        <row r="75">
          <cell r="A75" t="str">
            <v>0011-35</v>
          </cell>
          <cell r="B75" t="str">
            <v>RS 7482</v>
          </cell>
          <cell r="C75" t="str">
            <v>Place de parc extérieure simple</v>
          </cell>
          <cell r="D75" t="str">
            <v>Extérieur</v>
          </cell>
          <cell r="E75">
            <v>5</v>
          </cell>
          <cell r="F75" t="str">
            <v>-</v>
          </cell>
          <cell r="G75" t="str">
            <v>Razzano Francesco et Patricia</v>
          </cell>
          <cell r="I75" t="str">
            <v>Vendu</v>
          </cell>
          <cell r="J75">
            <v>38353</v>
          </cell>
          <cell r="K75" t="str">
            <v xml:space="preserve"> </v>
          </cell>
        </row>
        <row r="76">
          <cell r="A76" t="str">
            <v>0011-36</v>
          </cell>
          <cell r="B76" t="str">
            <v>RS 7483</v>
          </cell>
          <cell r="C76" t="str">
            <v>Place de parc extérieure simple</v>
          </cell>
          <cell r="D76" t="str">
            <v>Extérieur</v>
          </cell>
          <cell r="E76">
            <v>6</v>
          </cell>
          <cell r="F76" t="str">
            <v>-</v>
          </cell>
          <cell r="G76" t="str">
            <v>Chappatte Philippe-Henri et Patricia</v>
          </cell>
          <cell r="I76" t="str">
            <v>Vendu</v>
          </cell>
          <cell r="J76">
            <v>38353</v>
          </cell>
          <cell r="K76" t="str">
            <v xml:space="preserve"> </v>
          </cell>
        </row>
        <row r="77">
          <cell r="A77" t="str">
            <v>0011-37</v>
          </cell>
          <cell r="B77" t="str">
            <v>RS 7484</v>
          </cell>
          <cell r="C77" t="str">
            <v>Place de parc extérieure simple</v>
          </cell>
          <cell r="D77" t="str">
            <v>Extérieur</v>
          </cell>
          <cell r="E77">
            <v>7</v>
          </cell>
          <cell r="F77" t="str">
            <v>-</v>
          </cell>
          <cell r="G77" t="str">
            <v>RR</v>
          </cell>
          <cell r="J77" t="str">
            <v>-</v>
          </cell>
          <cell r="K77" t="str">
            <v>Convention Parel</v>
          </cell>
        </row>
        <row r="78">
          <cell r="A78" t="str">
            <v>0011-38</v>
          </cell>
          <cell r="B78" t="str">
            <v>RS 7485</v>
          </cell>
          <cell r="C78" t="str">
            <v>Place de parc extérieure simple</v>
          </cell>
          <cell r="D78" t="str">
            <v>Extérieur</v>
          </cell>
          <cell r="E78">
            <v>8</v>
          </cell>
          <cell r="F78" t="str">
            <v>-</v>
          </cell>
          <cell r="G78" t="str">
            <v>FD: n° 16734/S (Riesen Claude-Alain et Edith)</v>
          </cell>
          <cell r="I78" t="str">
            <v>Vendu</v>
          </cell>
          <cell r="J78">
            <v>38353</v>
          </cell>
          <cell r="K78" t="str">
            <v xml:space="preserve"> </v>
          </cell>
        </row>
        <row r="79">
          <cell r="A79" t="str">
            <v>0011-39</v>
          </cell>
          <cell r="B79" t="str">
            <v>RS 7486</v>
          </cell>
          <cell r="C79" t="str">
            <v>Place de parc extérieure simple</v>
          </cell>
          <cell r="D79" t="str">
            <v>Extérieur</v>
          </cell>
          <cell r="E79">
            <v>9</v>
          </cell>
          <cell r="F79" t="str">
            <v>-</v>
          </cell>
          <cell r="G79" t="str">
            <v>Schönholzer Hans-Peter et Nicole</v>
          </cell>
          <cell r="I79" t="str">
            <v>Vendu</v>
          </cell>
          <cell r="J79">
            <v>38353</v>
          </cell>
          <cell r="K79" t="str">
            <v xml:space="preserve"> </v>
          </cell>
        </row>
        <row r="80">
          <cell r="A80" t="str">
            <v>0011-40</v>
          </cell>
          <cell r="B80" t="str">
            <v>16990/X</v>
          </cell>
          <cell r="C80" t="str">
            <v>Cave</v>
          </cell>
          <cell r="D80" t="str">
            <v>Sous-sol</v>
          </cell>
          <cell r="E80" t="str">
            <v>X</v>
          </cell>
          <cell r="F80">
            <v>7500</v>
          </cell>
          <cell r="G80" t="str">
            <v>Humbert-Droz Josiane</v>
          </cell>
          <cell r="I80" t="str">
            <v>Vendu</v>
          </cell>
          <cell r="J80">
            <v>42125</v>
          </cell>
          <cell r="K80" t="str">
            <v xml:space="preserve"> </v>
          </cell>
        </row>
        <row r="81">
          <cell r="A81" t="str">
            <v>0011-41</v>
          </cell>
          <cell r="B81" t="str">
            <v>16991/Y</v>
          </cell>
          <cell r="C81" t="str">
            <v>Cave</v>
          </cell>
          <cell r="D81" t="str">
            <v>Sous-sol</v>
          </cell>
          <cell r="E81" t="str">
            <v>Y</v>
          </cell>
          <cell r="F81">
            <v>7500</v>
          </cell>
          <cell r="G81" t="str">
            <v>Gisiger Martin</v>
          </cell>
          <cell r="I81" t="str">
            <v>Vendu</v>
          </cell>
          <cell r="J81">
            <v>42124</v>
          </cell>
          <cell r="K81" t="str">
            <v xml:space="preserve"> </v>
          </cell>
        </row>
        <row r="82">
          <cell r="A82" t="str">
            <v>0011-42</v>
          </cell>
          <cell r="B82" t="str">
            <v>16994/AB</v>
          </cell>
          <cell r="C82" t="str">
            <v>Cave</v>
          </cell>
          <cell r="D82" t="str">
            <v>Sous-sol</v>
          </cell>
          <cell r="E82" t="str">
            <v>AB</v>
          </cell>
          <cell r="F82">
            <v>7500</v>
          </cell>
          <cell r="G82" t="str">
            <v>Parel Patrick et Nicole</v>
          </cell>
          <cell r="I82" t="str">
            <v>Vendu</v>
          </cell>
          <cell r="J82">
            <v>41759</v>
          </cell>
          <cell r="K82" t="str">
            <v xml:space="preserve"> </v>
          </cell>
        </row>
        <row r="83">
          <cell r="A83" t="str">
            <v>0011-43</v>
          </cell>
          <cell r="B83" t="str">
            <v>16995/AC</v>
          </cell>
          <cell r="C83" t="str">
            <v>Cave</v>
          </cell>
          <cell r="D83" t="str">
            <v>Sous-sol</v>
          </cell>
          <cell r="E83" t="str">
            <v>AC</v>
          </cell>
          <cell r="F83">
            <v>7500</v>
          </cell>
          <cell r="G83" t="str">
            <v>Parel Patrick et Nicole</v>
          </cell>
          <cell r="I83" t="str">
            <v>Vendu</v>
          </cell>
          <cell r="J83">
            <v>40044</v>
          </cell>
          <cell r="K83" t="str">
            <v xml:space="preserve"> </v>
          </cell>
        </row>
        <row r="84">
          <cell r="A84" t="str">
            <v>0011-44</v>
          </cell>
          <cell r="B84" t="str">
            <v>16996/AD</v>
          </cell>
          <cell r="C84" t="str">
            <v>Cave</v>
          </cell>
          <cell r="D84" t="str">
            <v>Sous-sol</v>
          </cell>
          <cell r="E84" t="str">
            <v>AD</v>
          </cell>
          <cell r="F84">
            <v>7500</v>
          </cell>
          <cell r="G84" t="str">
            <v>Barbieri Daniela</v>
          </cell>
          <cell r="I84" t="str">
            <v>Vendu</v>
          </cell>
          <cell r="J84">
            <v>40483</v>
          </cell>
          <cell r="K84" t="str">
            <v xml:space="preserve"> </v>
          </cell>
        </row>
      </sheetData>
      <sheetData sheetId="26">
        <row r="41">
          <cell r="A41" t="str">
            <v>0065-01</v>
          </cell>
          <cell r="B41" t="str">
            <v>-</v>
          </cell>
          <cell r="C41" t="str">
            <v>Villa individuelle</v>
          </cell>
          <cell r="F41">
            <v>394</v>
          </cell>
          <cell r="G41">
            <v>0</v>
          </cell>
          <cell r="H41">
            <v>0</v>
          </cell>
          <cell r="I41">
            <v>0</v>
          </cell>
          <cell r="J41">
            <v>0</v>
          </cell>
          <cell r="L41">
            <v>0</v>
          </cell>
          <cell r="M41">
            <v>0</v>
          </cell>
          <cell r="N41">
            <v>0</v>
          </cell>
          <cell r="P41">
            <v>120000</v>
          </cell>
          <cell r="Q41">
            <v>704000</v>
          </cell>
          <cell r="S41" t="str">
            <v>Gloor Mélanie</v>
          </cell>
          <cell r="U41" t="str">
            <v>Réservé</v>
          </cell>
          <cell r="V41">
            <v>43378</v>
          </cell>
          <cell r="W41" t="str">
            <v>EJ prévisionnelle: aujourd'hui  + 15 mois !</v>
          </cell>
        </row>
        <row r="42">
          <cell r="A42" t="str">
            <v>0065-02</v>
          </cell>
          <cell r="B42" t="str">
            <v>-</v>
          </cell>
          <cell r="C42" t="str">
            <v>Villa individuelle</v>
          </cell>
          <cell r="F42">
            <v>459</v>
          </cell>
          <cell r="G42">
            <v>0</v>
          </cell>
          <cell r="H42">
            <v>0</v>
          </cell>
          <cell r="I42">
            <v>0</v>
          </cell>
          <cell r="J42">
            <v>0</v>
          </cell>
          <cell r="L42">
            <v>0</v>
          </cell>
          <cell r="M42">
            <v>0</v>
          </cell>
          <cell r="N42">
            <v>0</v>
          </cell>
          <cell r="P42">
            <v>125000</v>
          </cell>
          <cell r="Q42">
            <v>670000</v>
          </cell>
          <cell r="S42" t="str">
            <v>Voir "NOTA BENE"</v>
          </cell>
          <cell r="U42" t="str">
            <v>A vendre</v>
          </cell>
          <cell r="V42">
            <v>43378</v>
          </cell>
          <cell r="W42" t="str">
            <v>EJ prévisionnelle: aujourd'hui  + 15 mois !</v>
          </cell>
          <cell r="AH42" t="str">
            <v>-</v>
          </cell>
        </row>
        <row r="43">
          <cell r="A43" t="str">
            <v>0065-03</v>
          </cell>
          <cell r="B43" t="str">
            <v>-</v>
          </cell>
          <cell r="C43" t="str">
            <v>Villa individuelle</v>
          </cell>
          <cell r="F43">
            <v>479</v>
          </cell>
          <cell r="G43">
            <v>0</v>
          </cell>
          <cell r="H43">
            <v>0</v>
          </cell>
          <cell r="I43">
            <v>0</v>
          </cell>
          <cell r="J43">
            <v>0</v>
          </cell>
          <cell r="L43">
            <v>0</v>
          </cell>
          <cell r="M43">
            <v>0</v>
          </cell>
          <cell r="N43">
            <v>0</v>
          </cell>
          <cell r="P43">
            <v>105000</v>
          </cell>
          <cell r="Q43">
            <v>0</v>
          </cell>
          <cell r="S43" t="str">
            <v>Voir "NOTA BENE"</v>
          </cell>
          <cell r="U43" t="str">
            <v>A vendre</v>
          </cell>
          <cell r="V43">
            <v>43378</v>
          </cell>
          <cell r="W43" t="str">
            <v>EJ prévisionnelle: aujourd'hui  + 15 mois !</v>
          </cell>
          <cell r="AH43" t="str">
            <v>Sur la Cluse</v>
          </cell>
        </row>
        <row r="44">
          <cell r="A44" t="str">
            <v>0065-04</v>
          </cell>
          <cell r="B44" t="str">
            <v>-</v>
          </cell>
          <cell r="C44" t="str">
            <v>Villa individuelle</v>
          </cell>
          <cell r="F44">
            <v>475</v>
          </cell>
          <cell r="G44">
            <v>0</v>
          </cell>
          <cell r="H44">
            <v>0</v>
          </cell>
          <cell r="I44">
            <v>0</v>
          </cell>
          <cell r="J44">
            <v>0</v>
          </cell>
          <cell r="L44">
            <v>0</v>
          </cell>
          <cell r="M44">
            <v>0</v>
          </cell>
          <cell r="N44">
            <v>0</v>
          </cell>
          <cell r="P44">
            <v>100000</v>
          </cell>
          <cell r="Q44">
            <v>0</v>
          </cell>
          <cell r="S44" t="str">
            <v>Voir "NOTA BENE"</v>
          </cell>
          <cell r="U44" t="str">
            <v>A vendre</v>
          </cell>
          <cell r="V44">
            <v>43378</v>
          </cell>
          <cell r="W44" t="str">
            <v>1. 'EJ prévisionnelle: aujourd'hui  + 15 mois !
2. PdQ en cours de modification !</v>
          </cell>
          <cell r="AH44" t="str">
            <v>La Chaux-de-Fonds</v>
          </cell>
        </row>
        <row r="45">
          <cell r="A45" t="str">
            <v>0065-05</v>
          </cell>
          <cell r="B45" t="str">
            <v>-</v>
          </cell>
          <cell r="C45" t="str">
            <v>Villa individuelle</v>
          </cell>
          <cell r="F45">
            <v>452</v>
          </cell>
          <cell r="G45">
            <v>0</v>
          </cell>
          <cell r="H45">
            <v>0</v>
          </cell>
          <cell r="I45">
            <v>0</v>
          </cell>
          <cell r="J45">
            <v>0</v>
          </cell>
          <cell r="L45">
            <v>0</v>
          </cell>
          <cell r="M45">
            <v>0</v>
          </cell>
          <cell r="N45">
            <v>0</v>
          </cell>
          <cell r="P45">
            <v>126000</v>
          </cell>
          <cell r="Q45">
            <v>0</v>
          </cell>
          <cell r="S45" t="str">
            <v>Neves Maria et Aurélio</v>
          </cell>
          <cell r="U45" t="str">
            <v>Pré réservé</v>
          </cell>
          <cell r="V45">
            <v>43378</v>
          </cell>
          <cell r="W45" t="str">
            <v>1. EJ prévisionnelle: aujourd'hui  + 15 mois !
2. de la terre sera déposée sur cette parcelle
3. PdQ en cours de modification !</v>
          </cell>
        </row>
        <row r="46">
          <cell r="A46" t="str">
            <v>0065-06</v>
          </cell>
          <cell r="B46" t="str">
            <v>-</v>
          </cell>
          <cell r="C46" t="str">
            <v>Villa individuelle</v>
          </cell>
          <cell r="F46">
            <v>383</v>
          </cell>
          <cell r="G46">
            <v>0</v>
          </cell>
          <cell r="H46">
            <v>0</v>
          </cell>
          <cell r="I46">
            <v>0</v>
          </cell>
          <cell r="J46">
            <v>0</v>
          </cell>
          <cell r="L46">
            <v>0</v>
          </cell>
          <cell r="M46">
            <v>0</v>
          </cell>
          <cell r="N46">
            <v>0</v>
          </cell>
          <cell r="P46">
            <v>117000</v>
          </cell>
          <cell r="Q46">
            <v>0</v>
          </cell>
          <cell r="S46" t="str">
            <v>Voir "NOTA BENE"</v>
          </cell>
          <cell r="U46" t="str">
            <v>A vendre</v>
          </cell>
          <cell r="V46">
            <v>43378</v>
          </cell>
          <cell r="W46" t="str">
            <v>1. 'EJ prévisionnelle: aujourd'hui  + 15 mois !
2. PdQ en cours de modification !</v>
          </cell>
        </row>
        <row r="47">
          <cell r="A47" t="str">
            <v>0065-07</v>
          </cell>
          <cell r="B47" t="str">
            <v>-</v>
          </cell>
          <cell r="C47" t="str">
            <v>Villa individuelle</v>
          </cell>
          <cell r="F47">
            <v>524</v>
          </cell>
          <cell r="G47">
            <v>0</v>
          </cell>
          <cell r="H47">
            <v>0</v>
          </cell>
          <cell r="I47">
            <v>0</v>
          </cell>
          <cell r="J47">
            <v>0</v>
          </cell>
          <cell r="L47">
            <v>0</v>
          </cell>
          <cell r="M47">
            <v>0</v>
          </cell>
          <cell r="N47">
            <v>0</v>
          </cell>
          <cell r="P47">
            <v>140000</v>
          </cell>
          <cell r="Q47">
            <v>0</v>
          </cell>
          <cell r="S47" t="str">
            <v>Briones José</v>
          </cell>
          <cell r="U47" t="str">
            <v>Pré réservé</v>
          </cell>
          <cell r="V47">
            <v>43378</v>
          </cell>
          <cell r="W47" t="str">
            <v>1. 'EJ prévisionnelle: aujourd'hui  + 15 mois !
2. PdQ en cours de modification !</v>
          </cell>
        </row>
        <row r="48">
          <cell r="A48" t="str">
            <v>0065-08</v>
          </cell>
          <cell r="B48" t="str">
            <v>-</v>
          </cell>
          <cell r="C48" t="str">
            <v>Villa individuelle</v>
          </cell>
          <cell r="F48">
            <v>428</v>
          </cell>
          <cell r="G48">
            <v>0</v>
          </cell>
          <cell r="H48">
            <v>0</v>
          </cell>
          <cell r="I48">
            <v>0</v>
          </cell>
          <cell r="J48">
            <v>0</v>
          </cell>
          <cell r="L48">
            <v>0</v>
          </cell>
          <cell r="M48">
            <v>0</v>
          </cell>
          <cell r="N48">
            <v>0</v>
          </cell>
          <cell r="P48">
            <v>130000</v>
          </cell>
          <cell r="Q48">
            <v>0</v>
          </cell>
          <cell r="S48" t="str">
            <v>Perret Odile</v>
          </cell>
          <cell r="U48" t="str">
            <v>Pré réservé</v>
          </cell>
          <cell r="V48">
            <v>43378</v>
          </cell>
          <cell r="W48" t="str">
            <v>1. 'EJ prévisionnelle: aujourd'hui  + 15 mois !
2. PdQ en cours de modification !</v>
          </cell>
        </row>
        <row r="49">
          <cell r="A49" t="str">
            <v>0065-09</v>
          </cell>
          <cell r="B49" t="str">
            <v>-</v>
          </cell>
          <cell r="C49" t="str">
            <v>Villa individuelle</v>
          </cell>
          <cell r="F49">
            <v>404</v>
          </cell>
          <cell r="G49">
            <v>0</v>
          </cell>
          <cell r="H49">
            <v>0</v>
          </cell>
          <cell r="I49">
            <v>0</v>
          </cell>
          <cell r="J49">
            <v>0</v>
          </cell>
          <cell r="L49">
            <v>0</v>
          </cell>
          <cell r="M49">
            <v>0</v>
          </cell>
          <cell r="N49">
            <v>0</v>
          </cell>
          <cell r="P49">
            <v>100000</v>
          </cell>
          <cell r="Q49">
            <v>767000</v>
          </cell>
          <cell r="S49" t="str">
            <v>Heim Correa Rachel et Correa Alexandre</v>
          </cell>
          <cell r="U49" t="str">
            <v>Réservé</v>
          </cell>
          <cell r="V49">
            <v>43220</v>
          </cell>
          <cell r="W49" t="str">
            <v>-</v>
          </cell>
        </row>
        <row r="50">
          <cell r="A50" t="str">
            <v>0065-10</v>
          </cell>
          <cell r="B50" t="str">
            <v>-</v>
          </cell>
          <cell r="C50" t="str">
            <v>Villa individuelle</v>
          </cell>
          <cell r="F50">
            <v>382</v>
          </cell>
          <cell r="G50">
            <v>0</v>
          </cell>
          <cell r="H50">
            <v>0</v>
          </cell>
          <cell r="I50">
            <v>0</v>
          </cell>
          <cell r="J50">
            <v>0</v>
          </cell>
          <cell r="L50">
            <v>0</v>
          </cell>
          <cell r="M50">
            <v>0</v>
          </cell>
          <cell r="N50">
            <v>0</v>
          </cell>
          <cell r="P50">
            <v>95000</v>
          </cell>
          <cell r="Q50">
            <v>643000</v>
          </cell>
          <cell r="S50" t="str">
            <v>Voir "NOTA BENE"</v>
          </cell>
          <cell r="U50" t="str">
            <v>A vendre</v>
          </cell>
          <cell r="V50">
            <v>43378</v>
          </cell>
          <cell r="W50" t="str">
            <v>1. EJ prévisionnelle: aujourd'hui  + 15 mois !
2. la grue sera installée sur cette parcelle !</v>
          </cell>
        </row>
        <row r="51">
          <cell r="A51" t="str">
            <v>0065-11</v>
          </cell>
          <cell r="B51" t="str">
            <v>-</v>
          </cell>
          <cell r="C51" t="str">
            <v>Place de parc intérieure simple</v>
          </cell>
          <cell r="D51">
            <v>1</v>
          </cell>
          <cell r="F51">
            <v>0</v>
          </cell>
          <cell r="G51">
            <v>0</v>
          </cell>
          <cell r="H51">
            <v>0</v>
          </cell>
          <cell r="I51">
            <v>0</v>
          </cell>
          <cell r="J51">
            <v>0</v>
          </cell>
          <cell r="L51">
            <v>0</v>
          </cell>
          <cell r="M51">
            <v>0</v>
          </cell>
          <cell r="N51">
            <v>0</v>
          </cell>
          <cell r="P51">
            <v>0</v>
          </cell>
          <cell r="Q51">
            <v>0</v>
          </cell>
          <cell r="S51" t="str">
            <v>-</v>
          </cell>
          <cell r="U51" t="str">
            <v>A vendre</v>
          </cell>
          <cell r="V51">
            <v>43378</v>
          </cell>
          <cell r="W51" t="str">
            <v>Le PdQ (octobre 2008) prévoit la construction de 7-9 places de parc dans le garage collectif, à atttribuer aux parcelles 4, 5, 6, 7 ou 8 !</v>
          </cell>
        </row>
        <row r="52">
          <cell r="A52" t="str">
            <v>0065-12</v>
          </cell>
          <cell r="B52" t="str">
            <v>-</v>
          </cell>
          <cell r="C52" t="str">
            <v>Place de parc intérieure simple</v>
          </cell>
          <cell r="D52">
            <v>2</v>
          </cell>
          <cell r="F52">
            <v>0</v>
          </cell>
          <cell r="G52">
            <v>0</v>
          </cell>
          <cell r="H52">
            <v>0</v>
          </cell>
          <cell r="I52">
            <v>0</v>
          </cell>
          <cell r="J52">
            <v>0</v>
          </cell>
          <cell r="L52">
            <v>0</v>
          </cell>
          <cell r="M52">
            <v>0</v>
          </cell>
          <cell r="N52">
            <v>0</v>
          </cell>
          <cell r="P52">
            <v>0</v>
          </cell>
          <cell r="Q52">
            <v>0</v>
          </cell>
          <cell r="S52" t="str">
            <v>-</v>
          </cell>
          <cell r="U52" t="str">
            <v>A vendre</v>
          </cell>
          <cell r="V52">
            <v>43378</v>
          </cell>
          <cell r="W52" t="str">
            <v>A atttribuer à parcelle 4, 5, 6, 7 ou 8.</v>
          </cell>
        </row>
        <row r="53">
          <cell r="A53" t="str">
            <v>0065-13</v>
          </cell>
          <cell r="B53" t="str">
            <v>-</v>
          </cell>
          <cell r="C53" t="str">
            <v>Place de parc intérieure simple</v>
          </cell>
          <cell r="D53">
            <v>3</v>
          </cell>
          <cell r="F53">
            <v>0</v>
          </cell>
          <cell r="G53">
            <v>0</v>
          </cell>
          <cell r="H53">
            <v>0</v>
          </cell>
          <cell r="I53">
            <v>0</v>
          </cell>
          <cell r="J53">
            <v>0</v>
          </cell>
          <cell r="L53">
            <v>0</v>
          </cell>
          <cell r="M53">
            <v>0</v>
          </cell>
          <cell r="N53">
            <v>0</v>
          </cell>
          <cell r="P53">
            <v>0</v>
          </cell>
          <cell r="Q53">
            <v>0</v>
          </cell>
          <cell r="S53" t="str">
            <v>-</v>
          </cell>
          <cell r="U53" t="str">
            <v>A vendre</v>
          </cell>
          <cell r="V53">
            <v>43378</v>
          </cell>
          <cell r="W53" t="str">
            <v>A atttribuer à parcelle 4, 5, 6, 7 ou 8.</v>
          </cell>
        </row>
        <row r="54">
          <cell r="A54" t="str">
            <v>0065-14</v>
          </cell>
          <cell r="B54" t="str">
            <v>-</v>
          </cell>
          <cell r="C54" t="str">
            <v>Place de parc intérieure simple</v>
          </cell>
          <cell r="D54">
            <v>4</v>
          </cell>
          <cell r="F54">
            <v>0</v>
          </cell>
          <cell r="G54">
            <v>0</v>
          </cell>
          <cell r="H54">
            <v>0</v>
          </cell>
          <cell r="I54">
            <v>0</v>
          </cell>
          <cell r="J54">
            <v>0</v>
          </cell>
          <cell r="L54">
            <v>0</v>
          </cell>
          <cell r="M54">
            <v>0</v>
          </cell>
          <cell r="N54">
            <v>0</v>
          </cell>
          <cell r="P54">
            <v>0</v>
          </cell>
          <cell r="Q54">
            <v>0</v>
          </cell>
          <cell r="S54" t="str">
            <v>-</v>
          </cell>
          <cell r="U54" t="str">
            <v>A vendre</v>
          </cell>
          <cell r="V54">
            <v>43378</v>
          </cell>
          <cell r="W54" t="str">
            <v>A atttribuer à parcelle 4, 5, 6, 7 ou 8.</v>
          </cell>
        </row>
        <row r="55">
          <cell r="A55" t="str">
            <v>0065-15</v>
          </cell>
          <cell r="B55" t="str">
            <v>-</v>
          </cell>
          <cell r="C55" t="str">
            <v>Place de parc intérieure simple</v>
          </cell>
          <cell r="D55">
            <v>5</v>
          </cell>
          <cell r="F55">
            <v>0</v>
          </cell>
          <cell r="G55">
            <v>0</v>
          </cell>
          <cell r="H55">
            <v>0</v>
          </cell>
          <cell r="I55">
            <v>0</v>
          </cell>
          <cell r="J55">
            <v>0</v>
          </cell>
          <cell r="L55">
            <v>0</v>
          </cell>
          <cell r="M55">
            <v>0</v>
          </cell>
          <cell r="N55">
            <v>0</v>
          </cell>
          <cell r="P55">
            <v>0</v>
          </cell>
          <cell r="Q55">
            <v>0</v>
          </cell>
          <cell r="S55" t="str">
            <v>-</v>
          </cell>
          <cell r="U55" t="str">
            <v>A vendre</v>
          </cell>
          <cell r="V55">
            <v>43378</v>
          </cell>
          <cell r="W55" t="str">
            <v>A atttribuer à parcelle 4, 5, 6, 7 ou 8.</v>
          </cell>
        </row>
        <row r="56">
          <cell r="A56" t="str">
            <v>0065-16</v>
          </cell>
          <cell r="B56" t="str">
            <v>-</v>
          </cell>
          <cell r="C56" t="str">
            <v>Place de parc intérieure simple</v>
          </cell>
          <cell r="D56">
            <v>6</v>
          </cell>
          <cell r="F56">
            <v>0</v>
          </cell>
          <cell r="G56">
            <v>0</v>
          </cell>
          <cell r="H56">
            <v>0</v>
          </cell>
          <cell r="I56">
            <v>0</v>
          </cell>
          <cell r="J56">
            <v>0</v>
          </cell>
          <cell r="L56">
            <v>0</v>
          </cell>
          <cell r="M56">
            <v>0</v>
          </cell>
          <cell r="N56">
            <v>0</v>
          </cell>
          <cell r="P56">
            <v>0</v>
          </cell>
          <cell r="Q56">
            <v>0</v>
          </cell>
          <cell r="S56" t="str">
            <v>-</v>
          </cell>
          <cell r="U56" t="str">
            <v>A vendre</v>
          </cell>
          <cell r="V56">
            <v>43378</v>
          </cell>
          <cell r="W56" t="str">
            <v>A atttribuer à parcelle 4, 5, 6, 7 ou 8.</v>
          </cell>
        </row>
        <row r="57">
          <cell r="A57" t="str">
            <v>0065-17</v>
          </cell>
          <cell r="B57" t="str">
            <v>-</v>
          </cell>
          <cell r="C57" t="str">
            <v>Place de parc intérieure simple</v>
          </cell>
          <cell r="D57">
            <v>7</v>
          </cell>
          <cell r="F57">
            <v>0</v>
          </cell>
          <cell r="G57">
            <v>0</v>
          </cell>
          <cell r="H57">
            <v>0</v>
          </cell>
          <cell r="I57">
            <v>0</v>
          </cell>
          <cell r="J57">
            <v>0</v>
          </cell>
          <cell r="L57">
            <v>0</v>
          </cell>
          <cell r="M57">
            <v>0</v>
          </cell>
          <cell r="N57">
            <v>0</v>
          </cell>
          <cell r="P57">
            <v>0</v>
          </cell>
          <cell r="Q57">
            <v>0</v>
          </cell>
          <cell r="S57" t="str">
            <v>-</v>
          </cell>
          <cell r="U57" t="str">
            <v>A vendre</v>
          </cell>
          <cell r="V57">
            <v>43378</v>
          </cell>
          <cell r="W57" t="str">
            <v>A atttribuer à parcelle 4, 5, 6, 7 ou 8.</v>
          </cell>
        </row>
        <row r="58">
          <cell r="A58" t="str">
            <v>0065-18</v>
          </cell>
          <cell r="B58" t="str">
            <v>-</v>
          </cell>
          <cell r="C58" t="str">
            <v>Place de parc intérieure simple</v>
          </cell>
          <cell r="D58">
            <v>8</v>
          </cell>
          <cell r="F58">
            <v>0</v>
          </cell>
          <cell r="G58">
            <v>0</v>
          </cell>
          <cell r="H58">
            <v>0</v>
          </cell>
          <cell r="I58">
            <v>0</v>
          </cell>
          <cell r="J58">
            <v>0</v>
          </cell>
          <cell r="L58">
            <v>0</v>
          </cell>
          <cell r="M58">
            <v>0</v>
          </cell>
          <cell r="N58">
            <v>0</v>
          </cell>
          <cell r="P58">
            <v>0</v>
          </cell>
          <cell r="Q58">
            <v>0</v>
          </cell>
          <cell r="S58" t="str">
            <v>-</v>
          </cell>
          <cell r="U58" t="str">
            <v>A vendre</v>
          </cell>
          <cell r="V58">
            <v>43378</v>
          </cell>
          <cell r="W58" t="str">
            <v>A atttribuer à parcelle 4, 5, 6, 7 ou 8.</v>
          </cell>
        </row>
        <row r="59">
          <cell r="A59" t="str">
            <v>0065-19</v>
          </cell>
          <cell r="B59" t="str">
            <v>-</v>
          </cell>
          <cell r="C59" t="str">
            <v>Place de parc intérieure simple</v>
          </cell>
          <cell r="D59">
            <v>9</v>
          </cell>
          <cell r="F59">
            <v>0</v>
          </cell>
          <cell r="G59">
            <v>0</v>
          </cell>
          <cell r="H59">
            <v>0</v>
          </cell>
          <cell r="I59">
            <v>0</v>
          </cell>
          <cell r="J59">
            <v>0</v>
          </cell>
          <cell r="L59">
            <v>0</v>
          </cell>
          <cell r="M59">
            <v>0</v>
          </cell>
          <cell r="N59">
            <v>0</v>
          </cell>
          <cell r="P59">
            <v>0</v>
          </cell>
          <cell r="Q59">
            <v>0</v>
          </cell>
          <cell r="S59" t="str">
            <v>-</v>
          </cell>
          <cell r="U59" t="str">
            <v>A vendre</v>
          </cell>
          <cell r="V59">
            <v>43378</v>
          </cell>
          <cell r="W59" t="str">
            <v>A atttribuer à parcelle 4, 5, 6, 7 ou 8.</v>
          </cell>
        </row>
        <row r="60">
          <cell r="A60" t="str">
            <v>0065-20</v>
          </cell>
          <cell r="B60" t="str">
            <v>-</v>
          </cell>
          <cell r="D60" t="str">
            <v>A</v>
          </cell>
          <cell r="F60">
            <v>0</v>
          </cell>
          <cell r="G60">
            <v>0</v>
          </cell>
          <cell r="H60">
            <v>0</v>
          </cell>
          <cell r="I60">
            <v>0</v>
          </cell>
          <cell r="J60">
            <v>0</v>
          </cell>
          <cell r="L60">
            <v>0</v>
          </cell>
          <cell r="M60">
            <v>0</v>
          </cell>
          <cell r="N60">
            <v>0</v>
          </cell>
          <cell r="P60">
            <v>0</v>
          </cell>
          <cell r="Q60">
            <v>0</v>
          </cell>
          <cell r="S60" t="str">
            <v>-</v>
          </cell>
          <cell r="V60">
            <v>43378</v>
          </cell>
          <cell r="W60" t="str">
            <v>Attribuée à la propriété : Impasse des Arêtes 5-7-9.</v>
          </cell>
        </row>
        <row r="61">
          <cell r="A61" t="str">
            <v>0065-21</v>
          </cell>
          <cell r="B61" t="str">
            <v>-</v>
          </cell>
          <cell r="D61" t="str">
            <v>B</v>
          </cell>
          <cell r="F61">
            <v>0</v>
          </cell>
          <cell r="G61">
            <v>0</v>
          </cell>
          <cell r="H61">
            <v>0</v>
          </cell>
          <cell r="I61">
            <v>0</v>
          </cell>
          <cell r="J61">
            <v>0</v>
          </cell>
          <cell r="L61">
            <v>0</v>
          </cell>
          <cell r="M61">
            <v>0</v>
          </cell>
          <cell r="N61">
            <v>0</v>
          </cell>
          <cell r="P61">
            <v>0</v>
          </cell>
          <cell r="Q61">
            <v>0</v>
          </cell>
          <cell r="S61" t="str">
            <v>-</v>
          </cell>
          <cell r="V61">
            <v>43378</v>
          </cell>
          <cell r="W61" t="str">
            <v>Attribuée à la propriété : Impasse des Arêtes 5-7-9.</v>
          </cell>
        </row>
        <row r="62">
          <cell r="A62" t="str">
            <v>0065-22</v>
          </cell>
          <cell r="B62" t="str">
            <v>-</v>
          </cell>
          <cell r="D62" t="str">
            <v>C</v>
          </cell>
          <cell r="F62">
            <v>0</v>
          </cell>
          <cell r="G62">
            <v>0</v>
          </cell>
          <cell r="H62">
            <v>0</v>
          </cell>
          <cell r="I62">
            <v>0</v>
          </cell>
          <cell r="J62">
            <v>0</v>
          </cell>
          <cell r="L62">
            <v>0</v>
          </cell>
          <cell r="M62">
            <v>0</v>
          </cell>
          <cell r="N62">
            <v>0</v>
          </cell>
          <cell r="P62">
            <v>0</v>
          </cell>
          <cell r="Q62">
            <v>0</v>
          </cell>
          <cell r="S62" t="str">
            <v>-</v>
          </cell>
          <cell r="V62">
            <v>43378</v>
          </cell>
          <cell r="W62" t="str">
            <v>Attribuée à la propriété : Impasse des Arêtes 5-7-9.</v>
          </cell>
        </row>
        <row r="63">
          <cell r="A63" t="str">
            <v>0065-23</v>
          </cell>
          <cell r="B63" t="str">
            <v>-</v>
          </cell>
          <cell r="D63" t="str">
            <v>D</v>
          </cell>
          <cell r="F63">
            <v>0</v>
          </cell>
          <cell r="G63">
            <v>0</v>
          </cell>
          <cell r="H63">
            <v>0</v>
          </cell>
          <cell r="I63">
            <v>0</v>
          </cell>
          <cell r="J63">
            <v>0</v>
          </cell>
          <cell r="L63">
            <v>0</v>
          </cell>
          <cell r="M63">
            <v>0</v>
          </cell>
          <cell r="N63">
            <v>0</v>
          </cell>
          <cell r="P63">
            <v>0</v>
          </cell>
          <cell r="Q63">
            <v>0</v>
          </cell>
          <cell r="S63" t="str">
            <v>-</v>
          </cell>
          <cell r="V63">
            <v>43378</v>
          </cell>
          <cell r="W63" t="str">
            <v>A atttribuer à parcelle 4, 5, 6, 7 ou 8.</v>
          </cell>
        </row>
        <row r="64">
          <cell r="A64" t="str">
            <v>0065-24</v>
          </cell>
          <cell r="B64" t="str">
            <v>-</v>
          </cell>
          <cell r="D64" t="str">
            <v>E</v>
          </cell>
          <cell r="F64">
            <v>0</v>
          </cell>
          <cell r="G64">
            <v>0</v>
          </cell>
          <cell r="H64">
            <v>0</v>
          </cell>
          <cell r="I64">
            <v>0</v>
          </cell>
          <cell r="J64">
            <v>0</v>
          </cell>
          <cell r="L64">
            <v>0</v>
          </cell>
          <cell r="M64">
            <v>0</v>
          </cell>
          <cell r="N64">
            <v>0</v>
          </cell>
          <cell r="P64">
            <v>0</v>
          </cell>
          <cell r="Q64">
            <v>0</v>
          </cell>
          <cell r="S64" t="str">
            <v>-</v>
          </cell>
          <cell r="V64">
            <v>43378</v>
          </cell>
          <cell r="W64" t="str">
            <v>Place "Visiteurs"</v>
          </cell>
        </row>
        <row r="65">
          <cell r="A65" t="str">
            <v>0065-25</v>
          </cell>
          <cell r="B65" t="str">
            <v>-</v>
          </cell>
          <cell r="D65" t="str">
            <v>F</v>
          </cell>
          <cell r="F65">
            <v>0</v>
          </cell>
          <cell r="G65">
            <v>0</v>
          </cell>
          <cell r="H65">
            <v>0</v>
          </cell>
          <cell r="I65">
            <v>0</v>
          </cell>
          <cell r="J65">
            <v>0</v>
          </cell>
          <cell r="L65">
            <v>0</v>
          </cell>
          <cell r="M65">
            <v>0</v>
          </cell>
          <cell r="N65">
            <v>0</v>
          </cell>
          <cell r="P65">
            <v>0</v>
          </cell>
          <cell r="Q65">
            <v>0</v>
          </cell>
          <cell r="S65" t="str">
            <v>-</v>
          </cell>
          <cell r="V65">
            <v>43378</v>
          </cell>
          <cell r="W65" t="str">
            <v>Place "Visiteurs"</v>
          </cell>
        </row>
      </sheetData>
      <sheetData sheetId="27">
        <row r="105">
          <cell r="A105" t="str">
            <v>0184-01</v>
          </cell>
          <cell r="B105" t="str">
            <v>-</v>
          </cell>
          <cell r="C105" t="str">
            <v>Surface de production industrielle│artisanale</v>
          </cell>
          <cell r="D105" t="str">
            <v>Rez</v>
          </cell>
          <cell r="E105" t="str">
            <v>Unité 1</v>
          </cell>
          <cell r="H105">
            <v>0</v>
          </cell>
          <cell r="I105">
            <v>0</v>
          </cell>
          <cell r="J105" t="str">
            <v>-</v>
          </cell>
          <cell r="K105">
            <v>527</v>
          </cell>
          <cell r="L105">
            <v>1520000</v>
          </cell>
          <cell r="M105" t="str">
            <v>-</v>
          </cell>
          <cell r="P105" t="str">
            <v>A vendre</v>
          </cell>
          <cell r="Q105">
            <v>43378</v>
          </cell>
          <cell r="R105" t="str">
            <v>EJ prévisionnelle: aujourd'hui  + 15 mois !</v>
          </cell>
        </row>
        <row r="106">
          <cell r="A106" t="str">
            <v>0184-02</v>
          </cell>
          <cell r="B106" t="str">
            <v>-</v>
          </cell>
          <cell r="C106" t="str">
            <v>Surface de production industrielle│artisanale</v>
          </cell>
          <cell r="E106" t="str">
            <v>Unité 2</v>
          </cell>
          <cell r="H106">
            <v>0</v>
          </cell>
          <cell r="I106">
            <v>0</v>
          </cell>
          <cell r="J106" t="str">
            <v>-</v>
          </cell>
          <cell r="K106">
            <v>527</v>
          </cell>
          <cell r="L106">
            <v>1460000</v>
          </cell>
          <cell r="M106" t="str">
            <v>-</v>
          </cell>
          <cell r="P106" t="str">
            <v>A vendre</v>
          </cell>
          <cell r="Q106">
            <v>43378</v>
          </cell>
          <cell r="R106" t="str">
            <v>EJ prévisionnelle: aujourd'hui  + 15 mois !</v>
          </cell>
          <cell r="AK106" t="str">
            <v>L'épure</v>
          </cell>
        </row>
        <row r="107">
          <cell r="A107" t="str">
            <v>0184-03</v>
          </cell>
          <cell r="B107" t="str">
            <v>-</v>
          </cell>
          <cell r="C107" t="str">
            <v>Surface de production industrielle│artisanale</v>
          </cell>
          <cell r="E107" t="str">
            <v>Unité 3</v>
          </cell>
          <cell r="H107">
            <v>0</v>
          </cell>
          <cell r="I107">
            <v>0</v>
          </cell>
          <cell r="J107" t="str">
            <v>-</v>
          </cell>
          <cell r="K107">
            <v>527</v>
          </cell>
          <cell r="L107">
            <v>1410000</v>
          </cell>
          <cell r="M107" t="str">
            <v>-</v>
          </cell>
          <cell r="P107" t="str">
            <v>A vendre</v>
          </cell>
          <cell r="Q107">
            <v>43378</v>
          </cell>
          <cell r="R107" t="str">
            <v>EJ prévisionnelle: aujourd'hui  + 15 mois !</v>
          </cell>
          <cell r="AK107" t="str">
            <v>Le Crêt-du-Locle</v>
          </cell>
        </row>
        <row r="108">
          <cell r="AK108" t="str">
            <v>Le Crêt-du-Locle</v>
          </cell>
        </row>
        <row r="109">
          <cell r="A109" t="str">
            <v>0184-05</v>
          </cell>
          <cell r="B109" t="str">
            <v>-</v>
          </cell>
          <cell r="C109" t="str">
            <v>Place de parc intérieure simple</v>
          </cell>
          <cell r="D109" t="str">
            <v>Sous-sol</v>
          </cell>
          <cell r="E109">
            <v>1</v>
          </cell>
          <cell r="H109" t="str">
            <v>-</v>
          </cell>
          <cell r="I109" t="str">
            <v>-</v>
          </cell>
          <cell r="J109" t="str">
            <v>-</v>
          </cell>
          <cell r="K109">
            <v>0</v>
          </cell>
          <cell r="L109">
            <v>35000</v>
          </cell>
          <cell r="M109" t="str">
            <v>-</v>
          </cell>
          <cell r="P109" t="str">
            <v>A vendre</v>
          </cell>
          <cell r="Q109">
            <v>43378</v>
          </cell>
          <cell r="R109" t="str">
            <v>EJ prévisionnelle: aujourd'hui  + 15 mois !</v>
          </cell>
        </row>
        <row r="110">
          <cell r="A110" t="str">
            <v>0184-06</v>
          </cell>
          <cell r="B110" t="str">
            <v>-</v>
          </cell>
          <cell r="C110" t="str">
            <v>Place de parc intérieure simple</v>
          </cell>
          <cell r="D110" t="str">
            <v>Sous-sol</v>
          </cell>
          <cell r="E110">
            <v>2</v>
          </cell>
          <cell r="H110" t="str">
            <v>-</v>
          </cell>
          <cell r="I110" t="str">
            <v>-</v>
          </cell>
          <cell r="J110" t="str">
            <v>-</v>
          </cell>
          <cell r="K110">
            <v>0</v>
          </cell>
          <cell r="L110">
            <v>35000</v>
          </cell>
          <cell r="M110" t="str">
            <v>-</v>
          </cell>
          <cell r="P110" t="str">
            <v>A vendre</v>
          </cell>
          <cell r="Q110">
            <v>43378</v>
          </cell>
          <cell r="R110" t="str">
            <v>EJ prévisionnelle: aujourd'hui  + 15 mois !</v>
          </cell>
        </row>
        <row r="111">
          <cell r="A111" t="str">
            <v>0184-07</v>
          </cell>
          <cell r="B111" t="str">
            <v>-</v>
          </cell>
          <cell r="C111" t="str">
            <v>Place de parc intérieure simple</v>
          </cell>
          <cell r="D111" t="str">
            <v>Sous-sol</v>
          </cell>
          <cell r="E111">
            <v>3</v>
          </cell>
          <cell r="H111" t="str">
            <v>-</v>
          </cell>
          <cell r="I111" t="str">
            <v>-</v>
          </cell>
          <cell r="J111" t="str">
            <v>-</v>
          </cell>
          <cell r="K111">
            <v>0</v>
          </cell>
          <cell r="L111">
            <v>35000</v>
          </cell>
          <cell r="M111" t="str">
            <v>-</v>
          </cell>
          <cell r="P111" t="str">
            <v>A vendre</v>
          </cell>
          <cell r="Q111">
            <v>43378</v>
          </cell>
          <cell r="R111" t="str">
            <v>EJ prévisionnelle: aujourd'hui  + 15 mois !</v>
          </cell>
        </row>
        <row r="112">
          <cell r="A112" t="str">
            <v>0184-08</v>
          </cell>
          <cell r="B112" t="str">
            <v>-</v>
          </cell>
          <cell r="C112" t="str">
            <v>Place de parc intérieure simple</v>
          </cell>
          <cell r="D112" t="str">
            <v>Sous-sol</v>
          </cell>
          <cell r="E112">
            <v>4</v>
          </cell>
          <cell r="H112" t="str">
            <v>-</v>
          </cell>
          <cell r="I112" t="str">
            <v>-</v>
          </cell>
          <cell r="J112" t="str">
            <v>-</v>
          </cell>
          <cell r="K112">
            <v>0</v>
          </cell>
          <cell r="L112">
            <v>35000</v>
          </cell>
          <cell r="M112" t="str">
            <v>-</v>
          </cell>
          <cell r="P112" t="str">
            <v>A vendre</v>
          </cell>
          <cell r="Q112">
            <v>43378</v>
          </cell>
          <cell r="R112" t="str">
            <v>EJ prévisionnelle: aujourd'hui  + 15 mois !</v>
          </cell>
        </row>
        <row r="113">
          <cell r="A113" t="str">
            <v>0184-09</v>
          </cell>
          <cell r="B113" t="str">
            <v>-</v>
          </cell>
          <cell r="C113" t="str">
            <v>Place de parc intérieure simple</v>
          </cell>
          <cell r="D113" t="str">
            <v>Sous-sol</v>
          </cell>
          <cell r="E113">
            <v>5</v>
          </cell>
          <cell r="H113" t="str">
            <v>-</v>
          </cell>
          <cell r="I113" t="str">
            <v>-</v>
          </cell>
          <cell r="J113" t="str">
            <v>-</v>
          </cell>
          <cell r="K113">
            <v>0</v>
          </cell>
          <cell r="L113">
            <v>35000</v>
          </cell>
          <cell r="M113" t="str">
            <v>-</v>
          </cell>
          <cell r="P113" t="str">
            <v>A vendre</v>
          </cell>
          <cell r="Q113">
            <v>43378</v>
          </cell>
          <cell r="R113" t="str">
            <v>EJ prévisionnelle: aujourd'hui  + 15 mois !</v>
          </cell>
        </row>
        <row r="114">
          <cell r="A114" t="str">
            <v>0184-10</v>
          </cell>
          <cell r="B114" t="str">
            <v>-</v>
          </cell>
          <cell r="C114" t="str">
            <v>Place de parc intérieure simple</v>
          </cell>
          <cell r="D114" t="str">
            <v>Sous-sol</v>
          </cell>
          <cell r="E114">
            <v>6</v>
          </cell>
          <cell r="H114" t="str">
            <v>-</v>
          </cell>
          <cell r="I114" t="str">
            <v>-</v>
          </cell>
          <cell r="J114" t="str">
            <v>-</v>
          </cell>
          <cell r="K114">
            <v>0</v>
          </cell>
          <cell r="L114">
            <v>35000</v>
          </cell>
          <cell r="M114" t="str">
            <v>-</v>
          </cell>
          <cell r="P114" t="str">
            <v>A vendre</v>
          </cell>
          <cell r="Q114">
            <v>43378</v>
          </cell>
          <cell r="R114" t="str">
            <v>EJ prévisionnelle: aujourd'hui  + 15 mois !</v>
          </cell>
        </row>
        <row r="115">
          <cell r="A115" t="str">
            <v>0184-11</v>
          </cell>
          <cell r="B115" t="str">
            <v>-</v>
          </cell>
          <cell r="C115" t="str">
            <v>Place de parc intérieure simple</v>
          </cell>
          <cell r="D115" t="str">
            <v>Sous-sol</v>
          </cell>
          <cell r="E115">
            <v>7</v>
          </cell>
          <cell r="H115" t="str">
            <v>-</v>
          </cell>
          <cell r="I115" t="str">
            <v>-</v>
          </cell>
          <cell r="J115" t="str">
            <v>-</v>
          </cell>
          <cell r="K115">
            <v>0</v>
          </cell>
          <cell r="L115">
            <v>35000</v>
          </cell>
          <cell r="M115" t="str">
            <v>-</v>
          </cell>
          <cell r="P115" t="str">
            <v>A vendre</v>
          </cell>
          <cell r="Q115">
            <v>43378</v>
          </cell>
          <cell r="R115" t="str">
            <v>EJ prévisionnelle: aujourd'hui  + 15 mois !</v>
          </cell>
        </row>
        <row r="116">
          <cell r="A116" t="str">
            <v>0184-12</v>
          </cell>
          <cell r="B116" t="str">
            <v>-</v>
          </cell>
          <cell r="C116" t="str">
            <v>Place de parc intérieure simple</v>
          </cell>
          <cell r="D116" t="str">
            <v>Sous-sol</v>
          </cell>
          <cell r="E116">
            <v>8</v>
          </cell>
          <cell r="H116" t="str">
            <v>-</v>
          </cell>
          <cell r="I116" t="str">
            <v>-</v>
          </cell>
          <cell r="J116" t="str">
            <v>-</v>
          </cell>
          <cell r="K116">
            <v>0</v>
          </cell>
          <cell r="L116">
            <v>35000</v>
          </cell>
          <cell r="M116" t="str">
            <v>-</v>
          </cell>
          <cell r="P116" t="str">
            <v>A vendre</v>
          </cell>
          <cell r="Q116">
            <v>43378</v>
          </cell>
          <cell r="R116" t="str">
            <v>EJ prévisionnelle: aujourd'hui  + 15 mois !</v>
          </cell>
        </row>
        <row r="117">
          <cell r="A117" t="str">
            <v>0184-13</v>
          </cell>
          <cell r="B117" t="str">
            <v>-</v>
          </cell>
          <cell r="C117" t="str">
            <v>Place de parc intérieure simple</v>
          </cell>
          <cell r="D117" t="str">
            <v>Sous-sol</v>
          </cell>
          <cell r="E117">
            <v>9</v>
          </cell>
          <cell r="H117" t="str">
            <v>-</v>
          </cell>
          <cell r="I117" t="str">
            <v>-</v>
          </cell>
          <cell r="J117" t="str">
            <v>-</v>
          </cell>
          <cell r="K117">
            <v>0</v>
          </cell>
          <cell r="L117">
            <v>35000</v>
          </cell>
          <cell r="M117" t="str">
            <v>-</v>
          </cell>
          <cell r="P117" t="str">
            <v>A vendre</v>
          </cell>
          <cell r="Q117">
            <v>43378</v>
          </cell>
          <cell r="R117" t="str">
            <v>EJ prévisionnelle: aujourd'hui  + 15 mois !</v>
          </cell>
        </row>
        <row r="118">
          <cell r="A118" t="str">
            <v>0184-14</v>
          </cell>
          <cell r="B118" t="str">
            <v>-</v>
          </cell>
          <cell r="C118" t="str">
            <v>Place de parc intérieure simple</v>
          </cell>
          <cell r="D118" t="str">
            <v>Sous-sol</v>
          </cell>
          <cell r="E118">
            <v>10</v>
          </cell>
          <cell r="H118" t="str">
            <v>-</v>
          </cell>
          <cell r="I118" t="str">
            <v>-</v>
          </cell>
          <cell r="J118" t="str">
            <v>-</v>
          </cell>
          <cell r="K118">
            <v>0</v>
          </cell>
          <cell r="L118">
            <v>35000</v>
          </cell>
          <cell r="M118" t="str">
            <v>-</v>
          </cell>
          <cell r="P118" t="str">
            <v>A vendre</v>
          </cell>
          <cell r="Q118">
            <v>43378</v>
          </cell>
          <cell r="R118" t="str">
            <v>EJ prévisionnelle: aujourd'hui  + 15 mois !</v>
          </cell>
        </row>
        <row r="119">
          <cell r="A119" t="str">
            <v>0184-15</v>
          </cell>
          <cell r="B119" t="str">
            <v>-</v>
          </cell>
          <cell r="C119" t="str">
            <v>Place de parc intérieure simple</v>
          </cell>
          <cell r="D119" t="str">
            <v>Sous-sol</v>
          </cell>
          <cell r="E119">
            <v>11</v>
          </cell>
          <cell r="H119" t="str">
            <v>-</v>
          </cell>
          <cell r="I119" t="str">
            <v>-</v>
          </cell>
          <cell r="J119" t="str">
            <v>-</v>
          </cell>
          <cell r="K119">
            <v>0</v>
          </cell>
          <cell r="L119">
            <v>35000</v>
          </cell>
          <cell r="M119" t="str">
            <v>-</v>
          </cell>
          <cell r="P119" t="str">
            <v>A vendre</v>
          </cell>
          <cell r="Q119">
            <v>43378</v>
          </cell>
          <cell r="R119" t="str">
            <v>EJ prévisionnelle: aujourd'hui  + 15 mois !</v>
          </cell>
        </row>
        <row r="120">
          <cell r="A120" t="str">
            <v>0184-16</v>
          </cell>
          <cell r="B120" t="str">
            <v>-</v>
          </cell>
          <cell r="C120" t="str">
            <v>Place de parc intérieure simple</v>
          </cell>
          <cell r="D120" t="str">
            <v>Sous-sol</v>
          </cell>
          <cell r="E120">
            <v>12</v>
          </cell>
          <cell r="H120" t="str">
            <v>-</v>
          </cell>
          <cell r="I120" t="str">
            <v>-</v>
          </cell>
          <cell r="J120" t="str">
            <v>-</v>
          </cell>
          <cell r="K120">
            <v>0</v>
          </cell>
          <cell r="L120">
            <v>35000</v>
          </cell>
          <cell r="M120" t="str">
            <v>-</v>
          </cell>
          <cell r="P120" t="str">
            <v>A vendre</v>
          </cell>
          <cell r="Q120">
            <v>43378</v>
          </cell>
          <cell r="R120" t="str">
            <v>EJ prévisionnelle: aujourd'hui  + 15 mois !</v>
          </cell>
        </row>
        <row r="121">
          <cell r="A121" t="str">
            <v>0184-17</v>
          </cell>
          <cell r="B121" t="str">
            <v>-</v>
          </cell>
          <cell r="C121" t="str">
            <v>Place de parc intérieure simple</v>
          </cell>
          <cell r="D121" t="str">
            <v>Sous-sol</v>
          </cell>
          <cell r="E121">
            <v>13</v>
          </cell>
          <cell r="H121" t="str">
            <v>-</v>
          </cell>
          <cell r="I121" t="str">
            <v>-</v>
          </cell>
          <cell r="J121" t="str">
            <v>-</v>
          </cell>
          <cell r="K121">
            <v>0</v>
          </cell>
          <cell r="L121">
            <v>35000</v>
          </cell>
          <cell r="M121" t="str">
            <v>-</v>
          </cell>
          <cell r="P121" t="str">
            <v>A vendre</v>
          </cell>
          <cell r="Q121">
            <v>43378</v>
          </cell>
          <cell r="R121" t="str">
            <v>EJ prévisionnelle: aujourd'hui  + 15 mois !</v>
          </cell>
        </row>
        <row r="122">
          <cell r="A122" t="str">
            <v>0184-18</v>
          </cell>
          <cell r="C122" t="str">
            <v>Place de parc intérieure simple</v>
          </cell>
          <cell r="D122" t="str">
            <v>Sous-sol</v>
          </cell>
          <cell r="E122">
            <v>14</v>
          </cell>
          <cell r="H122" t="str">
            <v>-</v>
          </cell>
          <cell r="I122" t="str">
            <v>-</v>
          </cell>
          <cell r="J122" t="str">
            <v>-</v>
          </cell>
          <cell r="K122">
            <v>0</v>
          </cell>
          <cell r="L122">
            <v>35000</v>
          </cell>
          <cell r="M122" t="str">
            <v>-</v>
          </cell>
          <cell r="P122" t="str">
            <v>A vendre</v>
          </cell>
          <cell r="Q122">
            <v>43378</v>
          </cell>
          <cell r="R122" t="str">
            <v>EJ prévisionnelle: aujourd'hui  + 15 mois !</v>
          </cell>
        </row>
        <row r="123">
          <cell r="A123" t="str">
            <v>0184-19</v>
          </cell>
          <cell r="C123" t="str">
            <v>Place de parc intérieure simple</v>
          </cell>
          <cell r="D123" t="str">
            <v>Sous-sol</v>
          </cell>
          <cell r="E123">
            <v>15</v>
          </cell>
          <cell r="H123" t="str">
            <v>-</v>
          </cell>
          <cell r="I123" t="str">
            <v>-</v>
          </cell>
          <cell r="J123" t="str">
            <v>-</v>
          </cell>
          <cell r="K123">
            <v>0</v>
          </cell>
          <cell r="L123">
            <v>35000</v>
          </cell>
          <cell r="M123" t="str">
            <v>-</v>
          </cell>
          <cell r="P123" t="str">
            <v>A vendre</v>
          </cell>
          <cell r="Q123">
            <v>43378</v>
          </cell>
          <cell r="R123" t="str">
            <v>EJ prévisionnelle: aujourd'hui  + 15 mois !</v>
          </cell>
        </row>
        <row r="124">
          <cell r="A124" t="str">
            <v>0184-20</v>
          </cell>
          <cell r="C124" t="str">
            <v>Place de parc intérieure simple</v>
          </cell>
          <cell r="D124" t="str">
            <v>Sous-sol</v>
          </cell>
          <cell r="E124">
            <v>16</v>
          </cell>
          <cell r="H124" t="str">
            <v>-</v>
          </cell>
          <cell r="I124" t="str">
            <v>-</v>
          </cell>
          <cell r="J124" t="str">
            <v>-</v>
          </cell>
          <cell r="K124">
            <v>0</v>
          </cell>
          <cell r="L124">
            <v>35000</v>
          </cell>
          <cell r="M124" t="str">
            <v>-</v>
          </cell>
          <cell r="P124" t="str">
            <v>A vendre</v>
          </cell>
          <cell r="Q124">
            <v>43378</v>
          </cell>
          <cell r="R124" t="str">
            <v>EJ prévisionnelle: aujourd'hui  + 15 mois !</v>
          </cell>
        </row>
        <row r="125">
          <cell r="A125" t="str">
            <v>0184-21</v>
          </cell>
          <cell r="C125" t="str">
            <v>Place de parc intérieure simple</v>
          </cell>
          <cell r="D125" t="str">
            <v>Sous-sol</v>
          </cell>
          <cell r="E125">
            <v>17</v>
          </cell>
          <cell r="H125" t="str">
            <v>-</v>
          </cell>
          <cell r="I125" t="str">
            <v>-</v>
          </cell>
          <cell r="J125" t="str">
            <v>-</v>
          </cell>
          <cell r="K125">
            <v>0</v>
          </cell>
          <cell r="L125">
            <v>35000</v>
          </cell>
          <cell r="M125" t="str">
            <v>-</v>
          </cell>
          <cell r="P125" t="str">
            <v>A vendre</v>
          </cell>
          <cell r="Q125">
            <v>43378</v>
          </cell>
          <cell r="R125" t="str">
            <v>EJ prévisionnelle: aujourd'hui  + 15 mois !</v>
          </cell>
        </row>
        <row r="126">
          <cell r="A126" t="str">
            <v>0184-22</v>
          </cell>
          <cell r="C126" t="str">
            <v>Place de parc intérieure simple</v>
          </cell>
          <cell r="D126" t="str">
            <v>Sous-sol</v>
          </cell>
          <cell r="E126">
            <v>18</v>
          </cell>
          <cell r="H126" t="str">
            <v>-</v>
          </cell>
          <cell r="I126" t="str">
            <v>-</v>
          </cell>
          <cell r="J126" t="str">
            <v>-</v>
          </cell>
          <cell r="K126">
            <v>0</v>
          </cell>
          <cell r="L126">
            <v>35000</v>
          </cell>
          <cell r="M126" t="str">
            <v>-</v>
          </cell>
          <cell r="P126" t="str">
            <v>A vendre</v>
          </cell>
          <cell r="Q126">
            <v>43378</v>
          </cell>
          <cell r="R126" t="str">
            <v>EJ prévisionnelle: aujourd'hui  + 15 mois !</v>
          </cell>
        </row>
        <row r="127">
          <cell r="A127" t="str">
            <v>0184-23</v>
          </cell>
          <cell r="C127" t="str">
            <v>Place de parc intérieure simple</v>
          </cell>
          <cell r="D127" t="str">
            <v>Sous-sol</v>
          </cell>
          <cell r="E127">
            <v>19</v>
          </cell>
          <cell r="H127" t="str">
            <v>-</v>
          </cell>
          <cell r="I127" t="str">
            <v>-</v>
          </cell>
          <cell r="J127" t="str">
            <v>-</v>
          </cell>
          <cell r="K127">
            <v>0</v>
          </cell>
          <cell r="L127">
            <v>35000</v>
          </cell>
          <cell r="M127" t="str">
            <v>-</v>
          </cell>
          <cell r="P127" t="str">
            <v>A vendre</v>
          </cell>
          <cell r="Q127">
            <v>43378</v>
          </cell>
          <cell r="R127" t="str">
            <v>EJ prévisionnelle: aujourd'hui  + 15 mois !</v>
          </cell>
        </row>
        <row r="128">
          <cell r="A128" t="str">
            <v>0184-24</v>
          </cell>
          <cell r="C128" t="str">
            <v>Place de parc intérieure simple</v>
          </cell>
          <cell r="D128" t="str">
            <v>Sous-sol</v>
          </cell>
          <cell r="E128">
            <v>20</v>
          </cell>
          <cell r="H128" t="str">
            <v>-</v>
          </cell>
          <cell r="I128" t="str">
            <v>-</v>
          </cell>
          <cell r="J128" t="str">
            <v>-</v>
          </cell>
          <cell r="K128">
            <v>0</v>
          </cell>
          <cell r="L128">
            <v>35000</v>
          </cell>
          <cell r="M128" t="str">
            <v>-</v>
          </cell>
          <cell r="P128" t="str">
            <v>A vendre</v>
          </cell>
          <cell r="Q128">
            <v>43378</v>
          </cell>
          <cell r="R128" t="str">
            <v>EJ prévisionnelle: aujourd'hui  + 15 mois !</v>
          </cell>
        </row>
        <row r="129">
          <cell r="A129" t="str">
            <v>0184-25</v>
          </cell>
          <cell r="C129" t="str">
            <v>Place de parc intérieure simple</v>
          </cell>
          <cell r="D129" t="str">
            <v>Sous-sol</v>
          </cell>
          <cell r="E129">
            <v>21</v>
          </cell>
          <cell r="H129" t="str">
            <v>-</v>
          </cell>
          <cell r="I129" t="str">
            <v>-</v>
          </cell>
          <cell r="J129" t="str">
            <v>-</v>
          </cell>
          <cell r="K129">
            <v>0</v>
          </cell>
          <cell r="L129">
            <v>35000</v>
          </cell>
          <cell r="M129" t="str">
            <v>-</v>
          </cell>
          <cell r="P129" t="str">
            <v>A vendre</v>
          </cell>
          <cell r="Q129">
            <v>43378</v>
          </cell>
          <cell r="R129" t="str">
            <v>EJ prévisionnelle: aujourd'hui  + 15 mois !</v>
          </cell>
        </row>
        <row r="130">
          <cell r="A130" t="str">
            <v>0184-26</v>
          </cell>
          <cell r="C130" t="str">
            <v>Place de parc intérieure simple</v>
          </cell>
          <cell r="D130" t="str">
            <v>Sous-sol</v>
          </cell>
          <cell r="E130">
            <v>22</v>
          </cell>
          <cell r="H130" t="str">
            <v>-</v>
          </cell>
          <cell r="I130" t="str">
            <v>-</v>
          </cell>
          <cell r="J130" t="str">
            <v>-</v>
          </cell>
          <cell r="K130">
            <v>0</v>
          </cell>
          <cell r="L130">
            <v>35000</v>
          </cell>
          <cell r="M130" t="str">
            <v>-</v>
          </cell>
          <cell r="P130" t="str">
            <v>A vendre</v>
          </cell>
          <cell r="Q130">
            <v>43378</v>
          </cell>
          <cell r="R130" t="str">
            <v>EJ prévisionnelle: aujourd'hui  + 15 mois !</v>
          </cell>
        </row>
        <row r="131">
          <cell r="A131" t="str">
            <v>0184-27</v>
          </cell>
          <cell r="C131" t="str">
            <v>Place de parc intérieure simple</v>
          </cell>
          <cell r="D131" t="str">
            <v>Sous-sol</v>
          </cell>
          <cell r="E131">
            <v>23</v>
          </cell>
          <cell r="H131" t="str">
            <v>-</v>
          </cell>
          <cell r="I131" t="str">
            <v>-</v>
          </cell>
          <cell r="J131" t="str">
            <v>-</v>
          </cell>
          <cell r="K131">
            <v>0</v>
          </cell>
          <cell r="L131">
            <v>35000</v>
          </cell>
          <cell r="M131" t="str">
            <v>-</v>
          </cell>
          <cell r="P131" t="str">
            <v>A vendre</v>
          </cell>
          <cell r="Q131">
            <v>43378</v>
          </cell>
          <cell r="R131" t="str">
            <v>EJ prévisionnelle: aujourd'hui  + 15 mois !</v>
          </cell>
        </row>
        <row r="132">
          <cell r="A132" t="str">
            <v>0184-28</v>
          </cell>
          <cell r="C132" t="str">
            <v>Place de parc intérieure simple</v>
          </cell>
          <cell r="D132" t="str">
            <v>Sous-sol</v>
          </cell>
          <cell r="E132">
            <v>24</v>
          </cell>
          <cell r="H132" t="str">
            <v>-</v>
          </cell>
          <cell r="I132" t="str">
            <v>-</v>
          </cell>
          <cell r="J132" t="str">
            <v>-</v>
          </cell>
          <cell r="K132">
            <v>0</v>
          </cell>
          <cell r="L132">
            <v>35000</v>
          </cell>
          <cell r="M132" t="str">
            <v>-</v>
          </cell>
          <cell r="P132" t="str">
            <v>A vendre</v>
          </cell>
          <cell r="Q132">
            <v>43378</v>
          </cell>
          <cell r="R132" t="str">
            <v>EJ prévisionnelle: aujourd'hui  + 15 mois !</v>
          </cell>
        </row>
        <row r="133">
          <cell r="A133" t="str">
            <v>0184-29</v>
          </cell>
          <cell r="C133" t="str">
            <v>Place de parc intérieure simple</v>
          </cell>
          <cell r="D133" t="str">
            <v>Sous-sol</v>
          </cell>
          <cell r="E133">
            <v>25</v>
          </cell>
          <cell r="H133" t="str">
            <v>-</v>
          </cell>
          <cell r="I133" t="str">
            <v>-</v>
          </cell>
          <cell r="J133" t="str">
            <v>-</v>
          </cell>
          <cell r="K133">
            <v>0</v>
          </cell>
          <cell r="L133">
            <v>35000</v>
          </cell>
          <cell r="M133" t="str">
            <v>-</v>
          </cell>
          <cell r="P133" t="str">
            <v>A vendre</v>
          </cell>
          <cell r="Q133">
            <v>43378</v>
          </cell>
          <cell r="R133" t="str">
            <v>EJ prévisionnelle: aujourd'hui  + 15 mois !</v>
          </cell>
        </row>
        <row r="134">
          <cell r="A134" t="str">
            <v>0184-30</v>
          </cell>
          <cell r="C134" t="str">
            <v>Place de parc intérieure simple</v>
          </cell>
          <cell r="D134" t="str">
            <v>Sous-sol</v>
          </cell>
          <cell r="E134">
            <v>26</v>
          </cell>
          <cell r="H134" t="str">
            <v>-</v>
          </cell>
          <cell r="I134" t="str">
            <v>-</v>
          </cell>
          <cell r="J134" t="str">
            <v>-</v>
          </cell>
          <cell r="K134">
            <v>0</v>
          </cell>
          <cell r="L134">
            <v>35000</v>
          </cell>
          <cell r="M134" t="str">
            <v>-</v>
          </cell>
          <cell r="P134" t="str">
            <v>A vendre</v>
          </cell>
          <cell r="Q134">
            <v>43378</v>
          </cell>
          <cell r="R134" t="str">
            <v>EJ prévisionnelle: aujourd'hui  + 15 mois !</v>
          </cell>
        </row>
      </sheetData>
      <sheetData sheetId="28">
        <row r="41">
          <cell r="A41" t="str">
            <v>0210-01</v>
          </cell>
          <cell r="B41" t="str">
            <v>-</v>
          </cell>
          <cell r="C41" t="str">
            <v>Surface industrielle et commerciale</v>
          </cell>
          <cell r="D41" t="str">
            <v>Rez</v>
          </cell>
          <cell r="E41" t="str">
            <v xml:space="preserve"> </v>
          </cell>
          <cell r="H41">
            <v>646</v>
          </cell>
          <cell r="I41">
            <v>103</v>
          </cell>
          <cell r="J41">
            <v>0</v>
          </cell>
          <cell r="K41">
            <v>749</v>
          </cell>
          <cell r="M41">
            <v>2085000</v>
          </cell>
          <cell r="N41" t="str">
            <v>Bergeon SA</v>
          </cell>
          <cell r="Q41" t="str">
            <v>A vendre</v>
          </cell>
          <cell r="R41">
            <v>43378</v>
          </cell>
          <cell r="S41" t="str">
            <v>EJ prévisionnelle: aujourd'hui  + 15 mois !</v>
          </cell>
        </row>
        <row r="42">
          <cell r="A42" t="str">
            <v>0210-02</v>
          </cell>
          <cell r="C42" t="str">
            <v>Surface industrielle et commerciale</v>
          </cell>
          <cell r="D42" t="str">
            <v>Rez</v>
          </cell>
          <cell r="E42" t="str">
            <v xml:space="preserve"> </v>
          </cell>
          <cell r="H42">
            <v>287</v>
          </cell>
          <cell r="I42">
            <v>46</v>
          </cell>
          <cell r="J42">
            <v>0</v>
          </cell>
          <cell r="K42">
            <v>333</v>
          </cell>
          <cell r="M42">
            <v>940000</v>
          </cell>
          <cell r="N42" t="str">
            <v>Schneider Electricité SA</v>
          </cell>
          <cell r="Q42" t="str">
            <v>A vendre</v>
          </cell>
          <cell r="R42">
            <v>43378</v>
          </cell>
          <cell r="S42" t="str">
            <v>EJ prévisionnelle: aujourd'hui  + 15 mois !</v>
          </cell>
          <cell r="AD42" t="str">
            <v>-</v>
          </cell>
        </row>
        <row r="43">
          <cell r="A43" t="str">
            <v>0210-03</v>
          </cell>
          <cell r="C43" t="str">
            <v>Surface industrielle et commerciale</v>
          </cell>
          <cell r="D43" t="str">
            <v>Rez</v>
          </cell>
          <cell r="E43" t="str">
            <v xml:space="preserve"> </v>
          </cell>
          <cell r="H43">
            <v>848</v>
          </cell>
          <cell r="I43">
            <v>135</v>
          </cell>
          <cell r="J43">
            <v>0</v>
          </cell>
          <cell r="K43">
            <v>983</v>
          </cell>
          <cell r="M43">
            <v>2737000</v>
          </cell>
          <cell r="N43" t="str">
            <v>BC Technologies SA (Macoritto)</v>
          </cell>
          <cell r="Q43" t="str">
            <v>A vendre</v>
          </cell>
          <cell r="R43">
            <v>43378</v>
          </cell>
          <cell r="S43" t="str">
            <v>EJ prévisionnelle: aujourd'hui  + 15 mois !</v>
          </cell>
          <cell r="AD43" t="str">
            <v>Sur les Sentiers</v>
          </cell>
        </row>
        <row r="44">
          <cell r="A44" t="str">
            <v>0210-04</v>
          </cell>
          <cell r="C44" t="str">
            <v>Surface industrielle et commerciale</v>
          </cell>
          <cell r="D44" t="str">
            <v>Rez</v>
          </cell>
          <cell r="E44" t="str">
            <v xml:space="preserve"> </v>
          </cell>
          <cell r="H44">
            <v>183</v>
          </cell>
          <cell r="I44">
            <v>29</v>
          </cell>
          <cell r="J44">
            <v>0</v>
          </cell>
          <cell r="K44">
            <v>212</v>
          </cell>
          <cell r="M44">
            <v>600000</v>
          </cell>
          <cell r="N44" t="str">
            <v>BC Technologies SA (Traitacolor)</v>
          </cell>
          <cell r="Q44" t="str">
            <v>A vendre</v>
          </cell>
          <cell r="R44">
            <v>43378</v>
          </cell>
          <cell r="S44" t="str">
            <v>EJ prévisionnelle: aujourd'hui  + 15 mois !</v>
          </cell>
          <cell r="AD44" t="str">
            <v>La Chaux-de-Fonds</v>
          </cell>
        </row>
        <row r="45">
          <cell r="A45" t="str">
            <v>0210-05</v>
          </cell>
          <cell r="C45" t="str">
            <v>Surface industrielle et commerciale</v>
          </cell>
          <cell r="D45" t="str">
            <v>Rez</v>
          </cell>
          <cell r="E45" t="str">
            <v xml:space="preserve"> </v>
          </cell>
          <cell r="H45">
            <v>538</v>
          </cell>
          <cell r="I45">
            <v>87</v>
          </cell>
          <cell r="J45">
            <v>0</v>
          </cell>
          <cell r="K45">
            <v>625</v>
          </cell>
          <cell r="M45">
            <v>1736000</v>
          </cell>
          <cell r="N45" t="str">
            <v>Valiance SA</v>
          </cell>
          <cell r="Q45" t="str">
            <v>A vendre</v>
          </cell>
          <cell r="R45">
            <v>43378</v>
          </cell>
          <cell r="S45" t="str">
            <v>EJ prévisionnelle: aujourd'hui  + 15 mois !</v>
          </cell>
        </row>
        <row r="46">
          <cell r="A46" t="str">
            <v>0210-06</v>
          </cell>
          <cell r="C46" t="str">
            <v>Surface industrielle et commerciale</v>
          </cell>
          <cell r="D46" t="str">
            <v>1er</v>
          </cell>
          <cell r="E46" t="str">
            <v>Unité 5</v>
          </cell>
          <cell r="H46">
            <v>646</v>
          </cell>
          <cell r="I46">
            <v>103</v>
          </cell>
          <cell r="J46">
            <v>0</v>
          </cell>
          <cell r="K46">
            <v>749</v>
          </cell>
          <cell r="M46">
            <v>2034000</v>
          </cell>
          <cell r="N46" t="str">
            <v>Bergeon SA</v>
          </cell>
          <cell r="Q46" t="str">
            <v>A vendre</v>
          </cell>
          <cell r="R46">
            <v>43378</v>
          </cell>
          <cell r="S46" t="str">
            <v>EJ prévisionnelle: aujourd'hui  + 15 mois !</v>
          </cell>
        </row>
        <row r="47">
          <cell r="A47" t="str">
            <v>0210-07</v>
          </cell>
          <cell r="C47" t="str">
            <v>Surface industrielle et commerciale</v>
          </cell>
          <cell r="D47" t="str">
            <v>1er</v>
          </cell>
          <cell r="E47" t="str">
            <v>Unité 6</v>
          </cell>
          <cell r="H47">
            <v>627</v>
          </cell>
          <cell r="I47">
            <v>100</v>
          </cell>
          <cell r="J47">
            <v>0</v>
          </cell>
          <cell r="K47">
            <v>727</v>
          </cell>
          <cell r="M47">
            <v>1974000</v>
          </cell>
          <cell r="N47" t="str">
            <v>Junod et Clerc</v>
          </cell>
          <cell r="Q47" t="str">
            <v>A vendre</v>
          </cell>
          <cell r="R47">
            <v>43378</v>
          </cell>
          <cell r="S47" t="str">
            <v>EJ prévisionnelle: aujourd'hui  + 15 mois !</v>
          </cell>
        </row>
        <row r="48">
          <cell r="A48" t="str">
            <v>0210-08</v>
          </cell>
          <cell r="C48" t="str">
            <v>Surface industrielle et commerciale</v>
          </cell>
          <cell r="D48" t="str">
            <v>1er</v>
          </cell>
          <cell r="E48" t="str">
            <v>Unité 7</v>
          </cell>
          <cell r="H48">
            <v>1450</v>
          </cell>
          <cell r="I48">
            <v>232</v>
          </cell>
          <cell r="J48">
            <v>0</v>
          </cell>
          <cell r="K48">
            <v>1682</v>
          </cell>
          <cell r="M48">
            <v>4565000</v>
          </cell>
          <cell r="N48" t="str">
            <v>BC Technologies SA</v>
          </cell>
          <cell r="Q48" t="str">
            <v>A vendre</v>
          </cell>
          <cell r="R48">
            <v>43378</v>
          </cell>
          <cell r="S48" t="str">
            <v>EJ prévisionnelle: aujourd'hui  + 15 mois !</v>
          </cell>
        </row>
        <row r="49">
          <cell r="A49" t="str">
            <v>0210-09</v>
          </cell>
          <cell r="C49" t="str">
            <v>Surface industrielle et commerciale</v>
          </cell>
          <cell r="D49" t="str">
            <v>2ème</v>
          </cell>
          <cell r="E49" t="str">
            <v>Unité 8</v>
          </cell>
          <cell r="H49">
            <v>646</v>
          </cell>
          <cell r="I49">
            <v>103</v>
          </cell>
          <cell r="J49">
            <v>0</v>
          </cell>
          <cell r="K49">
            <v>749</v>
          </cell>
          <cell r="M49">
            <v>1950000</v>
          </cell>
          <cell r="N49" t="str">
            <v>Bergeon SA</v>
          </cell>
          <cell r="Q49" t="str">
            <v>A vendre</v>
          </cell>
          <cell r="R49">
            <v>43378</v>
          </cell>
          <cell r="S49" t="str">
            <v>EJ prévisionnelle: aujourd'hui  + 15 mois !</v>
          </cell>
        </row>
        <row r="50">
          <cell r="A50" t="str">
            <v>0210-10</v>
          </cell>
          <cell r="C50" t="str">
            <v>Surface industrielle et commerciale</v>
          </cell>
          <cell r="D50" t="str">
            <v>2ème</v>
          </cell>
          <cell r="E50" t="str">
            <v>Unité 9</v>
          </cell>
          <cell r="H50">
            <v>1044</v>
          </cell>
          <cell r="I50">
            <v>167</v>
          </cell>
          <cell r="J50">
            <v>0</v>
          </cell>
          <cell r="K50">
            <v>1211</v>
          </cell>
          <cell r="M50">
            <v>3151000</v>
          </cell>
          <cell r="N50" t="str">
            <v>-</v>
          </cell>
          <cell r="Q50" t="str">
            <v>A vendre</v>
          </cell>
          <cell r="R50">
            <v>43378</v>
          </cell>
          <cell r="S50" t="str">
            <v>EJ prévisionnelle: aujourd'hui  + 15 mois !</v>
          </cell>
        </row>
        <row r="51">
          <cell r="A51" t="str">
            <v>0210-11</v>
          </cell>
          <cell r="C51" t="str">
            <v>Surface industrielle et commerciale</v>
          </cell>
          <cell r="D51" t="str">
            <v>2ème</v>
          </cell>
          <cell r="E51" t="str">
            <v>Unité 10</v>
          </cell>
          <cell r="H51">
            <v>1035</v>
          </cell>
          <cell r="I51">
            <v>165</v>
          </cell>
          <cell r="J51">
            <v>0</v>
          </cell>
          <cell r="K51">
            <v>1200</v>
          </cell>
          <cell r="M51">
            <v>3124000</v>
          </cell>
          <cell r="N51" t="str">
            <v>Positive Coating</v>
          </cell>
          <cell r="Q51" t="str">
            <v>A vendre</v>
          </cell>
          <cell r="R51">
            <v>43378</v>
          </cell>
          <cell r="S51" t="str">
            <v>EJ prévisionnelle: aujourd'hui  + 15 mois !</v>
          </cell>
        </row>
        <row r="52">
          <cell r="A52" t="str">
            <v>0210-12</v>
          </cell>
          <cell r="C52" t="str">
            <v>Surface industrielle et commerciale</v>
          </cell>
          <cell r="D52" t="str">
            <v>Attique</v>
          </cell>
          <cell r="E52" t="str">
            <v>Unité 11</v>
          </cell>
          <cell r="H52">
            <v>638</v>
          </cell>
          <cell r="I52">
            <v>102</v>
          </cell>
          <cell r="J52">
            <v>0</v>
          </cell>
          <cell r="K52">
            <v>740</v>
          </cell>
          <cell r="M52">
            <v>2008000</v>
          </cell>
          <cell r="N52" t="str">
            <v>ATM bureau d'ingénieurs Sàrl</v>
          </cell>
          <cell r="Q52" t="str">
            <v>A vendre</v>
          </cell>
          <cell r="R52">
            <v>43378</v>
          </cell>
          <cell r="S52" t="str">
            <v>EJ prévisionnelle: aujourd'hui  + 15 mois !</v>
          </cell>
        </row>
        <row r="53">
          <cell r="A53" t="str">
            <v>0210-13</v>
          </cell>
          <cell r="C53" t="str">
            <v>Surface industrielle et commerciale</v>
          </cell>
          <cell r="D53" t="str">
            <v>Attique</v>
          </cell>
          <cell r="E53" t="str">
            <v>Unité 12</v>
          </cell>
          <cell r="H53">
            <v>602</v>
          </cell>
          <cell r="I53">
            <v>96</v>
          </cell>
          <cell r="J53">
            <v>0</v>
          </cell>
          <cell r="K53">
            <v>698</v>
          </cell>
          <cell r="M53">
            <v>1895000</v>
          </cell>
          <cell r="N53" t="str">
            <v>VNV SA</v>
          </cell>
          <cell r="Q53" t="str">
            <v>A vendre</v>
          </cell>
          <cell r="R53">
            <v>43378</v>
          </cell>
          <cell r="S53" t="str">
            <v>EJ prévisionnelle: aujourd'hui  + 15 mois !</v>
          </cell>
        </row>
        <row r="54">
          <cell r="A54" t="str">
            <v>0210-14</v>
          </cell>
          <cell r="C54" t="str">
            <v>Place de parc intérieure simple</v>
          </cell>
          <cell r="D54" t="str">
            <v>Sous-sol</v>
          </cell>
          <cell r="E54">
            <v>1</v>
          </cell>
          <cell r="H54">
            <v>0</v>
          </cell>
          <cell r="I54">
            <v>0</v>
          </cell>
          <cell r="J54">
            <v>0</v>
          </cell>
          <cell r="K54">
            <v>0</v>
          </cell>
          <cell r="M54">
            <v>31000</v>
          </cell>
          <cell r="N54" t="str">
            <v>-</v>
          </cell>
          <cell r="Q54" t="str">
            <v>A vendre</v>
          </cell>
          <cell r="R54">
            <v>43378</v>
          </cell>
          <cell r="S54" t="str">
            <v>EJ prévisionnelle: aujourd'hui  + 15 mois !</v>
          </cell>
        </row>
        <row r="55">
          <cell r="A55" t="str">
            <v>0210-15</v>
          </cell>
          <cell r="C55" t="str">
            <v>Place de parc intérieure simple</v>
          </cell>
          <cell r="D55" t="str">
            <v>Sous-sol</v>
          </cell>
          <cell r="E55">
            <v>2</v>
          </cell>
          <cell r="H55">
            <v>0</v>
          </cell>
          <cell r="I55">
            <v>0</v>
          </cell>
          <cell r="J55">
            <v>0</v>
          </cell>
          <cell r="K55">
            <v>0</v>
          </cell>
          <cell r="M55">
            <v>31000</v>
          </cell>
          <cell r="N55" t="str">
            <v>-</v>
          </cell>
          <cell r="Q55" t="str">
            <v>A vendre</v>
          </cell>
          <cell r="R55">
            <v>43378</v>
          </cell>
          <cell r="S55" t="str">
            <v>EJ prévisionnelle: aujourd'hui  + 15 mois !</v>
          </cell>
        </row>
        <row r="56">
          <cell r="A56" t="str">
            <v>0210-16</v>
          </cell>
          <cell r="C56" t="str">
            <v>Place de parc intérieure simple</v>
          </cell>
          <cell r="D56" t="str">
            <v>Sous-sol</v>
          </cell>
          <cell r="E56">
            <v>3</v>
          </cell>
          <cell r="H56">
            <v>0</v>
          </cell>
          <cell r="I56">
            <v>0</v>
          </cell>
          <cell r="J56">
            <v>0</v>
          </cell>
          <cell r="K56">
            <v>0</v>
          </cell>
          <cell r="M56">
            <v>31000</v>
          </cell>
          <cell r="N56" t="str">
            <v>-</v>
          </cell>
          <cell r="Q56" t="str">
            <v>A vendre</v>
          </cell>
          <cell r="R56">
            <v>43378</v>
          </cell>
          <cell r="S56" t="str">
            <v>EJ prévisionnelle: aujourd'hui  + 15 mois !</v>
          </cell>
        </row>
        <row r="57">
          <cell r="A57" t="str">
            <v>0210-17</v>
          </cell>
          <cell r="C57" t="str">
            <v>Place de parc intérieure simple</v>
          </cell>
          <cell r="D57" t="str">
            <v>Sous-sol</v>
          </cell>
          <cell r="E57">
            <v>4</v>
          </cell>
          <cell r="H57">
            <v>0</v>
          </cell>
          <cell r="I57">
            <v>0</v>
          </cell>
          <cell r="J57">
            <v>0</v>
          </cell>
          <cell r="K57">
            <v>0</v>
          </cell>
          <cell r="M57">
            <v>31000</v>
          </cell>
          <cell r="N57" t="str">
            <v>-</v>
          </cell>
          <cell r="Q57" t="str">
            <v>A vendre</v>
          </cell>
          <cell r="R57">
            <v>43378</v>
          </cell>
          <cell r="S57" t="str">
            <v>EJ prévisionnelle: aujourd'hui  + 15 mois !</v>
          </cell>
        </row>
        <row r="58">
          <cell r="A58" t="str">
            <v>0210-18</v>
          </cell>
          <cell r="C58" t="str">
            <v>Place de parc intérieure simple</v>
          </cell>
          <cell r="D58" t="str">
            <v>Sous-sol</v>
          </cell>
          <cell r="E58">
            <v>5</v>
          </cell>
          <cell r="H58">
            <v>0</v>
          </cell>
          <cell r="I58">
            <v>0</v>
          </cell>
          <cell r="J58">
            <v>0</v>
          </cell>
          <cell r="K58">
            <v>0</v>
          </cell>
          <cell r="M58">
            <v>31000</v>
          </cell>
          <cell r="N58" t="str">
            <v>-</v>
          </cell>
          <cell r="Q58" t="str">
            <v>A vendre</v>
          </cell>
          <cell r="R58">
            <v>43378</v>
          </cell>
          <cell r="S58" t="str">
            <v>EJ prévisionnelle: aujourd'hui  + 15 mois !</v>
          </cell>
        </row>
        <row r="59">
          <cell r="A59" t="str">
            <v>0210-19</v>
          </cell>
          <cell r="C59" t="str">
            <v>Place de parc intérieure simple</v>
          </cell>
          <cell r="D59" t="str">
            <v>Sous-sol</v>
          </cell>
          <cell r="E59">
            <v>6</v>
          </cell>
          <cell r="H59">
            <v>0</v>
          </cell>
          <cell r="I59">
            <v>0</v>
          </cell>
          <cell r="J59">
            <v>0</v>
          </cell>
          <cell r="K59">
            <v>0</v>
          </cell>
          <cell r="M59">
            <v>31000</v>
          </cell>
          <cell r="N59" t="str">
            <v>-</v>
          </cell>
          <cell r="Q59" t="str">
            <v>A vendre</v>
          </cell>
          <cell r="R59">
            <v>43378</v>
          </cell>
          <cell r="S59" t="str">
            <v>EJ prévisionnelle: aujourd'hui  + 15 mois !</v>
          </cell>
        </row>
        <row r="60">
          <cell r="A60" t="str">
            <v>0210-20</v>
          </cell>
          <cell r="C60" t="str">
            <v>Place de parc intérieure simple</v>
          </cell>
          <cell r="D60" t="str">
            <v>Sous-sol</v>
          </cell>
          <cell r="E60">
            <v>7</v>
          </cell>
          <cell r="H60">
            <v>0</v>
          </cell>
          <cell r="I60">
            <v>0</v>
          </cell>
          <cell r="J60">
            <v>0</v>
          </cell>
          <cell r="K60">
            <v>0</v>
          </cell>
          <cell r="M60">
            <v>31000</v>
          </cell>
          <cell r="N60" t="str">
            <v>-</v>
          </cell>
          <cell r="Q60" t="str">
            <v>A vendre</v>
          </cell>
          <cell r="R60">
            <v>43378</v>
          </cell>
          <cell r="S60" t="str">
            <v>EJ prévisionnelle: aujourd'hui  + 15 mois !</v>
          </cell>
        </row>
        <row r="61">
          <cell r="A61" t="str">
            <v>0210-21</v>
          </cell>
          <cell r="C61" t="str">
            <v>Place de parc intérieure simple</v>
          </cell>
          <cell r="D61" t="str">
            <v>Sous-sol</v>
          </cell>
          <cell r="E61">
            <v>8</v>
          </cell>
          <cell r="H61">
            <v>0</v>
          </cell>
          <cell r="I61">
            <v>0</v>
          </cell>
          <cell r="J61">
            <v>0</v>
          </cell>
          <cell r="K61">
            <v>0</v>
          </cell>
          <cell r="M61">
            <v>31000</v>
          </cell>
          <cell r="N61" t="str">
            <v>-</v>
          </cell>
          <cell r="Q61" t="str">
            <v>A vendre</v>
          </cell>
          <cell r="R61">
            <v>43378</v>
          </cell>
          <cell r="S61" t="str">
            <v>EJ prévisionnelle: aujourd'hui  + 15 mois !</v>
          </cell>
        </row>
        <row r="62">
          <cell r="A62" t="str">
            <v>0210-22</v>
          </cell>
          <cell r="C62" t="str">
            <v>Place de parc intérieure simple</v>
          </cell>
          <cell r="D62" t="str">
            <v>Sous-sol</v>
          </cell>
          <cell r="E62">
            <v>9</v>
          </cell>
          <cell r="H62">
            <v>0</v>
          </cell>
          <cell r="I62">
            <v>0</v>
          </cell>
          <cell r="J62">
            <v>0</v>
          </cell>
          <cell r="K62">
            <v>0</v>
          </cell>
          <cell r="M62">
            <v>31000</v>
          </cell>
          <cell r="N62" t="str">
            <v>-</v>
          </cell>
          <cell r="Q62" t="str">
            <v>A vendre</v>
          </cell>
          <cell r="R62">
            <v>43378</v>
          </cell>
          <cell r="S62" t="str">
            <v>EJ prévisionnelle: aujourd'hui  + 15 mois !</v>
          </cell>
        </row>
        <row r="63">
          <cell r="A63" t="str">
            <v>0210-23</v>
          </cell>
          <cell r="C63" t="str">
            <v>Place de parc intérieure simple</v>
          </cell>
          <cell r="D63" t="str">
            <v>Sous-sol</v>
          </cell>
          <cell r="E63">
            <v>10</v>
          </cell>
          <cell r="H63">
            <v>0</v>
          </cell>
          <cell r="I63">
            <v>0</v>
          </cell>
          <cell r="J63">
            <v>0</v>
          </cell>
          <cell r="K63">
            <v>0</v>
          </cell>
          <cell r="M63">
            <v>31000</v>
          </cell>
          <cell r="N63" t="str">
            <v>-</v>
          </cell>
          <cell r="Q63" t="str">
            <v>A vendre</v>
          </cell>
          <cell r="R63">
            <v>43378</v>
          </cell>
          <cell r="S63" t="str">
            <v>EJ prévisionnelle: aujourd'hui  + 15 mois !</v>
          </cell>
        </row>
        <row r="64">
          <cell r="A64" t="str">
            <v>0210-24</v>
          </cell>
          <cell r="C64" t="str">
            <v>Place de parc intérieure simple</v>
          </cell>
          <cell r="D64" t="str">
            <v>Sous-sol</v>
          </cell>
          <cell r="E64">
            <v>11</v>
          </cell>
          <cell r="H64">
            <v>0</v>
          </cell>
          <cell r="I64">
            <v>0</v>
          </cell>
          <cell r="J64">
            <v>0</v>
          </cell>
          <cell r="K64">
            <v>0</v>
          </cell>
          <cell r="M64">
            <v>31000</v>
          </cell>
          <cell r="N64" t="str">
            <v>-</v>
          </cell>
          <cell r="Q64" t="str">
            <v>A vendre</v>
          </cell>
          <cell r="R64">
            <v>43378</v>
          </cell>
          <cell r="S64" t="str">
            <v>EJ prévisionnelle: aujourd'hui  + 15 mois !</v>
          </cell>
        </row>
        <row r="65">
          <cell r="A65" t="str">
            <v>0210-25</v>
          </cell>
          <cell r="C65" t="str">
            <v>Place de parc intérieure simple</v>
          </cell>
          <cell r="D65" t="str">
            <v>Sous-sol</v>
          </cell>
          <cell r="E65">
            <v>12</v>
          </cell>
          <cell r="H65">
            <v>0</v>
          </cell>
          <cell r="I65">
            <v>0</v>
          </cell>
          <cell r="J65">
            <v>0</v>
          </cell>
          <cell r="K65">
            <v>0</v>
          </cell>
          <cell r="M65">
            <v>31000</v>
          </cell>
          <cell r="N65" t="str">
            <v>-</v>
          </cell>
          <cell r="Q65" t="str">
            <v>A vendre</v>
          </cell>
          <cell r="R65">
            <v>43378</v>
          </cell>
          <cell r="S65" t="str">
            <v>EJ prévisionnelle: aujourd'hui  + 15 mois !</v>
          </cell>
        </row>
        <row r="66">
          <cell r="A66" t="str">
            <v>0210-26</v>
          </cell>
          <cell r="C66" t="str">
            <v>Place de parc intérieure simple</v>
          </cell>
          <cell r="D66" t="str">
            <v>Sous-sol</v>
          </cell>
          <cell r="E66">
            <v>13</v>
          </cell>
          <cell r="H66">
            <v>0</v>
          </cell>
          <cell r="I66">
            <v>0</v>
          </cell>
          <cell r="J66">
            <v>0</v>
          </cell>
          <cell r="K66">
            <v>0</v>
          </cell>
          <cell r="M66">
            <v>31000</v>
          </cell>
          <cell r="N66" t="str">
            <v>-</v>
          </cell>
          <cell r="Q66" t="str">
            <v>A vendre</v>
          </cell>
          <cell r="R66">
            <v>43378</v>
          </cell>
          <cell r="S66" t="str">
            <v>EJ prévisionnelle: aujourd'hui  + 15 mois !</v>
          </cell>
        </row>
        <row r="67">
          <cell r="A67" t="str">
            <v>0210-27</v>
          </cell>
          <cell r="C67" t="str">
            <v>Place de parc intérieure simple</v>
          </cell>
          <cell r="D67" t="str">
            <v>Sous-sol</v>
          </cell>
          <cell r="E67">
            <v>14</v>
          </cell>
          <cell r="H67">
            <v>0</v>
          </cell>
          <cell r="I67">
            <v>0</v>
          </cell>
          <cell r="J67">
            <v>0</v>
          </cell>
          <cell r="K67">
            <v>0</v>
          </cell>
          <cell r="M67">
            <v>31000</v>
          </cell>
          <cell r="N67" t="str">
            <v>-</v>
          </cell>
          <cell r="Q67" t="str">
            <v>A vendre</v>
          </cell>
          <cell r="R67">
            <v>43378</v>
          </cell>
          <cell r="S67" t="str">
            <v>EJ prévisionnelle: aujourd'hui  + 15 mois !</v>
          </cell>
        </row>
        <row r="68">
          <cell r="A68" t="str">
            <v>0210-28</v>
          </cell>
          <cell r="C68" t="str">
            <v>Place de parc intérieure simple</v>
          </cell>
          <cell r="D68" t="str">
            <v>Sous-sol</v>
          </cell>
          <cell r="E68">
            <v>15</v>
          </cell>
          <cell r="H68">
            <v>0</v>
          </cell>
          <cell r="I68">
            <v>0</v>
          </cell>
          <cell r="J68">
            <v>0</v>
          </cell>
          <cell r="K68">
            <v>0</v>
          </cell>
          <cell r="M68">
            <v>31000</v>
          </cell>
          <cell r="N68" t="str">
            <v>-</v>
          </cell>
          <cell r="Q68" t="str">
            <v>A vendre</v>
          </cell>
          <cell r="R68">
            <v>43378</v>
          </cell>
          <cell r="S68" t="str">
            <v>EJ prévisionnelle: aujourd'hui  + 15 mois !</v>
          </cell>
        </row>
        <row r="69">
          <cell r="A69" t="str">
            <v>0210-29</v>
          </cell>
          <cell r="C69" t="str">
            <v>Place de parc intérieure simple</v>
          </cell>
          <cell r="D69" t="str">
            <v>Sous-sol</v>
          </cell>
          <cell r="E69">
            <v>16</v>
          </cell>
          <cell r="H69">
            <v>0</v>
          </cell>
          <cell r="I69">
            <v>0</v>
          </cell>
          <cell r="J69">
            <v>0</v>
          </cell>
          <cell r="K69">
            <v>0</v>
          </cell>
          <cell r="M69">
            <v>31000</v>
          </cell>
          <cell r="N69" t="str">
            <v>-</v>
          </cell>
          <cell r="Q69" t="str">
            <v>A vendre</v>
          </cell>
          <cell r="R69">
            <v>43378</v>
          </cell>
          <cell r="S69" t="str">
            <v>EJ prévisionnelle: aujourd'hui  + 15 mois !</v>
          </cell>
        </row>
        <row r="70">
          <cell r="A70" t="str">
            <v>0210-30</v>
          </cell>
          <cell r="C70" t="str">
            <v>Place de parc intérieure simple</v>
          </cell>
          <cell r="D70" t="str">
            <v>Sous-sol</v>
          </cell>
          <cell r="E70">
            <v>17</v>
          </cell>
          <cell r="H70">
            <v>0</v>
          </cell>
          <cell r="I70">
            <v>0</v>
          </cell>
          <cell r="J70">
            <v>0</v>
          </cell>
          <cell r="K70">
            <v>0</v>
          </cell>
          <cell r="M70">
            <v>31000</v>
          </cell>
          <cell r="N70" t="str">
            <v>-</v>
          </cell>
          <cell r="Q70" t="str">
            <v>A vendre</v>
          </cell>
          <cell r="R70">
            <v>43378</v>
          </cell>
          <cell r="S70" t="str">
            <v>EJ prévisionnelle: aujourd'hui  + 15 mois !</v>
          </cell>
        </row>
        <row r="71">
          <cell r="A71" t="str">
            <v>0210-31</v>
          </cell>
          <cell r="C71" t="str">
            <v>Place de parc intérieure simple</v>
          </cell>
          <cell r="D71" t="str">
            <v>Sous-sol</v>
          </cell>
          <cell r="E71">
            <v>18</v>
          </cell>
          <cell r="H71">
            <v>0</v>
          </cell>
          <cell r="I71">
            <v>0</v>
          </cell>
          <cell r="J71">
            <v>0</v>
          </cell>
          <cell r="K71">
            <v>0</v>
          </cell>
          <cell r="M71">
            <v>31000</v>
          </cell>
          <cell r="N71" t="str">
            <v>-</v>
          </cell>
          <cell r="Q71" t="str">
            <v>A vendre</v>
          </cell>
          <cell r="R71">
            <v>43378</v>
          </cell>
          <cell r="S71" t="str">
            <v>EJ prévisionnelle: aujourd'hui  + 15 mois !</v>
          </cell>
        </row>
        <row r="72">
          <cell r="A72" t="str">
            <v>0210-32</v>
          </cell>
          <cell r="C72" t="str">
            <v>Place de parc intérieure simple</v>
          </cell>
          <cell r="D72" t="str">
            <v>Sous-sol</v>
          </cell>
          <cell r="E72">
            <v>19</v>
          </cell>
          <cell r="H72">
            <v>0</v>
          </cell>
          <cell r="I72">
            <v>0</v>
          </cell>
          <cell r="J72">
            <v>0</v>
          </cell>
          <cell r="K72">
            <v>0</v>
          </cell>
          <cell r="M72">
            <v>31000</v>
          </cell>
          <cell r="N72" t="str">
            <v>-</v>
          </cell>
          <cell r="Q72" t="str">
            <v>A vendre</v>
          </cell>
          <cell r="R72">
            <v>43378</v>
          </cell>
          <cell r="S72" t="str">
            <v>EJ prévisionnelle: aujourd'hui  + 15 mois !</v>
          </cell>
        </row>
        <row r="73">
          <cell r="A73" t="str">
            <v>0210-33</v>
          </cell>
          <cell r="C73" t="str">
            <v>Place de parc intérieure simple</v>
          </cell>
          <cell r="D73" t="str">
            <v>Sous-sol</v>
          </cell>
          <cell r="E73">
            <v>20</v>
          </cell>
          <cell r="H73">
            <v>0</v>
          </cell>
          <cell r="I73">
            <v>0</v>
          </cell>
          <cell r="J73">
            <v>0</v>
          </cell>
          <cell r="K73">
            <v>0</v>
          </cell>
          <cell r="M73">
            <v>31000</v>
          </cell>
          <cell r="N73" t="str">
            <v>-</v>
          </cell>
          <cell r="Q73" t="str">
            <v>A vendre</v>
          </cell>
          <cell r="R73">
            <v>43378</v>
          </cell>
          <cell r="S73" t="str">
            <v>EJ prévisionnelle: aujourd'hui  + 15 mois !</v>
          </cell>
        </row>
        <row r="74">
          <cell r="A74" t="str">
            <v>0210-34</v>
          </cell>
          <cell r="C74" t="str">
            <v>Place de parc intérieure simple</v>
          </cell>
          <cell r="D74" t="str">
            <v>Sous-sol</v>
          </cell>
          <cell r="E74">
            <v>21</v>
          </cell>
          <cell r="H74">
            <v>0</v>
          </cell>
          <cell r="I74">
            <v>0</v>
          </cell>
          <cell r="J74">
            <v>0</v>
          </cell>
          <cell r="K74">
            <v>0</v>
          </cell>
          <cell r="M74">
            <v>31000</v>
          </cell>
          <cell r="N74" t="str">
            <v>-</v>
          </cell>
          <cell r="Q74" t="str">
            <v>A vendre</v>
          </cell>
          <cell r="R74">
            <v>43378</v>
          </cell>
          <cell r="S74" t="str">
            <v>EJ prévisionnelle: aujourd'hui  + 15 mois !</v>
          </cell>
        </row>
        <row r="75">
          <cell r="A75" t="str">
            <v>0210-35</v>
          </cell>
          <cell r="C75" t="str">
            <v>Place de parc intérieure simple</v>
          </cell>
          <cell r="D75" t="str">
            <v>Sous-sol</v>
          </cell>
          <cell r="E75">
            <v>22</v>
          </cell>
          <cell r="H75">
            <v>0</v>
          </cell>
          <cell r="I75">
            <v>0</v>
          </cell>
          <cell r="J75">
            <v>0</v>
          </cell>
          <cell r="K75">
            <v>0</v>
          </cell>
          <cell r="M75">
            <v>31000</v>
          </cell>
          <cell r="N75" t="str">
            <v>-</v>
          </cell>
          <cell r="Q75" t="str">
            <v>A vendre</v>
          </cell>
          <cell r="R75">
            <v>43378</v>
          </cell>
          <cell r="S75" t="str">
            <v>EJ prévisionnelle: aujourd'hui  + 15 mois !</v>
          </cell>
        </row>
        <row r="76">
          <cell r="A76" t="str">
            <v>0210-36</v>
          </cell>
          <cell r="C76" t="str">
            <v>Place de parc intérieure simple</v>
          </cell>
          <cell r="D76" t="str">
            <v>Sous-sol</v>
          </cell>
          <cell r="E76">
            <v>23</v>
          </cell>
          <cell r="H76">
            <v>0</v>
          </cell>
          <cell r="I76">
            <v>0</v>
          </cell>
          <cell r="J76">
            <v>0</v>
          </cell>
          <cell r="K76">
            <v>0</v>
          </cell>
          <cell r="M76">
            <v>31000</v>
          </cell>
          <cell r="N76" t="str">
            <v>-</v>
          </cell>
          <cell r="Q76" t="str">
            <v>A vendre</v>
          </cell>
          <cell r="R76">
            <v>43378</v>
          </cell>
          <cell r="S76" t="str">
            <v>EJ prévisionnelle: aujourd'hui  + 15 mois !</v>
          </cell>
        </row>
        <row r="77">
          <cell r="A77" t="str">
            <v>0210-37</v>
          </cell>
          <cell r="C77" t="str">
            <v>Place de parc intérieure simple</v>
          </cell>
          <cell r="D77" t="str">
            <v>Sous-sol</v>
          </cell>
          <cell r="E77">
            <v>24</v>
          </cell>
          <cell r="H77">
            <v>0</v>
          </cell>
          <cell r="I77">
            <v>0</v>
          </cell>
          <cell r="J77">
            <v>0</v>
          </cell>
          <cell r="K77">
            <v>0</v>
          </cell>
          <cell r="M77">
            <v>31000</v>
          </cell>
          <cell r="N77" t="str">
            <v>-</v>
          </cell>
          <cell r="Q77" t="str">
            <v>A vendre</v>
          </cell>
          <cell r="R77">
            <v>43378</v>
          </cell>
          <cell r="S77" t="str">
            <v>EJ prévisionnelle: aujourd'hui  + 15 mois !</v>
          </cell>
        </row>
        <row r="78">
          <cell r="A78" t="str">
            <v>0210-38</v>
          </cell>
          <cell r="C78" t="str">
            <v>Place de parc intérieure simple</v>
          </cell>
          <cell r="D78" t="str">
            <v>Sous-sol</v>
          </cell>
          <cell r="E78">
            <v>25</v>
          </cell>
          <cell r="H78">
            <v>0</v>
          </cell>
          <cell r="I78">
            <v>0</v>
          </cell>
          <cell r="J78">
            <v>0</v>
          </cell>
          <cell r="K78">
            <v>0</v>
          </cell>
          <cell r="M78">
            <v>31000</v>
          </cell>
          <cell r="N78" t="str">
            <v>-</v>
          </cell>
          <cell r="Q78" t="str">
            <v>A vendre</v>
          </cell>
          <cell r="R78">
            <v>43378</v>
          </cell>
          <cell r="S78" t="str">
            <v>EJ prévisionnelle: aujourd'hui  + 15 mois !</v>
          </cell>
        </row>
        <row r="79">
          <cell r="A79" t="str">
            <v>0210-39</v>
          </cell>
          <cell r="C79" t="str">
            <v>Place de parc intérieure simple</v>
          </cell>
          <cell r="D79" t="str">
            <v>Sous-sol</v>
          </cell>
          <cell r="E79">
            <v>26</v>
          </cell>
          <cell r="H79">
            <v>0</v>
          </cell>
          <cell r="I79">
            <v>0</v>
          </cell>
          <cell r="J79">
            <v>0</v>
          </cell>
          <cell r="K79">
            <v>0</v>
          </cell>
          <cell r="M79">
            <v>31000</v>
          </cell>
          <cell r="N79" t="str">
            <v>-</v>
          </cell>
          <cell r="Q79" t="str">
            <v>A vendre</v>
          </cell>
          <cell r="R79">
            <v>43378</v>
          </cell>
          <cell r="S79" t="str">
            <v>EJ prévisionnelle: aujourd'hui  + 15 mois !</v>
          </cell>
        </row>
        <row r="80">
          <cell r="A80" t="str">
            <v>0210-40</v>
          </cell>
          <cell r="C80" t="str">
            <v>Place de parc intérieure simple</v>
          </cell>
          <cell r="D80" t="str">
            <v>Sous-sol</v>
          </cell>
          <cell r="E80">
            <v>27</v>
          </cell>
          <cell r="H80">
            <v>0</v>
          </cell>
          <cell r="I80">
            <v>0</v>
          </cell>
          <cell r="J80">
            <v>0</v>
          </cell>
          <cell r="K80">
            <v>0</v>
          </cell>
          <cell r="M80">
            <v>31000</v>
          </cell>
          <cell r="N80" t="str">
            <v>-</v>
          </cell>
          <cell r="Q80" t="str">
            <v>A vendre</v>
          </cell>
          <cell r="R80">
            <v>43378</v>
          </cell>
          <cell r="S80" t="str">
            <v>EJ prévisionnelle: aujourd'hui  + 15 mois !</v>
          </cell>
        </row>
        <row r="81">
          <cell r="A81" t="str">
            <v>0210-41</v>
          </cell>
          <cell r="C81" t="str">
            <v>Place de parc intérieure simple</v>
          </cell>
          <cell r="D81" t="str">
            <v>Sous-sol</v>
          </cell>
          <cell r="E81">
            <v>28</v>
          </cell>
          <cell r="H81">
            <v>0</v>
          </cell>
          <cell r="I81">
            <v>0</v>
          </cell>
          <cell r="J81">
            <v>0</v>
          </cell>
          <cell r="K81">
            <v>0</v>
          </cell>
          <cell r="M81">
            <v>31000</v>
          </cell>
          <cell r="N81" t="str">
            <v>-</v>
          </cell>
          <cell r="Q81" t="str">
            <v>A vendre</v>
          </cell>
          <cell r="R81">
            <v>43378</v>
          </cell>
          <cell r="S81" t="str">
            <v>EJ prévisionnelle: aujourd'hui  + 15 mois !</v>
          </cell>
        </row>
        <row r="82">
          <cell r="A82" t="str">
            <v>0210-42</v>
          </cell>
          <cell r="C82" t="str">
            <v>Place de parc intérieure simple</v>
          </cell>
          <cell r="D82" t="str">
            <v>Sous-sol</v>
          </cell>
          <cell r="E82">
            <v>29</v>
          </cell>
          <cell r="H82">
            <v>0</v>
          </cell>
          <cell r="I82">
            <v>0</v>
          </cell>
          <cell r="J82">
            <v>0</v>
          </cell>
          <cell r="K82">
            <v>0</v>
          </cell>
          <cell r="M82">
            <v>31000</v>
          </cell>
          <cell r="N82" t="str">
            <v>-</v>
          </cell>
          <cell r="Q82" t="str">
            <v>A vendre</v>
          </cell>
          <cell r="R82">
            <v>43378</v>
          </cell>
          <cell r="S82" t="str">
            <v>EJ prévisionnelle: aujourd'hui  + 15 mois !</v>
          </cell>
        </row>
        <row r="83">
          <cell r="A83" t="str">
            <v>0210-43</v>
          </cell>
          <cell r="C83" t="str">
            <v>Place de parc intérieure simple</v>
          </cell>
          <cell r="D83" t="str">
            <v>Sous-sol</v>
          </cell>
          <cell r="E83">
            <v>30</v>
          </cell>
          <cell r="H83">
            <v>0</v>
          </cell>
          <cell r="I83">
            <v>0</v>
          </cell>
          <cell r="J83">
            <v>0</v>
          </cell>
          <cell r="K83">
            <v>0</v>
          </cell>
          <cell r="M83">
            <v>31000</v>
          </cell>
          <cell r="N83" t="str">
            <v>-</v>
          </cell>
          <cell r="Q83" t="str">
            <v>A vendre</v>
          </cell>
          <cell r="R83">
            <v>43378</v>
          </cell>
          <cell r="S83" t="str">
            <v>EJ prévisionnelle: aujourd'hui  + 15 mois !</v>
          </cell>
        </row>
        <row r="84">
          <cell r="A84" t="str">
            <v>0210-44</v>
          </cell>
          <cell r="C84" t="str">
            <v>Place de parc intérieure simple</v>
          </cell>
          <cell r="D84" t="str">
            <v>Sous-sol</v>
          </cell>
          <cell r="E84">
            <v>31</v>
          </cell>
          <cell r="H84">
            <v>0</v>
          </cell>
          <cell r="I84">
            <v>0</v>
          </cell>
          <cell r="J84">
            <v>0</v>
          </cell>
          <cell r="K84">
            <v>0</v>
          </cell>
          <cell r="M84">
            <v>31000</v>
          </cell>
          <cell r="N84" t="str">
            <v>-</v>
          </cell>
          <cell r="Q84" t="str">
            <v>A vendre</v>
          </cell>
          <cell r="R84">
            <v>43378</v>
          </cell>
          <cell r="S84" t="str">
            <v>EJ prévisionnelle: aujourd'hui  + 15 mois !</v>
          </cell>
        </row>
        <row r="85">
          <cell r="A85" t="str">
            <v>0210-45</v>
          </cell>
          <cell r="C85" t="str">
            <v>Place de parc intérieure simple</v>
          </cell>
          <cell r="D85" t="str">
            <v>Sous-sol</v>
          </cell>
          <cell r="E85">
            <v>32</v>
          </cell>
          <cell r="H85">
            <v>0</v>
          </cell>
          <cell r="I85">
            <v>0</v>
          </cell>
          <cell r="J85">
            <v>0</v>
          </cell>
          <cell r="K85">
            <v>0</v>
          </cell>
          <cell r="M85">
            <v>31000</v>
          </cell>
          <cell r="N85" t="str">
            <v>-</v>
          </cell>
          <cell r="Q85" t="str">
            <v>A vendre</v>
          </cell>
          <cell r="R85">
            <v>43378</v>
          </cell>
          <cell r="S85" t="str">
            <v>EJ prévisionnelle: aujourd'hui  + 15 mois !</v>
          </cell>
        </row>
        <row r="86">
          <cell r="A86" t="str">
            <v>0210-46</v>
          </cell>
          <cell r="C86" t="str">
            <v>Place de parc intérieure simple</v>
          </cell>
          <cell r="D86" t="str">
            <v>Sous-sol</v>
          </cell>
          <cell r="E86">
            <v>33</v>
          </cell>
          <cell r="H86">
            <v>0</v>
          </cell>
          <cell r="I86">
            <v>0</v>
          </cell>
          <cell r="J86">
            <v>0</v>
          </cell>
          <cell r="K86">
            <v>0</v>
          </cell>
          <cell r="M86">
            <v>31000</v>
          </cell>
          <cell r="N86" t="str">
            <v>-</v>
          </cell>
          <cell r="Q86" t="str">
            <v>A vendre</v>
          </cell>
          <cell r="R86">
            <v>43378</v>
          </cell>
          <cell r="S86" t="str">
            <v>EJ prévisionnelle: aujourd'hui  + 15 mois !</v>
          </cell>
        </row>
        <row r="87">
          <cell r="A87" t="str">
            <v>0210-47</v>
          </cell>
          <cell r="C87" t="str">
            <v>Place de parc intérieure simple</v>
          </cell>
          <cell r="D87" t="str">
            <v>Sous-sol</v>
          </cell>
          <cell r="E87">
            <v>34</v>
          </cell>
          <cell r="H87">
            <v>0</v>
          </cell>
          <cell r="I87">
            <v>0</v>
          </cell>
          <cell r="J87">
            <v>0</v>
          </cell>
          <cell r="K87">
            <v>0</v>
          </cell>
          <cell r="M87">
            <v>31000</v>
          </cell>
          <cell r="N87" t="str">
            <v>-</v>
          </cell>
          <cell r="Q87" t="str">
            <v>A vendre</v>
          </cell>
          <cell r="R87">
            <v>43378</v>
          </cell>
          <cell r="S87" t="str">
            <v>EJ prévisionnelle: aujourd'hui  + 15 mois !</v>
          </cell>
        </row>
        <row r="88">
          <cell r="A88" t="str">
            <v>0210-48</v>
          </cell>
          <cell r="C88" t="str">
            <v>Place de parc intérieure simple</v>
          </cell>
          <cell r="D88" t="str">
            <v>Sous-sol</v>
          </cell>
          <cell r="E88">
            <v>35</v>
          </cell>
          <cell r="H88">
            <v>0</v>
          </cell>
          <cell r="I88">
            <v>0</v>
          </cell>
          <cell r="J88">
            <v>0</v>
          </cell>
          <cell r="K88">
            <v>0</v>
          </cell>
          <cell r="M88">
            <v>31000</v>
          </cell>
          <cell r="N88" t="str">
            <v>-</v>
          </cell>
          <cell r="Q88" t="str">
            <v>A vendre</v>
          </cell>
          <cell r="R88">
            <v>43378</v>
          </cell>
          <cell r="S88" t="str">
            <v>EJ prévisionnelle: aujourd'hui  + 15 mois !</v>
          </cell>
        </row>
        <row r="89">
          <cell r="A89" t="str">
            <v>0210-49</v>
          </cell>
          <cell r="C89" t="str">
            <v>Place de parc intérieure simple</v>
          </cell>
          <cell r="D89" t="str">
            <v>Sous-sol</v>
          </cell>
          <cell r="E89">
            <v>36</v>
          </cell>
          <cell r="H89">
            <v>0</v>
          </cell>
          <cell r="I89">
            <v>0</v>
          </cell>
          <cell r="J89">
            <v>0</v>
          </cell>
          <cell r="K89">
            <v>0</v>
          </cell>
          <cell r="M89">
            <v>31000</v>
          </cell>
          <cell r="N89" t="str">
            <v>-</v>
          </cell>
          <cell r="Q89" t="str">
            <v>A vendre</v>
          </cell>
          <cell r="R89">
            <v>43378</v>
          </cell>
          <cell r="S89" t="str">
            <v>EJ prévisionnelle: aujourd'hui  + 15 mois !</v>
          </cell>
        </row>
        <row r="90">
          <cell r="A90" t="str">
            <v>0210-50</v>
          </cell>
          <cell r="C90" t="str">
            <v>Place de parc intérieure simple</v>
          </cell>
          <cell r="D90" t="str">
            <v>Sous-sol</v>
          </cell>
          <cell r="E90">
            <v>37</v>
          </cell>
          <cell r="H90">
            <v>0</v>
          </cell>
          <cell r="I90">
            <v>0</v>
          </cell>
          <cell r="J90">
            <v>0</v>
          </cell>
          <cell r="K90">
            <v>0</v>
          </cell>
          <cell r="M90">
            <v>31000</v>
          </cell>
          <cell r="N90" t="str">
            <v>-</v>
          </cell>
          <cell r="Q90" t="str">
            <v>A vendre</v>
          </cell>
          <cell r="R90">
            <v>43378</v>
          </cell>
          <cell r="S90" t="str">
            <v>EJ prévisionnelle: aujourd'hui  + 15 mois !</v>
          </cell>
        </row>
        <row r="91">
          <cell r="A91" t="str">
            <v>0210-51</v>
          </cell>
          <cell r="C91" t="str">
            <v>Place de parc intérieure simple</v>
          </cell>
          <cell r="D91" t="str">
            <v>Sous-sol</v>
          </cell>
          <cell r="E91">
            <v>38</v>
          </cell>
          <cell r="H91">
            <v>0</v>
          </cell>
          <cell r="I91">
            <v>0</v>
          </cell>
          <cell r="J91">
            <v>0</v>
          </cell>
          <cell r="K91">
            <v>0</v>
          </cell>
          <cell r="M91">
            <v>31000</v>
          </cell>
          <cell r="N91" t="str">
            <v>-</v>
          </cell>
          <cell r="Q91" t="str">
            <v>A vendre</v>
          </cell>
          <cell r="R91">
            <v>43378</v>
          </cell>
          <cell r="S91" t="str">
            <v>EJ prévisionnelle: aujourd'hui  + 15 mois !</v>
          </cell>
        </row>
        <row r="92">
          <cell r="A92" t="str">
            <v>0210-52</v>
          </cell>
          <cell r="C92" t="str">
            <v>Place de parc intérieure simple</v>
          </cell>
          <cell r="D92" t="str">
            <v>Sous-sol</v>
          </cell>
          <cell r="E92">
            <v>39</v>
          </cell>
          <cell r="H92">
            <v>0</v>
          </cell>
          <cell r="I92">
            <v>0</v>
          </cell>
          <cell r="J92">
            <v>0</v>
          </cell>
          <cell r="K92">
            <v>0</v>
          </cell>
          <cell r="M92">
            <v>31000</v>
          </cell>
          <cell r="N92" t="str">
            <v>-</v>
          </cell>
          <cell r="Q92" t="str">
            <v>A vendre</v>
          </cell>
          <cell r="R92">
            <v>43378</v>
          </cell>
          <cell r="S92" t="str">
            <v>EJ prévisionnelle: aujourd'hui  + 15 mois !</v>
          </cell>
        </row>
        <row r="93">
          <cell r="A93" t="str">
            <v>0210-53</v>
          </cell>
          <cell r="C93" t="str">
            <v>Place de parc intérieure simple</v>
          </cell>
          <cell r="D93" t="str">
            <v>Sous-sol</v>
          </cell>
          <cell r="E93">
            <v>40</v>
          </cell>
          <cell r="H93">
            <v>0</v>
          </cell>
          <cell r="I93">
            <v>0</v>
          </cell>
          <cell r="J93">
            <v>0</v>
          </cell>
          <cell r="K93">
            <v>0</v>
          </cell>
          <cell r="M93">
            <v>31000</v>
          </cell>
          <cell r="N93" t="str">
            <v>-</v>
          </cell>
          <cell r="Q93" t="str">
            <v>A vendre</v>
          </cell>
          <cell r="R93">
            <v>43378</v>
          </cell>
          <cell r="S93" t="str">
            <v>EJ prévisionnelle: aujourd'hui  + 15 mois !</v>
          </cell>
        </row>
        <row r="94">
          <cell r="A94" t="str">
            <v>0210-54</v>
          </cell>
          <cell r="C94" t="str">
            <v>Place de parc intérieure simple</v>
          </cell>
          <cell r="D94" t="str">
            <v>Sous-sol</v>
          </cell>
          <cell r="E94">
            <v>41</v>
          </cell>
          <cell r="H94">
            <v>0</v>
          </cell>
          <cell r="I94">
            <v>0</v>
          </cell>
          <cell r="J94">
            <v>0</v>
          </cell>
          <cell r="K94">
            <v>0</v>
          </cell>
          <cell r="M94">
            <v>31000</v>
          </cell>
          <cell r="N94" t="str">
            <v>-</v>
          </cell>
          <cell r="Q94" t="str">
            <v>A vendre</v>
          </cell>
          <cell r="R94">
            <v>43378</v>
          </cell>
          <cell r="S94" t="str">
            <v>EJ prévisionnelle: aujourd'hui  + 15 mois !</v>
          </cell>
        </row>
        <row r="95">
          <cell r="A95" t="str">
            <v>0210-55</v>
          </cell>
          <cell r="C95" t="str">
            <v>Place de parc intérieure simple</v>
          </cell>
          <cell r="D95" t="str">
            <v>Sous-sol</v>
          </cell>
          <cell r="E95">
            <v>42</v>
          </cell>
          <cell r="H95">
            <v>0</v>
          </cell>
          <cell r="I95">
            <v>0</v>
          </cell>
          <cell r="J95">
            <v>0</v>
          </cell>
          <cell r="K95">
            <v>0</v>
          </cell>
          <cell r="M95">
            <v>31000</v>
          </cell>
          <cell r="N95" t="str">
            <v>-</v>
          </cell>
          <cell r="Q95" t="str">
            <v>A vendre</v>
          </cell>
          <cell r="R95">
            <v>43378</v>
          </cell>
          <cell r="S95" t="str">
            <v>EJ prévisionnelle: aujourd'hui  + 15 mois !</v>
          </cell>
        </row>
        <row r="96">
          <cell r="A96" t="str">
            <v>0210-56</v>
          </cell>
          <cell r="C96" t="str">
            <v>Place de parc intérieure simple</v>
          </cell>
          <cell r="D96" t="str">
            <v>Sous-sol</v>
          </cell>
          <cell r="E96">
            <v>43</v>
          </cell>
          <cell r="H96">
            <v>0</v>
          </cell>
          <cell r="I96">
            <v>0</v>
          </cell>
          <cell r="J96">
            <v>0</v>
          </cell>
          <cell r="K96">
            <v>0</v>
          </cell>
          <cell r="M96">
            <v>31000</v>
          </cell>
          <cell r="N96" t="str">
            <v>-</v>
          </cell>
          <cell r="Q96" t="str">
            <v>A vendre</v>
          </cell>
          <cell r="R96">
            <v>43378</v>
          </cell>
          <cell r="S96" t="str">
            <v>EJ prévisionnelle: aujourd'hui  + 15 mois !</v>
          </cell>
        </row>
        <row r="97">
          <cell r="A97" t="str">
            <v>0210-57</v>
          </cell>
          <cell r="C97" t="str">
            <v>Place de parc intérieure simple</v>
          </cell>
          <cell r="D97" t="str">
            <v>Sous-sol</v>
          </cell>
          <cell r="E97">
            <v>44</v>
          </cell>
          <cell r="H97">
            <v>0</v>
          </cell>
          <cell r="I97">
            <v>0</v>
          </cell>
          <cell r="J97">
            <v>0</v>
          </cell>
          <cell r="K97">
            <v>0</v>
          </cell>
          <cell r="M97">
            <v>31000</v>
          </cell>
          <cell r="N97" t="str">
            <v>-</v>
          </cell>
          <cell r="Q97" t="str">
            <v>A vendre</v>
          </cell>
          <cell r="R97">
            <v>43378</v>
          </cell>
          <cell r="S97" t="str">
            <v>EJ prévisionnelle: aujourd'hui  + 15 mois !</v>
          </cell>
        </row>
        <row r="98">
          <cell r="A98" t="str">
            <v>0210-58</v>
          </cell>
          <cell r="C98" t="str">
            <v>Place de parc intérieure simple</v>
          </cell>
          <cell r="D98" t="str">
            <v>Sous-sol</v>
          </cell>
          <cell r="E98">
            <v>45</v>
          </cell>
          <cell r="H98">
            <v>0</v>
          </cell>
          <cell r="I98">
            <v>0</v>
          </cell>
          <cell r="J98">
            <v>0</v>
          </cell>
          <cell r="K98">
            <v>0</v>
          </cell>
          <cell r="M98">
            <v>31000</v>
          </cell>
          <cell r="N98" t="str">
            <v>-</v>
          </cell>
          <cell r="Q98" t="str">
            <v>A vendre</v>
          </cell>
          <cell r="R98">
            <v>43378</v>
          </cell>
          <cell r="S98" t="str">
            <v>EJ prévisionnelle: aujourd'hui  + 15 mois !</v>
          </cell>
        </row>
        <row r="99">
          <cell r="A99" t="str">
            <v>0210-59</v>
          </cell>
          <cell r="C99" t="str">
            <v>Place de parc intérieure simple</v>
          </cell>
          <cell r="D99" t="str">
            <v>Sous-sol</v>
          </cell>
          <cell r="E99">
            <v>46</v>
          </cell>
          <cell r="H99">
            <v>0</v>
          </cell>
          <cell r="I99">
            <v>0</v>
          </cell>
          <cell r="J99">
            <v>0</v>
          </cell>
          <cell r="K99">
            <v>0</v>
          </cell>
          <cell r="M99">
            <v>31000</v>
          </cell>
          <cell r="N99" t="str">
            <v>-</v>
          </cell>
          <cell r="Q99" t="str">
            <v>A vendre</v>
          </cell>
          <cell r="R99">
            <v>43378</v>
          </cell>
          <cell r="S99" t="str">
            <v>EJ prévisionnelle: aujourd'hui  + 15 mois !</v>
          </cell>
        </row>
        <row r="100">
          <cell r="A100" t="str">
            <v>0210-60</v>
          </cell>
          <cell r="C100" t="str">
            <v>Place de parc intérieure simple</v>
          </cell>
          <cell r="D100" t="str">
            <v>Sous-sol</v>
          </cell>
          <cell r="E100">
            <v>47</v>
          </cell>
          <cell r="H100">
            <v>0</v>
          </cell>
          <cell r="I100">
            <v>0</v>
          </cell>
          <cell r="J100">
            <v>0</v>
          </cell>
          <cell r="K100">
            <v>0</v>
          </cell>
          <cell r="M100">
            <v>31000</v>
          </cell>
          <cell r="N100" t="str">
            <v>-</v>
          </cell>
          <cell r="Q100" t="str">
            <v>A vendre</v>
          </cell>
          <cell r="R100">
            <v>43378</v>
          </cell>
          <cell r="S100" t="str">
            <v>EJ prévisionnelle: aujourd'hui  + 15 mois !</v>
          </cell>
        </row>
        <row r="101">
          <cell r="A101" t="str">
            <v>0210-61</v>
          </cell>
          <cell r="C101" t="str">
            <v>Place de parc intérieure simple</v>
          </cell>
          <cell r="D101" t="str">
            <v>Sous-sol</v>
          </cell>
          <cell r="E101">
            <v>48</v>
          </cell>
          <cell r="H101">
            <v>0</v>
          </cell>
          <cell r="I101">
            <v>0</v>
          </cell>
          <cell r="J101">
            <v>0</v>
          </cell>
          <cell r="K101">
            <v>0</v>
          </cell>
          <cell r="M101">
            <v>31000</v>
          </cell>
          <cell r="N101" t="str">
            <v>-</v>
          </cell>
          <cell r="Q101" t="str">
            <v>A vendre</v>
          </cell>
          <cell r="R101">
            <v>43378</v>
          </cell>
          <cell r="S101" t="str">
            <v>EJ prévisionnelle: aujourd'hui  + 15 mois !</v>
          </cell>
        </row>
        <row r="102">
          <cell r="A102" t="str">
            <v>0210-62</v>
          </cell>
          <cell r="C102" t="str">
            <v>Place de parc intérieure simple</v>
          </cell>
          <cell r="D102" t="str">
            <v>Sous-sol</v>
          </cell>
          <cell r="E102">
            <v>49</v>
          </cell>
          <cell r="H102">
            <v>0</v>
          </cell>
          <cell r="I102">
            <v>0</v>
          </cell>
          <cell r="J102">
            <v>0</v>
          </cell>
          <cell r="K102">
            <v>0</v>
          </cell>
          <cell r="M102">
            <v>31000</v>
          </cell>
          <cell r="N102" t="str">
            <v>-</v>
          </cell>
          <cell r="Q102" t="str">
            <v>A vendre</v>
          </cell>
          <cell r="R102">
            <v>43378</v>
          </cell>
          <cell r="S102" t="str">
            <v>EJ prévisionnelle: aujourd'hui  + 15 mois !</v>
          </cell>
        </row>
        <row r="103">
          <cell r="A103" t="str">
            <v>0210-63</v>
          </cell>
          <cell r="C103" t="str">
            <v>Place de parc intérieure simple</v>
          </cell>
          <cell r="D103" t="str">
            <v>Sous-sol</v>
          </cell>
          <cell r="E103">
            <v>50</v>
          </cell>
          <cell r="H103">
            <v>0</v>
          </cell>
          <cell r="I103">
            <v>0</v>
          </cell>
          <cell r="J103">
            <v>0</v>
          </cell>
          <cell r="K103">
            <v>0</v>
          </cell>
          <cell r="M103">
            <v>31000</v>
          </cell>
          <cell r="N103" t="str">
            <v>-</v>
          </cell>
          <cell r="Q103" t="str">
            <v>A vendre</v>
          </cell>
          <cell r="R103">
            <v>43378</v>
          </cell>
          <cell r="S103" t="str">
            <v>EJ prévisionnelle: aujourd'hui  + 15 mois !</v>
          </cell>
        </row>
        <row r="104">
          <cell r="A104" t="str">
            <v>0210-64</v>
          </cell>
          <cell r="C104" t="str">
            <v>Place de parc intérieure simple</v>
          </cell>
          <cell r="D104" t="str">
            <v>Sous-sol</v>
          </cell>
          <cell r="E104">
            <v>51</v>
          </cell>
          <cell r="H104">
            <v>0</v>
          </cell>
          <cell r="I104">
            <v>0</v>
          </cell>
          <cell r="J104">
            <v>0</v>
          </cell>
          <cell r="K104">
            <v>0</v>
          </cell>
          <cell r="M104">
            <v>31000</v>
          </cell>
          <cell r="N104" t="str">
            <v>-</v>
          </cell>
          <cell r="Q104" t="str">
            <v>A vendre</v>
          </cell>
          <cell r="R104">
            <v>43378</v>
          </cell>
          <cell r="S104" t="str">
            <v>EJ prévisionnelle: aujourd'hui  + 15 mois !</v>
          </cell>
        </row>
        <row r="105">
          <cell r="A105" t="str">
            <v>0210-65</v>
          </cell>
          <cell r="C105" t="str">
            <v>Place de parc intérieure simple</v>
          </cell>
          <cell r="D105" t="str">
            <v>Sous-sol</v>
          </cell>
          <cell r="E105">
            <v>52</v>
          </cell>
          <cell r="H105">
            <v>0</v>
          </cell>
          <cell r="I105">
            <v>0</v>
          </cell>
          <cell r="J105">
            <v>0</v>
          </cell>
          <cell r="K105">
            <v>0</v>
          </cell>
          <cell r="M105">
            <v>31000</v>
          </cell>
          <cell r="N105" t="str">
            <v>-</v>
          </cell>
          <cell r="Q105" t="str">
            <v>A vendre</v>
          </cell>
          <cell r="R105">
            <v>43378</v>
          </cell>
          <cell r="S105" t="str">
            <v>EJ prévisionnelle: aujourd'hui  + 15 mois !</v>
          </cell>
        </row>
        <row r="106">
          <cell r="A106" t="str">
            <v>0210-66</v>
          </cell>
          <cell r="C106" t="str">
            <v>Place de parc intérieure simple</v>
          </cell>
          <cell r="D106" t="str">
            <v>Sous-sol</v>
          </cell>
          <cell r="E106">
            <v>53</v>
          </cell>
          <cell r="H106">
            <v>0</v>
          </cell>
          <cell r="I106">
            <v>0</v>
          </cell>
          <cell r="J106">
            <v>0</v>
          </cell>
          <cell r="K106">
            <v>0</v>
          </cell>
          <cell r="M106">
            <v>31000</v>
          </cell>
          <cell r="N106" t="str">
            <v>-</v>
          </cell>
          <cell r="Q106" t="str">
            <v>A vendre</v>
          </cell>
          <cell r="R106">
            <v>43378</v>
          </cell>
          <cell r="S106" t="str">
            <v>EJ prévisionnelle: aujourd'hui  + 15 mois !</v>
          </cell>
        </row>
        <row r="107">
          <cell r="A107" t="str">
            <v>0210-67</v>
          </cell>
          <cell r="C107" t="str">
            <v>Place de parc intérieure simple</v>
          </cell>
          <cell r="D107" t="str">
            <v>Sous-sol</v>
          </cell>
          <cell r="E107">
            <v>54</v>
          </cell>
          <cell r="H107">
            <v>0</v>
          </cell>
          <cell r="I107">
            <v>0</v>
          </cell>
          <cell r="J107">
            <v>0</v>
          </cell>
          <cell r="K107">
            <v>0</v>
          </cell>
          <cell r="M107">
            <v>31000</v>
          </cell>
          <cell r="N107" t="str">
            <v>-</v>
          </cell>
          <cell r="Q107" t="str">
            <v>A vendre</v>
          </cell>
          <cell r="R107">
            <v>43378</v>
          </cell>
          <cell r="S107" t="str">
            <v>EJ prévisionnelle: aujourd'hui  + 15 mois !</v>
          </cell>
        </row>
        <row r="108">
          <cell r="A108" t="str">
            <v>0210-68</v>
          </cell>
          <cell r="C108" t="str">
            <v>Place de parc intérieure simple</v>
          </cell>
          <cell r="D108" t="str">
            <v>Sous-sol</v>
          </cell>
          <cell r="E108">
            <v>55</v>
          </cell>
          <cell r="H108">
            <v>0</v>
          </cell>
          <cell r="I108">
            <v>0</v>
          </cell>
          <cell r="J108">
            <v>0</v>
          </cell>
          <cell r="K108">
            <v>0</v>
          </cell>
          <cell r="M108">
            <v>31000</v>
          </cell>
          <cell r="N108" t="str">
            <v>-</v>
          </cell>
          <cell r="Q108" t="str">
            <v>A vendre</v>
          </cell>
          <cell r="R108">
            <v>43378</v>
          </cell>
          <cell r="S108" t="str">
            <v>EJ prévisionnelle: aujourd'hui  + 15 mois !</v>
          </cell>
        </row>
        <row r="109">
          <cell r="A109" t="str">
            <v>0210-69</v>
          </cell>
          <cell r="C109" t="str">
            <v>Place de parc intérieure simple</v>
          </cell>
          <cell r="D109" t="str">
            <v>Sous-sol</v>
          </cell>
          <cell r="E109">
            <v>56</v>
          </cell>
          <cell r="H109">
            <v>0</v>
          </cell>
          <cell r="I109">
            <v>0</v>
          </cell>
          <cell r="J109">
            <v>0</v>
          </cell>
          <cell r="K109">
            <v>0</v>
          </cell>
          <cell r="M109">
            <v>31000</v>
          </cell>
          <cell r="N109" t="str">
            <v>-</v>
          </cell>
          <cell r="Q109" t="str">
            <v>A vendre</v>
          </cell>
          <cell r="R109">
            <v>43378</v>
          </cell>
          <cell r="S109" t="str">
            <v>EJ prévisionnelle: aujourd'hui  + 15 mois !</v>
          </cell>
        </row>
        <row r="110">
          <cell r="A110" t="str">
            <v>0210-70</v>
          </cell>
          <cell r="C110" t="str">
            <v>Place de parc intérieure simple</v>
          </cell>
          <cell r="D110" t="str">
            <v>Sous-sol</v>
          </cell>
          <cell r="E110">
            <v>57</v>
          </cell>
          <cell r="H110">
            <v>0</v>
          </cell>
          <cell r="I110">
            <v>0</v>
          </cell>
          <cell r="J110">
            <v>0</v>
          </cell>
          <cell r="K110">
            <v>0</v>
          </cell>
          <cell r="M110">
            <v>31000</v>
          </cell>
          <cell r="N110" t="str">
            <v>-</v>
          </cell>
          <cell r="Q110" t="str">
            <v>A vendre</v>
          </cell>
          <cell r="R110">
            <v>43378</v>
          </cell>
          <cell r="S110" t="str">
            <v>EJ prévisionnelle: aujourd'hui  + 15 mois !</v>
          </cell>
        </row>
        <row r="111">
          <cell r="A111" t="str">
            <v>0210-71</v>
          </cell>
          <cell r="C111" t="str">
            <v>Place de parc intérieure simple</v>
          </cell>
          <cell r="D111" t="str">
            <v>Sous-sol</v>
          </cell>
          <cell r="E111">
            <v>58</v>
          </cell>
          <cell r="H111">
            <v>0</v>
          </cell>
          <cell r="I111">
            <v>0</v>
          </cell>
          <cell r="J111">
            <v>0</v>
          </cell>
          <cell r="K111">
            <v>0</v>
          </cell>
          <cell r="M111">
            <v>31000</v>
          </cell>
          <cell r="N111" t="str">
            <v>-</v>
          </cell>
          <cell r="Q111" t="str">
            <v>A vendre</v>
          </cell>
          <cell r="R111">
            <v>43378</v>
          </cell>
          <cell r="S111" t="str">
            <v>EJ prévisionnelle: aujourd'hui  + 15 mois !</v>
          </cell>
        </row>
        <row r="112">
          <cell r="A112" t="str">
            <v>0210-72</v>
          </cell>
          <cell r="C112" t="str">
            <v>Place de parc intérieure simple</v>
          </cell>
          <cell r="D112" t="str">
            <v>Sous-sol</v>
          </cell>
          <cell r="E112">
            <v>59</v>
          </cell>
          <cell r="H112">
            <v>0</v>
          </cell>
          <cell r="I112">
            <v>0</v>
          </cell>
          <cell r="J112">
            <v>0</v>
          </cell>
          <cell r="K112">
            <v>0</v>
          </cell>
          <cell r="M112">
            <v>31000</v>
          </cell>
          <cell r="N112" t="str">
            <v>-</v>
          </cell>
          <cell r="Q112" t="str">
            <v>A vendre</v>
          </cell>
          <cell r="R112">
            <v>43378</v>
          </cell>
          <cell r="S112" t="str">
            <v>EJ prévisionnelle: aujourd'hui  + 15 mois !</v>
          </cell>
        </row>
        <row r="113">
          <cell r="A113" t="str">
            <v>0210-73</v>
          </cell>
          <cell r="C113" t="str">
            <v>Place de parc intérieure simple</v>
          </cell>
          <cell r="D113" t="str">
            <v>Sous-sol</v>
          </cell>
          <cell r="E113">
            <v>60</v>
          </cell>
          <cell r="H113">
            <v>0</v>
          </cell>
          <cell r="I113">
            <v>0</v>
          </cell>
          <cell r="J113">
            <v>0</v>
          </cell>
          <cell r="K113">
            <v>0</v>
          </cell>
          <cell r="M113">
            <v>31000</v>
          </cell>
          <cell r="N113" t="str">
            <v>-</v>
          </cell>
          <cell r="Q113" t="str">
            <v>A vendre</v>
          </cell>
          <cell r="R113">
            <v>43378</v>
          </cell>
          <cell r="S113" t="str">
            <v>EJ prévisionnelle: aujourd'hui  + 15 mois !</v>
          </cell>
        </row>
        <row r="114">
          <cell r="A114" t="str">
            <v>0210-74</v>
          </cell>
          <cell r="C114" t="str">
            <v>Place de parc intérieure simple</v>
          </cell>
          <cell r="D114" t="str">
            <v>Sous-sol</v>
          </cell>
          <cell r="E114">
            <v>61</v>
          </cell>
          <cell r="H114">
            <v>0</v>
          </cell>
          <cell r="I114">
            <v>0</v>
          </cell>
          <cell r="J114">
            <v>0</v>
          </cell>
          <cell r="K114">
            <v>0</v>
          </cell>
          <cell r="M114">
            <v>31000</v>
          </cell>
          <cell r="N114" t="str">
            <v>-</v>
          </cell>
          <cell r="Q114" t="str">
            <v>A vendre</v>
          </cell>
          <cell r="R114">
            <v>43378</v>
          </cell>
          <cell r="S114" t="str">
            <v>EJ prévisionnelle: aujourd'hui  + 15 mois !</v>
          </cell>
        </row>
        <row r="115">
          <cell r="A115" t="str">
            <v>0210-75</v>
          </cell>
          <cell r="C115" t="str">
            <v>Place de parc intérieure simple</v>
          </cell>
          <cell r="D115" t="str">
            <v>Sous-sol</v>
          </cell>
          <cell r="E115">
            <v>62</v>
          </cell>
          <cell r="H115">
            <v>0</v>
          </cell>
          <cell r="I115">
            <v>0</v>
          </cell>
          <cell r="J115">
            <v>0</v>
          </cell>
          <cell r="K115">
            <v>0</v>
          </cell>
          <cell r="M115">
            <v>31000</v>
          </cell>
          <cell r="N115" t="str">
            <v>-</v>
          </cell>
          <cell r="Q115" t="str">
            <v>A vendre</v>
          </cell>
          <cell r="R115">
            <v>43378</v>
          </cell>
          <cell r="S115" t="str">
            <v>EJ prévisionnelle: aujourd'hui  + 15 mois !</v>
          </cell>
        </row>
        <row r="116">
          <cell r="A116" t="str">
            <v>0210-76</v>
          </cell>
          <cell r="C116" t="str">
            <v>Place de parc intérieure simple</v>
          </cell>
          <cell r="D116" t="str">
            <v>Sous-sol</v>
          </cell>
          <cell r="E116">
            <v>63</v>
          </cell>
          <cell r="H116">
            <v>0</v>
          </cell>
          <cell r="I116">
            <v>0</v>
          </cell>
          <cell r="J116">
            <v>0</v>
          </cell>
          <cell r="K116">
            <v>0</v>
          </cell>
          <cell r="M116">
            <v>31000</v>
          </cell>
          <cell r="N116" t="str">
            <v>-</v>
          </cell>
          <cell r="Q116" t="str">
            <v>A vendre</v>
          </cell>
          <cell r="R116">
            <v>43378</v>
          </cell>
          <cell r="S116" t="str">
            <v>EJ prévisionnelle: aujourd'hui  + 15 mois !</v>
          </cell>
        </row>
        <row r="117">
          <cell r="A117" t="str">
            <v>0210-77</v>
          </cell>
          <cell r="C117" t="str">
            <v>Place de parc intérieure simple</v>
          </cell>
          <cell r="D117" t="str">
            <v>Sous-sol</v>
          </cell>
          <cell r="E117">
            <v>64</v>
          </cell>
          <cell r="H117">
            <v>0</v>
          </cell>
          <cell r="I117">
            <v>0</v>
          </cell>
          <cell r="J117">
            <v>0</v>
          </cell>
          <cell r="K117">
            <v>0</v>
          </cell>
          <cell r="M117">
            <v>31000</v>
          </cell>
          <cell r="N117" t="str">
            <v>-</v>
          </cell>
          <cell r="Q117" t="str">
            <v>A vendre</v>
          </cell>
          <cell r="R117">
            <v>43378</v>
          </cell>
          <cell r="S117" t="str">
            <v>EJ prévisionnelle: aujourd'hui  + 15 mois !</v>
          </cell>
        </row>
        <row r="118">
          <cell r="A118" t="str">
            <v>0210-78</v>
          </cell>
          <cell r="C118" t="str">
            <v>Place de parc intérieure simple</v>
          </cell>
          <cell r="D118" t="str">
            <v>Sous-sol</v>
          </cell>
          <cell r="E118">
            <v>65</v>
          </cell>
          <cell r="H118">
            <v>0</v>
          </cell>
          <cell r="I118">
            <v>0</v>
          </cell>
          <cell r="J118">
            <v>0</v>
          </cell>
          <cell r="K118">
            <v>0</v>
          </cell>
          <cell r="M118">
            <v>31000</v>
          </cell>
          <cell r="N118" t="str">
            <v>-</v>
          </cell>
          <cell r="Q118" t="str">
            <v>A vendre</v>
          </cell>
          <cell r="R118">
            <v>43378</v>
          </cell>
          <cell r="S118" t="str">
            <v>EJ prévisionnelle: aujourd'hui  + 15 mois !</v>
          </cell>
        </row>
        <row r="119">
          <cell r="A119" t="str">
            <v>0210-79</v>
          </cell>
          <cell r="C119" t="str">
            <v>Place de parc intérieure simple</v>
          </cell>
          <cell r="D119" t="str">
            <v>Sous-sol</v>
          </cell>
          <cell r="E119">
            <v>66</v>
          </cell>
          <cell r="H119">
            <v>0</v>
          </cell>
          <cell r="I119">
            <v>0</v>
          </cell>
          <cell r="J119">
            <v>0</v>
          </cell>
          <cell r="K119">
            <v>0</v>
          </cell>
          <cell r="M119">
            <v>31000</v>
          </cell>
          <cell r="N119" t="str">
            <v>-</v>
          </cell>
          <cell r="Q119" t="str">
            <v>A vendre</v>
          </cell>
          <cell r="R119">
            <v>43378</v>
          </cell>
          <cell r="S119" t="str">
            <v>EJ prévisionnelle: aujourd'hui  + 15 mois !</v>
          </cell>
        </row>
        <row r="120">
          <cell r="A120" t="str">
            <v>0210-80</v>
          </cell>
          <cell r="C120" t="str">
            <v>Place de parc intérieure simple</v>
          </cell>
          <cell r="D120" t="str">
            <v>Sous-sol</v>
          </cell>
          <cell r="E120">
            <v>67</v>
          </cell>
          <cell r="H120">
            <v>0</v>
          </cell>
          <cell r="I120">
            <v>0</v>
          </cell>
          <cell r="J120">
            <v>0</v>
          </cell>
          <cell r="K120">
            <v>0</v>
          </cell>
          <cell r="M120">
            <v>31000</v>
          </cell>
          <cell r="N120" t="str">
            <v>-</v>
          </cell>
          <cell r="Q120" t="str">
            <v>A vendre</v>
          </cell>
          <cell r="R120">
            <v>43378</v>
          </cell>
          <cell r="S120" t="str">
            <v>EJ prévisionnelle: aujourd'hui  + 15 mois !</v>
          </cell>
        </row>
        <row r="121">
          <cell r="A121" t="str">
            <v>0210-81</v>
          </cell>
          <cell r="C121" t="str">
            <v>Place de parc intérieure simple</v>
          </cell>
          <cell r="D121" t="str">
            <v>Sous-sol</v>
          </cell>
          <cell r="E121">
            <v>68</v>
          </cell>
          <cell r="H121">
            <v>0</v>
          </cell>
          <cell r="I121">
            <v>0</v>
          </cell>
          <cell r="J121">
            <v>0</v>
          </cell>
          <cell r="K121">
            <v>0</v>
          </cell>
          <cell r="M121">
            <v>31000</v>
          </cell>
          <cell r="N121" t="str">
            <v>-</v>
          </cell>
          <cell r="Q121" t="str">
            <v>A vendre</v>
          </cell>
          <cell r="R121">
            <v>43378</v>
          </cell>
          <cell r="S121" t="str">
            <v>EJ prévisionnelle: aujourd'hui  + 15 mois !</v>
          </cell>
        </row>
        <row r="122">
          <cell r="A122" t="str">
            <v>0210-82</v>
          </cell>
          <cell r="C122" t="str">
            <v>Place de parc intérieure simple</v>
          </cell>
          <cell r="D122" t="str">
            <v>Sous-sol</v>
          </cell>
          <cell r="E122">
            <v>69</v>
          </cell>
          <cell r="H122">
            <v>0</v>
          </cell>
          <cell r="I122">
            <v>0</v>
          </cell>
          <cell r="J122">
            <v>0</v>
          </cell>
          <cell r="K122">
            <v>0</v>
          </cell>
          <cell r="M122">
            <v>31000</v>
          </cell>
          <cell r="N122" t="str">
            <v>-</v>
          </cell>
          <cell r="Q122" t="str">
            <v>A vendre</v>
          </cell>
          <cell r="R122">
            <v>43378</v>
          </cell>
          <cell r="S122" t="str">
            <v>EJ prévisionnelle: aujourd'hui  + 15 mois !</v>
          </cell>
        </row>
        <row r="123">
          <cell r="A123" t="str">
            <v>0210-83</v>
          </cell>
          <cell r="C123" t="str">
            <v>Place de parc intérieure simple</v>
          </cell>
          <cell r="D123" t="str">
            <v>Sous-sol</v>
          </cell>
          <cell r="E123">
            <v>70</v>
          </cell>
          <cell r="H123">
            <v>0</v>
          </cell>
          <cell r="I123">
            <v>0</v>
          </cell>
          <cell r="J123">
            <v>0</v>
          </cell>
          <cell r="K123">
            <v>0</v>
          </cell>
          <cell r="M123">
            <v>31000</v>
          </cell>
          <cell r="N123" t="str">
            <v>-</v>
          </cell>
          <cell r="Q123" t="str">
            <v>A vendre</v>
          </cell>
          <cell r="R123">
            <v>43378</v>
          </cell>
          <cell r="S123" t="str">
            <v>EJ prévisionnelle: aujourd'hui  + 15 mois !</v>
          </cell>
        </row>
        <row r="124">
          <cell r="A124" t="str">
            <v>0210-84</v>
          </cell>
          <cell r="C124" t="str">
            <v>Place de parc intérieure simple</v>
          </cell>
          <cell r="D124" t="str">
            <v>Sous-sol</v>
          </cell>
          <cell r="E124">
            <v>71</v>
          </cell>
          <cell r="H124">
            <v>0</v>
          </cell>
          <cell r="I124">
            <v>0</v>
          </cell>
          <cell r="J124">
            <v>0</v>
          </cell>
          <cell r="K124">
            <v>0</v>
          </cell>
          <cell r="M124">
            <v>31000</v>
          </cell>
          <cell r="N124" t="str">
            <v>-</v>
          </cell>
          <cell r="Q124" t="str">
            <v>A vendre</v>
          </cell>
          <cell r="R124">
            <v>43378</v>
          </cell>
          <cell r="S124" t="str">
            <v>EJ prévisionnelle: aujourd'hui  + 15 mois !</v>
          </cell>
        </row>
        <row r="125">
          <cell r="A125" t="str">
            <v>0210-85</v>
          </cell>
          <cell r="C125" t="str">
            <v>Place de parc intérieure simple</v>
          </cell>
          <cell r="D125" t="str">
            <v>Sous-sol</v>
          </cell>
          <cell r="E125">
            <v>72</v>
          </cell>
          <cell r="H125">
            <v>0</v>
          </cell>
          <cell r="I125">
            <v>0</v>
          </cell>
          <cell r="J125">
            <v>0</v>
          </cell>
          <cell r="K125">
            <v>0</v>
          </cell>
          <cell r="M125">
            <v>31000</v>
          </cell>
          <cell r="N125" t="str">
            <v>-</v>
          </cell>
          <cell r="Q125" t="str">
            <v>A vendre</v>
          </cell>
          <cell r="R125">
            <v>43378</v>
          </cell>
          <cell r="S125" t="str">
            <v>EJ prévisionnelle: aujourd'hui  + 15 mois !</v>
          </cell>
        </row>
        <row r="126">
          <cell r="A126" t="str">
            <v>0210-86</v>
          </cell>
          <cell r="C126" t="str">
            <v>Place de parc intérieure simple</v>
          </cell>
          <cell r="D126" t="str">
            <v>Sous-sol</v>
          </cell>
          <cell r="E126">
            <v>73</v>
          </cell>
          <cell r="H126">
            <v>0</v>
          </cell>
          <cell r="I126">
            <v>0</v>
          </cell>
          <cell r="J126">
            <v>0</v>
          </cell>
          <cell r="K126">
            <v>0</v>
          </cell>
          <cell r="M126">
            <v>31000</v>
          </cell>
          <cell r="N126" t="str">
            <v>-</v>
          </cell>
          <cell r="Q126" t="str">
            <v>A vendre</v>
          </cell>
          <cell r="R126">
            <v>43378</v>
          </cell>
          <cell r="S126" t="str">
            <v>EJ prévisionnelle: aujourd'hui  + 15 mois !</v>
          </cell>
        </row>
        <row r="127">
          <cell r="A127" t="str">
            <v>0210-87</v>
          </cell>
          <cell r="C127" t="str">
            <v>Place de parc intérieure simple</v>
          </cell>
          <cell r="D127" t="str">
            <v>Sous-sol</v>
          </cell>
          <cell r="E127">
            <v>74</v>
          </cell>
          <cell r="H127">
            <v>0</v>
          </cell>
          <cell r="I127">
            <v>0</v>
          </cell>
          <cell r="J127">
            <v>0</v>
          </cell>
          <cell r="K127">
            <v>0</v>
          </cell>
          <cell r="M127">
            <v>31000</v>
          </cell>
          <cell r="N127" t="str">
            <v>-</v>
          </cell>
          <cell r="Q127" t="str">
            <v>A vendre</v>
          </cell>
          <cell r="R127">
            <v>43378</v>
          </cell>
          <cell r="S127" t="str">
            <v>EJ prévisionnelle: aujourd'hui  + 15 mois !</v>
          </cell>
        </row>
        <row r="128">
          <cell r="A128" t="str">
            <v>0210-88</v>
          </cell>
          <cell r="C128" t="str">
            <v>Place de parc intérieure simple</v>
          </cell>
          <cell r="D128" t="str">
            <v>Sous-sol</v>
          </cell>
          <cell r="E128">
            <v>75</v>
          </cell>
          <cell r="H128">
            <v>0</v>
          </cell>
          <cell r="I128">
            <v>0</v>
          </cell>
          <cell r="J128">
            <v>0</v>
          </cell>
          <cell r="K128">
            <v>0</v>
          </cell>
          <cell r="M128">
            <v>31000</v>
          </cell>
          <cell r="N128" t="str">
            <v>-</v>
          </cell>
          <cell r="Q128" t="str">
            <v>A vendre</v>
          </cell>
          <cell r="R128">
            <v>43378</v>
          </cell>
          <cell r="S128" t="str">
            <v>EJ prévisionnelle: aujourd'hui  + 15 mois !</v>
          </cell>
        </row>
        <row r="129">
          <cell r="A129" t="str">
            <v>0210-89</v>
          </cell>
          <cell r="C129" t="str">
            <v>Place de parc intérieure simple</v>
          </cell>
          <cell r="D129" t="str">
            <v>Sous-sol</v>
          </cell>
          <cell r="E129">
            <v>76</v>
          </cell>
          <cell r="H129">
            <v>0</v>
          </cell>
          <cell r="I129">
            <v>0</v>
          </cell>
          <cell r="J129">
            <v>0</v>
          </cell>
          <cell r="K129">
            <v>0</v>
          </cell>
          <cell r="M129">
            <v>31000</v>
          </cell>
          <cell r="N129" t="str">
            <v>-</v>
          </cell>
          <cell r="Q129" t="str">
            <v>A vendre</v>
          </cell>
          <cell r="R129">
            <v>43378</v>
          </cell>
          <cell r="S129" t="str">
            <v>EJ prévisionnelle: aujourd'hui  + 15 mois !</v>
          </cell>
        </row>
        <row r="130">
          <cell r="A130" t="str">
            <v>0210-90</v>
          </cell>
          <cell r="C130" t="str">
            <v>Place de parc intérieure simple</v>
          </cell>
          <cell r="D130" t="str">
            <v>Sous-sol</v>
          </cell>
          <cell r="E130">
            <v>77</v>
          </cell>
          <cell r="H130">
            <v>0</v>
          </cell>
          <cell r="I130">
            <v>0</v>
          </cell>
          <cell r="J130">
            <v>0</v>
          </cell>
          <cell r="K130">
            <v>0</v>
          </cell>
          <cell r="M130">
            <v>31000</v>
          </cell>
          <cell r="N130" t="str">
            <v>-</v>
          </cell>
          <cell r="Q130" t="str">
            <v>A vendre</v>
          </cell>
          <cell r="R130">
            <v>43378</v>
          </cell>
          <cell r="S130" t="str">
            <v>EJ prévisionnelle: aujourd'hui  + 15 mois !</v>
          </cell>
        </row>
        <row r="131">
          <cell r="A131" t="str">
            <v>0210-91</v>
          </cell>
          <cell r="C131" t="str">
            <v>Place de parc intérieure simple</v>
          </cell>
          <cell r="D131" t="str">
            <v>Sous-sol</v>
          </cell>
          <cell r="E131">
            <v>78</v>
          </cell>
          <cell r="H131">
            <v>0</v>
          </cell>
          <cell r="I131">
            <v>0</v>
          </cell>
          <cell r="J131">
            <v>0</v>
          </cell>
          <cell r="K131">
            <v>0</v>
          </cell>
          <cell r="M131">
            <v>31000</v>
          </cell>
          <cell r="N131" t="str">
            <v>-</v>
          </cell>
          <cell r="Q131" t="str">
            <v>A vendre</v>
          </cell>
          <cell r="R131">
            <v>43378</v>
          </cell>
          <cell r="S131" t="str">
            <v>EJ prévisionnelle: aujourd'hui  + 15 mois !</v>
          </cell>
        </row>
        <row r="132">
          <cell r="A132" t="str">
            <v>0210-92</v>
          </cell>
          <cell r="C132" t="str">
            <v>Place de parc intérieure simple</v>
          </cell>
          <cell r="D132" t="str">
            <v>Sous-sol</v>
          </cell>
          <cell r="E132">
            <v>79</v>
          </cell>
          <cell r="H132">
            <v>0</v>
          </cell>
          <cell r="I132">
            <v>0</v>
          </cell>
          <cell r="J132">
            <v>0</v>
          </cell>
          <cell r="K132">
            <v>0</v>
          </cell>
          <cell r="M132">
            <v>31000</v>
          </cell>
          <cell r="N132" t="str">
            <v>-</v>
          </cell>
          <cell r="Q132" t="str">
            <v>A vendre</v>
          </cell>
          <cell r="R132">
            <v>43378</v>
          </cell>
          <cell r="S132" t="str">
            <v>EJ prévisionnelle: aujourd'hui  + 15 mois !</v>
          </cell>
        </row>
        <row r="133">
          <cell r="A133" t="str">
            <v>0210-93</v>
          </cell>
          <cell r="C133" t="str">
            <v>Place de parc intérieure simple</v>
          </cell>
          <cell r="D133" t="str">
            <v>Sous-sol</v>
          </cell>
          <cell r="E133">
            <v>80</v>
          </cell>
          <cell r="H133">
            <v>0</v>
          </cell>
          <cell r="I133">
            <v>0</v>
          </cell>
          <cell r="J133">
            <v>0</v>
          </cell>
          <cell r="K133">
            <v>0</v>
          </cell>
          <cell r="M133">
            <v>31000</v>
          </cell>
          <cell r="N133" t="str">
            <v>-</v>
          </cell>
          <cell r="Q133" t="str">
            <v>A vendre</v>
          </cell>
          <cell r="R133">
            <v>43378</v>
          </cell>
          <cell r="S133" t="str">
            <v>EJ prévisionnelle: aujourd'hui  + 15 mois !</v>
          </cell>
        </row>
        <row r="134">
          <cell r="A134" t="str">
            <v>0210-94</v>
          </cell>
          <cell r="C134" t="str">
            <v>Place de parc intérieure simple</v>
          </cell>
          <cell r="D134" t="str">
            <v>Sous-sol</v>
          </cell>
          <cell r="E134">
            <v>81</v>
          </cell>
          <cell r="H134">
            <v>0</v>
          </cell>
          <cell r="I134">
            <v>0</v>
          </cell>
          <cell r="J134">
            <v>0</v>
          </cell>
          <cell r="K134">
            <v>0</v>
          </cell>
          <cell r="M134">
            <v>31000</v>
          </cell>
          <cell r="N134" t="str">
            <v>-</v>
          </cell>
          <cell r="Q134" t="str">
            <v>A vendre</v>
          </cell>
          <cell r="R134">
            <v>43378</v>
          </cell>
          <cell r="S134" t="str">
            <v>EJ prévisionnelle: aujourd'hui  + 15 mois !</v>
          </cell>
        </row>
        <row r="135">
          <cell r="A135" t="str">
            <v>0210-95</v>
          </cell>
          <cell r="C135" t="str">
            <v>Place de parc intérieure simple</v>
          </cell>
          <cell r="D135" t="str">
            <v>Sous-sol</v>
          </cell>
          <cell r="E135">
            <v>82</v>
          </cell>
          <cell r="H135">
            <v>0</v>
          </cell>
          <cell r="I135">
            <v>0</v>
          </cell>
          <cell r="J135">
            <v>0</v>
          </cell>
          <cell r="K135">
            <v>0</v>
          </cell>
          <cell r="M135">
            <v>31000</v>
          </cell>
          <cell r="N135" t="str">
            <v>-</v>
          </cell>
          <cell r="Q135" t="str">
            <v>A vendre</v>
          </cell>
          <cell r="R135">
            <v>43378</v>
          </cell>
          <cell r="S135" t="str">
            <v>EJ prévisionnelle: aujourd'hui  + 15 mois !</v>
          </cell>
        </row>
        <row r="136">
          <cell r="A136" t="str">
            <v>0210-96</v>
          </cell>
          <cell r="C136" t="str">
            <v>Place de parc intérieure simple</v>
          </cell>
          <cell r="D136" t="str">
            <v>Sous-sol</v>
          </cell>
          <cell r="E136">
            <v>83</v>
          </cell>
          <cell r="H136">
            <v>0</v>
          </cell>
          <cell r="I136">
            <v>0</v>
          </cell>
          <cell r="J136">
            <v>0</v>
          </cell>
          <cell r="K136">
            <v>0</v>
          </cell>
          <cell r="M136">
            <v>31000</v>
          </cell>
          <cell r="N136" t="str">
            <v>-</v>
          </cell>
          <cell r="Q136" t="str">
            <v>A vendre</v>
          </cell>
          <cell r="R136">
            <v>43378</v>
          </cell>
          <cell r="S136" t="str">
            <v>EJ prévisionnelle: aujourd'hui  + 15 mois !</v>
          </cell>
        </row>
        <row r="137">
          <cell r="A137" t="str">
            <v>0210-97</v>
          </cell>
          <cell r="C137" t="str">
            <v>Place de parc intérieure simple</v>
          </cell>
          <cell r="D137" t="str">
            <v>Sous-sol</v>
          </cell>
          <cell r="E137">
            <v>84</v>
          </cell>
          <cell r="H137">
            <v>0</v>
          </cell>
          <cell r="I137">
            <v>0</v>
          </cell>
          <cell r="J137">
            <v>0</v>
          </cell>
          <cell r="K137">
            <v>0</v>
          </cell>
          <cell r="M137">
            <v>31000</v>
          </cell>
          <cell r="N137" t="str">
            <v>-</v>
          </cell>
          <cell r="Q137" t="str">
            <v>A vendre</v>
          </cell>
          <cell r="R137">
            <v>43378</v>
          </cell>
          <cell r="S137" t="str">
            <v>EJ prévisionnelle: aujourd'hui  + 15 mois !</v>
          </cell>
        </row>
        <row r="138">
          <cell r="A138" t="str">
            <v>0210-98</v>
          </cell>
          <cell r="C138" t="str">
            <v>Place de parc intérieure simple</v>
          </cell>
          <cell r="D138" t="str">
            <v>Sous-sol</v>
          </cell>
          <cell r="E138">
            <v>85</v>
          </cell>
          <cell r="H138">
            <v>0</v>
          </cell>
          <cell r="I138">
            <v>0</v>
          </cell>
          <cell r="J138">
            <v>0</v>
          </cell>
          <cell r="K138">
            <v>0</v>
          </cell>
          <cell r="M138">
            <v>31000</v>
          </cell>
          <cell r="N138" t="str">
            <v>-</v>
          </cell>
          <cell r="Q138" t="str">
            <v>A vendre</v>
          </cell>
          <cell r="R138">
            <v>43378</v>
          </cell>
          <cell r="S138" t="str">
            <v>EJ prévisionnelle: aujourd'hui  + 15 mois !</v>
          </cell>
        </row>
        <row r="139">
          <cell r="A139" t="str">
            <v>0210-99</v>
          </cell>
          <cell r="C139" t="str">
            <v>Place de parc intérieure simple</v>
          </cell>
          <cell r="D139" t="str">
            <v>Sous-sol</v>
          </cell>
          <cell r="E139">
            <v>86</v>
          </cell>
          <cell r="H139">
            <v>0</v>
          </cell>
          <cell r="I139">
            <v>0</v>
          </cell>
          <cell r="J139">
            <v>0</v>
          </cell>
          <cell r="K139">
            <v>0</v>
          </cell>
          <cell r="M139">
            <v>31000</v>
          </cell>
          <cell r="N139" t="str">
            <v>-</v>
          </cell>
          <cell r="Q139" t="str">
            <v>A vendre</v>
          </cell>
          <cell r="R139">
            <v>43378</v>
          </cell>
          <cell r="S139" t="str">
            <v>EJ prévisionnelle: aujourd'hui  + 15 mois !</v>
          </cell>
        </row>
        <row r="140">
          <cell r="A140" t="str">
            <v>0210-100</v>
          </cell>
          <cell r="C140" t="str">
            <v>Place de parc intérieure simple</v>
          </cell>
          <cell r="D140" t="str">
            <v>Sous-sol</v>
          </cell>
          <cell r="E140">
            <v>87</v>
          </cell>
          <cell r="H140">
            <v>0</v>
          </cell>
          <cell r="I140">
            <v>0</v>
          </cell>
          <cell r="J140">
            <v>0</v>
          </cell>
          <cell r="K140">
            <v>0</v>
          </cell>
          <cell r="M140">
            <v>31000</v>
          </cell>
          <cell r="N140" t="str">
            <v>-</v>
          </cell>
          <cell r="Q140" t="str">
            <v>A vendre</v>
          </cell>
          <cell r="R140">
            <v>43378</v>
          </cell>
          <cell r="S140" t="str">
            <v>EJ prévisionnelle: aujourd'hui  + 15 mois !</v>
          </cell>
        </row>
        <row r="141">
          <cell r="A141" t="str">
            <v>0210-101</v>
          </cell>
          <cell r="C141" t="str">
            <v>Place de parc intérieure simple</v>
          </cell>
          <cell r="D141" t="str">
            <v>Sous-sol</v>
          </cell>
          <cell r="E141">
            <v>88</v>
          </cell>
          <cell r="H141">
            <v>0</v>
          </cell>
          <cell r="I141">
            <v>0</v>
          </cell>
          <cell r="J141">
            <v>0</v>
          </cell>
          <cell r="K141">
            <v>0</v>
          </cell>
          <cell r="M141">
            <v>31000</v>
          </cell>
          <cell r="N141" t="str">
            <v>-</v>
          </cell>
          <cell r="Q141" t="str">
            <v>A vendre</v>
          </cell>
          <cell r="R141">
            <v>43378</v>
          </cell>
          <cell r="S141" t="str">
            <v>EJ prévisionnelle: aujourd'hui  + 15 mois !</v>
          </cell>
        </row>
        <row r="142">
          <cell r="A142" t="str">
            <v>0210-102</v>
          </cell>
          <cell r="C142" t="str">
            <v>Place de parc intérieure simple</v>
          </cell>
          <cell r="D142" t="str">
            <v>Sous-sol</v>
          </cell>
          <cell r="E142">
            <v>89</v>
          </cell>
          <cell r="H142">
            <v>0</v>
          </cell>
          <cell r="I142">
            <v>0</v>
          </cell>
          <cell r="J142">
            <v>0</v>
          </cell>
          <cell r="K142">
            <v>0</v>
          </cell>
          <cell r="M142">
            <v>31000</v>
          </cell>
          <cell r="N142" t="str">
            <v>-</v>
          </cell>
          <cell r="Q142" t="str">
            <v>A vendre</v>
          </cell>
          <cell r="R142">
            <v>43378</v>
          </cell>
          <cell r="S142" t="str">
            <v>EJ prévisionnelle: aujourd'hui  + 15 mois !</v>
          </cell>
        </row>
        <row r="143">
          <cell r="A143" t="str">
            <v>0210-103</v>
          </cell>
          <cell r="C143" t="str">
            <v>Place de parc intérieure simple</v>
          </cell>
          <cell r="D143" t="str">
            <v>Sous-sol</v>
          </cell>
          <cell r="E143">
            <v>90</v>
          </cell>
          <cell r="H143">
            <v>0</v>
          </cell>
          <cell r="I143">
            <v>0</v>
          </cell>
          <cell r="J143">
            <v>0</v>
          </cell>
          <cell r="K143">
            <v>0</v>
          </cell>
          <cell r="M143">
            <v>31000</v>
          </cell>
          <cell r="N143" t="str">
            <v>-</v>
          </cell>
          <cell r="Q143" t="str">
            <v>A vendre</v>
          </cell>
          <cell r="R143">
            <v>43378</v>
          </cell>
          <cell r="S143" t="str">
            <v>EJ prévisionnelle: aujourd'hui  + 15 mois !</v>
          </cell>
        </row>
        <row r="144">
          <cell r="A144" t="str">
            <v>0210-104</v>
          </cell>
          <cell r="C144" t="str">
            <v>Place de parc intérieure simple</v>
          </cell>
          <cell r="D144" t="str">
            <v>Sous-sol</v>
          </cell>
          <cell r="E144">
            <v>91</v>
          </cell>
          <cell r="H144">
            <v>0</v>
          </cell>
          <cell r="I144">
            <v>0</v>
          </cell>
          <cell r="J144">
            <v>0</v>
          </cell>
          <cell r="K144">
            <v>0</v>
          </cell>
          <cell r="M144">
            <v>31000</v>
          </cell>
          <cell r="N144" t="str">
            <v>-</v>
          </cell>
          <cell r="Q144" t="str">
            <v>A vendre</v>
          </cell>
          <cell r="R144">
            <v>43378</v>
          </cell>
          <cell r="S144" t="str">
            <v>EJ prévisionnelle: aujourd'hui  + 15 mois !</v>
          </cell>
        </row>
        <row r="145">
          <cell r="A145" t="str">
            <v>0210-105</v>
          </cell>
          <cell r="C145" t="str">
            <v>Place de parc intérieure simple</v>
          </cell>
          <cell r="D145" t="str">
            <v>Sous-sol</v>
          </cell>
          <cell r="E145">
            <v>92</v>
          </cell>
          <cell r="H145">
            <v>0</v>
          </cell>
          <cell r="I145">
            <v>0</v>
          </cell>
          <cell r="J145">
            <v>0</v>
          </cell>
          <cell r="K145">
            <v>0</v>
          </cell>
          <cell r="M145">
            <v>31000</v>
          </cell>
          <cell r="N145" t="str">
            <v>-</v>
          </cell>
          <cell r="Q145" t="str">
            <v>A vendre</v>
          </cell>
          <cell r="R145">
            <v>43378</v>
          </cell>
          <cell r="S145" t="str">
            <v>EJ prévisionnelle: aujourd'hui  + 15 mois !</v>
          </cell>
        </row>
        <row r="146">
          <cell r="A146" t="str">
            <v>0210-106</v>
          </cell>
          <cell r="C146" t="str">
            <v>Place de parc intérieure simple</v>
          </cell>
          <cell r="D146" t="str">
            <v>Sous-sol</v>
          </cell>
          <cell r="E146">
            <v>93</v>
          </cell>
          <cell r="H146">
            <v>0</v>
          </cell>
          <cell r="I146">
            <v>0</v>
          </cell>
          <cell r="J146">
            <v>0</v>
          </cell>
          <cell r="K146">
            <v>0</v>
          </cell>
          <cell r="M146">
            <v>31000</v>
          </cell>
          <cell r="N146" t="str">
            <v>-</v>
          </cell>
          <cell r="Q146" t="str">
            <v>A vendre</v>
          </cell>
          <cell r="R146">
            <v>43378</v>
          </cell>
          <cell r="S146" t="str">
            <v>EJ prévisionnelle: aujourd'hui  + 15 mois !</v>
          </cell>
        </row>
        <row r="147">
          <cell r="A147" t="str">
            <v>0210-107</v>
          </cell>
          <cell r="C147" t="str">
            <v>Place de parc intérieure simple</v>
          </cell>
          <cell r="D147" t="str">
            <v>Sous-sol</v>
          </cell>
          <cell r="E147">
            <v>94</v>
          </cell>
          <cell r="H147">
            <v>0</v>
          </cell>
          <cell r="I147">
            <v>0</v>
          </cell>
          <cell r="J147">
            <v>0</v>
          </cell>
          <cell r="K147">
            <v>0</v>
          </cell>
          <cell r="M147">
            <v>31000</v>
          </cell>
          <cell r="N147" t="str">
            <v>-</v>
          </cell>
          <cell r="Q147" t="str">
            <v>A vendre</v>
          </cell>
          <cell r="R147">
            <v>43378</v>
          </cell>
          <cell r="S147" t="str">
            <v>EJ prévisionnelle: aujourd'hui  + 15 mois !</v>
          </cell>
        </row>
        <row r="148">
          <cell r="A148" t="str">
            <v>0210-108</v>
          </cell>
          <cell r="C148" t="str">
            <v>Place de parc intérieure simple</v>
          </cell>
          <cell r="D148" t="str">
            <v>Sous-sol</v>
          </cell>
          <cell r="E148">
            <v>95</v>
          </cell>
          <cell r="H148">
            <v>0</v>
          </cell>
          <cell r="I148">
            <v>0</v>
          </cell>
          <cell r="J148">
            <v>0</v>
          </cell>
          <cell r="K148">
            <v>0</v>
          </cell>
          <cell r="M148">
            <v>31000</v>
          </cell>
          <cell r="N148" t="str">
            <v>-</v>
          </cell>
          <cell r="Q148" t="str">
            <v>A vendre</v>
          </cell>
          <cell r="R148">
            <v>43378</v>
          </cell>
          <cell r="S148" t="str">
            <v>EJ prévisionnelle: aujourd'hui  + 15 mois !</v>
          </cell>
        </row>
        <row r="149">
          <cell r="A149" t="str">
            <v>0210-109</v>
          </cell>
          <cell r="C149" t="str">
            <v>Place de parc intérieure simple</v>
          </cell>
          <cell r="D149" t="str">
            <v>Sous-sol</v>
          </cell>
          <cell r="E149">
            <v>96</v>
          </cell>
          <cell r="H149">
            <v>0</v>
          </cell>
          <cell r="I149">
            <v>0</v>
          </cell>
          <cell r="J149">
            <v>0</v>
          </cell>
          <cell r="K149">
            <v>0</v>
          </cell>
          <cell r="M149">
            <v>31000</v>
          </cell>
          <cell r="N149" t="str">
            <v>-</v>
          </cell>
          <cell r="Q149" t="str">
            <v>A vendre</v>
          </cell>
          <cell r="R149">
            <v>43378</v>
          </cell>
          <cell r="S149" t="str">
            <v>EJ prévisionnelle: aujourd'hui  + 15 mois !</v>
          </cell>
        </row>
        <row r="150">
          <cell r="A150" t="str">
            <v>0210-110</v>
          </cell>
          <cell r="C150" t="str">
            <v>Place de parc intérieure simple</v>
          </cell>
          <cell r="D150" t="str">
            <v>Sous-sol</v>
          </cell>
          <cell r="E150">
            <v>97</v>
          </cell>
          <cell r="H150">
            <v>0</v>
          </cell>
          <cell r="I150">
            <v>0</v>
          </cell>
          <cell r="J150">
            <v>0</v>
          </cell>
          <cell r="K150">
            <v>0</v>
          </cell>
          <cell r="M150">
            <v>31000</v>
          </cell>
          <cell r="N150" t="str">
            <v>-</v>
          </cell>
          <cell r="Q150" t="str">
            <v>A vendre</v>
          </cell>
          <cell r="R150">
            <v>43378</v>
          </cell>
          <cell r="S150" t="str">
            <v>EJ prévisionnelle: aujourd'hui  + 15 mois !</v>
          </cell>
        </row>
        <row r="151">
          <cell r="A151" t="str">
            <v>0210-111</v>
          </cell>
          <cell r="C151" t="str">
            <v>Place de parc intérieure simple</v>
          </cell>
          <cell r="D151" t="str">
            <v>Sous-sol</v>
          </cell>
          <cell r="E151">
            <v>98</v>
          </cell>
          <cell r="H151">
            <v>0</v>
          </cell>
          <cell r="I151">
            <v>0</v>
          </cell>
          <cell r="J151">
            <v>0</v>
          </cell>
          <cell r="K151">
            <v>0</v>
          </cell>
          <cell r="M151">
            <v>31000</v>
          </cell>
          <cell r="N151" t="str">
            <v>-</v>
          </cell>
          <cell r="Q151" t="str">
            <v>A vendre</v>
          </cell>
          <cell r="R151">
            <v>43378</v>
          </cell>
          <cell r="S151" t="str">
            <v>EJ prévisionnelle: aujourd'hui  + 15 mois !</v>
          </cell>
        </row>
        <row r="152">
          <cell r="A152" t="str">
            <v>0210-112</v>
          </cell>
          <cell r="C152" t="str">
            <v>Place de parc intérieure simple</v>
          </cell>
          <cell r="D152" t="str">
            <v>Sous-sol</v>
          </cell>
          <cell r="E152">
            <v>99</v>
          </cell>
          <cell r="H152">
            <v>0</v>
          </cell>
          <cell r="I152">
            <v>0</v>
          </cell>
          <cell r="J152">
            <v>0</v>
          </cell>
          <cell r="K152">
            <v>0</v>
          </cell>
          <cell r="M152">
            <v>31000</v>
          </cell>
          <cell r="N152" t="str">
            <v>-</v>
          </cell>
          <cell r="Q152" t="str">
            <v>A vendre</v>
          </cell>
          <cell r="R152">
            <v>43378</v>
          </cell>
          <cell r="S152" t="str">
            <v>EJ prévisionnelle: aujourd'hui  + 15 mois !</v>
          </cell>
        </row>
        <row r="153">
          <cell r="A153" t="str">
            <v>0210-113</v>
          </cell>
          <cell r="C153" t="str">
            <v>Place de parc intérieure simple</v>
          </cell>
          <cell r="D153" t="str">
            <v>Sous-sol</v>
          </cell>
          <cell r="E153">
            <v>100</v>
          </cell>
          <cell r="H153">
            <v>0</v>
          </cell>
          <cell r="I153">
            <v>0</v>
          </cell>
          <cell r="J153">
            <v>0</v>
          </cell>
          <cell r="K153">
            <v>0</v>
          </cell>
          <cell r="M153">
            <v>31000</v>
          </cell>
          <cell r="N153" t="str">
            <v>-</v>
          </cell>
          <cell r="Q153" t="str">
            <v>A vendre</v>
          </cell>
          <cell r="R153">
            <v>43378</v>
          </cell>
          <cell r="S153" t="str">
            <v>EJ prévisionnelle: aujourd'hui  + 15 mois !</v>
          </cell>
        </row>
        <row r="154">
          <cell r="A154" t="str">
            <v>0210-114</v>
          </cell>
          <cell r="C154" t="str">
            <v>Place de parc intérieure simple</v>
          </cell>
          <cell r="D154" t="str">
            <v>Sous-sol</v>
          </cell>
          <cell r="E154">
            <v>101</v>
          </cell>
          <cell r="H154">
            <v>0</v>
          </cell>
          <cell r="I154">
            <v>0</v>
          </cell>
          <cell r="J154">
            <v>0</v>
          </cell>
          <cell r="K154">
            <v>0</v>
          </cell>
          <cell r="M154">
            <v>31000</v>
          </cell>
          <cell r="N154" t="str">
            <v>-</v>
          </cell>
          <cell r="Q154" t="str">
            <v>A vendre</v>
          </cell>
          <cell r="R154">
            <v>43378</v>
          </cell>
          <cell r="S154" t="str">
            <v>EJ prévisionnelle: aujourd'hui  + 15 mois !</v>
          </cell>
        </row>
        <row r="155">
          <cell r="A155" t="str">
            <v>0210-115</v>
          </cell>
          <cell r="C155" t="str">
            <v>Place de parc intérieure simple</v>
          </cell>
          <cell r="D155" t="str">
            <v>Sous-sol</v>
          </cell>
          <cell r="E155">
            <v>102</v>
          </cell>
          <cell r="H155">
            <v>0</v>
          </cell>
          <cell r="I155">
            <v>0</v>
          </cell>
          <cell r="J155">
            <v>0</v>
          </cell>
          <cell r="K155">
            <v>0</v>
          </cell>
          <cell r="M155">
            <v>31000</v>
          </cell>
          <cell r="N155" t="str">
            <v>-</v>
          </cell>
          <cell r="Q155" t="str">
            <v>A vendre</v>
          </cell>
          <cell r="R155">
            <v>43378</v>
          </cell>
          <cell r="S155" t="str">
            <v>EJ prévisionnelle: aujourd'hui  + 15 mois !</v>
          </cell>
        </row>
        <row r="156">
          <cell r="A156" t="str">
            <v>0210-116</v>
          </cell>
          <cell r="C156" t="str">
            <v>Place de parc intérieure simple</v>
          </cell>
          <cell r="D156" t="str">
            <v>Sous-sol</v>
          </cell>
          <cell r="E156">
            <v>103</v>
          </cell>
          <cell r="H156">
            <v>0</v>
          </cell>
          <cell r="I156">
            <v>0</v>
          </cell>
          <cell r="J156">
            <v>0</v>
          </cell>
          <cell r="K156">
            <v>0</v>
          </cell>
          <cell r="M156">
            <v>31000</v>
          </cell>
          <cell r="N156" t="str">
            <v>-</v>
          </cell>
          <cell r="Q156" t="str">
            <v>A vendre</v>
          </cell>
          <cell r="R156">
            <v>43378</v>
          </cell>
          <cell r="S156" t="str">
            <v>EJ prévisionnelle: aujourd'hui  + 15 mois !</v>
          </cell>
        </row>
        <row r="157">
          <cell r="A157" t="str">
            <v>0210-117</v>
          </cell>
          <cell r="C157" t="str">
            <v>Place de parc intérieure simple</v>
          </cell>
          <cell r="D157" t="str">
            <v>Sous-sol</v>
          </cell>
          <cell r="E157">
            <v>104</v>
          </cell>
          <cell r="H157">
            <v>0</v>
          </cell>
          <cell r="I157">
            <v>0</v>
          </cell>
          <cell r="J157">
            <v>0</v>
          </cell>
          <cell r="K157">
            <v>0</v>
          </cell>
          <cell r="M157">
            <v>31000</v>
          </cell>
          <cell r="N157" t="str">
            <v>-</v>
          </cell>
          <cell r="Q157" t="str">
            <v>A vendre</v>
          </cell>
          <cell r="R157">
            <v>43378</v>
          </cell>
          <cell r="S157" t="str">
            <v>EJ prévisionnelle: aujourd'hui  + 15 mois !</v>
          </cell>
        </row>
        <row r="158">
          <cell r="A158" t="str">
            <v>0210-118</v>
          </cell>
          <cell r="C158" t="str">
            <v>Place de parc intérieure simple</v>
          </cell>
          <cell r="D158" t="str">
            <v>Sous-sol</v>
          </cell>
          <cell r="E158">
            <v>105</v>
          </cell>
          <cell r="H158">
            <v>0</v>
          </cell>
          <cell r="I158">
            <v>0</v>
          </cell>
          <cell r="J158">
            <v>0</v>
          </cell>
          <cell r="K158">
            <v>0</v>
          </cell>
          <cell r="M158">
            <v>31000</v>
          </cell>
          <cell r="N158" t="str">
            <v>-</v>
          </cell>
          <cell r="Q158" t="str">
            <v>A vendre</v>
          </cell>
          <cell r="R158">
            <v>43378</v>
          </cell>
          <cell r="S158" t="str">
            <v>EJ prévisionnelle: aujourd'hui  + 15 mois !</v>
          </cell>
        </row>
        <row r="159">
          <cell r="A159" t="str">
            <v>0210-119</v>
          </cell>
          <cell r="C159" t="str">
            <v>Place de parc intérieure simple</v>
          </cell>
          <cell r="D159" t="str">
            <v>Sous-sol</v>
          </cell>
          <cell r="E159">
            <v>106</v>
          </cell>
          <cell r="H159">
            <v>0</v>
          </cell>
          <cell r="I159">
            <v>0</v>
          </cell>
          <cell r="J159">
            <v>0</v>
          </cell>
          <cell r="K159">
            <v>0</v>
          </cell>
          <cell r="M159">
            <v>31000</v>
          </cell>
          <cell r="N159" t="str">
            <v>-</v>
          </cell>
          <cell r="Q159" t="str">
            <v>A vendre</v>
          </cell>
          <cell r="R159">
            <v>43378</v>
          </cell>
          <cell r="S159" t="str">
            <v>EJ prévisionnelle: aujourd'hui  + 15 mois !</v>
          </cell>
        </row>
        <row r="160">
          <cell r="A160" t="str">
            <v>0210-120</v>
          </cell>
          <cell r="C160" t="str">
            <v>Place de parc intérieure simple</v>
          </cell>
          <cell r="D160" t="str">
            <v>Sous-sol</v>
          </cell>
          <cell r="E160">
            <v>107</v>
          </cell>
          <cell r="H160">
            <v>0</v>
          </cell>
          <cell r="I160">
            <v>0</v>
          </cell>
          <cell r="J160">
            <v>0</v>
          </cell>
          <cell r="K160">
            <v>0</v>
          </cell>
          <cell r="M160">
            <v>31000</v>
          </cell>
          <cell r="N160" t="str">
            <v>-</v>
          </cell>
          <cell r="Q160" t="str">
            <v>A vendre</v>
          </cell>
          <cell r="R160">
            <v>43378</v>
          </cell>
          <cell r="S160" t="str">
            <v>EJ prévisionnelle: aujourd'hui  + 15 mois !</v>
          </cell>
        </row>
        <row r="161">
          <cell r="A161" t="str">
            <v>0210-121</v>
          </cell>
          <cell r="C161" t="str">
            <v>Place de parc intérieure simple</v>
          </cell>
          <cell r="D161" t="str">
            <v>Sous-sol</v>
          </cell>
          <cell r="E161">
            <v>108</v>
          </cell>
          <cell r="H161">
            <v>0</v>
          </cell>
          <cell r="I161">
            <v>0</v>
          </cell>
          <cell r="J161">
            <v>0</v>
          </cell>
          <cell r="K161">
            <v>0</v>
          </cell>
          <cell r="M161">
            <v>31000</v>
          </cell>
          <cell r="N161" t="str">
            <v>-</v>
          </cell>
          <cell r="Q161" t="str">
            <v>A vendre</v>
          </cell>
          <cell r="R161">
            <v>43378</v>
          </cell>
          <cell r="S161" t="str">
            <v>EJ prévisionnelle: aujourd'hui  + 15 mois !</v>
          </cell>
        </row>
        <row r="162">
          <cell r="A162" t="str">
            <v>0210-122</v>
          </cell>
          <cell r="C162" t="str">
            <v>Place de parc intérieure simple</v>
          </cell>
          <cell r="D162" t="str">
            <v>Sous-sol</v>
          </cell>
          <cell r="E162">
            <v>109</v>
          </cell>
          <cell r="H162">
            <v>0</v>
          </cell>
          <cell r="I162">
            <v>0</v>
          </cell>
          <cell r="J162">
            <v>0</v>
          </cell>
          <cell r="K162">
            <v>0</v>
          </cell>
          <cell r="M162">
            <v>31000</v>
          </cell>
          <cell r="N162" t="str">
            <v>-</v>
          </cell>
          <cell r="Q162" t="str">
            <v>A vendre</v>
          </cell>
          <cell r="R162">
            <v>43378</v>
          </cell>
          <cell r="S162" t="str">
            <v>EJ prévisionnelle: aujourd'hui  + 15 mois !</v>
          </cell>
        </row>
        <row r="163">
          <cell r="A163" t="str">
            <v>0210-123</v>
          </cell>
          <cell r="C163" t="str">
            <v>Place de parc intérieure simple</v>
          </cell>
          <cell r="D163" t="str">
            <v>Sous-sol</v>
          </cell>
          <cell r="E163">
            <v>110</v>
          </cell>
          <cell r="H163">
            <v>0</v>
          </cell>
          <cell r="I163">
            <v>0</v>
          </cell>
          <cell r="J163">
            <v>0</v>
          </cell>
          <cell r="K163">
            <v>0</v>
          </cell>
          <cell r="M163">
            <v>31000</v>
          </cell>
          <cell r="N163" t="str">
            <v>-</v>
          </cell>
          <cell r="Q163" t="str">
            <v>A vendre</v>
          </cell>
          <cell r="R163">
            <v>43378</v>
          </cell>
          <cell r="S163" t="str">
            <v>EJ prévisionnelle: aujourd'hui  + 15 mois !</v>
          </cell>
        </row>
        <row r="164">
          <cell r="A164" t="str">
            <v>0210-124</v>
          </cell>
          <cell r="C164" t="str">
            <v>Place de parc intérieure simple</v>
          </cell>
          <cell r="D164" t="str">
            <v>Sous-sol</v>
          </cell>
          <cell r="E164">
            <v>111</v>
          </cell>
          <cell r="H164">
            <v>0</v>
          </cell>
          <cell r="I164">
            <v>0</v>
          </cell>
          <cell r="J164">
            <v>0</v>
          </cell>
          <cell r="K164">
            <v>0</v>
          </cell>
          <cell r="M164">
            <v>31000</v>
          </cell>
          <cell r="N164" t="str">
            <v>-</v>
          </cell>
          <cell r="Q164" t="str">
            <v>A vendre</v>
          </cell>
          <cell r="R164">
            <v>43378</v>
          </cell>
          <cell r="S164" t="str">
            <v>EJ prévisionnelle: aujourd'hui  + 15 mois !</v>
          </cell>
        </row>
        <row r="165">
          <cell r="A165" t="str">
            <v>0210-125</v>
          </cell>
          <cell r="C165" t="str">
            <v>Place de parc intérieure simple</v>
          </cell>
          <cell r="D165" t="str">
            <v>Sous-sol</v>
          </cell>
          <cell r="E165">
            <v>112</v>
          </cell>
          <cell r="H165">
            <v>0</v>
          </cell>
          <cell r="I165">
            <v>0</v>
          </cell>
          <cell r="J165">
            <v>0</v>
          </cell>
          <cell r="K165">
            <v>0</v>
          </cell>
          <cell r="M165">
            <v>31000</v>
          </cell>
          <cell r="N165" t="str">
            <v>-</v>
          </cell>
          <cell r="Q165" t="str">
            <v>A vendre</v>
          </cell>
          <cell r="R165">
            <v>43378</v>
          </cell>
          <cell r="S165" t="str">
            <v>EJ prévisionnelle: aujourd'hui  + 15 mois !</v>
          </cell>
        </row>
        <row r="166">
          <cell r="A166" t="str">
            <v>0210-126</v>
          </cell>
          <cell r="C166" t="str">
            <v>Place de parc intérieure simple</v>
          </cell>
          <cell r="D166" t="str">
            <v>Sous-sol</v>
          </cell>
          <cell r="E166">
            <v>113</v>
          </cell>
          <cell r="H166">
            <v>0</v>
          </cell>
          <cell r="I166">
            <v>0</v>
          </cell>
          <cell r="J166">
            <v>0</v>
          </cell>
          <cell r="K166">
            <v>0</v>
          </cell>
          <cell r="M166">
            <v>31000</v>
          </cell>
          <cell r="N166" t="str">
            <v>-</v>
          </cell>
          <cell r="Q166" t="str">
            <v>A vendre</v>
          </cell>
          <cell r="R166">
            <v>43378</v>
          </cell>
          <cell r="S166" t="str">
            <v>EJ prévisionnelle: aujourd'hui  + 15 mois !</v>
          </cell>
        </row>
        <row r="167">
          <cell r="A167" t="str">
            <v>0210-127</v>
          </cell>
          <cell r="C167" t="str">
            <v>Place de parc intérieure simple</v>
          </cell>
          <cell r="D167" t="str">
            <v>Sous-sol</v>
          </cell>
          <cell r="E167">
            <v>114</v>
          </cell>
          <cell r="H167">
            <v>0</v>
          </cell>
          <cell r="I167">
            <v>0</v>
          </cell>
          <cell r="J167">
            <v>0</v>
          </cell>
          <cell r="K167">
            <v>0</v>
          </cell>
          <cell r="M167">
            <v>31000</v>
          </cell>
          <cell r="N167" t="str">
            <v>-</v>
          </cell>
          <cell r="Q167" t="str">
            <v>A vendre</v>
          </cell>
          <cell r="R167">
            <v>43378</v>
          </cell>
          <cell r="S167" t="str">
            <v>EJ prévisionnelle: aujourd'hui  + 15 mois !</v>
          </cell>
        </row>
        <row r="168">
          <cell r="A168" t="str">
            <v>0210-128</v>
          </cell>
          <cell r="C168" t="str">
            <v>Place de parc intérieure simple</v>
          </cell>
          <cell r="D168" t="str">
            <v>Sous-sol</v>
          </cell>
          <cell r="E168">
            <v>115</v>
          </cell>
          <cell r="H168">
            <v>0</v>
          </cell>
          <cell r="I168">
            <v>0</v>
          </cell>
          <cell r="J168">
            <v>0</v>
          </cell>
          <cell r="K168">
            <v>0</v>
          </cell>
          <cell r="M168">
            <v>31000</v>
          </cell>
          <cell r="N168" t="str">
            <v>-</v>
          </cell>
          <cell r="Q168" t="str">
            <v>A vendre</v>
          </cell>
          <cell r="R168">
            <v>43378</v>
          </cell>
          <cell r="S168" t="str">
            <v>EJ prévisionnelle: aujourd'hui  + 15 mois !</v>
          </cell>
        </row>
        <row r="169">
          <cell r="A169" t="str">
            <v>0210-129</v>
          </cell>
          <cell r="C169" t="str">
            <v>Place de parc intérieure simple</v>
          </cell>
          <cell r="D169" t="str">
            <v>Sous-sol</v>
          </cell>
          <cell r="E169">
            <v>116</v>
          </cell>
          <cell r="H169">
            <v>0</v>
          </cell>
          <cell r="I169">
            <v>0</v>
          </cell>
          <cell r="J169">
            <v>0</v>
          </cell>
          <cell r="K169">
            <v>0</v>
          </cell>
          <cell r="M169">
            <v>31000</v>
          </cell>
          <cell r="N169" t="str">
            <v>-</v>
          </cell>
          <cell r="Q169" t="str">
            <v>A vendre</v>
          </cell>
          <cell r="R169">
            <v>43378</v>
          </cell>
          <cell r="S169" t="str">
            <v>EJ prévisionnelle: aujourd'hui  + 15 mois !</v>
          </cell>
        </row>
        <row r="170">
          <cell r="A170" t="str">
            <v>0210-130</v>
          </cell>
          <cell r="C170" t="str">
            <v>Place de parc intérieure simple</v>
          </cell>
          <cell r="D170" t="str">
            <v>Sous-sol</v>
          </cell>
          <cell r="E170">
            <v>117</v>
          </cell>
          <cell r="H170">
            <v>0</v>
          </cell>
          <cell r="I170">
            <v>0</v>
          </cell>
          <cell r="J170">
            <v>0</v>
          </cell>
          <cell r="K170">
            <v>0</v>
          </cell>
          <cell r="M170">
            <v>31000</v>
          </cell>
          <cell r="N170" t="str">
            <v>-</v>
          </cell>
          <cell r="Q170" t="str">
            <v>A vendre</v>
          </cell>
          <cell r="R170">
            <v>43378</v>
          </cell>
          <cell r="S170" t="str">
            <v>EJ prévisionnelle: aujourd'hui  + 15 mois !</v>
          </cell>
        </row>
        <row r="171">
          <cell r="A171" t="str">
            <v>0210-131</v>
          </cell>
          <cell r="C171" t="str">
            <v>Place de parc intérieure simple</v>
          </cell>
          <cell r="D171" t="str">
            <v>Sous-sol</v>
          </cell>
          <cell r="E171">
            <v>118</v>
          </cell>
          <cell r="H171">
            <v>0</v>
          </cell>
          <cell r="I171">
            <v>0</v>
          </cell>
          <cell r="J171">
            <v>0</v>
          </cell>
          <cell r="K171">
            <v>0</v>
          </cell>
          <cell r="M171">
            <v>31000</v>
          </cell>
          <cell r="N171" t="str">
            <v>-</v>
          </cell>
          <cell r="Q171" t="str">
            <v>A vendre</v>
          </cell>
          <cell r="R171">
            <v>43378</v>
          </cell>
          <cell r="S171" t="str">
            <v>EJ prévisionnelle: aujourd'hui  + 15 mois !</v>
          </cell>
        </row>
        <row r="172">
          <cell r="A172" t="str">
            <v>0210-132</v>
          </cell>
          <cell r="C172" t="str">
            <v>Place de parc intérieure simple</v>
          </cell>
          <cell r="D172" t="str">
            <v>Sous-sol</v>
          </cell>
          <cell r="E172">
            <v>119</v>
          </cell>
          <cell r="H172">
            <v>0</v>
          </cell>
          <cell r="I172">
            <v>0</v>
          </cell>
          <cell r="J172">
            <v>0</v>
          </cell>
          <cell r="K172">
            <v>0</v>
          </cell>
          <cell r="M172">
            <v>31000</v>
          </cell>
          <cell r="N172" t="str">
            <v>-</v>
          </cell>
          <cell r="Q172" t="str">
            <v>A vendre</v>
          </cell>
          <cell r="R172">
            <v>43378</v>
          </cell>
          <cell r="S172" t="str">
            <v>EJ prévisionnelle: aujourd'hui  + 15 mois !</v>
          </cell>
        </row>
        <row r="173">
          <cell r="A173" t="str">
            <v>0210-133</v>
          </cell>
          <cell r="C173" t="str">
            <v>Place de parc intérieure simple</v>
          </cell>
          <cell r="D173" t="str">
            <v>Sous-sol</v>
          </cell>
          <cell r="E173">
            <v>120</v>
          </cell>
          <cell r="H173">
            <v>0</v>
          </cell>
          <cell r="I173">
            <v>0</v>
          </cell>
          <cell r="J173">
            <v>0</v>
          </cell>
          <cell r="K173">
            <v>0</v>
          </cell>
          <cell r="M173">
            <v>31000</v>
          </cell>
          <cell r="N173" t="str">
            <v>-</v>
          </cell>
          <cell r="Q173" t="str">
            <v>A vendre</v>
          </cell>
          <cell r="R173">
            <v>43378</v>
          </cell>
          <cell r="S173" t="str">
            <v>EJ prévisionnelle: aujourd'hui  + 15 mois !</v>
          </cell>
        </row>
        <row r="174">
          <cell r="A174" t="str">
            <v>0210-134</v>
          </cell>
          <cell r="C174" t="str">
            <v>Place de parc intérieure simple</v>
          </cell>
          <cell r="D174" t="str">
            <v>Sous-sol</v>
          </cell>
          <cell r="E174">
            <v>121</v>
          </cell>
          <cell r="H174">
            <v>0</v>
          </cell>
          <cell r="I174">
            <v>0</v>
          </cell>
          <cell r="J174">
            <v>0</v>
          </cell>
          <cell r="K174">
            <v>0</v>
          </cell>
          <cell r="M174">
            <v>31000</v>
          </cell>
          <cell r="N174" t="str">
            <v>-</v>
          </cell>
          <cell r="Q174" t="str">
            <v>A vendre</v>
          </cell>
          <cell r="R174">
            <v>43378</v>
          </cell>
          <cell r="S174" t="str">
            <v>EJ prévisionnelle: aujourd'hui  + 15 mois !</v>
          </cell>
        </row>
        <row r="175">
          <cell r="A175" t="str">
            <v>0210-135</v>
          </cell>
          <cell r="C175" t="str">
            <v>Place de parc intérieure simple</v>
          </cell>
          <cell r="D175" t="str">
            <v>Sous-sol</v>
          </cell>
          <cell r="E175">
            <v>122</v>
          </cell>
          <cell r="H175">
            <v>0</v>
          </cell>
          <cell r="I175">
            <v>0</v>
          </cell>
          <cell r="J175">
            <v>0</v>
          </cell>
          <cell r="K175">
            <v>0</v>
          </cell>
          <cell r="M175">
            <v>31000</v>
          </cell>
          <cell r="N175" t="str">
            <v>-</v>
          </cell>
          <cell r="Q175" t="str">
            <v>A vendre</v>
          </cell>
          <cell r="R175">
            <v>43378</v>
          </cell>
          <cell r="S175" t="str">
            <v>EJ prévisionnelle: aujourd'hui  + 15 mois !</v>
          </cell>
        </row>
        <row r="176">
          <cell r="A176" t="str">
            <v>0210-136</v>
          </cell>
          <cell r="C176" t="str">
            <v>Place de parc extérieure simple</v>
          </cell>
          <cell r="E176">
            <v>1</v>
          </cell>
          <cell r="H176">
            <v>0</v>
          </cell>
          <cell r="I176">
            <v>0</v>
          </cell>
          <cell r="J176">
            <v>0</v>
          </cell>
          <cell r="K176">
            <v>0</v>
          </cell>
          <cell r="M176">
            <v>0</v>
          </cell>
          <cell r="N176" t="str">
            <v>-</v>
          </cell>
          <cell r="Q176" t="str">
            <v>A vendre</v>
          </cell>
          <cell r="R176">
            <v>43378</v>
          </cell>
          <cell r="S176" t="str">
            <v>EJ prévisionnelle: aujourd'hui  + 15 mois !</v>
          </cell>
        </row>
        <row r="177">
          <cell r="A177" t="str">
            <v>0210-137</v>
          </cell>
          <cell r="C177" t="str">
            <v>Place de parc extérieure simple</v>
          </cell>
          <cell r="E177">
            <v>2</v>
          </cell>
          <cell r="H177">
            <v>0</v>
          </cell>
          <cell r="I177">
            <v>0</v>
          </cell>
          <cell r="J177">
            <v>0</v>
          </cell>
          <cell r="K177">
            <v>0</v>
          </cell>
          <cell r="M177">
            <v>0</v>
          </cell>
          <cell r="N177" t="str">
            <v>-</v>
          </cell>
          <cell r="Q177" t="str">
            <v>A vendre</v>
          </cell>
          <cell r="R177">
            <v>43378</v>
          </cell>
          <cell r="S177" t="str">
            <v>EJ prévisionnelle: aujourd'hui  + 15 mois !</v>
          </cell>
        </row>
        <row r="178">
          <cell r="A178" t="str">
            <v>0210-138</v>
          </cell>
          <cell r="C178" t="str">
            <v>Place de parc extérieure simple</v>
          </cell>
          <cell r="E178">
            <v>3</v>
          </cell>
          <cell r="H178">
            <v>0</v>
          </cell>
          <cell r="I178">
            <v>0</v>
          </cell>
          <cell r="J178">
            <v>0</v>
          </cell>
          <cell r="K178">
            <v>0</v>
          </cell>
          <cell r="M178">
            <v>0</v>
          </cell>
          <cell r="N178" t="str">
            <v>-</v>
          </cell>
          <cell r="Q178" t="str">
            <v>A vendre</v>
          </cell>
          <cell r="R178">
            <v>43378</v>
          </cell>
          <cell r="S178" t="str">
            <v>EJ prévisionnelle: aujourd'hui  + 15 mois !</v>
          </cell>
        </row>
        <row r="179">
          <cell r="A179" t="str">
            <v>0210-139</v>
          </cell>
          <cell r="C179" t="str">
            <v>Place de parc extérieure simple</v>
          </cell>
          <cell r="E179">
            <v>4</v>
          </cell>
          <cell r="H179">
            <v>0</v>
          </cell>
          <cell r="I179">
            <v>0</v>
          </cell>
          <cell r="J179">
            <v>0</v>
          </cell>
          <cell r="K179">
            <v>0</v>
          </cell>
          <cell r="M179">
            <v>0</v>
          </cell>
          <cell r="N179" t="str">
            <v>-</v>
          </cell>
          <cell r="Q179" t="str">
            <v>A vendre</v>
          </cell>
          <cell r="R179">
            <v>43378</v>
          </cell>
          <cell r="S179" t="str">
            <v>EJ prévisionnelle: aujourd'hui  + 15 mois !</v>
          </cell>
        </row>
        <row r="180">
          <cell r="A180" t="str">
            <v>0210-140</v>
          </cell>
          <cell r="C180" t="str">
            <v>Place de parc extérieure simple</v>
          </cell>
          <cell r="E180">
            <v>5</v>
          </cell>
          <cell r="H180">
            <v>0</v>
          </cell>
          <cell r="I180">
            <v>0</v>
          </cell>
          <cell r="J180">
            <v>0</v>
          </cell>
          <cell r="K180">
            <v>0</v>
          </cell>
          <cell r="M180">
            <v>0</v>
          </cell>
          <cell r="N180" t="str">
            <v>-</v>
          </cell>
          <cell r="Q180" t="str">
            <v>A vendre</v>
          </cell>
          <cell r="R180">
            <v>43378</v>
          </cell>
          <cell r="S180" t="str">
            <v>EJ prévisionnelle: aujourd'hui  + 15 mois !</v>
          </cell>
        </row>
        <row r="181">
          <cell r="A181" t="str">
            <v>0210-141</v>
          </cell>
          <cell r="C181" t="str">
            <v>Place de parc extérieure simple</v>
          </cell>
          <cell r="E181">
            <v>6</v>
          </cell>
          <cell r="H181">
            <v>0</v>
          </cell>
          <cell r="I181">
            <v>0</v>
          </cell>
          <cell r="J181">
            <v>0</v>
          </cell>
          <cell r="K181">
            <v>0</v>
          </cell>
          <cell r="M181">
            <v>0</v>
          </cell>
          <cell r="N181" t="str">
            <v>-</v>
          </cell>
          <cell r="Q181" t="str">
            <v>A vendre</v>
          </cell>
          <cell r="R181">
            <v>43378</v>
          </cell>
          <cell r="S181" t="str">
            <v>EJ prévisionnelle: aujourd'hui  + 15 mois !</v>
          </cell>
        </row>
        <row r="182">
          <cell r="A182" t="str">
            <v>0210-142</v>
          </cell>
          <cell r="C182" t="str">
            <v>Place de parc extérieure simple</v>
          </cell>
          <cell r="E182">
            <v>7</v>
          </cell>
          <cell r="H182">
            <v>0</v>
          </cell>
          <cell r="I182">
            <v>0</v>
          </cell>
          <cell r="J182">
            <v>0</v>
          </cell>
          <cell r="K182">
            <v>0</v>
          </cell>
          <cell r="M182">
            <v>0</v>
          </cell>
          <cell r="N182" t="str">
            <v>-</v>
          </cell>
          <cell r="Q182" t="str">
            <v>A vendre</v>
          </cell>
          <cell r="R182">
            <v>43378</v>
          </cell>
          <cell r="S182" t="str">
            <v>EJ prévisionnelle: aujourd'hui  + 15 mois !</v>
          </cell>
        </row>
        <row r="183">
          <cell r="A183" t="str">
            <v>0210-143</v>
          </cell>
          <cell r="C183" t="str">
            <v>Place de parc extérieure simple</v>
          </cell>
          <cell r="E183">
            <v>8</v>
          </cell>
          <cell r="H183">
            <v>0</v>
          </cell>
          <cell r="I183">
            <v>0</v>
          </cell>
          <cell r="J183">
            <v>0</v>
          </cell>
          <cell r="K183">
            <v>0</v>
          </cell>
          <cell r="M183">
            <v>0</v>
          </cell>
          <cell r="N183" t="str">
            <v>-</v>
          </cell>
          <cell r="Q183" t="str">
            <v>A vendre</v>
          </cell>
          <cell r="R183">
            <v>43378</v>
          </cell>
          <cell r="S183" t="str">
            <v>EJ prévisionnelle: aujourd'hui  + 15 mois !</v>
          </cell>
        </row>
        <row r="184">
          <cell r="A184" t="str">
            <v>0210-144</v>
          </cell>
          <cell r="C184" t="str">
            <v>Place de parc extérieure simple</v>
          </cell>
          <cell r="E184">
            <v>9</v>
          </cell>
          <cell r="H184">
            <v>0</v>
          </cell>
          <cell r="I184">
            <v>0</v>
          </cell>
          <cell r="J184">
            <v>0</v>
          </cell>
          <cell r="K184">
            <v>0</v>
          </cell>
          <cell r="M184">
            <v>0</v>
          </cell>
          <cell r="N184" t="str">
            <v>-</v>
          </cell>
          <cell r="Q184" t="str">
            <v>A vendre</v>
          </cell>
          <cell r="R184">
            <v>43378</v>
          </cell>
          <cell r="S184" t="str">
            <v>EJ prévisionnelle: aujourd'hui  + 15 mois !</v>
          </cell>
        </row>
        <row r="185">
          <cell r="A185" t="str">
            <v>0210-145</v>
          </cell>
          <cell r="C185" t="str">
            <v>Place de parc extérieure simple</v>
          </cell>
          <cell r="E185">
            <v>10</v>
          </cell>
          <cell r="H185">
            <v>0</v>
          </cell>
          <cell r="I185">
            <v>0</v>
          </cell>
          <cell r="J185">
            <v>0</v>
          </cell>
          <cell r="K185">
            <v>0</v>
          </cell>
          <cell r="M185">
            <v>0</v>
          </cell>
          <cell r="N185" t="str">
            <v>-</v>
          </cell>
          <cell r="Q185" t="str">
            <v>A vendre</v>
          </cell>
          <cell r="R185">
            <v>43378</v>
          </cell>
          <cell r="S185" t="str">
            <v>EJ prévisionnelle: aujourd'hui  + 15 mois !</v>
          </cell>
        </row>
        <row r="186">
          <cell r="A186" t="str">
            <v>0210-146</v>
          </cell>
          <cell r="C186" t="str">
            <v>Place de parc extérieure simple</v>
          </cell>
          <cell r="E186">
            <v>11</v>
          </cell>
          <cell r="H186">
            <v>0</v>
          </cell>
          <cell r="I186">
            <v>0</v>
          </cell>
          <cell r="J186">
            <v>0</v>
          </cell>
          <cell r="K186">
            <v>0</v>
          </cell>
          <cell r="M186">
            <v>0</v>
          </cell>
          <cell r="N186" t="str">
            <v>-</v>
          </cell>
          <cell r="Q186" t="str">
            <v>A vendre</v>
          </cell>
          <cell r="R186">
            <v>43378</v>
          </cell>
          <cell r="S186" t="str">
            <v>EJ prévisionnelle: aujourd'hui  + 15 mois !</v>
          </cell>
        </row>
        <row r="187">
          <cell r="A187" t="str">
            <v>0210-147</v>
          </cell>
          <cell r="C187" t="str">
            <v>Place de parc extérieure simple</v>
          </cell>
          <cell r="E187">
            <v>12</v>
          </cell>
          <cell r="H187">
            <v>0</v>
          </cell>
          <cell r="I187">
            <v>0</v>
          </cell>
          <cell r="J187">
            <v>0</v>
          </cell>
          <cell r="K187">
            <v>0</v>
          </cell>
          <cell r="M187">
            <v>0</v>
          </cell>
          <cell r="N187" t="str">
            <v>-</v>
          </cell>
          <cell r="Q187" t="str">
            <v>A vendre</v>
          </cell>
          <cell r="R187">
            <v>43378</v>
          </cell>
          <cell r="S187" t="str">
            <v>EJ prévisionnelle: aujourd'hui  + 15 mois !</v>
          </cell>
        </row>
        <row r="188">
          <cell r="A188" t="str">
            <v>0210-148</v>
          </cell>
          <cell r="C188" t="str">
            <v>Place de parc extérieure simple</v>
          </cell>
          <cell r="E188">
            <v>13</v>
          </cell>
          <cell r="H188">
            <v>0</v>
          </cell>
          <cell r="I188">
            <v>0</v>
          </cell>
          <cell r="J188">
            <v>0</v>
          </cell>
          <cell r="K188">
            <v>0</v>
          </cell>
          <cell r="M188">
            <v>0</v>
          </cell>
          <cell r="N188" t="str">
            <v>-</v>
          </cell>
          <cell r="Q188" t="str">
            <v>A vendre</v>
          </cell>
          <cell r="R188">
            <v>43378</v>
          </cell>
          <cell r="S188" t="str">
            <v>EJ prévisionnelle: aujourd'hui  + 15 mois !</v>
          </cell>
        </row>
        <row r="189">
          <cell r="A189" t="str">
            <v>0210-149</v>
          </cell>
          <cell r="C189" t="str">
            <v>Place de parc extérieure simple</v>
          </cell>
          <cell r="E189">
            <v>14</v>
          </cell>
          <cell r="H189">
            <v>0</v>
          </cell>
          <cell r="I189">
            <v>0</v>
          </cell>
          <cell r="J189">
            <v>0</v>
          </cell>
          <cell r="K189">
            <v>0</v>
          </cell>
          <cell r="M189">
            <v>0</v>
          </cell>
          <cell r="N189" t="str">
            <v>-</v>
          </cell>
          <cell r="Q189" t="str">
            <v>A vendre</v>
          </cell>
          <cell r="R189">
            <v>43378</v>
          </cell>
          <cell r="S189" t="str">
            <v>EJ prévisionnelle: aujourd'hui  + 15 mois !</v>
          </cell>
        </row>
        <row r="190">
          <cell r="A190" t="str">
            <v>0210-150</v>
          </cell>
          <cell r="C190" t="str">
            <v>Place de parc extérieure simple</v>
          </cell>
          <cell r="E190">
            <v>15</v>
          </cell>
          <cell r="H190">
            <v>0</v>
          </cell>
          <cell r="I190">
            <v>0</v>
          </cell>
          <cell r="J190">
            <v>0</v>
          </cell>
          <cell r="K190">
            <v>0</v>
          </cell>
          <cell r="M190">
            <v>0</v>
          </cell>
          <cell r="N190" t="str">
            <v>-</v>
          </cell>
          <cell r="Q190" t="str">
            <v>A vendre</v>
          </cell>
          <cell r="R190">
            <v>43378</v>
          </cell>
          <cell r="S190" t="str">
            <v>EJ prévisionnelle: aujourd'hui  + 15 mois !</v>
          </cell>
        </row>
        <row r="191">
          <cell r="A191" t="str">
            <v>0210-151</v>
          </cell>
          <cell r="C191" t="str">
            <v>Place de parc extérieure simple</v>
          </cell>
          <cell r="E191">
            <v>16</v>
          </cell>
          <cell r="H191">
            <v>0</v>
          </cell>
          <cell r="I191">
            <v>0</v>
          </cell>
          <cell r="J191">
            <v>0</v>
          </cell>
          <cell r="K191">
            <v>0</v>
          </cell>
          <cell r="M191">
            <v>0</v>
          </cell>
          <cell r="N191" t="str">
            <v>-</v>
          </cell>
          <cell r="Q191" t="str">
            <v>A vendre</v>
          </cell>
          <cell r="R191">
            <v>43378</v>
          </cell>
          <cell r="S191" t="str">
            <v>EJ prévisionnelle: aujourd'hui  + 15 mois !</v>
          </cell>
        </row>
        <row r="192">
          <cell r="A192" t="str">
            <v>0210-152</v>
          </cell>
          <cell r="C192" t="str">
            <v>Place de parc extérieure simple</v>
          </cell>
          <cell r="E192">
            <v>17</v>
          </cell>
          <cell r="H192">
            <v>0</v>
          </cell>
          <cell r="I192">
            <v>0</v>
          </cell>
          <cell r="J192">
            <v>0</v>
          </cell>
          <cell r="K192">
            <v>0</v>
          </cell>
          <cell r="M192">
            <v>0</v>
          </cell>
          <cell r="N192" t="str">
            <v>-</v>
          </cell>
          <cell r="Q192" t="str">
            <v>A vendre</v>
          </cell>
          <cell r="R192">
            <v>43378</v>
          </cell>
          <cell r="S192" t="str">
            <v>EJ prévisionnelle: aujourd'hui  + 15 mois !</v>
          </cell>
        </row>
        <row r="193">
          <cell r="A193" t="str">
            <v>0210-153</v>
          </cell>
          <cell r="C193" t="str">
            <v>Place de parc extérieure simple</v>
          </cell>
          <cell r="E193">
            <v>18</v>
          </cell>
          <cell r="H193">
            <v>0</v>
          </cell>
          <cell r="I193">
            <v>0</v>
          </cell>
          <cell r="J193">
            <v>0</v>
          </cell>
          <cell r="K193">
            <v>0</v>
          </cell>
          <cell r="M193">
            <v>0</v>
          </cell>
          <cell r="N193" t="str">
            <v>-</v>
          </cell>
          <cell r="Q193" t="str">
            <v>A vendre</v>
          </cell>
          <cell r="R193">
            <v>43378</v>
          </cell>
          <cell r="S193" t="str">
            <v>EJ prévisionnelle: aujourd'hui  + 15 mois !</v>
          </cell>
        </row>
        <row r="194">
          <cell r="A194" t="str">
            <v>0210-154</v>
          </cell>
          <cell r="C194" t="str">
            <v>Place de parc extérieure simple</v>
          </cell>
          <cell r="E194">
            <v>19</v>
          </cell>
          <cell r="H194">
            <v>0</v>
          </cell>
          <cell r="I194">
            <v>0</v>
          </cell>
          <cell r="J194">
            <v>0</v>
          </cell>
          <cell r="K194">
            <v>0</v>
          </cell>
          <cell r="M194">
            <v>0</v>
          </cell>
          <cell r="N194" t="str">
            <v>-</v>
          </cell>
          <cell r="Q194" t="str">
            <v>A vendre</v>
          </cell>
          <cell r="R194">
            <v>43378</v>
          </cell>
          <cell r="S194" t="str">
            <v>EJ prévisionnelle: aujourd'hui  + 15 mois !</v>
          </cell>
        </row>
        <row r="195">
          <cell r="A195" t="str">
            <v>0210-155</v>
          </cell>
          <cell r="C195" t="str">
            <v>Place de parc extérieure simple</v>
          </cell>
          <cell r="E195">
            <v>20</v>
          </cell>
          <cell r="H195">
            <v>0</v>
          </cell>
          <cell r="I195">
            <v>0</v>
          </cell>
          <cell r="J195">
            <v>0</v>
          </cell>
          <cell r="K195">
            <v>0</v>
          </cell>
          <cell r="M195">
            <v>0</v>
          </cell>
          <cell r="N195" t="str">
            <v>-</v>
          </cell>
          <cell r="Q195" t="str">
            <v>A vendre</v>
          </cell>
          <cell r="R195">
            <v>43378</v>
          </cell>
          <cell r="S195" t="str">
            <v>EJ prévisionnelle: aujourd'hui  + 15 mois !</v>
          </cell>
        </row>
      </sheetData>
      <sheetData sheetId="29">
        <row r="6">
          <cell r="L6"/>
        </row>
        <row r="7">
          <cell r="L7"/>
        </row>
        <row r="8">
          <cell r="L8"/>
        </row>
        <row r="9">
          <cell r="L9"/>
        </row>
        <row r="10">
          <cell r="L10"/>
        </row>
        <row r="11">
          <cell r="L11"/>
        </row>
        <row r="12">
          <cell r="L12"/>
        </row>
        <row r="13">
          <cell r="L13"/>
        </row>
        <row r="14">
          <cell r="L14"/>
        </row>
        <row r="15">
          <cell r="L15"/>
        </row>
        <row r="16">
          <cell r="L16"/>
        </row>
        <row r="17">
          <cell r="L17"/>
        </row>
        <row r="18">
          <cell r="L18"/>
        </row>
        <row r="19">
          <cell r="L19"/>
        </row>
        <row r="20">
          <cell r="L20"/>
        </row>
        <row r="21">
          <cell r="L21"/>
        </row>
        <row r="22">
          <cell r="L22"/>
        </row>
        <row r="23">
          <cell r="L23"/>
        </row>
        <row r="106">
          <cell r="A106" t="str">
            <v>0175-01</v>
          </cell>
          <cell r="B106" t="str">
            <v>-</v>
          </cell>
          <cell r="C106" t="str">
            <v>Appartement</v>
          </cell>
          <cell r="D106" t="str">
            <v>Rez</v>
          </cell>
          <cell r="E106" t="str">
            <v>Sud Ouest</v>
          </cell>
          <cell r="F106">
            <v>4</v>
          </cell>
          <cell r="G106">
            <v>102.5</v>
          </cell>
          <cell r="I106">
            <v>22.4</v>
          </cell>
          <cell r="K106">
            <v>0</v>
          </cell>
          <cell r="N106">
            <v>620000</v>
          </cell>
          <cell r="O106" t="str">
            <v>Brêchet Sandra</v>
          </cell>
          <cell r="Q106" t="str">
            <v>Pré réservé</v>
          </cell>
          <cell r="R106">
            <v>43378</v>
          </cell>
          <cell r="S106" t="str">
            <v>EJ prévisionnelle: aujourd'hui  + 15 mois !</v>
          </cell>
        </row>
        <row r="107">
          <cell r="A107" t="str">
            <v>0175-02</v>
          </cell>
          <cell r="B107" t="str">
            <v>-</v>
          </cell>
          <cell r="C107" t="str">
            <v>Appartement</v>
          </cell>
          <cell r="D107" t="str">
            <v>Rez</v>
          </cell>
          <cell r="E107" t="str">
            <v>Sud Est</v>
          </cell>
          <cell r="F107">
            <v>3</v>
          </cell>
          <cell r="G107">
            <v>85</v>
          </cell>
          <cell r="I107">
            <v>22.4</v>
          </cell>
          <cell r="K107">
            <v>0</v>
          </cell>
          <cell r="N107">
            <v>505000</v>
          </cell>
          <cell r="O107" t="str">
            <v>Mme Lena Larsson/Mme Julie Guex</v>
          </cell>
          <cell r="Q107" t="str">
            <v>Pré réservé</v>
          </cell>
          <cell r="R107">
            <v>43378</v>
          </cell>
          <cell r="S107" t="str">
            <v>EJ prévisionnelle: aujourd'hui  + 15 mois !</v>
          </cell>
          <cell r="AQ107" t="str">
            <v>Les Marens</v>
          </cell>
        </row>
        <row r="108">
          <cell r="A108" t="str">
            <v>0175-03</v>
          </cell>
          <cell r="B108" t="str">
            <v>-</v>
          </cell>
          <cell r="C108" t="str">
            <v>Appartement</v>
          </cell>
          <cell r="D108" t="str">
            <v>1er</v>
          </cell>
          <cell r="E108" t="str">
            <v>Sud Ouest</v>
          </cell>
          <cell r="F108">
            <v>4</v>
          </cell>
          <cell r="G108">
            <v>102.5</v>
          </cell>
          <cell r="I108">
            <v>19.3</v>
          </cell>
          <cell r="K108">
            <v>0</v>
          </cell>
          <cell r="N108">
            <v>600000</v>
          </cell>
          <cell r="O108" t="str">
            <v>-</v>
          </cell>
          <cell r="Q108" t="str">
            <v>A vendre</v>
          </cell>
          <cell r="R108">
            <v>43378</v>
          </cell>
          <cell r="S108" t="str">
            <v>EJ prévisionnelle: aujourd'hui  + 15 mois !</v>
          </cell>
          <cell r="AQ108" t="str">
            <v>Rue du Verger-des-Fontaines</v>
          </cell>
        </row>
        <row r="109">
          <cell r="A109" t="str">
            <v>0175-04</v>
          </cell>
          <cell r="B109" t="str">
            <v>-</v>
          </cell>
          <cell r="C109" t="str">
            <v>Appartement</v>
          </cell>
          <cell r="D109" t="str">
            <v xml:space="preserve">1er </v>
          </cell>
          <cell r="E109" t="str">
            <v>Sud Est</v>
          </cell>
          <cell r="F109">
            <v>4</v>
          </cell>
          <cell r="G109">
            <v>102.5</v>
          </cell>
          <cell r="I109">
            <v>19.3</v>
          </cell>
          <cell r="K109">
            <v>0</v>
          </cell>
          <cell r="N109">
            <v>600000</v>
          </cell>
          <cell r="O109" t="str">
            <v>-</v>
          </cell>
          <cell r="Q109" t="str">
            <v>A vendre</v>
          </cell>
          <cell r="R109">
            <v>43378</v>
          </cell>
          <cell r="S109" t="str">
            <v>EJ prévisionnelle: aujourd'hui  + 15 mois !</v>
          </cell>
          <cell r="AQ109" t="str">
            <v>Marin-Epagnier</v>
          </cell>
        </row>
        <row r="110">
          <cell r="A110" t="str">
            <v>0175-05</v>
          </cell>
          <cell r="B110" t="str">
            <v>-</v>
          </cell>
          <cell r="C110" t="str">
            <v>Appartement</v>
          </cell>
          <cell r="D110" t="str">
            <v>2ème</v>
          </cell>
          <cell r="E110" t="str">
            <v>Sud Ouest</v>
          </cell>
          <cell r="F110">
            <v>4</v>
          </cell>
          <cell r="G110">
            <v>102.5</v>
          </cell>
          <cell r="I110">
            <v>19.3</v>
          </cell>
          <cell r="K110">
            <v>0</v>
          </cell>
          <cell r="N110">
            <v>605000</v>
          </cell>
          <cell r="O110" t="str">
            <v>-</v>
          </cell>
          <cell r="Q110" t="str">
            <v>A vendre</v>
          </cell>
          <cell r="R110">
            <v>43378</v>
          </cell>
          <cell r="S110" t="str">
            <v>EJ prévisionnelle: aujourd'hui  + 15 mois !</v>
          </cell>
        </row>
        <row r="111">
          <cell r="A111" t="str">
            <v>0175-06</v>
          </cell>
          <cell r="B111" t="str">
            <v>-</v>
          </cell>
          <cell r="C111" t="str">
            <v>Appartement</v>
          </cell>
          <cell r="D111" t="str">
            <v xml:space="preserve">2ème </v>
          </cell>
          <cell r="E111" t="str">
            <v>Sud Est</v>
          </cell>
          <cell r="F111">
            <v>4</v>
          </cell>
          <cell r="G111">
            <v>102.5</v>
          </cell>
          <cell r="I111">
            <v>19.3</v>
          </cell>
          <cell r="K111">
            <v>0</v>
          </cell>
          <cell r="N111">
            <v>605000</v>
          </cell>
          <cell r="O111" t="str">
            <v>-</v>
          </cell>
          <cell r="Q111" t="str">
            <v>A vendre</v>
          </cell>
          <cell r="R111">
            <v>43378</v>
          </cell>
          <cell r="S111" t="str">
            <v>EJ prévisionnelle: aujourd'hui  + 15 mois !</v>
          </cell>
        </row>
        <row r="112">
          <cell r="A112" t="str">
            <v>0175-07</v>
          </cell>
          <cell r="B112" t="str">
            <v>-</v>
          </cell>
          <cell r="C112" t="str">
            <v>Appartement</v>
          </cell>
          <cell r="D112" t="str">
            <v>3ème</v>
          </cell>
          <cell r="E112" t="str">
            <v>Sud Ouest</v>
          </cell>
          <cell r="F112">
            <v>4</v>
          </cell>
          <cell r="G112">
            <v>95.4</v>
          </cell>
          <cell r="I112">
            <v>19.3</v>
          </cell>
          <cell r="K112">
            <v>0</v>
          </cell>
          <cell r="N112">
            <v>595000</v>
          </cell>
          <cell r="O112" t="str">
            <v>-</v>
          </cell>
          <cell r="Q112" t="str">
            <v>A vendre</v>
          </cell>
          <cell r="R112">
            <v>43378</v>
          </cell>
          <cell r="S112" t="str">
            <v>EJ prévisionnelle: aujourd'hui  + 15 mois !</v>
          </cell>
        </row>
        <row r="113">
          <cell r="A113" t="str">
            <v>0175-08</v>
          </cell>
          <cell r="B113" t="str">
            <v>-</v>
          </cell>
          <cell r="C113" t="str">
            <v>Appartement</v>
          </cell>
          <cell r="D113" t="str">
            <v>3ème</v>
          </cell>
          <cell r="E113" t="str">
            <v>Sud Est</v>
          </cell>
          <cell r="F113">
            <v>4</v>
          </cell>
          <cell r="G113">
            <v>95.4</v>
          </cell>
          <cell r="I113">
            <v>19.3</v>
          </cell>
          <cell r="K113">
            <v>0</v>
          </cell>
          <cell r="N113">
            <v>595000</v>
          </cell>
          <cell r="O113" t="str">
            <v>-</v>
          </cell>
          <cell r="Q113" t="str">
            <v>A vendre</v>
          </cell>
          <cell r="R113">
            <v>43378</v>
          </cell>
          <cell r="S113" t="str">
            <v>EJ prévisionnelle: aujourd'hui  + 15 mois !</v>
          </cell>
        </row>
        <row r="114">
          <cell r="A114" t="str">
            <v>0175-09</v>
          </cell>
          <cell r="B114" t="str">
            <v>-</v>
          </cell>
          <cell r="C114" t="str">
            <v>Place de parc intérieure simple</v>
          </cell>
          <cell r="D114" t="str">
            <v>Sous-sol</v>
          </cell>
          <cell r="E114">
            <v>1</v>
          </cell>
          <cell r="F114" t="str">
            <v>-</v>
          </cell>
          <cell r="G114" t="str">
            <v>-</v>
          </cell>
          <cell r="I114" t="str">
            <v>-</v>
          </cell>
          <cell r="K114" t="str">
            <v>-</v>
          </cell>
          <cell r="N114">
            <v>29000</v>
          </cell>
          <cell r="O114" t="str">
            <v>-</v>
          </cell>
          <cell r="Q114" t="str">
            <v>A vendre</v>
          </cell>
          <cell r="R114">
            <v>43378</v>
          </cell>
          <cell r="S114" t="str">
            <v>EJ prévisionnelle: aujourd'hui  + 15 mois !</v>
          </cell>
        </row>
        <row r="115">
          <cell r="A115" t="str">
            <v>0175-10</v>
          </cell>
          <cell r="B115" t="str">
            <v>-</v>
          </cell>
          <cell r="C115" t="str">
            <v>Place de parc intérieure simple</v>
          </cell>
          <cell r="D115" t="str">
            <v>Sous-sol</v>
          </cell>
          <cell r="E115">
            <v>2</v>
          </cell>
          <cell r="F115" t="str">
            <v>-</v>
          </cell>
          <cell r="G115" t="str">
            <v>-</v>
          </cell>
          <cell r="I115" t="str">
            <v>-</v>
          </cell>
          <cell r="K115" t="str">
            <v>-</v>
          </cell>
          <cell r="N115">
            <v>29000</v>
          </cell>
          <cell r="O115" t="str">
            <v>-</v>
          </cell>
          <cell r="Q115" t="str">
            <v>A vendre</v>
          </cell>
          <cell r="R115">
            <v>43378</v>
          </cell>
          <cell r="S115" t="str">
            <v>EJ prévisionnelle: aujourd'hui  + 15 mois !</v>
          </cell>
        </row>
        <row r="116">
          <cell r="A116" t="str">
            <v>0175-11</v>
          </cell>
          <cell r="B116" t="str">
            <v>-</v>
          </cell>
          <cell r="C116" t="str">
            <v>Place de parc intérieure simple</v>
          </cell>
          <cell r="D116" t="str">
            <v>Sous-sol</v>
          </cell>
          <cell r="E116">
            <v>3</v>
          </cell>
          <cell r="F116" t="str">
            <v>-</v>
          </cell>
          <cell r="G116" t="str">
            <v>-</v>
          </cell>
          <cell r="I116" t="str">
            <v>-</v>
          </cell>
          <cell r="K116" t="str">
            <v>-</v>
          </cell>
          <cell r="N116">
            <v>29000</v>
          </cell>
          <cell r="O116" t="str">
            <v>-</v>
          </cell>
          <cell r="Q116" t="str">
            <v>A vendre</v>
          </cell>
          <cell r="R116">
            <v>43378</v>
          </cell>
          <cell r="S116" t="str">
            <v>EJ prévisionnelle: aujourd'hui  + 15 mois !</v>
          </cell>
        </row>
        <row r="117">
          <cell r="A117" t="str">
            <v>0175-12</v>
          </cell>
          <cell r="B117" t="str">
            <v>-</v>
          </cell>
          <cell r="C117" t="str">
            <v>Place de parc intérieure simple</v>
          </cell>
          <cell r="D117" t="str">
            <v>Sous-sol</v>
          </cell>
          <cell r="E117">
            <v>4</v>
          </cell>
          <cell r="F117" t="str">
            <v>-</v>
          </cell>
          <cell r="G117" t="str">
            <v>-</v>
          </cell>
          <cell r="I117" t="str">
            <v>-</v>
          </cell>
          <cell r="K117" t="str">
            <v>-</v>
          </cell>
          <cell r="N117">
            <v>29000</v>
          </cell>
          <cell r="O117" t="str">
            <v>-</v>
          </cell>
          <cell r="Q117" t="str">
            <v>A vendre</v>
          </cell>
          <cell r="R117">
            <v>43378</v>
          </cell>
          <cell r="S117" t="str">
            <v>EJ prévisionnelle: aujourd'hui  + 15 mois !</v>
          </cell>
        </row>
        <row r="118">
          <cell r="A118" t="str">
            <v>0175-13</v>
          </cell>
          <cell r="B118" t="str">
            <v>-</v>
          </cell>
          <cell r="C118" t="str">
            <v>Place de parc intérieure simple</v>
          </cell>
          <cell r="D118" t="str">
            <v>Sous-sol</v>
          </cell>
          <cell r="E118">
            <v>5</v>
          </cell>
          <cell r="F118" t="str">
            <v>-</v>
          </cell>
          <cell r="G118" t="str">
            <v>-</v>
          </cell>
          <cell r="I118" t="str">
            <v>-</v>
          </cell>
          <cell r="K118" t="str">
            <v>-</v>
          </cell>
          <cell r="N118">
            <v>29000</v>
          </cell>
          <cell r="O118" t="str">
            <v>-</v>
          </cell>
          <cell r="Q118" t="str">
            <v>A vendre</v>
          </cell>
          <cell r="R118">
            <v>43378</v>
          </cell>
          <cell r="S118" t="str">
            <v>EJ prévisionnelle: aujourd'hui  + 15 mois !</v>
          </cell>
        </row>
        <row r="119">
          <cell r="A119" t="str">
            <v>0175-14</v>
          </cell>
          <cell r="B119" t="str">
            <v>-</v>
          </cell>
          <cell r="C119" t="str">
            <v>Place de parc intérieure simple</v>
          </cell>
          <cell r="D119" t="str">
            <v>Sous-sol</v>
          </cell>
          <cell r="E119">
            <v>6</v>
          </cell>
          <cell r="F119" t="str">
            <v>-</v>
          </cell>
          <cell r="G119" t="str">
            <v>-</v>
          </cell>
          <cell r="I119" t="str">
            <v>-</v>
          </cell>
          <cell r="K119" t="str">
            <v>-</v>
          </cell>
          <cell r="N119">
            <v>29000</v>
          </cell>
          <cell r="O119" t="str">
            <v>-</v>
          </cell>
          <cell r="Q119" t="str">
            <v>A vendre</v>
          </cell>
          <cell r="R119">
            <v>43378</v>
          </cell>
          <cell r="S119" t="str">
            <v>EJ prévisionnelle: aujourd'hui  + 15 mois !</v>
          </cell>
        </row>
        <row r="120">
          <cell r="A120" t="str">
            <v>0175-15</v>
          </cell>
          <cell r="B120" t="str">
            <v>-</v>
          </cell>
          <cell r="C120" t="str">
            <v>Place de parc intérieure simple</v>
          </cell>
          <cell r="D120" t="str">
            <v>Sous-sol</v>
          </cell>
          <cell r="E120">
            <v>7</v>
          </cell>
          <cell r="F120" t="str">
            <v>-</v>
          </cell>
          <cell r="G120" t="str">
            <v>-</v>
          </cell>
          <cell r="I120" t="str">
            <v>-</v>
          </cell>
          <cell r="K120" t="str">
            <v>-</v>
          </cell>
          <cell r="N120">
            <v>29000</v>
          </cell>
          <cell r="O120" t="str">
            <v>-</v>
          </cell>
          <cell r="Q120" t="str">
            <v>A vendre</v>
          </cell>
          <cell r="R120">
            <v>43378</v>
          </cell>
          <cell r="S120" t="str">
            <v>EJ prévisionnelle: aujourd'hui  + 15 mois !</v>
          </cell>
        </row>
        <row r="121">
          <cell r="A121" t="str">
            <v>0175-16</v>
          </cell>
          <cell r="B121" t="str">
            <v>-</v>
          </cell>
          <cell r="C121" t="str">
            <v>Place de parc intérieure simple</v>
          </cell>
          <cell r="D121" t="str">
            <v>Sous-sol</v>
          </cell>
          <cell r="E121">
            <v>8</v>
          </cell>
          <cell r="F121" t="str">
            <v>-</v>
          </cell>
          <cell r="G121" t="str">
            <v>-</v>
          </cell>
          <cell r="I121" t="str">
            <v>-</v>
          </cell>
          <cell r="K121" t="str">
            <v>-</v>
          </cell>
          <cell r="N121">
            <v>29000</v>
          </cell>
          <cell r="O121" t="str">
            <v>-</v>
          </cell>
          <cell r="Q121" t="str">
            <v>A vendre</v>
          </cell>
          <cell r="R121">
            <v>43378</v>
          </cell>
          <cell r="S121" t="str">
            <v>EJ prévisionnelle: aujourd'hui  + 15 mois !</v>
          </cell>
        </row>
        <row r="122">
          <cell r="A122" t="str">
            <v>0175-17</v>
          </cell>
          <cell r="B122" t="str">
            <v>-</v>
          </cell>
          <cell r="C122" t="str">
            <v>Place de parc intérieure simple</v>
          </cell>
          <cell r="D122" t="str">
            <v>Sous-sol</v>
          </cell>
          <cell r="E122">
            <v>9</v>
          </cell>
          <cell r="F122" t="str">
            <v>-</v>
          </cell>
          <cell r="G122" t="str">
            <v>-</v>
          </cell>
          <cell r="I122" t="str">
            <v>-</v>
          </cell>
          <cell r="K122" t="str">
            <v>-</v>
          </cell>
          <cell r="N122">
            <v>29000</v>
          </cell>
          <cell r="O122" t="str">
            <v>-</v>
          </cell>
          <cell r="Q122" t="str">
            <v>A vendre</v>
          </cell>
          <cell r="R122">
            <v>43378</v>
          </cell>
          <cell r="S122" t="str">
            <v>EJ prévisionnelle: aujourd'hui  + 15 mois !</v>
          </cell>
        </row>
        <row r="123">
          <cell r="A123" t="str">
            <v>0175-18</v>
          </cell>
          <cell r="B123" t="str">
            <v>-</v>
          </cell>
          <cell r="C123" t="str">
            <v>Place de parc intérieure simple</v>
          </cell>
          <cell r="D123" t="str">
            <v>Sous-sol</v>
          </cell>
          <cell r="E123">
            <v>10</v>
          </cell>
          <cell r="F123" t="str">
            <v>-</v>
          </cell>
          <cell r="G123" t="str">
            <v>-</v>
          </cell>
          <cell r="I123" t="str">
            <v>-</v>
          </cell>
          <cell r="K123" t="str">
            <v>-</v>
          </cell>
          <cell r="N123">
            <v>29000</v>
          </cell>
          <cell r="O123" t="str">
            <v>-</v>
          </cell>
          <cell r="Q123" t="str">
            <v>A vendre</v>
          </cell>
          <cell r="R123">
            <v>43378</v>
          </cell>
          <cell r="S123" t="str">
            <v>EJ prévisionnelle: aujourd'hui  + 15 mois !</v>
          </cell>
        </row>
      </sheetData>
      <sheetData sheetId="30"/>
    </sheetDataSet>
  </externalBook>
</externalLink>
</file>

<file path=xl/tables/table1.xml><?xml version="1.0" encoding="utf-8"?>
<table xmlns="http://schemas.openxmlformats.org/spreadsheetml/2006/main" id="1" name="Tableau8" displayName="Tableau8" ref="C5:BI1500" totalsRowCount="1" headerRowDxfId="354" dataDxfId="353" totalsRowDxfId="352">
  <autoFilter ref="C5:BI1499">
    <filterColumn colId="5">
      <customFilters>
        <customFilter val="*villa*"/>
      </customFilters>
    </filterColumn>
  </autoFilter>
  <tableColumns count="59">
    <tableColumn id="4" name="Adresse" dataDxfId="351" totalsRowDxfId="350"/>
    <tableColumn id="5" name="Localité" dataDxfId="349" totalsRowDxfId="348"/>
    <tableColumn id="40" name="Nom de la promotion" dataDxfId="347" totalsRowDxfId="346"/>
    <tableColumn id="41" name="N° PISA" dataDxfId="345" totalsRowDxfId="344"/>
    <tableColumn id="39" name="N° article_x000a_/Cop/RS" dataDxfId="343" totalsRowDxfId="342"/>
    <tableColumn id="6" name="Type d'objet" dataDxfId="341" totalsRowDxfId="340"/>
    <tableColumn id="7" name="Etage/Niveaux" dataDxfId="339" totalsRowDxfId="338"/>
    <tableColumn id="8" name="Orientation/_x000a_N° place parc" dataDxfId="337" totalsRowDxfId="336"/>
    <tableColumn id="9" name="Nb de pièces" dataDxfId="335" totalsRowDxfId="334"/>
    <tableColumn id="29" name="       " dataDxfId="333" totalsRowDxfId="332"/>
    <tableColumn id="10" name="Indicative_x000a_     /PPE" dataDxfId="331" totalsRowDxfId="330"/>
    <tableColumn id="11" name="Balcon/_x000a_Terrasse" dataDxfId="329" totalsRowDxfId="328"/>
    <tableColumn id="12" name="Droit jouissance_x000a_    /Jardin" dataDxfId="327" totalsRowDxfId="326"/>
    <tableColumn id="13" name="Cave" dataDxfId="325" totalsRowDxfId="324"/>
    <tableColumn id="26" name="Autre" dataDxfId="323" totalsRowDxfId="322"/>
    <tableColumn id="14" name="Total" dataDxfId="321" totalsRowDxfId="320"/>
    <tableColumn id="15" name="Parcelle_x000a_m²" dataDxfId="319" totalsRowDxfId="318"/>
    <tableColumn id="34" name="SBP_x000a_sous-sol_x000a_m²" dataDxfId="317" totalsRowDxfId="316"/>
    <tableColumn id="36" name="SBP_x000a_rez_x000a_m²" dataDxfId="315" totalsRowDxfId="314"/>
    <tableColumn id="37" name="SBP_x000a_étage_x000a_m²" dataDxfId="313" totalsRowDxfId="312"/>
    <tableColumn id="35" name="SBP_x000a_autre_x000a_m²" dataDxfId="311" totalsRowDxfId="310"/>
    <tableColumn id="31" name="SBP_x000a_S_x000a_m²" dataDxfId="309" totalsRowDxfId="308"/>
    <tableColumn id="2" name="Surface_x000a_utile" dataDxfId="307" totalsRowDxfId="306"/>
    <tableColumn id="3" name="Part au_x000a_commun" dataDxfId="305" totalsRowDxfId="304"/>
    <tableColumn id="1" name="Autre  " dataDxfId="303" totalsRowDxfId="302"/>
    <tableColumn id="38" name="Surface totale" dataDxfId="301" totalsRowDxfId="300"/>
    <tableColumn id="33" name="Cube_x000a_habitation_x000a_m³" dataDxfId="299" totalsRowDxfId="298"/>
    <tableColumn id="16" name="Cube_x000a_gar.+techn._x000a_m³" dataDxfId="297" totalsRowDxfId="296"/>
    <tableColumn id="17" name="Cube_x000a_autre_x000a_m³" dataDxfId="295" totalsRowDxfId="294"/>
    <tableColumn id="27" name="Cube_x000a_S_x000a_m³" dataDxfId="293" totalsRowDxfId="292"/>
    <tableColumn id="30" name="         " dataDxfId="291" totalsRowDxfId="290"/>
    <tableColumn id="18" name="Appartement/_x000a_Parking/Usine_x000a_" totalsRowFunction="sum" dataDxfId="289" totalsRowDxfId="288"/>
    <tableColumn id="19" name="Terrain_x000a_(a)" dataDxfId="287" totalsRowDxfId="286"/>
    <tableColumn id="20" name="Construction_x000a_(b)" dataDxfId="285" totalsRowDxfId="284"/>
    <tableColumn id="21" name="Total_x000a_(a)+(b)" dataDxfId="283" totalsRowDxfId="282"/>
    <tableColumn id="32" name="             " dataDxfId="281" totalsRowDxfId="280"/>
    <tableColumn id="22" name="Nom, prénom" dataDxfId="279" totalsRowDxfId="278"/>
    <tableColumn id="28" name="Etat" dataDxfId="277" totalsRowDxfId="276"/>
    <tableColumn id="24" name="Entrée en jouissance" dataDxfId="275" totalsRowDxfId="274"/>
    <tableColumn id="23" name="Attribution_x000a_Parking" dataDxfId="273" totalsRowDxfId="272"/>
    <tableColumn id="25" name="Remarques" dataDxfId="271" totalsRowDxfId="270"/>
    <tableColumn id="42" name="             2" dataDxfId="269" totalsRowDxfId="268"/>
    <tableColumn id="62" name="Adresse " dataDxfId="267" totalsRowDxfId="266"/>
    <tableColumn id="43" name="Début" dataDxfId="265" totalsRowDxfId="264"/>
    <tableColumn id="47" name="Fin" dataDxfId="263" totalsRowDxfId="262"/>
    <tableColumn id="48" name="DOM" dataDxfId="261" totalsRowDxfId="260"/>
    <tableColumn id="44" name="Banque (crédit de construction)" dataDxfId="259" totalsRowDxfId="258"/>
    <tableColumn id="51" name="Comptes_x000a_bancaires" dataDxfId="257" totalsRowDxfId="256"/>
    <tableColumn id="50" name="Contacts" dataDxfId="255" totalsRowDxfId="254"/>
    <tableColumn id="54" name="Notaire (constitution PPE)" dataDxfId="253" totalsRowDxfId="252"/>
    <tableColumn id="53" name="Administrateur" dataDxfId="251" totalsRowDxfId="250"/>
    <tableColumn id="52" name="Entrée en fonction" dataDxfId="249" totalsRowDxfId="248"/>
    <tableColumn id="49" name="Panneau de chantier" dataDxfId="247" totalsRowDxfId="246"/>
    <tableColumn id="55" name="Architecte" dataDxfId="245" totalsRowDxfId="244"/>
    <tableColumn id="45" name="Courtier(s)" dataDxfId="243" totalsRowDxfId="242"/>
    <tableColumn id="59" name="Technicien" dataDxfId="241" totalsRowDxfId="240"/>
    <tableColumn id="57" name="Contremaître" dataDxfId="239" totalsRowDxfId="238"/>
    <tableColumn id="56" name="Dessinateur" dataDxfId="237" totalsRowDxfId="236"/>
    <tableColumn id="46" name="Secrétariat" dataDxfId="235" totalsRowDxfId="234"/>
  </tableColumns>
  <tableStyleInfo name="TableStyleMedium2" showFirstColumn="0" showLastColumn="0" showRowStripes="1" showColumnStripes="0"/>
</table>
</file>

<file path=xl/tables/table2.xml><?xml version="1.0" encoding="utf-8"?>
<table xmlns="http://schemas.openxmlformats.org/spreadsheetml/2006/main" id="2" name="Tableau2" displayName="Tableau2" ref="A2:E11" totalsRowCount="1" totalsRowDxfId="233">
  <autoFilter ref="A2:E10"/>
  <tableColumns count="5">
    <tableColumn id="1" name="Colonne1" totalsRowLabel="Total" totalsRowDxfId="232"/>
    <tableColumn id="2" name="Type" totalsRowDxfId="231"/>
    <tableColumn id="3" name="Nb" totalsRowFunction="sum" dataDxfId="230" totalsRowDxfId="229">
      <calculatedColumnFormula>Appartements!#REF!</calculatedColumnFormula>
    </tableColumn>
    <tableColumn id="6" name="Total" totalsRowFunction="sum" totalsRowDxfId="228"/>
    <tableColumn id="5" name="Remarques" totalsRowDxfId="227"/>
  </tableColumns>
  <tableStyleInfo name="TableStyleMedium2" showFirstColumn="0" showLastColumn="0" showRowStripes="1" showColumnStripes="0"/>
</table>
</file>

<file path=xl/tables/table3.xml><?xml version="1.0" encoding="utf-8"?>
<table xmlns="http://schemas.openxmlformats.org/spreadsheetml/2006/main" id="8" name="Tableau89" displayName="Tableau89" ref="B5:X353" totalsRowCount="1" headerRowDxfId="226" dataDxfId="225" totalsRowDxfId="224">
  <autoFilter ref="B5:X352"/>
  <tableColumns count="23">
    <tableColumn id="4" name="Adresse" totalsRowFunction="count" dataDxfId="223" totalsRowDxfId="222"/>
    <tableColumn id="5" name="Localité" dataDxfId="221" totalsRowDxfId="220"/>
    <tableColumn id="40" name="Nom de la promotion" dataDxfId="219" totalsRowDxfId="218"/>
    <tableColumn id="41" name="N° PISA" dataDxfId="217" totalsRowDxfId="216"/>
    <tableColumn id="39" name="N° article_x000a_/Cop/RS" dataDxfId="215" totalsRowDxfId="214"/>
    <tableColumn id="6" name="Type d'objet" dataDxfId="213" totalsRowDxfId="212"/>
    <tableColumn id="7" name="Etage/Niveaux" dataDxfId="211" totalsRowDxfId="210"/>
    <tableColumn id="8" name="Orientation/_x000a_N° place parc" dataDxfId="209" totalsRowDxfId="208"/>
    <tableColumn id="9" name="Nb de pièces" totalsRowFunction="average" dataDxfId="207" totalsRowDxfId="206"/>
    <tableColumn id="29" name="       " dataDxfId="205" totalsRowDxfId="204"/>
    <tableColumn id="10" name="Indicative_x000a_     /PPE" totalsRowFunction="average" dataDxfId="203" totalsRowDxfId="202"/>
    <tableColumn id="11" name="Balcon/_x000a_Terrasse" totalsRowFunction="average" dataDxfId="201" totalsRowDxfId="200"/>
    <tableColumn id="12" name="Droit jouissance_x000a_    /Jardin" totalsRowFunction="average" dataDxfId="199" totalsRowDxfId="198"/>
    <tableColumn id="13" name="Cave" totalsRowFunction="average" dataDxfId="197" totalsRowDxfId="196"/>
    <tableColumn id="26" name="Autre" totalsRowFunction="average" dataDxfId="195" totalsRowDxfId="194"/>
    <tableColumn id="14" name="Total" totalsRowFunction="average" dataDxfId="193" totalsRowDxfId="192"/>
    <tableColumn id="30" name="         " dataDxfId="191" totalsRowDxfId="190"/>
    <tableColumn id="18" name="Appartement_x000a__x000a_" totalsRowFunction="sum" dataDxfId="189" totalsRowDxfId="188"/>
    <tableColumn id="32" name="             " dataDxfId="187" totalsRowDxfId="186"/>
    <tableColumn id="22" name="Nom, prénom" dataDxfId="185" totalsRowDxfId="184"/>
    <tableColumn id="28" name="Etat" dataDxfId="183" totalsRowDxfId="182"/>
    <tableColumn id="24" name="Entrée en jouissance" dataDxfId="181" totalsRowDxfId="180"/>
    <tableColumn id="25" name="Remarques" dataDxfId="179" totalsRowDxfId="178"/>
  </tableColumns>
  <tableStyleInfo name="TableStyleMedium2" showFirstColumn="0" showLastColumn="0" showRowStripes="1" showColumnStripes="0"/>
</table>
</file>

<file path=xl/tables/table4.xml><?xml version="1.0" encoding="utf-8"?>
<table xmlns="http://schemas.openxmlformats.org/spreadsheetml/2006/main" id="10" name="Tableau811" displayName="Tableau811" ref="B5:AD77" totalsRowCount="1" headerRowDxfId="177" dataDxfId="176" totalsRowDxfId="175">
  <autoFilter ref="B5:AD76"/>
  <tableColumns count="29">
    <tableColumn id="4" name="Adresse" totalsRowFunction="count" dataDxfId="174" totalsRowDxfId="173"/>
    <tableColumn id="5" name="Localité" dataDxfId="172" totalsRowDxfId="171"/>
    <tableColumn id="40" name="Nom de la promotion" dataDxfId="170" totalsRowDxfId="169"/>
    <tableColumn id="41" name="N° PISA" dataDxfId="168" totalsRowDxfId="167"/>
    <tableColumn id="39" name="N° article_x000a_/Cop/RS" dataDxfId="166" totalsRowDxfId="165"/>
    <tableColumn id="6" name="Type d'objet" dataDxfId="164" totalsRowDxfId="163"/>
    <tableColumn id="7" name="Etage/Niveaux" dataDxfId="162" totalsRowDxfId="161"/>
    <tableColumn id="8" name="Orientation/_x000a_N° place parc" dataDxfId="160" totalsRowDxfId="159"/>
    <tableColumn id="9" name="Nb de pièces" totalsRowFunction="average" dataDxfId="158" totalsRowDxfId="157"/>
    <tableColumn id="29" name="       " dataDxfId="156" totalsRowDxfId="155"/>
    <tableColumn id="15" name="Parcelle_x000a_m²" totalsRowFunction="average" dataDxfId="154" totalsRowDxfId="153"/>
    <tableColumn id="34" name="SBP_x000a_sous-sol_x000a_m²" totalsRowFunction="average" dataDxfId="152" totalsRowDxfId="151"/>
    <tableColumn id="36" name="SBP_x000a_rez_x000a_m²" totalsRowFunction="average" dataDxfId="150" totalsRowDxfId="149"/>
    <tableColumn id="37" name="SBP_x000a_étage_x000a_m²" totalsRowFunction="average" dataDxfId="148" totalsRowDxfId="147"/>
    <tableColumn id="35" name="SBP_x000a_autre_x000a_m²" totalsRowFunction="average" dataDxfId="146" totalsRowDxfId="145"/>
    <tableColumn id="31" name="SBP_x000a_S_x000a_m²" totalsRowFunction="average" dataDxfId="144" totalsRowDxfId="143"/>
    <tableColumn id="33" name="Cube_x000a_habitation_x000a_m³" totalsRowFunction="custom" dataDxfId="142" totalsRowDxfId="141">
      <totalsRowFormula>SUBTOTAL(101,Tableau811[SBP
sous-sol
m²])</totalsRowFormula>
    </tableColumn>
    <tableColumn id="16" name="Cube_x000a_gar.+techn._x000a_m³" totalsRowFunction="custom" dataDxfId="140" totalsRowDxfId="139">
      <totalsRowFormula>SUBTOTAL(101,Tableau811[SBP
rez
m²])</totalsRowFormula>
    </tableColumn>
    <tableColumn id="17" name="Cube_x000a_autre_x000a_m³" totalsRowFunction="custom" dataDxfId="138" totalsRowDxfId="137">
      <totalsRowFormula>SUBTOTAL(101,Tableau811[SBP
étage
m²])</totalsRowFormula>
    </tableColumn>
    <tableColumn id="27" name="Cube_x000a_S_x000a_m³" totalsRowFunction="custom" dataDxfId="136" totalsRowDxfId="135">
      <totalsRowFormula>SUBTOTAL(101,Tableau811[SBP
autre
m²])</totalsRowFormula>
    </tableColumn>
    <tableColumn id="30" name="         " dataDxfId="134" totalsRowDxfId="133"/>
    <tableColumn id="19" name="Terrain_x000a_(a)" totalsRowFunction="sum" dataDxfId="132" totalsRowDxfId="131"/>
    <tableColumn id="20" name="Construction_x000a_(b)" totalsRowFunction="sum" dataDxfId="130" totalsRowDxfId="129"/>
    <tableColumn id="21" name="Total_x000a_(a)+(b)" totalsRowFunction="sum" dataDxfId="128" totalsRowDxfId="127"/>
    <tableColumn id="32" name="             " dataDxfId="126" totalsRowDxfId="125"/>
    <tableColumn id="22" name="Nom, prénom" dataDxfId="124" totalsRowDxfId="123"/>
    <tableColumn id="28" name="Etat" dataDxfId="122" totalsRowDxfId="121"/>
    <tableColumn id="24" name="Entrée en jouissance" dataDxfId="120" totalsRowDxfId="119"/>
    <tableColumn id="25" name="Remarques" dataDxfId="118" totalsRowDxfId="117"/>
  </tableColumns>
  <tableStyleInfo name="TableStyleMedium2" showFirstColumn="0" showLastColumn="0" showRowStripes="1" showColumnStripes="0"/>
</table>
</file>

<file path=xl/tables/table5.xml><?xml version="1.0" encoding="utf-8"?>
<table xmlns="http://schemas.openxmlformats.org/spreadsheetml/2006/main" id="13" name="Tableau8111314" displayName="Tableau8111314" ref="B5:Q484" totalsRowCount="1" headerRowDxfId="116" dataDxfId="115" totalsRowDxfId="114">
  <autoFilter ref="B5:Q483"/>
  <tableColumns count="16">
    <tableColumn id="4" name="Adresse" totalsRowFunction="count" dataDxfId="113" totalsRowDxfId="112"/>
    <tableColumn id="5" name="Localité" dataDxfId="111" totalsRowDxfId="110"/>
    <tableColumn id="40" name="Nom de la promotion" dataDxfId="109" totalsRowDxfId="108"/>
    <tableColumn id="41" name="N° PISA" dataDxfId="107" totalsRowDxfId="106"/>
    <tableColumn id="39" name="N° article_x000a_/Cop/RS" dataDxfId="105" totalsRowDxfId="104"/>
    <tableColumn id="6" name="Type d'objet" dataDxfId="103" totalsRowDxfId="102"/>
    <tableColumn id="7" name="Etage/Niveaux" dataDxfId="101" totalsRowDxfId="100"/>
    <tableColumn id="8" name="N° place parc" dataDxfId="99" totalsRowDxfId="98"/>
    <tableColumn id="30" name="         " dataDxfId="97" totalsRowDxfId="96"/>
    <tableColumn id="18" name="Parking_x000a_" totalsRowFunction="sum" dataDxfId="95" totalsRowDxfId="94"/>
    <tableColumn id="32" name="             " dataDxfId="93" totalsRowDxfId="92"/>
    <tableColumn id="22" name="Nom, prénom" dataDxfId="91" totalsRowDxfId="90"/>
    <tableColumn id="28" name="Etat" dataDxfId="89" totalsRowDxfId="88"/>
    <tableColumn id="24" name="Entrée en jouissance" dataDxfId="87" totalsRowDxfId="86"/>
    <tableColumn id="23" name="Attribution_x000a_Parking" dataDxfId="85" totalsRowDxfId="84"/>
    <tableColumn id="25" name="Remarques" dataDxfId="83" totalsRowDxfId="82"/>
  </tableColumns>
  <tableStyleInfo name="TableStyleMedium2" showFirstColumn="0" showLastColumn="0" showRowStripes="1" showColumnStripes="0"/>
</table>
</file>

<file path=xl/tables/table6.xml><?xml version="1.0" encoding="utf-8"?>
<table xmlns="http://schemas.openxmlformats.org/spreadsheetml/2006/main" id="14" name="Tableau8111315" displayName="Tableau8111315" ref="B5:V8" totalsRowCount="1" headerRowDxfId="81" dataDxfId="80" totalsRowDxfId="79">
  <autoFilter ref="B5:V7"/>
  <tableColumns count="21">
    <tableColumn id="4" name="Adresse" totalsRowFunction="count" dataDxfId="78" totalsRowDxfId="77"/>
    <tableColumn id="5" name="Localité" dataDxfId="76" totalsRowDxfId="75"/>
    <tableColumn id="40" name="Nom de la promotion" dataDxfId="74" totalsRowDxfId="73"/>
    <tableColumn id="41" name="N° PISA" dataDxfId="72" totalsRowDxfId="71"/>
    <tableColumn id="39" name="N° article_x000a_/Cop/RS" dataDxfId="70" totalsRowDxfId="69"/>
    <tableColumn id="6" name="Type d'objet" dataDxfId="68" totalsRowDxfId="67"/>
    <tableColumn id="7" name="Etage/Niveaux" dataDxfId="66" totalsRowDxfId="65"/>
    <tableColumn id="8" name="Orientation/_x000a_N° place parc" dataDxfId="64" totalsRowDxfId="63"/>
    <tableColumn id="29" name="       " dataDxfId="62" totalsRowDxfId="61"/>
    <tableColumn id="2" name="Surface_x000a_utile" dataDxfId="60" totalsRowDxfId="59"/>
    <tableColumn id="3" name="Part au_x000a_commun" dataDxfId="58" totalsRowDxfId="57"/>
    <tableColumn id="1" name="Autre  " dataDxfId="56" totalsRowDxfId="55"/>
    <tableColumn id="38" name="Surface totale" dataDxfId="54" totalsRowDxfId="53"/>
    <tableColumn id="30" name="         " dataDxfId="52" totalsRowDxfId="51"/>
    <tableColumn id="18" name="Usine_x000a_" totalsRowFunction="sum" dataDxfId="50" totalsRowDxfId="49"/>
    <tableColumn id="32" name="             " dataDxfId="48" totalsRowDxfId="47"/>
    <tableColumn id="22" name="Nom, prénom" dataDxfId="46" totalsRowDxfId="45"/>
    <tableColumn id="28" name="Etat" dataDxfId="44" totalsRowDxfId="43"/>
    <tableColumn id="24" name="Entrée en jouissance" dataDxfId="42" totalsRowDxfId="41"/>
    <tableColumn id="23" name="Attribution_x000a_Parking" dataDxfId="40" totalsRowDxfId="39"/>
    <tableColumn id="25" name="Remarques" dataDxfId="38" totalsRowDxfId="37"/>
  </tableColumns>
  <tableStyleInfo name="TableStyleMedium2" showFirstColumn="0" showLastColumn="0" showRowStripes="1" showColumnStripes="0"/>
</table>
</file>

<file path=xl/tables/table7.xml><?xml version="1.0" encoding="utf-8"?>
<table xmlns="http://schemas.openxmlformats.org/spreadsheetml/2006/main" id="15" name="Tableau811131516" displayName="Tableau811131516" ref="B5:R11" totalsRowCount="1" headerRowDxfId="36" dataDxfId="35" totalsRowDxfId="34">
  <autoFilter ref="B5:R10">
    <filterColumn colId="5">
      <filters>
        <filter val="Appartement"/>
        <filter val="Appartement/loft"/>
        <filter val="Attique"/>
        <filter val="Attique/duplex"/>
        <filter val="Attique/loft"/>
        <filter val="Duplex"/>
        <filter val="Duplex/bureau"/>
        <filter val="Duplex/loft"/>
        <filter val="Garage individuel double"/>
        <filter val="Garage individuel simple"/>
        <filter val="Local"/>
        <filter val="Loft"/>
        <filter val="Place de parc extérieure simple"/>
        <filter val="Place de parc extérieure simple couverte"/>
        <filter val="Place de parc intérieure double"/>
        <filter val="Place de parc intérieure double/handicapé"/>
        <filter val="Place de parc intérieure simple"/>
        <filter val="Place de parc intérieure simple avec réduit"/>
        <filter val="Place de parc intérieure simple avec réduit/handicap"/>
        <filter val="Place de parc intérieure simple avec réduit/handicapé"/>
        <filter val="Place de parc intérieure simple handicapé"/>
        <filter val="Place de parc intérieure simple/handicapé"/>
        <filter val="Surface de production industrielle│artisanale"/>
        <filter val="Surface industrielle et commerciale"/>
        <filter val="Villa individuelle"/>
        <filter val="Villa individuelle (A1)"/>
        <filter val="Villa individuelle (A2)"/>
        <filter val="Villa individuelle (B1)"/>
        <filter val="Villa individuelle (C1)"/>
        <filter val="Villa individuelle (C2)"/>
        <filter val="Villa individuelle (D1)"/>
        <filter val="Villa individuelle (D2)"/>
        <filter val="Villa individuelle (D3)"/>
        <filter val="Villa individuelle (D4)"/>
        <filter val="Villa individuelle (D5)"/>
        <filter val="Villa individuelle (E1)"/>
        <filter val="Villa individuelle (E2)"/>
        <filter val="Villa individuelle (E3)"/>
        <filter val="Villa individuelle (E4)"/>
        <filter val="Villa individuelle (E5)"/>
        <filter val="Villa individuelle (E6)"/>
        <filter val="Villa individuelle B"/>
        <filter val="Villa individuelle C"/>
        <filter val="Villa individuelle Centre"/>
        <filter val="Villa individuelle D"/>
        <filter val="Villa individuelle E"/>
        <filter val="Villa individuelle Nord"/>
        <filter val="Villa individuelle Sud"/>
        <filter val="Villa Minergie"/>
        <filter val="Villa mitoyenne"/>
        <filter val="Villa mitoyenne (A1)"/>
        <filter val="Villa mitoyenne (A2)"/>
        <filter val="Villa mitoyenne (A3)"/>
        <filter val="Villa mitoyenne (A4)"/>
        <filter val="Villa mitoyenne (B1)"/>
        <filter val="Villa mitoyenne (B2)"/>
        <filter val="Villa mitoyenne (B3)"/>
        <filter val="Villa mitoyenne (B4)"/>
        <filter val="Villa mitoyenne (C1)"/>
        <filter val="Villa mitoyenne (C2)"/>
        <filter val="Villa mitoyenne (C3)"/>
        <filter val="Villa mitoyenne (C4)"/>
      </filters>
    </filterColumn>
  </autoFilter>
  <tableColumns count="17">
    <tableColumn id="4" name="Adresse" totalsRowFunction="count" dataDxfId="33" totalsRowDxfId="32"/>
    <tableColumn id="5" name="Localité" dataDxfId="31" totalsRowDxfId="30"/>
    <tableColumn id="40" name="Nom de la promotion" dataDxfId="29" totalsRowDxfId="28"/>
    <tableColumn id="41" name="N° PISA" dataDxfId="27" totalsRowDxfId="26"/>
    <tableColumn id="39" name="N° article_x000a_/Cop/RS" dataDxfId="25" totalsRowDxfId="24"/>
    <tableColumn id="6" name="Type d'objet" dataDxfId="23" totalsRowDxfId="22"/>
    <tableColumn id="7" name="Etage/Niveaux" dataDxfId="21" totalsRowDxfId="20"/>
    <tableColumn id="8" name="Orientation/_x000a_N° place parc" dataDxfId="19" totalsRowDxfId="18"/>
    <tableColumn id="29" name="       " dataDxfId="17" totalsRowDxfId="16"/>
    <tableColumn id="10" name="Indicative_x000a_     /PPE" totalsRowFunction="average" dataDxfId="15" totalsRowDxfId="14"/>
    <tableColumn id="30" name="         " dataDxfId="13" totalsRowDxfId="12"/>
    <tableColumn id="18" name="Cave_x000a_" totalsRowFunction="sum" dataDxfId="11" totalsRowDxfId="10"/>
    <tableColumn id="32" name="             " dataDxfId="9" totalsRowDxfId="8"/>
    <tableColumn id="22" name="Nom, prénom" dataDxfId="7" totalsRowDxfId="6"/>
    <tableColumn id="28" name="Etat" dataDxfId="5" totalsRowDxfId="4"/>
    <tableColumn id="24" name="Entrée en jouissance" dataDxfId="3" totalsRowDxfId="2"/>
    <tableColumn id="25" name="Remarques" dataDxfId="1" totalsRowDxfId="0"/>
  </tableColumns>
  <tableStyleInfo name="TableStyleMedium2"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1.xml"/><Relationship Id="rId2" Type="http://schemas.openxmlformats.org/officeDocument/2006/relationships/vmlDrawing" Target="../drawings/vmlDrawing1.vml"/><Relationship Id="rId1" Type="http://schemas.openxmlformats.org/officeDocument/2006/relationships/printerSettings" Target="../printerSettings/printerSettings1.bin"/><Relationship Id="rId4" Type="http://schemas.openxmlformats.org/officeDocument/2006/relationships/comments" Target="../comments1.xml"/></Relationships>
</file>

<file path=xl/worksheets/_rels/sheet2.xml.rels><?xml version="1.0" encoding="UTF-8" standalone="yes"?>
<Relationships xmlns="http://schemas.openxmlformats.org/package/2006/relationships"><Relationship Id="rId2" Type="http://schemas.openxmlformats.org/officeDocument/2006/relationships/table" Target="../tables/table2.x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2" Type="http://schemas.openxmlformats.org/officeDocument/2006/relationships/vmlDrawing" Target="../drawings/vmlDrawing2.vml"/><Relationship Id="rId1" Type="http://schemas.openxmlformats.org/officeDocument/2006/relationships/drawing" Target="../drawings/drawing1.xml"/></Relationships>
</file>

<file path=xl/worksheets/_rels/sheet4.xml.rels><?xml version="1.0" encoding="UTF-8" standalone="yes"?>
<Relationships xmlns="http://schemas.openxmlformats.org/package/2006/relationships"><Relationship Id="rId3" Type="http://schemas.openxmlformats.org/officeDocument/2006/relationships/table" Target="../tables/table3.xml"/><Relationship Id="rId2" Type="http://schemas.openxmlformats.org/officeDocument/2006/relationships/vmlDrawing" Target="../drawings/vmlDrawing3.vml"/><Relationship Id="rId1" Type="http://schemas.openxmlformats.org/officeDocument/2006/relationships/printerSettings" Target="../printerSettings/printerSettings3.bin"/><Relationship Id="rId4" Type="http://schemas.openxmlformats.org/officeDocument/2006/relationships/comments" Target="../comments2.xml"/></Relationships>
</file>

<file path=xl/worksheets/_rels/sheet5.xml.rels><?xml version="1.0" encoding="UTF-8" standalone="yes"?>
<Relationships xmlns="http://schemas.openxmlformats.org/package/2006/relationships"><Relationship Id="rId2" Type="http://schemas.openxmlformats.org/officeDocument/2006/relationships/table" Target="../tables/table4.xml"/><Relationship Id="rId1" Type="http://schemas.openxmlformats.org/officeDocument/2006/relationships/printerSettings" Target="../printerSettings/printerSettings4.bin"/></Relationships>
</file>

<file path=xl/worksheets/_rels/sheet6.xml.rels><?xml version="1.0" encoding="UTF-8" standalone="yes"?>
<Relationships xmlns="http://schemas.openxmlformats.org/package/2006/relationships"><Relationship Id="rId3" Type="http://schemas.openxmlformats.org/officeDocument/2006/relationships/table" Target="../tables/table5.xml"/><Relationship Id="rId2" Type="http://schemas.openxmlformats.org/officeDocument/2006/relationships/vmlDrawing" Target="../drawings/vmlDrawing4.vml"/><Relationship Id="rId1" Type="http://schemas.openxmlformats.org/officeDocument/2006/relationships/printerSettings" Target="../printerSettings/printerSettings5.bin"/><Relationship Id="rId4" Type="http://schemas.openxmlformats.org/officeDocument/2006/relationships/comments" Target="../comments3.xml"/></Relationships>
</file>

<file path=xl/worksheets/_rels/sheet7.xml.rels><?xml version="1.0" encoding="UTF-8" standalone="yes"?>
<Relationships xmlns="http://schemas.openxmlformats.org/package/2006/relationships"><Relationship Id="rId2" Type="http://schemas.openxmlformats.org/officeDocument/2006/relationships/table" Target="../tables/table6.xml"/><Relationship Id="rId1" Type="http://schemas.openxmlformats.org/officeDocument/2006/relationships/printerSettings" Target="../printerSettings/printerSettings6.bin"/></Relationships>
</file>

<file path=xl/worksheets/_rels/sheet8.xml.rels><?xml version="1.0" encoding="UTF-8" standalone="yes"?>
<Relationships xmlns="http://schemas.openxmlformats.org/package/2006/relationships"><Relationship Id="rId2" Type="http://schemas.openxmlformats.org/officeDocument/2006/relationships/table" Target="../tables/table7.xml"/><Relationship Id="rId1" Type="http://schemas.openxmlformats.org/officeDocument/2006/relationships/printerSettings" Target="../printerSettings/printerSettings7.bin"/></Relationships>
</file>

<file path=xl/worksheets/_rels/sheet9.xml.rels><?xml version="1.0" encoding="UTF-8" standalone="yes"?>
<Relationships xmlns="http://schemas.openxmlformats.org/package/2006/relationships"><Relationship Id="rId1" Type="http://schemas.openxmlformats.org/officeDocument/2006/relationships/printerSettings" Target="../printerSettings/printerSettings8.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tabColor rgb="FF00B050"/>
  </sheetPr>
  <dimension ref="A1:CL1500"/>
  <sheetViews>
    <sheetView workbookViewId="0">
      <selection activeCell="E82" sqref="E82"/>
    </sheetView>
  </sheetViews>
  <sheetFormatPr baseColWidth="10" defaultColWidth="10" defaultRowHeight="12.75" x14ac:dyDescent="0.2"/>
  <cols>
    <col min="1" max="1" width="4.125" style="6" customWidth="1"/>
    <col min="2" max="2" width="3.25" style="6" customWidth="1"/>
    <col min="3" max="3" width="24.625" style="3" customWidth="1"/>
    <col min="4" max="4" width="12.125" style="3" customWidth="1"/>
    <col min="5" max="5" width="18" style="3" customWidth="1"/>
    <col min="6" max="6" width="7.125" style="3" customWidth="1"/>
    <col min="7" max="7" width="10.625" style="5" customWidth="1"/>
    <col min="8" max="8" width="28.5" style="3" customWidth="1"/>
    <col min="9" max="9" width="12.125" style="5" customWidth="1"/>
    <col min="10" max="10" width="11.375" style="4" customWidth="1"/>
    <col min="11" max="11" width="10" style="6" customWidth="1"/>
    <col min="12" max="12" width="3.25" style="6" customWidth="1"/>
    <col min="13" max="32" width="10" style="7" customWidth="1"/>
    <col min="33" max="33" width="3.25" style="6" customWidth="1"/>
    <col min="34" max="34" width="14.25" style="8" customWidth="1"/>
    <col min="35" max="35" width="10" style="8" customWidth="1"/>
    <col min="36" max="36" width="13.5" style="8" customWidth="1"/>
    <col min="37" max="37" width="10" style="8" customWidth="1"/>
    <col min="38" max="38" width="3.25" style="6" customWidth="1"/>
    <col min="39" max="39" width="66.875" style="5" customWidth="1"/>
    <col min="40" max="40" width="10.875" style="5" customWidth="1"/>
    <col min="41" max="41" width="14.5" style="9" customWidth="1"/>
    <col min="42" max="42" width="13.375" style="10" customWidth="1"/>
    <col min="43" max="43" width="33.75" style="11" customWidth="1"/>
    <col min="44" max="44" width="3.25" style="6" customWidth="1"/>
    <col min="45" max="45" width="23.375" style="12" customWidth="1"/>
    <col min="46" max="46" width="9" style="13" customWidth="1"/>
    <col min="47" max="47" width="10.125" style="14" customWidth="1"/>
    <col min="48" max="48" width="8.125" style="15" customWidth="1"/>
    <col min="49" max="49" width="44.375" style="3" customWidth="1"/>
    <col min="50" max="51" width="44.375" style="5" customWidth="1"/>
    <col min="52" max="52" width="58.125" style="5" customWidth="1"/>
    <col min="53" max="53" width="57.5" style="5" customWidth="1"/>
    <col min="54" max="54" width="18.5" style="14" customWidth="1"/>
    <col min="55" max="61" width="44.375" style="5" customWidth="1"/>
    <col min="62" max="63" width="10" style="17" customWidth="1"/>
    <col min="64" max="75" width="10" style="17"/>
    <col min="76" max="16384" width="10" style="19"/>
  </cols>
  <sheetData>
    <row r="1" spans="1:90" ht="75" customHeight="1" x14ac:dyDescent="0.2">
      <c r="A1" s="517" t="s">
        <v>1922</v>
      </c>
      <c r="B1" s="517"/>
      <c r="C1" s="517"/>
      <c r="D1" s="517"/>
      <c r="E1" s="517"/>
      <c r="F1" s="2"/>
      <c r="G1" s="4"/>
      <c r="BJ1" s="16"/>
      <c r="BK1" s="16"/>
      <c r="BL1" s="16"/>
      <c r="BM1" s="16"/>
      <c r="BN1" s="16"/>
      <c r="BO1" s="16"/>
      <c r="BP1" s="16"/>
      <c r="BU1" s="18"/>
      <c r="CK1" s="6"/>
      <c r="CL1" s="20"/>
    </row>
    <row r="2" spans="1:90" ht="12.75" customHeight="1" thickBot="1" x14ac:dyDescent="0.25">
      <c r="B2" s="2"/>
      <c r="F2" s="2"/>
      <c r="G2" s="4"/>
      <c r="BJ2" s="16"/>
      <c r="BK2" s="16"/>
      <c r="BL2" s="16"/>
      <c r="BM2" s="16"/>
      <c r="BN2" s="16"/>
      <c r="BO2" s="16"/>
      <c r="BP2" s="16"/>
      <c r="BU2" s="18"/>
      <c r="CK2" s="6"/>
      <c r="CL2" s="20"/>
    </row>
    <row r="3" spans="1:90" ht="60" customHeight="1" thickBot="1" x14ac:dyDescent="0.25">
      <c r="A3" s="21" t="s">
        <v>1</v>
      </c>
      <c r="B3" s="22" t="s">
        <v>2</v>
      </c>
      <c r="C3" s="3" t="s">
        <v>3</v>
      </c>
      <c r="L3" s="23" t="s">
        <v>4</v>
      </c>
      <c r="AG3" s="24" t="s">
        <v>5</v>
      </c>
      <c r="AL3" s="25" t="s">
        <v>6</v>
      </c>
      <c r="AR3" s="26" t="s">
        <v>7</v>
      </c>
      <c r="AS3" s="27"/>
    </row>
    <row r="4" spans="1:90" ht="40.15" customHeight="1" thickBot="1" x14ac:dyDescent="0.25">
      <c r="A4" s="21"/>
      <c r="B4" s="22"/>
      <c r="C4" s="28" t="s">
        <v>2</v>
      </c>
      <c r="D4" s="29"/>
      <c r="E4" s="29"/>
      <c r="F4" s="29"/>
      <c r="G4" s="29"/>
      <c r="H4" s="29"/>
      <c r="I4" s="29"/>
      <c r="J4" s="29"/>
      <c r="K4" s="30"/>
      <c r="L4" s="31"/>
      <c r="M4" s="32" t="s">
        <v>8</v>
      </c>
      <c r="N4" s="33"/>
      <c r="O4" s="33"/>
      <c r="P4" s="33"/>
      <c r="Q4" s="33"/>
      <c r="R4" s="34"/>
      <c r="S4" s="35" t="s">
        <v>9</v>
      </c>
      <c r="T4" s="33"/>
      <c r="U4" s="33"/>
      <c r="V4" s="33"/>
      <c r="W4" s="33"/>
      <c r="X4" s="33"/>
      <c r="Y4" s="33"/>
      <c r="Z4" s="33"/>
      <c r="AA4" s="33"/>
      <c r="AB4" s="33"/>
      <c r="AC4" s="33"/>
      <c r="AD4" s="33"/>
      <c r="AE4" s="33"/>
      <c r="AF4" s="36"/>
      <c r="AG4" s="24"/>
      <c r="AH4" s="37" t="s">
        <v>5</v>
      </c>
      <c r="AI4" s="38"/>
      <c r="AJ4" s="38"/>
      <c r="AK4" s="39"/>
      <c r="AL4" s="25"/>
      <c r="AM4" s="40"/>
      <c r="AN4" s="40"/>
      <c r="AO4" s="40"/>
      <c r="AP4" s="40"/>
      <c r="AQ4" s="40"/>
      <c r="AR4" s="41"/>
      <c r="AS4" s="27"/>
      <c r="AT4" s="42" t="s">
        <v>10</v>
      </c>
      <c r="AU4" s="43"/>
      <c r="AV4" s="43"/>
    </row>
    <row r="5" spans="1:90" s="81" customFormat="1" ht="50.25" customHeight="1" thickBot="1" x14ac:dyDescent="0.3">
      <c r="A5" s="44" t="s">
        <v>11</v>
      </c>
      <c r="B5" s="45" t="s">
        <v>11</v>
      </c>
      <c r="C5" s="46" t="s">
        <v>12</v>
      </c>
      <c r="D5" s="47" t="s">
        <v>13</v>
      </c>
      <c r="E5" s="46" t="s">
        <v>14</v>
      </c>
      <c r="F5" s="48" t="s">
        <v>15</v>
      </c>
      <c r="G5" s="49" t="s">
        <v>16</v>
      </c>
      <c r="H5" s="46" t="s">
        <v>17</v>
      </c>
      <c r="I5" s="50" t="s">
        <v>18</v>
      </c>
      <c r="J5" s="49" t="s">
        <v>19</v>
      </c>
      <c r="K5" s="51" t="s">
        <v>20</v>
      </c>
      <c r="L5" s="52" t="s">
        <v>21</v>
      </c>
      <c r="M5" s="53" t="s">
        <v>22</v>
      </c>
      <c r="N5" s="54" t="s">
        <v>23</v>
      </c>
      <c r="O5" s="54" t="s">
        <v>24</v>
      </c>
      <c r="P5" s="55" t="s">
        <v>25</v>
      </c>
      <c r="Q5" s="55" t="s">
        <v>26</v>
      </c>
      <c r="R5" s="56" t="s">
        <v>27</v>
      </c>
      <c r="S5" s="57" t="s">
        <v>28</v>
      </c>
      <c r="T5" s="58" t="s">
        <v>29</v>
      </c>
      <c r="U5" s="58" t="s">
        <v>30</v>
      </c>
      <c r="V5" s="58" t="s">
        <v>31</v>
      </c>
      <c r="W5" s="58" t="s">
        <v>32</v>
      </c>
      <c r="X5" s="59" t="s">
        <v>33</v>
      </c>
      <c r="Y5" s="60" t="s">
        <v>34</v>
      </c>
      <c r="Z5" s="58" t="s">
        <v>35</v>
      </c>
      <c r="AA5" s="60" t="s">
        <v>36</v>
      </c>
      <c r="AB5" s="59" t="s">
        <v>37</v>
      </c>
      <c r="AC5" s="61" t="s">
        <v>38</v>
      </c>
      <c r="AD5" s="58" t="s">
        <v>39</v>
      </c>
      <c r="AE5" s="58" t="s">
        <v>40</v>
      </c>
      <c r="AF5" s="62" t="s">
        <v>41</v>
      </c>
      <c r="AG5" s="63" t="s">
        <v>42</v>
      </c>
      <c r="AH5" s="64" t="s">
        <v>43</v>
      </c>
      <c r="AI5" s="65" t="s">
        <v>44</v>
      </c>
      <c r="AJ5" s="65" t="s">
        <v>45</v>
      </c>
      <c r="AK5" s="64" t="s">
        <v>46</v>
      </c>
      <c r="AL5" s="66" t="s">
        <v>47</v>
      </c>
      <c r="AM5" s="67" t="s">
        <v>48</v>
      </c>
      <c r="AN5" s="68" t="s">
        <v>49</v>
      </c>
      <c r="AO5" s="69" t="s">
        <v>50</v>
      </c>
      <c r="AP5" s="70" t="s">
        <v>51</v>
      </c>
      <c r="AQ5" s="71" t="s">
        <v>52</v>
      </c>
      <c r="AR5" s="72" t="s">
        <v>53</v>
      </c>
      <c r="AS5" s="73" t="s">
        <v>54</v>
      </c>
      <c r="AT5" s="74" t="s">
        <v>55</v>
      </c>
      <c r="AU5" s="75" t="s">
        <v>56</v>
      </c>
      <c r="AV5" s="76" t="s">
        <v>57</v>
      </c>
      <c r="AW5" s="77" t="s">
        <v>58</v>
      </c>
      <c r="AX5" s="78" t="s">
        <v>59</v>
      </c>
      <c r="AY5" s="78" t="s">
        <v>60</v>
      </c>
      <c r="AZ5" s="78" t="s">
        <v>61</v>
      </c>
      <c r="BA5" s="78" t="s">
        <v>62</v>
      </c>
      <c r="BB5" s="75" t="s">
        <v>63</v>
      </c>
      <c r="BC5" s="78" t="s">
        <v>64</v>
      </c>
      <c r="BD5" s="78" t="s">
        <v>65</v>
      </c>
      <c r="BE5" s="79" t="s">
        <v>66</v>
      </c>
      <c r="BF5" s="79" t="s">
        <v>67</v>
      </c>
      <c r="BG5" s="79" t="s">
        <v>68</v>
      </c>
      <c r="BH5" s="79" t="s">
        <v>69</v>
      </c>
      <c r="BI5" s="79" t="s">
        <v>70</v>
      </c>
      <c r="BJ5" s="80" t="s">
        <v>3</v>
      </c>
      <c r="BK5" s="80" t="s">
        <v>3</v>
      </c>
      <c r="BL5" s="80" t="s">
        <v>3</v>
      </c>
      <c r="BM5" s="80"/>
      <c r="BN5" s="80"/>
      <c r="BO5" s="80"/>
      <c r="BP5" s="80"/>
      <c r="BQ5" s="80"/>
      <c r="BR5" s="80"/>
      <c r="BS5" s="80"/>
      <c r="BT5" s="80"/>
      <c r="BU5" s="80"/>
      <c r="BV5" s="80"/>
      <c r="BW5" s="80"/>
    </row>
    <row r="6" spans="1:90" s="81" customFormat="1" ht="13.5" hidden="1" customHeight="1" thickBot="1" x14ac:dyDescent="0.3">
      <c r="A6" s="82"/>
      <c r="B6" s="83"/>
      <c r="C6" s="84" t="str">
        <f>[1]SCP!V43</f>
        <v>Rue Stavay-Mollondin 27, 27a et 29</v>
      </c>
      <c r="D6" s="84" t="s">
        <v>71</v>
      </c>
      <c r="E6" s="84" t="str">
        <f>[1]SCP!V42</f>
        <v>-</v>
      </c>
      <c r="F6" s="85" t="str">
        <f>[1]SCP!A41</f>
        <v>0011-01</v>
      </c>
      <c r="G6" s="86" t="str">
        <f>[1]SCP!B41</f>
        <v>COP 16759</v>
      </c>
      <c r="H6" s="85" t="str">
        <f>[1]SCP!C41</f>
        <v>Place de parc intérieure simple</v>
      </c>
      <c r="I6" s="86" t="str">
        <f>[1]SCP!D41</f>
        <v>Sous-sol</v>
      </c>
      <c r="J6" s="86">
        <f>[1]SCP!E41</f>
        <v>1</v>
      </c>
      <c r="K6" s="87" t="s">
        <v>0</v>
      </c>
      <c r="L6" s="88"/>
      <c r="M6" s="89" t="s">
        <v>0</v>
      </c>
      <c r="N6" s="89" t="s">
        <v>0</v>
      </c>
      <c r="O6" s="89" t="s">
        <v>0</v>
      </c>
      <c r="P6" s="89" t="s">
        <v>0</v>
      </c>
      <c r="Q6" s="89" t="s">
        <v>0</v>
      </c>
      <c r="R6" s="90">
        <f>SUM(Tableau8[[#This Row],[Indicative
     /PPE]:[Autre]])</f>
        <v>0</v>
      </c>
      <c r="S6" s="89" t="s">
        <v>0</v>
      </c>
      <c r="T6" s="89" t="s">
        <v>0</v>
      </c>
      <c r="U6" s="89" t="s">
        <v>0</v>
      </c>
      <c r="V6" s="89" t="s">
        <v>0</v>
      </c>
      <c r="W6" s="89" t="s">
        <v>0</v>
      </c>
      <c r="X6" s="91">
        <f t="shared" ref="X6:X69" si="0">SUM(S6:W6)</f>
        <v>0</v>
      </c>
      <c r="Y6" s="89" t="s">
        <v>0</v>
      </c>
      <c r="Z6" s="89" t="s">
        <v>0</v>
      </c>
      <c r="AA6" s="89" t="s">
        <v>0</v>
      </c>
      <c r="AB6" s="91" t="s">
        <v>0</v>
      </c>
      <c r="AC6" s="89" t="s">
        <v>0</v>
      </c>
      <c r="AD6" s="89" t="s">
        <v>0</v>
      </c>
      <c r="AE6" s="89" t="s">
        <v>0</v>
      </c>
      <c r="AF6" s="89">
        <f t="shared" ref="AF6:AF69" si="1">SUM(AC6:AE6)</f>
        <v>0</v>
      </c>
      <c r="AG6" s="92"/>
      <c r="AH6" s="93">
        <f>[1]SCP!F41</f>
        <v>29000</v>
      </c>
      <c r="AI6" s="94">
        <v>0</v>
      </c>
      <c r="AJ6" s="94">
        <v>0</v>
      </c>
      <c r="AK6" s="93">
        <f>SUM(Tableau8[[#This Row],[Terrain
(a)]:[Construction
(b)]])</f>
        <v>0</v>
      </c>
      <c r="AL6" s="95"/>
      <c r="AM6" s="96" t="str">
        <f>[1]SCP!G41</f>
        <v>Droz Viviane</v>
      </c>
      <c r="AN6" s="86" t="str">
        <f>[1]SCP!I41</f>
        <v>Vendu</v>
      </c>
      <c r="AO6" s="97">
        <f>[1]SCP!J41</f>
        <v>41517</v>
      </c>
      <c r="AP6" s="98" t="s">
        <v>0</v>
      </c>
      <c r="AQ6" s="99" t="str">
        <f>[1]SCP!K41</f>
        <v xml:space="preserve"> </v>
      </c>
      <c r="AR6" s="100"/>
      <c r="AS6" s="101" t="str">
        <f>Tableau8[[#This Row],[Adresse]]</f>
        <v>Rue Stavay-Mollondin 27, 27a et 29</v>
      </c>
      <c r="AT6" s="102" t="s">
        <v>3</v>
      </c>
      <c r="AU6" s="103" t="s">
        <v>3</v>
      </c>
      <c r="AV6" s="104" t="s">
        <v>3</v>
      </c>
      <c r="AW6" s="105" t="s">
        <v>3</v>
      </c>
      <c r="AX6" s="106" t="s">
        <v>3</v>
      </c>
      <c r="AY6" s="106" t="s">
        <v>3</v>
      </c>
      <c r="AZ6" s="106" t="s">
        <v>3</v>
      </c>
      <c r="BA6" s="106" t="s">
        <v>72</v>
      </c>
      <c r="BB6" s="103" t="s">
        <v>3</v>
      </c>
      <c r="BC6" s="106" t="s">
        <v>3</v>
      </c>
      <c r="BD6" s="106"/>
      <c r="BE6" s="106" t="s">
        <v>3</v>
      </c>
      <c r="BF6" s="106" t="s">
        <v>3</v>
      </c>
      <c r="BG6" s="106" t="s">
        <v>3</v>
      </c>
      <c r="BH6" s="106" t="s">
        <v>3</v>
      </c>
      <c r="BI6" s="106" t="s">
        <v>3</v>
      </c>
      <c r="BJ6" s="80"/>
      <c r="BK6" s="80"/>
      <c r="BL6" s="80"/>
      <c r="BM6" s="80"/>
      <c r="BN6" s="80"/>
      <c r="BO6" s="80"/>
      <c r="BP6" s="80"/>
      <c r="BQ6" s="80"/>
      <c r="BR6" s="80"/>
      <c r="BS6" s="80"/>
      <c r="BT6" s="80"/>
      <c r="BU6" s="80"/>
      <c r="BV6" s="80"/>
      <c r="BW6" s="80"/>
    </row>
    <row r="7" spans="1:90" s="81" customFormat="1" ht="13.5" hidden="1" customHeight="1" thickBot="1" x14ac:dyDescent="0.25">
      <c r="A7" s="82"/>
      <c r="B7" s="83"/>
      <c r="C7" s="107" t="str">
        <f>C6</f>
        <v>Rue Stavay-Mollondin 27, 27a et 29</v>
      </c>
      <c r="D7" s="107" t="str">
        <f>D6</f>
        <v>La Chaux-de-Fonds</v>
      </c>
      <c r="E7" s="84" t="str">
        <f>E6</f>
        <v>-</v>
      </c>
      <c r="F7" s="85" t="str">
        <f>[1]SCP!A42</f>
        <v>0011-02</v>
      </c>
      <c r="G7" s="86" t="str">
        <f>[1]SCP!B42</f>
        <v>COP 16760</v>
      </c>
      <c r="H7" s="85" t="str">
        <f>[1]SCP!C42</f>
        <v>Place de parc intérieure simple</v>
      </c>
      <c r="I7" s="86" t="str">
        <f>[1]SCP!D42</f>
        <v>Sous-sol</v>
      </c>
      <c r="J7" s="86">
        <f>[1]SCP!E42</f>
        <v>2</v>
      </c>
      <c r="K7" s="87" t="s">
        <v>0</v>
      </c>
      <c r="L7" s="88"/>
      <c r="M7" s="89" t="s">
        <v>0</v>
      </c>
      <c r="N7" s="89" t="s">
        <v>0</v>
      </c>
      <c r="O7" s="89" t="s">
        <v>0</v>
      </c>
      <c r="P7" s="89" t="s">
        <v>0</v>
      </c>
      <c r="Q7" s="89" t="s">
        <v>0</v>
      </c>
      <c r="R7" s="108">
        <f>SUM(Tableau8[[#This Row],[Indicative
     /PPE]:[Autre]])</f>
        <v>0</v>
      </c>
      <c r="S7" s="89" t="s">
        <v>0</v>
      </c>
      <c r="T7" s="89" t="s">
        <v>0</v>
      </c>
      <c r="U7" s="89" t="s">
        <v>0</v>
      </c>
      <c r="V7" s="89" t="s">
        <v>0</v>
      </c>
      <c r="W7" s="89" t="s">
        <v>0</v>
      </c>
      <c r="X7" s="109">
        <f t="shared" si="0"/>
        <v>0</v>
      </c>
      <c r="Y7" s="89" t="s">
        <v>0</v>
      </c>
      <c r="Z7" s="89" t="s">
        <v>0</v>
      </c>
      <c r="AA7" s="89" t="s">
        <v>0</v>
      </c>
      <c r="AB7" s="91" t="s">
        <v>0</v>
      </c>
      <c r="AC7" s="89" t="s">
        <v>0</v>
      </c>
      <c r="AD7" s="89" t="s">
        <v>0</v>
      </c>
      <c r="AE7" s="89" t="s">
        <v>0</v>
      </c>
      <c r="AF7" s="110">
        <f t="shared" si="1"/>
        <v>0</v>
      </c>
      <c r="AG7" s="92"/>
      <c r="AH7" s="93" t="str">
        <f>[1]SCP!F42</f>
        <v>-</v>
      </c>
      <c r="AI7" s="94">
        <v>0</v>
      </c>
      <c r="AJ7" s="94">
        <v>0</v>
      </c>
      <c r="AK7" s="111">
        <f>SUM(Tableau8[[#This Row],[Terrain
(a)]:[Construction
(b)]])</f>
        <v>0</v>
      </c>
      <c r="AL7" s="95"/>
      <c r="AM7" s="96" t="str">
        <f>[1]SCP!G42</f>
        <v>Carrillo Munoz Juana</v>
      </c>
      <c r="AN7" s="86" t="str">
        <f>[1]SCP!I42</f>
        <v>Vendu</v>
      </c>
      <c r="AO7" s="97" t="str">
        <f>[1]SCP!J42</f>
        <v>-</v>
      </c>
      <c r="AP7" s="98" t="s">
        <v>0</v>
      </c>
      <c r="AQ7" s="99" t="str">
        <f>[1]SCP!K42</f>
        <v xml:space="preserve"> </v>
      </c>
      <c r="AR7" s="100"/>
      <c r="AS7" s="101"/>
      <c r="AT7" s="102"/>
      <c r="AU7" s="102"/>
      <c r="AV7" s="112"/>
      <c r="AW7" s="84"/>
      <c r="AX7" s="113"/>
      <c r="AY7" s="113"/>
      <c r="AZ7" s="113"/>
      <c r="BA7" s="113"/>
      <c r="BB7" s="102"/>
      <c r="BC7" s="113"/>
      <c r="BD7" s="113"/>
      <c r="BE7" s="113"/>
      <c r="BF7" s="113"/>
      <c r="BG7" s="113"/>
      <c r="BH7" s="113"/>
      <c r="BI7" s="113"/>
      <c r="BJ7" s="80"/>
      <c r="BK7" s="80"/>
      <c r="BL7" s="80"/>
      <c r="BM7" s="80"/>
      <c r="BN7" s="80"/>
      <c r="BO7" s="80"/>
      <c r="BP7" s="80"/>
      <c r="BQ7" s="80"/>
      <c r="BR7" s="80"/>
      <c r="BS7" s="80"/>
      <c r="BT7" s="80"/>
      <c r="BU7" s="80"/>
      <c r="BV7" s="80"/>
      <c r="BW7" s="80"/>
    </row>
    <row r="8" spans="1:90" s="81" customFormat="1" ht="13.5" hidden="1" customHeight="1" thickBot="1" x14ac:dyDescent="0.25">
      <c r="A8" s="82"/>
      <c r="B8" s="83"/>
      <c r="C8" s="107" t="str">
        <f t="shared" ref="C8:E19" si="2">C7</f>
        <v>Rue Stavay-Mollondin 27, 27a et 29</v>
      </c>
      <c r="D8" s="107" t="str">
        <f t="shared" si="2"/>
        <v>La Chaux-de-Fonds</v>
      </c>
      <c r="E8" s="84" t="str">
        <f t="shared" si="2"/>
        <v>-</v>
      </c>
      <c r="F8" s="85" t="str">
        <f>[1]SCP!A43</f>
        <v>0011-03</v>
      </c>
      <c r="G8" s="86" t="str">
        <f>[1]SCP!B43</f>
        <v>COP 16761</v>
      </c>
      <c r="H8" s="85" t="str">
        <f>[1]SCP!C43</f>
        <v>Place de parc intérieure simple</v>
      </c>
      <c r="I8" s="86" t="str">
        <f>[1]SCP!D43</f>
        <v>Sous-sol</v>
      </c>
      <c r="J8" s="86">
        <f>[1]SCP!E43</f>
        <v>3</v>
      </c>
      <c r="K8" s="87" t="s">
        <v>0</v>
      </c>
      <c r="L8" s="88"/>
      <c r="M8" s="89" t="s">
        <v>0</v>
      </c>
      <c r="N8" s="89" t="s">
        <v>0</v>
      </c>
      <c r="O8" s="89" t="s">
        <v>0</v>
      </c>
      <c r="P8" s="89" t="s">
        <v>0</v>
      </c>
      <c r="Q8" s="89" t="s">
        <v>0</v>
      </c>
      <c r="R8" s="108">
        <f>SUM(Tableau8[[#This Row],[Indicative
     /PPE]:[Autre]])</f>
        <v>0</v>
      </c>
      <c r="S8" s="89" t="s">
        <v>0</v>
      </c>
      <c r="T8" s="89" t="s">
        <v>0</v>
      </c>
      <c r="U8" s="89" t="s">
        <v>0</v>
      </c>
      <c r="V8" s="89" t="s">
        <v>0</v>
      </c>
      <c r="W8" s="89" t="s">
        <v>0</v>
      </c>
      <c r="X8" s="109">
        <f t="shared" si="0"/>
        <v>0</v>
      </c>
      <c r="Y8" s="89" t="s">
        <v>0</v>
      </c>
      <c r="Z8" s="89" t="s">
        <v>0</v>
      </c>
      <c r="AA8" s="89" t="s">
        <v>0</v>
      </c>
      <c r="AB8" s="91" t="s">
        <v>0</v>
      </c>
      <c r="AC8" s="89" t="s">
        <v>0</v>
      </c>
      <c r="AD8" s="89" t="s">
        <v>0</v>
      </c>
      <c r="AE8" s="89" t="s">
        <v>0</v>
      </c>
      <c r="AF8" s="110">
        <f t="shared" si="1"/>
        <v>0</v>
      </c>
      <c r="AG8" s="92"/>
      <c r="AH8" s="93" t="str">
        <f>[1]SCP!F43</f>
        <v>-</v>
      </c>
      <c r="AI8" s="94">
        <v>0</v>
      </c>
      <c r="AJ8" s="94">
        <v>0</v>
      </c>
      <c r="AK8" s="111">
        <f>SUM(Tableau8[[#This Row],[Terrain
(a)]:[Construction
(b)]])</f>
        <v>0</v>
      </c>
      <c r="AL8" s="95"/>
      <c r="AM8" s="96" t="str">
        <f>[1]SCP!G43</f>
        <v>Boichat Jean-Pierre et Nathalie</v>
      </c>
      <c r="AN8" s="86" t="str">
        <f>[1]SCP!I43</f>
        <v>Vendu</v>
      </c>
      <c r="AO8" s="97" t="str">
        <f>[1]SCP!J43</f>
        <v>-</v>
      </c>
      <c r="AP8" s="98" t="s">
        <v>0</v>
      </c>
      <c r="AQ8" s="99" t="str">
        <f>[1]SCP!K43</f>
        <v xml:space="preserve"> </v>
      </c>
      <c r="AR8" s="100"/>
      <c r="AS8" s="101"/>
      <c r="AT8" s="102"/>
      <c r="AU8" s="102"/>
      <c r="AV8" s="112"/>
      <c r="AW8" s="84"/>
      <c r="AX8" s="113"/>
      <c r="AY8" s="113"/>
      <c r="AZ8" s="113"/>
      <c r="BA8" s="113"/>
      <c r="BB8" s="102"/>
      <c r="BC8" s="113"/>
      <c r="BD8" s="113"/>
      <c r="BE8" s="113"/>
      <c r="BF8" s="113"/>
      <c r="BG8" s="113"/>
      <c r="BH8" s="113"/>
      <c r="BI8" s="113"/>
      <c r="BJ8" s="80"/>
      <c r="BK8" s="80"/>
      <c r="BL8" s="80"/>
      <c r="BM8" s="80"/>
      <c r="BN8" s="80"/>
      <c r="BO8" s="80"/>
      <c r="BP8" s="80"/>
      <c r="BQ8" s="80"/>
      <c r="BR8" s="80"/>
      <c r="BS8" s="80"/>
      <c r="BT8" s="80"/>
      <c r="BU8" s="80"/>
      <c r="BV8" s="80"/>
      <c r="BW8" s="80"/>
    </row>
    <row r="9" spans="1:90" s="81" customFormat="1" ht="13.5" hidden="1" customHeight="1" thickBot="1" x14ac:dyDescent="0.25">
      <c r="A9" s="82"/>
      <c r="B9" s="83"/>
      <c r="C9" s="107" t="str">
        <f t="shared" si="2"/>
        <v>Rue Stavay-Mollondin 27, 27a et 29</v>
      </c>
      <c r="D9" s="107" t="str">
        <f t="shared" si="2"/>
        <v>La Chaux-de-Fonds</v>
      </c>
      <c r="E9" s="84" t="str">
        <f t="shared" si="2"/>
        <v>-</v>
      </c>
      <c r="F9" s="85" t="str">
        <f>[1]SCP!A44</f>
        <v>0011-04</v>
      </c>
      <c r="G9" s="86" t="str">
        <f>[1]SCP!B44</f>
        <v>COP 16762</v>
      </c>
      <c r="H9" s="85" t="str">
        <f>[1]SCP!C44</f>
        <v>Place de parc intérieure simple</v>
      </c>
      <c r="I9" s="86" t="str">
        <f>[1]SCP!D44</f>
        <v>Sous-sol</v>
      </c>
      <c r="J9" s="86">
        <f>[1]SCP!E44</f>
        <v>4</v>
      </c>
      <c r="K9" s="87" t="s">
        <v>0</v>
      </c>
      <c r="L9" s="88"/>
      <c r="M9" s="89" t="s">
        <v>0</v>
      </c>
      <c r="N9" s="89" t="s">
        <v>0</v>
      </c>
      <c r="O9" s="89" t="s">
        <v>0</v>
      </c>
      <c r="P9" s="89" t="s">
        <v>0</v>
      </c>
      <c r="Q9" s="89" t="s">
        <v>0</v>
      </c>
      <c r="R9" s="108">
        <f>SUM(Tableau8[[#This Row],[Indicative
     /PPE]:[Autre]])</f>
        <v>0</v>
      </c>
      <c r="S9" s="89" t="s">
        <v>0</v>
      </c>
      <c r="T9" s="89" t="s">
        <v>0</v>
      </c>
      <c r="U9" s="89" t="s">
        <v>0</v>
      </c>
      <c r="V9" s="89" t="s">
        <v>0</v>
      </c>
      <c r="W9" s="89" t="s">
        <v>0</v>
      </c>
      <c r="X9" s="109">
        <f t="shared" si="0"/>
        <v>0</v>
      </c>
      <c r="Y9" s="89" t="s">
        <v>0</v>
      </c>
      <c r="Z9" s="89" t="s">
        <v>0</v>
      </c>
      <c r="AA9" s="89" t="s">
        <v>0</v>
      </c>
      <c r="AB9" s="91" t="s">
        <v>0</v>
      </c>
      <c r="AC9" s="89" t="s">
        <v>0</v>
      </c>
      <c r="AD9" s="89" t="s">
        <v>0</v>
      </c>
      <c r="AE9" s="89" t="s">
        <v>0</v>
      </c>
      <c r="AF9" s="110">
        <f t="shared" si="1"/>
        <v>0</v>
      </c>
      <c r="AG9" s="92"/>
      <c r="AH9" s="93" t="str">
        <f>[1]SCP!F44</f>
        <v>-</v>
      </c>
      <c r="AI9" s="94">
        <v>0</v>
      </c>
      <c r="AJ9" s="94">
        <v>0</v>
      </c>
      <c r="AK9" s="111">
        <f>SUM(Tableau8[[#This Row],[Terrain
(a)]:[Construction
(b)]])</f>
        <v>0</v>
      </c>
      <c r="AL9" s="95"/>
      <c r="AM9" s="96" t="str">
        <f>[1]SCP!G44</f>
        <v>Eggmann Edith</v>
      </c>
      <c r="AN9" s="86" t="str">
        <f>[1]SCP!I44</f>
        <v>Vendu</v>
      </c>
      <c r="AO9" s="97" t="str">
        <f>[1]SCP!J44</f>
        <v>-</v>
      </c>
      <c r="AP9" s="98" t="s">
        <v>0</v>
      </c>
      <c r="AQ9" s="99" t="str">
        <f>[1]SCP!K44</f>
        <v xml:space="preserve"> </v>
      </c>
      <c r="AR9" s="100"/>
      <c r="AS9" s="101"/>
      <c r="AT9" s="102"/>
      <c r="AU9" s="102"/>
      <c r="AV9" s="112"/>
      <c r="AW9" s="84"/>
      <c r="AX9" s="113"/>
      <c r="AY9" s="113"/>
      <c r="AZ9" s="113"/>
      <c r="BA9" s="113"/>
      <c r="BB9" s="102"/>
      <c r="BC9" s="113"/>
      <c r="BD9" s="113"/>
      <c r="BE9" s="113"/>
      <c r="BF9" s="113"/>
      <c r="BG9" s="113"/>
      <c r="BH9" s="113"/>
      <c r="BI9" s="113"/>
      <c r="BJ9" s="80"/>
      <c r="BK9" s="80"/>
      <c r="BL9" s="80"/>
      <c r="BM9" s="80"/>
      <c r="BN9" s="80"/>
      <c r="BO9" s="80"/>
      <c r="BP9" s="80"/>
      <c r="BQ9" s="80"/>
      <c r="BR9" s="80"/>
      <c r="BS9" s="80"/>
      <c r="BT9" s="80"/>
      <c r="BU9" s="80"/>
      <c r="BV9" s="80"/>
      <c r="BW9" s="80"/>
    </row>
    <row r="10" spans="1:90" s="81" customFormat="1" ht="13.5" hidden="1" customHeight="1" thickBot="1" x14ac:dyDescent="0.25">
      <c r="A10" s="82"/>
      <c r="B10" s="83"/>
      <c r="C10" s="107" t="str">
        <f t="shared" si="2"/>
        <v>Rue Stavay-Mollondin 27, 27a et 29</v>
      </c>
      <c r="D10" s="107" t="str">
        <f t="shared" si="2"/>
        <v>La Chaux-de-Fonds</v>
      </c>
      <c r="E10" s="84" t="str">
        <f t="shared" si="2"/>
        <v>-</v>
      </c>
      <c r="F10" s="85" t="str">
        <f>[1]SCP!A45</f>
        <v>0011-05</v>
      </c>
      <c r="G10" s="86" t="str">
        <f>[1]SCP!B45</f>
        <v>COP 16763</v>
      </c>
      <c r="H10" s="85" t="str">
        <f>[1]SCP!C45</f>
        <v>Place de parc intérieure simple</v>
      </c>
      <c r="I10" s="86" t="str">
        <f>[1]SCP!D45</f>
        <v>Sous-sol</v>
      </c>
      <c r="J10" s="86">
        <f>[1]SCP!E45</f>
        <v>5</v>
      </c>
      <c r="K10" s="87" t="s">
        <v>0</v>
      </c>
      <c r="L10" s="88"/>
      <c r="M10" s="89" t="s">
        <v>0</v>
      </c>
      <c r="N10" s="89" t="s">
        <v>0</v>
      </c>
      <c r="O10" s="89" t="s">
        <v>0</v>
      </c>
      <c r="P10" s="89" t="s">
        <v>0</v>
      </c>
      <c r="Q10" s="89" t="s">
        <v>0</v>
      </c>
      <c r="R10" s="108">
        <f>SUM(Tableau8[[#This Row],[Indicative
     /PPE]:[Autre]])</f>
        <v>0</v>
      </c>
      <c r="S10" s="89" t="s">
        <v>0</v>
      </c>
      <c r="T10" s="89" t="s">
        <v>0</v>
      </c>
      <c r="U10" s="89" t="s">
        <v>0</v>
      </c>
      <c r="V10" s="89" t="s">
        <v>0</v>
      </c>
      <c r="W10" s="89" t="s">
        <v>0</v>
      </c>
      <c r="X10" s="109">
        <f t="shared" si="0"/>
        <v>0</v>
      </c>
      <c r="Y10" s="89" t="s">
        <v>0</v>
      </c>
      <c r="Z10" s="89" t="s">
        <v>0</v>
      </c>
      <c r="AA10" s="89" t="s">
        <v>0</v>
      </c>
      <c r="AB10" s="91" t="s">
        <v>0</v>
      </c>
      <c r="AC10" s="89" t="s">
        <v>0</v>
      </c>
      <c r="AD10" s="89" t="s">
        <v>0</v>
      </c>
      <c r="AE10" s="89" t="s">
        <v>0</v>
      </c>
      <c r="AF10" s="110">
        <f t="shared" si="1"/>
        <v>0</v>
      </c>
      <c r="AG10" s="92"/>
      <c r="AH10" s="93" t="str">
        <f>[1]SCP!F45</f>
        <v>-</v>
      </c>
      <c r="AI10" s="94">
        <v>0</v>
      </c>
      <c r="AJ10" s="94">
        <v>0</v>
      </c>
      <c r="AK10" s="111">
        <f>SUM(Tableau8[[#This Row],[Terrain
(a)]:[Construction
(b)]])</f>
        <v>0</v>
      </c>
      <c r="AL10" s="95"/>
      <c r="AM10" s="96" t="str">
        <f>[1]SCP!G45</f>
        <v>Forte Thierry et Muriel</v>
      </c>
      <c r="AN10" s="86" t="str">
        <f>[1]SCP!I45</f>
        <v>Vendu</v>
      </c>
      <c r="AO10" s="97" t="str">
        <f>[1]SCP!J45</f>
        <v>-</v>
      </c>
      <c r="AP10" s="98" t="s">
        <v>0</v>
      </c>
      <c r="AQ10" s="99" t="str">
        <f>[1]SCP!K45</f>
        <v xml:space="preserve"> </v>
      </c>
      <c r="AR10" s="100"/>
      <c r="AS10" s="101"/>
      <c r="AT10" s="102"/>
      <c r="AU10" s="102"/>
      <c r="AV10" s="112"/>
      <c r="AW10" s="84"/>
      <c r="AX10" s="113"/>
      <c r="AY10" s="113"/>
      <c r="AZ10" s="113"/>
      <c r="BA10" s="113"/>
      <c r="BB10" s="102"/>
      <c r="BC10" s="113"/>
      <c r="BD10" s="113"/>
      <c r="BE10" s="113"/>
      <c r="BF10" s="113"/>
      <c r="BG10" s="113"/>
      <c r="BH10" s="113"/>
      <c r="BI10" s="113"/>
      <c r="BJ10" s="80"/>
      <c r="BK10" s="80"/>
      <c r="BL10" s="80"/>
      <c r="BM10" s="80"/>
      <c r="BN10" s="80"/>
      <c r="BO10" s="80"/>
      <c r="BP10" s="80"/>
      <c r="BQ10" s="80"/>
      <c r="BR10" s="80"/>
      <c r="BS10" s="80"/>
      <c r="BT10" s="80"/>
      <c r="BU10" s="80"/>
      <c r="BV10" s="80"/>
      <c r="BW10" s="80"/>
    </row>
    <row r="11" spans="1:90" s="81" customFormat="1" ht="13.5" hidden="1" customHeight="1" thickBot="1" x14ac:dyDescent="0.25">
      <c r="A11" s="82"/>
      <c r="B11" s="83"/>
      <c r="C11" s="107" t="str">
        <f t="shared" si="2"/>
        <v>Rue Stavay-Mollondin 27, 27a et 29</v>
      </c>
      <c r="D11" s="107" t="str">
        <f t="shared" si="2"/>
        <v>La Chaux-de-Fonds</v>
      </c>
      <c r="E11" s="84" t="str">
        <f t="shared" si="2"/>
        <v>-</v>
      </c>
      <c r="F11" s="85" t="str">
        <f>[1]SCP!A46</f>
        <v>0011-06</v>
      </c>
      <c r="G11" s="86" t="str">
        <f>[1]SCP!B46</f>
        <v>COP 16764</v>
      </c>
      <c r="H11" s="85" t="str">
        <f>[1]SCP!C46</f>
        <v>Place de parc intérieure simple</v>
      </c>
      <c r="I11" s="86" t="str">
        <f>[1]SCP!D46</f>
        <v>Sous-sol</v>
      </c>
      <c r="J11" s="86">
        <f>[1]SCP!E46</f>
        <v>6</v>
      </c>
      <c r="K11" s="87" t="s">
        <v>0</v>
      </c>
      <c r="L11" s="88"/>
      <c r="M11" s="89" t="s">
        <v>0</v>
      </c>
      <c r="N11" s="89" t="s">
        <v>0</v>
      </c>
      <c r="O11" s="89" t="s">
        <v>0</v>
      </c>
      <c r="P11" s="89" t="s">
        <v>0</v>
      </c>
      <c r="Q11" s="89" t="s">
        <v>0</v>
      </c>
      <c r="R11" s="108">
        <f>SUM(Tableau8[[#This Row],[Indicative
     /PPE]:[Autre]])</f>
        <v>0</v>
      </c>
      <c r="S11" s="89" t="s">
        <v>0</v>
      </c>
      <c r="T11" s="89" t="s">
        <v>0</v>
      </c>
      <c r="U11" s="89" t="s">
        <v>0</v>
      </c>
      <c r="V11" s="89" t="s">
        <v>0</v>
      </c>
      <c r="W11" s="89" t="s">
        <v>0</v>
      </c>
      <c r="X11" s="109">
        <f t="shared" si="0"/>
        <v>0</v>
      </c>
      <c r="Y11" s="89" t="s">
        <v>0</v>
      </c>
      <c r="Z11" s="89" t="s">
        <v>0</v>
      </c>
      <c r="AA11" s="89" t="s">
        <v>0</v>
      </c>
      <c r="AB11" s="91" t="s">
        <v>0</v>
      </c>
      <c r="AC11" s="89" t="s">
        <v>0</v>
      </c>
      <c r="AD11" s="89" t="s">
        <v>0</v>
      </c>
      <c r="AE11" s="89" t="s">
        <v>0</v>
      </c>
      <c r="AF11" s="110">
        <f t="shared" si="1"/>
        <v>0</v>
      </c>
      <c r="AG11" s="92"/>
      <c r="AH11" s="93" t="str">
        <f>[1]SCP!F46</f>
        <v>-</v>
      </c>
      <c r="AI11" s="94">
        <v>0</v>
      </c>
      <c r="AJ11" s="94">
        <v>0</v>
      </c>
      <c r="AK11" s="111">
        <f>SUM(Tableau8[[#This Row],[Terrain
(a)]:[Construction
(b)]])</f>
        <v>0</v>
      </c>
      <c r="AL11" s="95"/>
      <c r="AM11" s="96" t="str">
        <f>[1]SCP!G46</f>
        <v>Schönholzer Hans-Peter et Nicole</v>
      </c>
      <c r="AN11" s="86" t="str">
        <f>[1]SCP!I46</f>
        <v>Vendu</v>
      </c>
      <c r="AO11" s="97" t="str">
        <f>[1]SCP!J46</f>
        <v>-</v>
      </c>
      <c r="AP11" s="98" t="s">
        <v>0</v>
      </c>
      <c r="AQ11" s="99" t="str">
        <f>[1]SCP!K46</f>
        <v xml:space="preserve"> </v>
      </c>
      <c r="AR11" s="100"/>
      <c r="AS11" s="101"/>
      <c r="AT11" s="102"/>
      <c r="AU11" s="102"/>
      <c r="AV11" s="112"/>
      <c r="AW11" s="84"/>
      <c r="AX11" s="113"/>
      <c r="AY11" s="113"/>
      <c r="AZ11" s="113"/>
      <c r="BA11" s="113"/>
      <c r="BB11" s="102"/>
      <c r="BC11" s="113"/>
      <c r="BD11" s="113"/>
      <c r="BE11" s="113"/>
      <c r="BF11" s="113"/>
      <c r="BG11" s="113"/>
      <c r="BH11" s="113"/>
      <c r="BI11" s="113"/>
      <c r="BJ11" s="80"/>
      <c r="BK11" s="80"/>
      <c r="BL11" s="80"/>
      <c r="BM11" s="80"/>
      <c r="BN11" s="80"/>
      <c r="BO11" s="80"/>
      <c r="BP11" s="80"/>
      <c r="BQ11" s="80"/>
      <c r="BR11" s="80"/>
      <c r="BS11" s="80"/>
      <c r="BT11" s="80"/>
      <c r="BU11" s="80"/>
      <c r="BV11" s="80"/>
      <c r="BW11" s="80"/>
    </row>
    <row r="12" spans="1:90" s="81" customFormat="1" ht="13.5" hidden="1" customHeight="1" thickBot="1" x14ac:dyDescent="0.25">
      <c r="A12" s="82"/>
      <c r="B12" s="83"/>
      <c r="C12" s="107" t="str">
        <f t="shared" si="2"/>
        <v>Rue Stavay-Mollondin 27, 27a et 29</v>
      </c>
      <c r="D12" s="107" t="str">
        <f t="shared" si="2"/>
        <v>La Chaux-de-Fonds</v>
      </c>
      <c r="E12" s="84" t="str">
        <f t="shared" si="2"/>
        <v>-</v>
      </c>
      <c r="F12" s="85" t="str">
        <f>[1]SCP!A47</f>
        <v>0011-07</v>
      </c>
      <c r="G12" s="86" t="str">
        <f>[1]SCP!B47</f>
        <v>COP 16765</v>
      </c>
      <c r="H12" s="85" t="str">
        <f>[1]SCP!C47</f>
        <v>Place de parc intérieure simple</v>
      </c>
      <c r="I12" s="86" t="str">
        <f>[1]SCP!D47</f>
        <v>Sous-sol</v>
      </c>
      <c r="J12" s="86">
        <f>[1]SCP!E47</f>
        <v>7</v>
      </c>
      <c r="K12" s="87" t="s">
        <v>0</v>
      </c>
      <c r="L12" s="88"/>
      <c r="M12" s="89" t="s">
        <v>0</v>
      </c>
      <c r="N12" s="89" t="s">
        <v>0</v>
      </c>
      <c r="O12" s="89" t="s">
        <v>0</v>
      </c>
      <c r="P12" s="89" t="s">
        <v>0</v>
      </c>
      <c r="Q12" s="89" t="s">
        <v>0</v>
      </c>
      <c r="R12" s="108">
        <f>SUM(Tableau8[[#This Row],[Indicative
     /PPE]:[Autre]])</f>
        <v>0</v>
      </c>
      <c r="S12" s="89" t="s">
        <v>0</v>
      </c>
      <c r="T12" s="89" t="s">
        <v>0</v>
      </c>
      <c r="U12" s="89" t="s">
        <v>0</v>
      </c>
      <c r="V12" s="89" t="s">
        <v>0</v>
      </c>
      <c r="W12" s="89" t="s">
        <v>0</v>
      </c>
      <c r="X12" s="109">
        <f t="shared" si="0"/>
        <v>0</v>
      </c>
      <c r="Y12" s="89" t="s">
        <v>0</v>
      </c>
      <c r="Z12" s="89" t="s">
        <v>0</v>
      </c>
      <c r="AA12" s="89" t="s">
        <v>0</v>
      </c>
      <c r="AB12" s="91" t="s">
        <v>0</v>
      </c>
      <c r="AC12" s="89" t="s">
        <v>0</v>
      </c>
      <c r="AD12" s="89" t="s">
        <v>0</v>
      </c>
      <c r="AE12" s="89" t="s">
        <v>0</v>
      </c>
      <c r="AF12" s="110">
        <f t="shared" si="1"/>
        <v>0</v>
      </c>
      <c r="AG12" s="92"/>
      <c r="AH12" s="93" t="str">
        <f>[1]SCP!F47</f>
        <v>-</v>
      </c>
      <c r="AI12" s="94">
        <v>0</v>
      </c>
      <c r="AJ12" s="94">
        <v>0</v>
      </c>
      <c r="AK12" s="111">
        <f>SUM(Tableau8[[#This Row],[Terrain
(a)]:[Construction
(b)]])</f>
        <v>0</v>
      </c>
      <c r="AL12" s="95"/>
      <c r="AM12" s="96" t="str">
        <f>[1]SCP!G47</f>
        <v>Riesen Claude-Alain et Edith</v>
      </c>
      <c r="AN12" s="86" t="str">
        <f>[1]SCP!I47</f>
        <v>Vendu</v>
      </c>
      <c r="AO12" s="97" t="str">
        <f>[1]SCP!J47</f>
        <v>-</v>
      </c>
      <c r="AP12" s="98" t="s">
        <v>0</v>
      </c>
      <c r="AQ12" s="99" t="str">
        <f>[1]SCP!K47</f>
        <v xml:space="preserve"> </v>
      </c>
      <c r="AR12" s="100"/>
      <c r="AS12" s="101"/>
      <c r="AT12" s="102"/>
      <c r="AU12" s="102"/>
      <c r="AV12" s="112"/>
      <c r="AW12" s="84"/>
      <c r="AX12" s="113"/>
      <c r="AY12" s="113"/>
      <c r="AZ12" s="113"/>
      <c r="BA12" s="113"/>
      <c r="BB12" s="102"/>
      <c r="BC12" s="113"/>
      <c r="BD12" s="113"/>
      <c r="BE12" s="113"/>
      <c r="BF12" s="113"/>
      <c r="BG12" s="113"/>
      <c r="BH12" s="113"/>
      <c r="BI12" s="113"/>
      <c r="BJ12" s="80"/>
      <c r="BK12" s="80"/>
      <c r="BL12" s="80"/>
      <c r="BM12" s="80"/>
      <c r="BN12" s="80"/>
      <c r="BO12" s="80"/>
      <c r="BP12" s="80"/>
      <c r="BQ12" s="80"/>
      <c r="BR12" s="80"/>
      <c r="BS12" s="80"/>
      <c r="BT12" s="80"/>
      <c r="BU12" s="80"/>
      <c r="BV12" s="80"/>
      <c r="BW12" s="80"/>
    </row>
    <row r="13" spans="1:90" s="81" customFormat="1" ht="13.5" hidden="1" customHeight="1" thickBot="1" x14ac:dyDescent="0.25">
      <c r="A13" s="82"/>
      <c r="B13" s="83"/>
      <c r="C13" s="107" t="str">
        <f t="shared" si="2"/>
        <v>Rue Stavay-Mollondin 27, 27a et 29</v>
      </c>
      <c r="D13" s="107" t="str">
        <f t="shared" si="2"/>
        <v>La Chaux-de-Fonds</v>
      </c>
      <c r="E13" s="84" t="str">
        <f t="shared" si="2"/>
        <v>-</v>
      </c>
      <c r="F13" s="85" t="str">
        <f>[1]SCP!A48</f>
        <v>0011-08</v>
      </c>
      <c r="G13" s="86" t="str">
        <f>[1]SCP!B48</f>
        <v>COP 16766</v>
      </c>
      <c r="H13" s="85" t="str">
        <f>[1]SCP!C48</f>
        <v>Place de parc intérieure simple</v>
      </c>
      <c r="I13" s="86" t="str">
        <f>[1]SCP!D48</f>
        <v>Sous-sol</v>
      </c>
      <c r="J13" s="86">
        <f>[1]SCP!E48</f>
        <v>8</v>
      </c>
      <c r="K13" s="87" t="s">
        <v>0</v>
      </c>
      <c r="L13" s="88"/>
      <c r="M13" s="89" t="s">
        <v>0</v>
      </c>
      <c r="N13" s="89" t="s">
        <v>0</v>
      </c>
      <c r="O13" s="89" t="s">
        <v>0</v>
      </c>
      <c r="P13" s="89" t="s">
        <v>0</v>
      </c>
      <c r="Q13" s="89" t="s">
        <v>0</v>
      </c>
      <c r="R13" s="108">
        <f>SUM(Tableau8[[#This Row],[Indicative
     /PPE]:[Autre]])</f>
        <v>0</v>
      </c>
      <c r="S13" s="89" t="s">
        <v>0</v>
      </c>
      <c r="T13" s="89" t="s">
        <v>0</v>
      </c>
      <c r="U13" s="89" t="s">
        <v>0</v>
      </c>
      <c r="V13" s="89" t="s">
        <v>0</v>
      </c>
      <c r="W13" s="89" t="s">
        <v>0</v>
      </c>
      <c r="X13" s="109">
        <f t="shared" si="0"/>
        <v>0</v>
      </c>
      <c r="Y13" s="89" t="s">
        <v>0</v>
      </c>
      <c r="Z13" s="89" t="s">
        <v>0</v>
      </c>
      <c r="AA13" s="89" t="s">
        <v>0</v>
      </c>
      <c r="AB13" s="91" t="s">
        <v>0</v>
      </c>
      <c r="AC13" s="89" t="s">
        <v>0</v>
      </c>
      <c r="AD13" s="89" t="s">
        <v>0</v>
      </c>
      <c r="AE13" s="89" t="s">
        <v>0</v>
      </c>
      <c r="AF13" s="110">
        <f t="shared" si="1"/>
        <v>0</v>
      </c>
      <c r="AG13" s="92"/>
      <c r="AH13" s="93">
        <f>[1]SCP!F48</f>
        <v>27000</v>
      </c>
      <c r="AI13" s="94">
        <v>0</v>
      </c>
      <c r="AJ13" s="94">
        <v>0</v>
      </c>
      <c r="AK13" s="111">
        <f>SUM(Tableau8[[#This Row],[Terrain
(a)]:[Construction
(b)]])</f>
        <v>0</v>
      </c>
      <c r="AL13" s="95"/>
      <c r="AM13" s="96" t="str">
        <f>[1]SCP!G48</f>
        <v>Mavilla Alain et Maria-Nieves</v>
      </c>
      <c r="AN13" s="86" t="str">
        <f>[1]SCP!I48</f>
        <v>Vendu</v>
      </c>
      <c r="AO13" s="97">
        <f>[1]SCP!J48</f>
        <v>42093</v>
      </c>
      <c r="AP13" s="98" t="s">
        <v>0</v>
      </c>
      <c r="AQ13" s="99" t="str">
        <f>[1]SCP!K48</f>
        <v xml:space="preserve"> </v>
      </c>
      <c r="AR13" s="100"/>
      <c r="AS13" s="101"/>
      <c r="AT13" s="102"/>
      <c r="AU13" s="102"/>
      <c r="AV13" s="112"/>
      <c r="AW13" s="84"/>
      <c r="AX13" s="113"/>
      <c r="AY13" s="113"/>
      <c r="AZ13" s="113"/>
      <c r="BA13" s="113"/>
      <c r="BB13" s="102"/>
      <c r="BC13" s="113"/>
      <c r="BD13" s="113"/>
      <c r="BE13" s="113"/>
      <c r="BF13" s="113"/>
      <c r="BG13" s="113"/>
      <c r="BH13" s="113"/>
      <c r="BI13" s="113"/>
      <c r="BJ13" s="80"/>
      <c r="BK13" s="80"/>
      <c r="BL13" s="80"/>
      <c r="BM13" s="80"/>
      <c r="BN13" s="80"/>
      <c r="BO13" s="80"/>
      <c r="BP13" s="80"/>
      <c r="BQ13" s="80"/>
      <c r="BR13" s="80"/>
      <c r="BS13" s="80"/>
      <c r="BT13" s="80"/>
      <c r="BU13" s="80"/>
      <c r="BV13" s="80"/>
      <c r="BW13" s="80"/>
    </row>
    <row r="14" spans="1:90" s="81" customFormat="1" ht="13.5" hidden="1" customHeight="1" thickBot="1" x14ac:dyDescent="0.25">
      <c r="A14" s="82"/>
      <c r="B14" s="83"/>
      <c r="C14" s="107" t="str">
        <f t="shared" si="2"/>
        <v>Rue Stavay-Mollondin 27, 27a et 29</v>
      </c>
      <c r="D14" s="107" t="str">
        <f t="shared" si="2"/>
        <v>La Chaux-de-Fonds</v>
      </c>
      <c r="E14" s="84" t="str">
        <f t="shared" si="2"/>
        <v>-</v>
      </c>
      <c r="F14" s="85" t="str">
        <f>[1]SCP!A49</f>
        <v>0011-09</v>
      </c>
      <c r="G14" s="86" t="str">
        <f>[1]SCP!B49</f>
        <v>COP 16767</v>
      </c>
      <c r="H14" s="85" t="str">
        <f>[1]SCP!C49</f>
        <v>Place de parc intérieure simple</v>
      </c>
      <c r="I14" s="86" t="str">
        <f>[1]SCP!D49</f>
        <v>Sous-sol</v>
      </c>
      <c r="J14" s="86">
        <f>[1]SCP!E49</f>
        <v>9</v>
      </c>
      <c r="K14" s="87" t="s">
        <v>0</v>
      </c>
      <c r="L14" s="88"/>
      <c r="M14" s="89" t="s">
        <v>0</v>
      </c>
      <c r="N14" s="89" t="s">
        <v>0</v>
      </c>
      <c r="O14" s="89" t="s">
        <v>0</v>
      </c>
      <c r="P14" s="89" t="s">
        <v>0</v>
      </c>
      <c r="Q14" s="89" t="s">
        <v>0</v>
      </c>
      <c r="R14" s="108">
        <f>SUM(Tableau8[[#This Row],[Indicative
     /PPE]:[Autre]])</f>
        <v>0</v>
      </c>
      <c r="S14" s="89" t="s">
        <v>0</v>
      </c>
      <c r="T14" s="89" t="s">
        <v>0</v>
      </c>
      <c r="U14" s="89" t="s">
        <v>0</v>
      </c>
      <c r="V14" s="89" t="s">
        <v>0</v>
      </c>
      <c r="W14" s="89" t="s">
        <v>0</v>
      </c>
      <c r="X14" s="109">
        <f t="shared" si="0"/>
        <v>0</v>
      </c>
      <c r="Y14" s="89" t="s">
        <v>0</v>
      </c>
      <c r="Z14" s="89" t="s">
        <v>0</v>
      </c>
      <c r="AA14" s="89" t="s">
        <v>0</v>
      </c>
      <c r="AB14" s="91" t="s">
        <v>0</v>
      </c>
      <c r="AC14" s="89" t="s">
        <v>0</v>
      </c>
      <c r="AD14" s="89" t="s">
        <v>0</v>
      </c>
      <c r="AE14" s="89" t="s">
        <v>0</v>
      </c>
      <c r="AF14" s="110">
        <f t="shared" si="1"/>
        <v>0</v>
      </c>
      <c r="AG14" s="92"/>
      <c r="AH14" s="93" t="str">
        <f>[1]SCP!F49</f>
        <v>-</v>
      </c>
      <c r="AI14" s="94">
        <v>0</v>
      </c>
      <c r="AJ14" s="94">
        <v>0</v>
      </c>
      <c r="AK14" s="111">
        <f>SUM(Tableau8[[#This Row],[Terrain
(a)]:[Construction
(b)]])</f>
        <v>0</v>
      </c>
      <c r="AL14" s="95"/>
      <c r="AM14" s="96" t="str">
        <f>[1]SCP!G49</f>
        <v>Meyrat Didier et Brigitte</v>
      </c>
      <c r="AN14" s="86" t="str">
        <f>[1]SCP!I49</f>
        <v>Vendu</v>
      </c>
      <c r="AO14" s="97" t="str">
        <f>[1]SCP!J49</f>
        <v>-</v>
      </c>
      <c r="AP14" s="98" t="s">
        <v>0</v>
      </c>
      <c r="AQ14" s="99" t="str">
        <f>[1]SCP!K49</f>
        <v xml:space="preserve"> </v>
      </c>
      <c r="AR14" s="100"/>
      <c r="AS14" s="101"/>
      <c r="AT14" s="102"/>
      <c r="AU14" s="102"/>
      <c r="AV14" s="112"/>
      <c r="AW14" s="84"/>
      <c r="AX14" s="113"/>
      <c r="AY14" s="113"/>
      <c r="AZ14" s="113"/>
      <c r="BA14" s="113"/>
      <c r="BB14" s="102"/>
      <c r="BC14" s="113"/>
      <c r="BD14" s="113"/>
      <c r="BE14" s="113"/>
      <c r="BF14" s="113"/>
      <c r="BG14" s="113"/>
      <c r="BH14" s="113"/>
      <c r="BI14" s="113"/>
      <c r="BJ14" s="80"/>
      <c r="BK14" s="80"/>
      <c r="BL14" s="80"/>
      <c r="BM14" s="80"/>
      <c r="BN14" s="80"/>
      <c r="BO14" s="80"/>
      <c r="BP14" s="80"/>
      <c r="BQ14" s="80"/>
      <c r="BR14" s="80"/>
      <c r="BS14" s="80"/>
      <c r="BT14" s="80"/>
      <c r="BU14" s="80"/>
      <c r="BV14" s="80"/>
      <c r="BW14" s="80"/>
    </row>
    <row r="15" spans="1:90" s="81" customFormat="1" ht="13.5" hidden="1" customHeight="1" thickBot="1" x14ac:dyDescent="0.25">
      <c r="A15" s="82"/>
      <c r="B15" s="83"/>
      <c r="C15" s="107" t="str">
        <f t="shared" si="2"/>
        <v>Rue Stavay-Mollondin 27, 27a et 29</v>
      </c>
      <c r="D15" s="107" t="str">
        <f t="shared" si="2"/>
        <v>La Chaux-de-Fonds</v>
      </c>
      <c r="E15" s="84" t="str">
        <f t="shared" si="2"/>
        <v>-</v>
      </c>
      <c r="F15" s="85" t="str">
        <f>[1]SCP!A50</f>
        <v>0011-10</v>
      </c>
      <c r="G15" s="86" t="str">
        <f>[1]SCP!B50</f>
        <v>COP 16768</v>
      </c>
      <c r="H15" s="85" t="str">
        <f>[1]SCP!C50</f>
        <v>Place de parc intérieure simple</v>
      </c>
      <c r="I15" s="86" t="str">
        <f>[1]SCP!D50</f>
        <v>Sous-sol</v>
      </c>
      <c r="J15" s="86">
        <f>[1]SCP!E50</f>
        <v>10</v>
      </c>
      <c r="K15" s="87" t="s">
        <v>0</v>
      </c>
      <c r="L15" s="88"/>
      <c r="M15" s="89" t="s">
        <v>0</v>
      </c>
      <c r="N15" s="89" t="s">
        <v>0</v>
      </c>
      <c r="O15" s="89" t="s">
        <v>0</v>
      </c>
      <c r="P15" s="89" t="s">
        <v>0</v>
      </c>
      <c r="Q15" s="89" t="s">
        <v>0</v>
      </c>
      <c r="R15" s="108">
        <f>SUM(Tableau8[[#This Row],[Indicative
     /PPE]:[Autre]])</f>
        <v>0</v>
      </c>
      <c r="S15" s="89" t="s">
        <v>0</v>
      </c>
      <c r="T15" s="89" t="s">
        <v>0</v>
      </c>
      <c r="U15" s="89" t="s">
        <v>0</v>
      </c>
      <c r="V15" s="89" t="s">
        <v>0</v>
      </c>
      <c r="W15" s="89" t="s">
        <v>0</v>
      </c>
      <c r="X15" s="109">
        <f t="shared" si="0"/>
        <v>0</v>
      </c>
      <c r="Y15" s="89" t="s">
        <v>0</v>
      </c>
      <c r="Z15" s="89" t="s">
        <v>0</v>
      </c>
      <c r="AA15" s="89" t="s">
        <v>0</v>
      </c>
      <c r="AB15" s="91" t="s">
        <v>0</v>
      </c>
      <c r="AC15" s="89" t="s">
        <v>0</v>
      </c>
      <c r="AD15" s="89" t="s">
        <v>0</v>
      </c>
      <c r="AE15" s="89" t="s">
        <v>0</v>
      </c>
      <c r="AF15" s="110">
        <f t="shared" si="1"/>
        <v>0</v>
      </c>
      <c r="AG15" s="92"/>
      <c r="AH15" s="93" t="str">
        <f>[1]SCP!F50</f>
        <v>-</v>
      </c>
      <c r="AI15" s="94">
        <v>0</v>
      </c>
      <c r="AJ15" s="94">
        <v>0</v>
      </c>
      <c r="AK15" s="111">
        <f>SUM(Tableau8[[#This Row],[Terrain
(a)]:[Construction
(b)]])</f>
        <v>0</v>
      </c>
      <c r="AL15" s="95"/>
      <c r="AM15" s="96" t="str">
        <f>[1]SCP!G50</f>
        <v>Pini Marlène</v>
      </c>
      <c r="AN15" s="86" t="str">
        <f>[1]SCP!I50</f>
        <v>Vendu</v>
      </c>
      <c r="AO15" s="97" t="str">
        <f>[1]SCP!J50</f>
        <v>-</v>
      </c>
      <c r="AP15" s="98" t="s">
        <v>0</v>
      </c>
      <c r="AQ15" s="99" t="str">
        <f>[1]SCP!K50</f>
        <v xml:space="preserve"> </v>
      </c>
      <c r="AR15" s="100"/>
      <c r="AS15" s="101"/>
      <c r="AT15" s="102"/>
      <c r="AU15" s="102"/>
      <c r="AV15" s="112"/>
      <c r="AW15" s="84"/>
      <c r="AX15" s="113"/>
      <c r="AY15" s="113"/>
      <c r="AZ15" s="113"/>
      <c r="BA15" s="113"/>
      <c r="BB15" s="102"/>
      <c r="BC15" s="113"/>
      <c r="BD15" s="113"/>
      <c r="BE15" s="113"/>
      <c r="BF15" s="113"/>
      <c r="BG15" s="113"/>
      <c r="BH15" s="113"/>
      <c r="BI15" s="113"/>
      <c r="BJ15" s="80"/>
      <c r="BK15" s="80"/>
      <c r="BL15" s="80"/>
      <c r="BM15" s="80"/>
      <c r="BN15" s="80"/>
      <c r="BO15" s="80"/>
      <c r="BP15" s="80"/>
      <c r="BQ15" s="80"/>
      <c r="BR15" s="80"/>
      <c r="BS15" s="80"/>
      <c r="BT15" s="80"/>
      <c r="BU15" s="80"/>
      <c r="BV15" s="80"/>
      <c r="BW15" s="80"/>
    </row>
    <row r="16" spans="1:90" s="81" customFormat="1" ht="13.5" hidden="1" customHeight="1" thickBot="1" x14ac:dyDescent="0.25">
      <c r="A16" s="82"/>
      <c r="B16" s="83"/>
      <c r="C16" s="107" t="str">
        <f t="shared" si="2"/>
        <v>Rue Stavay-Mollondin 27, 27a et 29</v>
      </c>
      <c r="D16" s="107" t="str">
        <f t="shared" si="2"/>
        <v>La Chaux-de-Fonds</v>
      </c>
      <c r="E16" s="84" t="str">
        <f t="shared" si="2"/>
        <v>-</v>
      </c>
      <c r="F16" s="85" t="str">
        <f>[1]SCP!A51</f>
        <v>0011-11</v>
      </c>
      <c r="G16" s="86" t="str">
        <f>[1]SCP!B51</f>
        <v>COP 16769</v>
      </c>
      <c r="H16" s="85" t="str">
        <f>[1]SCP!C51</f>
        <v>Place de parc intérieure simple</v>
      </c>
      <c r="I16" s="86" t="str">
        <f>[1]SCP!D51</f>
        <v>Sous-sol</v>
      </c>
      <c r="J16" s="86">
        <f>[1]SCP!E51</f>
        <v>11</v>
      </c>
      <c r="K16" s="87" t="s">
        <v>0</v>
      </c>
      <c r="L16" s="88"/>
      <c r="M16" s="89" t="s">
        <v>0</v>
      </c>
      <c r="N16" s="89" t="s">
        <v>0</v>
      </c>
      <c r="O16" s="89" t="s">
        <v>0</v>
      </c>
      <c r="P16" s="89" t="s">
        <v>0</v>
      </c>
      <c r="Q16" s="89" t="s">
        <v>0</v>
      </c>
      <c r="R16" s="108">
        <f>SUM(Tableau8[[#This Row],[Indicative
     /PPE]:[Autre]])</f>
        <v>0</v>
      </c>
      <c r="S16" s="89" t="s">
        <v>0</v>
      </c>
      <c r="T16" s="89" t="s">
        <v>0</v>
      </c>
      <c r="U16" s="89" t="s">
        <v>0</v>
      </c>
      <c r="V16" s="89" t="s">
        <v>0</v>
      </c>
      <c r="W16" s="89" t="s">
        <v>0</v>
      </c>
      <c r="X16" s="109">
        <f t="shared" si="0"/>
        <v>0</v>
      </c>
      <c r="Y16" s="89" t="s">
        <v>0</v>
      </c>
      <c r="Z16" s="89" t="s">
        <v>0</v>
      </c>
      <c r="AA16" s="89" t="s">
        <v>0</v>
      </c>
      <c r="AB16" s="91" t="s">
        <v>0</v>
      </c>
      <c r="AC16" s="89" t="s">
        <v>0</v>
      </c>
      <c r="AD16" s="89" t="s">
        <v>0</v>
      </c>
      <c r="AE16" s="89" t="s">
        <v>0</v>
      </c>
      <c r="AF16" s="110">
        <f t="shared" si="1"/>
        <v>0</v>
      </c>
      <c r="AG16" s="92"/>
      <c r="AH16" s="93" t="str">
        <f>[1]SCP!F51</f>
        <v>-</v>
      </c>
      <c r="AI16" s="94">
        <v>0</v>
      </c>
      <c r="AJ16" s="94">
        <v>0</v>
      </c>
      <c r="AK16" s="111">
        <f>SUM(Tableau8[[#This Row],[Terrain
(a)]:[Construction
(b)]])</f>
        <v>0</v>
      </c>
      <c r="AL16" s="95"/>
      <c r="AM16" s="96" t="str">
        <f>[1]SCP!G51</f>
        <v>Valoppi Luigini et Alfonsina</v>
      </c>
      <c r="AN16" s="86" t="str">
        <f>[1]SCP!I51</f>
        <v>Vendu</v>
      </c>
      <c r="AO16" s="97" t="str">
        <f>[1]SCP!J51</f>
        <v>-</v>
      </c>
      <c r="AP16" s="98" t="s">
        <v>0</v>
      </c>
      <c r="AQ16" s="99" t="str">
        <f>[1]SCP!K51</f>
        <v xml:space="preserve"> </v>
      </c>
      <c r="AR16" s="100"/>
      <c r="AS16" s="101"/>
      <c r="AT16" s="102"/>
      <c r="AU16" s="102"/>
      <c r="AV16" s="112"/>
      <c r="AW16" s="84"/>
      <c r="AX16" s="113"/>
      <c r="AY16" s="113"/>
      <c r="AZ16" s="113"/>
      <c r="BA16" s="113"/>
      <c r="BB16" s="102"/>
      <c r="BC16" s="113"/>
      <c r="BD16" s="113"/>
      <c r="BE16" s="113"/>
      <c r="BF16" s="113"/>
      <c r="BG16" s="113"/>
      <c r="BH16" s="113"/>
      <c r="BI16" s="113"/>
      <c r="BJ16" s="80"/>
      <c r="BK16" s="80"/>
      <c r="BL16" s="80"/>
      <c r="BM16" s="80"/>
      <c r="BN16" s="80"/>
      <c r="BO16" s="80"/>
      <c r="BP16" s="80"/>
      <c r="BQ16" s="80"/>
      <c r="BR16" s="80"/>
      <c r="BS16" s="80"/>
      <c r="BT16" s="80"/>
      <c r="BU16" s="80"/>
      <c r="BV16" s="80"/>
      <c r="BW16" s="80"/>
    </row>
    <row r="17" spans="1:75" s="81" customFormat="1" ht="13.5" hidden="1" customHeight="1" thickBot="1" x14ac:dyDescent="0.25">
      <c r="A17" s="82"/>
      <c r="B17" s="83"/>
      <c r="C17" s="107" t="str">
        <f t="shared" si="2"/>
        <v>Rue Stavay-Mollondin 27, 27a et 29</v>
      </c>
      <c r="D17" s="107" t="str">
        <f t="shared" si="2"/>
        <v>La Chaux-de-Fonds</v>
      </c>
      <c r="E17" s="84" t="str">
        <f t="shared" si="2"/>
        <v>-</v>
      </c>
      <c r="F17" s="85" t="str">
        <f>[1]SCP!A52</f>
        <v>0011-12</v>
      </c>
      <c r="G17" s="86" t="str">
        <f>[1]SCP!B52</f>
        <v>COP 16770</v>
      </c>
      <c r="H17" s="85" t="str">
        <f>[1]SCP!C52</f>
        <v>Place de parc intérieure simple</v>
      </c>
      <c r="I17" s="86" t="str">
        <f>[1]SCP!D52</f>
        <v>Sous-sol</v>
      </c>
      <c r="J17" s="86">
        <f>[1]SCP!E52</f>
        <v>12</v>
      </c>
      <c r="K17" s="87" t="s">
        <v>0</v>
      </c>
      <c r="L17" s="88"/>
      <c r="M17" s="89" t="s">
        <v>0</v>
      </c>
      <c r="N17" s="89" t="s">
        <v>0</v>
      </c>
      <c r="O17" s="89" t="s">
        <v>0</v>
      </c>
      <c r="P17" s="89" t="s">
        <v>0</v>
      </c>
      <c r="Q17" s="89" t="s">
        <v>0</v>
      </c>
      <c r="R17" s="108">
        <f>SUM(Tableau8[[#This Row],[Indicative
     /PPE]:[Autre]])</f>
        <v>0</v>
      </c>
      <c r="S17" s="89" t="s">
        <v>0</v>
      </c>
      <c r="T17" s="89" t="s">
        <v>0</v>
      </c>
      <c r="U17" s="89" t="s">
        <v>0</v>
      </c>
      <c r="V17" s="89" t="s">
        <v>0</v>
      </c>
      <c r="W17" s="89" t="s">
        <v>0</v>
      </c>
      <c r="X17" s="109">
        <f t="shared" si="0"/>
        <v>0</v>
      </c>
      <c r="Y17" s="89" t="s">
        <v>0</v>
      </c>
      <c r="Z17" s="89" t="s">
        <v>0</v>
      </c>
      <c r="AA17" s="89" t="s">
        <v>0</v>
      </c>
      <c r="AB17" s="91" t="s">
        <v>0</v>
      </c>
      <c r="AC17" s="89" t="s">
        <v>0</v>
      </c>
      <c r="AD17" s="89" t="s">
        <v>0</v>
      </c>
      <c r="AE17" s="89" t="s">
        <v>0</v>
      </c>
      <c r="AF17" s="110">
        <f t="shared" si="1"/>
        <v>0</v>
      </c>
      <c r="AG17" s="92"/>
      <c r="AH17" s="93" t="str">
        <f>[1]SCP!F52</f>
        <v>-</v>
      </c>
      <c r="AI17" s="94">
        <v>0</v>
      </c>
      <c r="AJ17" s="94">
        <v>0</v>
      </c>
      <c r="AK17" s="111">
        <f>SUM(Tableau8[[#This Row],[Terrain
(a)]:[Construction
(b)]])</f>
        <v>0</v>
      </c>
      <c r="AL17" s="95"/>
      <c r="AM17" s="96" t="str">
        <f>[1]SCP!G52</f>
        <v>Cochard Olivier et Borrani Nikla</v>
      </c>
      <c r="AN17" s="86" t="str">
        <f>[1]SCP!I52</f>
        <v>Vendu</v>
      </c>
      <c r="AO17" s="97" t="str">
        <f>[1]SCP!J52</f>
        <v>-</v>
      </c>
      <c r="AP17" s="98" t="s">
        <v>0</v>
      </c>
      <c r="AQ17" s="99" t="str">
        <f>[1]SCP!K52</f>
        <v xml:space="preserve"> </v>
      </c>
      <c r="AR17" s="100"/>
      <c r="AS17" s="101"/>
      <c r="AT17" s="102"/>
      <c r="AU17" s="102"/>
      <c r="AV17" s="112"/>
      <c r="AW17" s="84"/>
      <c r="AX17" s="113"/>
      <c r="AY17" s="113"/>
      <c r="AZ17" s="113"/>
      <c r="BA17" s="113"/>
      <c r="BB17" s="102"/>
      <c r="BC17" s="113"/>
      <c r="BD17" s="113"/>
      <c r="BE17" s="113"/>
      <c r="BF17" s="113"/>
      <c r="BG17" s="113"/>
      <c r="BH17" s="113"/>
      <c r="BI17" s="113"/>
      <c r="BJ17" s="80"/>
      <c r="BK17" s="80"/>
      <c r="BL17" s="80"/>
      <c r="BM17" s="80"/>
      <c r="BN17" s="80"/>
      <c r="BO17" s="80"/>
      <c r="BP17" s="80"/>
      <c r="BQ17" s="80"/>
      <c r="BR17" s="80"/>
      <c r="BS17" s="80"/>
      <c r="BT17" s="80"/>
      <c r="BU17" s="80"/>
      <c r="BV17" s="80"/>
      <c r="BW17" s="80"/>
    </row>
    <row r="18" spans="1:75" s="81" customFormat="1" ht="13.5" hidden="1" customHeight="1" thickBot="1" x14ac:dyDescent="0.25">
      <c r="A18" s="82"/>
      <c r="B18" s="83"/>
      <c r="C18" s="107" t="str">
        <f t="shared" si="2"/>
        <v>Rue Stavay-Mollondin 27, 27a et 29</v>
      </c>
      <c r="D18" s="107" t="str">
        <f t="shared" si="2"/>
        <v>La Chaux-de-Fonds</v>
      </c>
      <c r="E18" s="84" t="str">
        <f t="shared" si="2"/>
        <v>-</v>
      </c>
      <c r="F18" s="85" t="str">
        <f>[1]SCP!A53</f>
        <v>0011-13</v>
      </c>
      <c r="G18" s="86" t="str">
        <f>[1]SCP!B53</f>
        <v>COP 16771</v>
      </c>
      <c r="H18" s="85" t="str">
        <f>[1]SCP!C53</f>
        <v>Place de parc intérieure simple</v>
      </c>
      <c r="I18" s="86" t="str">
        <f>[1]SCP!D53</f>
        <v>Sous-sol</v>
      </c>
      <c r="J18" s="86">
        <f>[1]SCP!E53</f>
        <v>13</v>
      </c>
      <c r="K18" s="87" t="s">
        <v>0</v>
      </c>
      <c r="L18" s="88"/>
      <c r="M18" s="89" t="s">
        <v>0</v>
      </c>
      <c r="N18" s="89" t="s">
        <v>0</v>
      </c>
      <c r="O18" s="89" t="s">
        <v>0</v>
      </c>
      <c r="P18" s="89" t="s">
        <v>0</v>
      </c>
      <c r="Q18" s="89" t="s">
        <v>0</v>
      </c>
      <c r="R18" s="108">
        <f>SUM(Tableau8[[#This Row],[Indicative
     /PPE]:[Autre]])</f>
        <v>0</v>
      </c>
      <c r="S18" s="89" t="s">
        <v>0</v>
      </c>
      <c r="T18" s="89" t="s">
        <v>0</v>
      </c>
      <c r="U18" s="89" t="s">
        <v>0</v>
      </c>
      <c r="V18" s="89" t="s">
        <v>0</v>
      </c>
      <c r="W18" s="89" t="s">
        <v>0</v>
      </c>
      <c r="X18" s="109">
        <f t="shared" si="0"/>
        <v>0</v>
      </c>
      <c r="Y18" s="89" t="s">
        <v>0</v>
      </c>
      <c r="Z18" s="89" t="s">
        <v>0</v>
      </c>
      <c r="AA18" s="89" t="s">
        <v>0</v>
      </c>
      <c r="AB18" s="91" t="s">
        <v>0</v>
      </c>
      <c r="AC18" s="89" t="s">
        <v>0</v>
      </c>
      <c r="AD18" s="89" t="s">
        <v>0</v>
      </c>
      <c r="AE18" s="89" t="s">
        <v>0</v>
      </c>
      <c r="AF18" s="110">
        <f t="shared" si="1"/>
        <v>0</v>
      </c>
      <c r="AG18" s="92"/>
      <c r="AH18" s="93" t="str">
        <f>[1]SCP!F53</f>
        <v>-</v>
      </c>
      <c r="AI18" s="94">
        <v>0</v>
      </c>
      <c r="AJ18" s="94">
        <v>0</v>
      </c>
      <c r="AK18" s="111">
        <f>SUM(Tableau8[[#This Row],[Terrain
(a)]:[Construction
(b)]])</f>
        <v>0</v>
      </c>
      <c r="AL18" s="95"/>
      <c r="AM18" s="96" t="str">
        <f>[1]SCP!G53</f>
        <v>Favre-Bulle Jutta</v>
      </c>
      <c r="AN18" s="86" t="str">
        <f>[1]SCP!I53</f>
        <v>Vendu</v>
      </c>
      <c r="AO18" s="97" t="str">
        <f>[1]SCP!J53</f>
        <v>-</v>
      </c>
      <c r="AP18" s="98" t="s">
        <v>0</v>
      </c>
      <c r="AQ18" s="99" t="str">
        <f>[1]SCP!K53</f>
        <v xml:space="preserve"> </v>
      </c>
      <c r="AR18" s="100"/>
      <c r="AS18" s="101"/>
      <c r="AT18" s="102"/>
      <c r="AU18" s="102"/>
      <c r="AV18" s="112"/>
      <c r="AW18" s="84"/>
      <c r="AX18" s="113"/>
      <c r="AY18" s="113"/>
      <c r="AZ18" s="113"/>
      <c r="BA18" s="113"/>
      <c r="BB18" s="102"/>
      <c r="BC18" s="113"/>
      <c r="BD18" s="113"/>
      <c r="BE18" s="113"/>
      <c r="BF18" s="113"/>
      <c r="BG18" s="113"/>
      <c r="BH18" s="113"/>
      <c r="BI18" s="113"/>
      <c r="BJ18" s="80"/>
      <c r="BK18" s="80"/>
      <c r="BL18" s="80"/>
      <c r="BM18" s="80"/>
      <c r="BN18" s="80"/>
      <c r="BO18" s="80"/>
      <c r="BP18" s="80"/>
      <c r="BQ18" s="80"/>
      <c r="BR18" s="80"/>
      <c r="BS18" s="80"/>
      <c r="BT18" s="80"/>
      <c r="BU18" s="80"/>
      <c r="BV18" s="80"/>
      <c r="BW18" s="80"/>
    </row>
    <row r="19" spans="1:75" s="81" customFormat="1" ht="13.5" hidden="1" customHeight="1" thickBot="1" x14ac:dyDescent="0.25">
      <c r="A19" s="82"/>
      <c r="B19" s="83"/>
      <c r="C19" s="107" t="str">
        <f t="shared" si="2"/>
        <v>Rue Stavay-Mollondin 27, 27a et 29</v>
      </c>
      <c r="D19" s="107" t="str">
        <f t="shared" si="2"/>
        <v>La Chaux-de-Fonds</v>
      </c>
      <c r="E19" s="84" t="str">
        <f t="shared" si="2"/>
        <v>-</v>
      </c>
      <c r="F19" s="85" t="str">
        <f>[1]SCP!A54</f>
        <v>0011-14</v>
      </c>
      <c r="G19" s="86" t="str">
        <f>[1]SCP!B54</f>
        <v>COP 16772</v>
      </c>
      <c r="H19" s="85" t="str">
        <f>[1]SCP!C54</f>
        <v>Place de parc intérieure double</v>
      </c>
      <c r="I19" s="86" t="str">
        <f>[1]SCP!D54</f>
        <v>Sous-sol</v>
      </c>
      <c r="J19" s="86">
        <f>[1]SCP!E54</f>
        <v>14</v>
      </c>
      <c r="K19" s="87" t="s">
        <v>0</v>
      </c>
      <c r="L19" s="88"/>
      <c r="M19" s="89" t="s">
        <v>0</v>
      </c>
      <c r="N19" s="89" t="s">
        <v>0</v>
      </c>
      <c r="O19" s="89" t="s">
        <v>0</v>
      </c>
      <c r="P19" s="89" t="s">
        <v>0</v>
      </c>
      <c r="Q19" s="89" t="s">
        <v>0</v>
      </c>
      <c r="R19" s="108">
        <f>SUM(Tableau8[[#This Row],[Indicative
     /PPE]:[Autre]])</f>
        <v>0</v>
      </c>
      <c r="S19" s="89" t="s">
        <v>0</v>
      </c>
      <c r="T19" s="89" t="s">
        <v>0</v>
      </c>
      <c r="U19" s="89" t="s">
        <v>0</v>
      </c>
      <c r="V19" s="89" t="s">
        <v>0</v>
      </c>
      <c r="W19" s="89" t="s">
        <v>0</v>
      </c>
      <c r="X19" s="109">
        <f t="shared" si="0"/>
        <v>0</v>
      </c>
      <c r="Y19" s="89" t="s">
        <v>0</v>
      </c>
      <c r="Z19" s="89" t="s">
        <v>0</v>
      </c>
      <c r="AA19" s="89" t="s">
        <v>0</v>
      </c>
      <c r="AB19" s="91" t="s">
        <v>0</v>
      </c>
      <c r="AC19" s="89" t="s">
        <v>0</v>
      </c>
      <c r="AD19" s="89" t="s">
        <v>0</v>
      </c>
      <c r="AE19" s="89" t="s">
        <v>0</v>
      </c>
      <c r="AF19" s="110">
        <f t="shared" si="1"/>
        <v>0</v>
      </c>
      <c r="AG19" s="92"/>
      <c r="AH19" s="93">
        <f>[1]SCP!F54</f>
        <v>39000</v>
      </c>
      <c r="AI19" s="94">
        <v>0</v>
      </c>
      <c r="AJ19" s="94">
        <v>0</v>
      </c>
      <c r="AK19" s="111">
        <f>SUM(Tableau8[[#This Row],[Terrain
(a)]:[Construction
(b)]])</f>
        <v>0</v>
      </c>
      <c r="AL19" s="95"/>
      <c r="AM19" s="96" t="str">
        <f>[1]SCP!G54</f>
        <v>Geiser Frédérique et Valentine</v>
      </c>
      <c r="AN19" s="86" t="str">
        <f>[1]SCP!I54</f>
        <v>Vendu</v>
      </c>
      <c r="AO19" s="97">
        <f>[1]SCP!J54</f>
        <v>40513</v>
      </c>
      <c r="AP19" s="98" t="s">
        <v>0</v>
      </c>
      <c r="AQ19" s="99" t="str">
        <f>[1]SCP!K54</f>
        <v xml:space="preserve"> </v>
      </c>
      <c r="AR19" s="100"/>
      <c r="AS19" s="101"/>
      <c r="AT19" s="102"/>
      <c r="AU19" s="102"/>
      <c r="AV19" s="112"/>
      <c r="AW19" s="84"/>
      <c r="AX19" s="113"/>
      <c r="AY19" s="113"/>
      <c r="AZ19" s="113"/>
      <c r="BA19" s="113"/>
      <c r="BB19" s="102"/>
      <c r="BC19" s="113"/>
      <c r="BD19" s="113"/>
      <c r="BE19" s="113"/>
      <c r="BF19" s="113"/>
      <c r="BG19" s="113"/>
      <c r="BH19" s="113"/>
      <c r="BI19" s="113"/>
      <c r="BJ19" s="80"/>
      <c r="BK19" s="80"/>
      <c r="BL19" s="80"/>
      <c r="BM19" s="80"/>
      <c r="BN19" s="80"/>
      <c r="BO19" s="80"/>
      <c r="BP19" s="80"/>
      <c r="BQ19" s="80"/>
      <c r="BR19" s="80"/>
      <c r="BS19" s="80"/>
      <c r="BT19" s="80"/>
      <c r="BU19" s="80"/>
      <c r="BV19" s="80"/>
      <c r="BW19" s="80"/>
    </row>
    <row r="20" spans="1:75" s="81" customFormat="1" ht="13.5" hidden="1" customHeight="1" thickBot="1" x14ac:dyDescent="0.25">
      <c r="A20" s="82"/>
      <c r="B20" s="83"/>
      <c r="C20" s="107" t="str">
        <f>C19</f>
        <v>Rue Stavay-Mollondin 27, 27a et 29</v>
      </c>
      <c r="D20" s="107" t="str">
        <f>D19</f>
        <v>La Chaux-de-Fonds</v>
      </c>
      <c r="E20" s="84" t="str">
        <f>E19</f>
        <v>-</v>
      </c>
      <c r="F20" s="85" t="str">
        <f>[1]SCP!A55</f>
        <v>0011-15</v>
      </c>
      <c r="G20" s="86" t="str">
        <f>[1]SCP!B55</f>
        <v>COP 16773</v>
      </c>
      <c r="H20" s="85" t="str">
        <f>[1]SCP!C55</f>
        <v>Place de parc intérieure double</v>
      </c>
      <c r="I20" s="86" t="str">
        <f>[1]SCP!D55</f>
        <v>Sous-sol</v>
      </c>
      <c r="J20" s="86">
        <f>[1]SCP!E55</f>
        <v>15</v>
      </c>
      <c r="K20" s="87" t="s">
        <v>0</v>
      </c>
      <c r="L20" s="88"/>
      <c r="M20" s="89" t="s">
        <v>0</v>
      </c>
      <c r="N20" s="89" t="s">
        <v>0</v>
      </c>
      <c r="O20" s="89" t="s">
        <v>0</v>
      </c>
      <c r="P20" s="89" t="s">
        <v>0</v>
      </c>
      <c r="Q20" s="89" t="s">
        <v>0</v>
      </c>
      <c r="R20" s="108">
        <f>SUM(Tableau8[[#This Row],[Indicative
     /PPE]:[Autre]])</f>
        <v>0</v>
      </c>
      <c r="S20" s="89" t="s">
        <v>0</v>
      </c>
      <c r="T20" s="89" t="s">
        <v>0</v>
      </c>
      <c r="U20" s="89" t="s">
        <v>0</v>
      </c>
      <c r="V20" s="89" t="s">
        <v>0</v>
      </c>
      <c r="W20" s="89" t="s">
        <v>0</v>
      </c>
      <c r="X20" s="109">
        <f t="shared" si="0"/>
        <v>0</v>
      </c>
      <c r="Y20" s="89" t="s">
        <v>0</v>
      </c>
      <c r="Z20" s="89" t="s">
        <v>0</v>
      </c>
      <c r="AA20" s="89" t="s">
        <v>0</v>
      </c>
      <c r="AB20" s="91" t="s">
        <v>0</v>
      </c>
      <c r="AC20" s="89" t="s">
        <v>0</v>
      </c>
      <c r="AD20" s="89" t="s">
        <v>0</v>
      </c>
      <c r="AE20" s="89" t="s">
        <v>0</v>
      </c>
      <c r="AF20" s="110">
        <f t="shared" si="1"/>
        <v>0</v>
      </c>
      <c r="AG20" s="92"/>
      <c r="AH20" s="93">
        <f>[1]SCP!F55</f>
        <v>42000</v>
      </c>
      <c r="AI20" s="94">
        <v>0</v>
      </c>
      <c r="AJ20" s="94">
        <v>0</v>
      </c>
      <c r="AK20" s="111">
        <f>SUM(Tableau8[[#This Row],[Terrain
(a)]:[Construction
(b)]])</f>
        <v>0</v>
      </c>
      <c r="AL20" s="95"/>
      <c r="AM20" s="96" t="str">
        <f>[1]SCP!G55</f>
        <v>cf. Quorum</v>
      </c>
      <c r="AN20" s="86" t="str">
        <f>[1]SCP!I55</f>
        <v>Loué</v>
      </c>
      <c r="AO20" s="97" t="str">
        <f>[1]SCP!J55</f>
        <v>-</v>
      </c>
      <c r="AP20" s="98" t="s">
        <v>0</v>
      </c>
      <c r="AQ20" s="99" t="str">
        <f>[1]SCP!K55</f>
        <v xml:space="preserve">La place de parc occupée par M. Limoli a été résiliée au profit de M. Durini pour le terme du 30.09.16 </v>
      </c>
      <c r="AR20" s="100"/>
      <c r="AS20" s="101"/>
      <c r="AT20" s="102"/>
      <c r="AU20" s="102"/>
      <c r="AV20" s="112"/>
      <c r="AW20" s="84"/>
      <c r="AX20" s="113"/>
      <c r="AY20" s="113"/>
      <c r="AZ20" s="113"/>
      <c r="BA20" s="113"/>
      <c r="BB20" s="102"/>
      <c r="BC20" s="113"/>
      <c r="BD20" s="113"/>
      <c r="BE20" s="113"/>
      <c r="BF20" s="113"/>
      <c r="BG20" s="113"/>
      <c r="BH20" s="113"/>
      <c r="BI20" s="113"/>
      <c r="BJ20" s="80"/>
      <c r="BK20" s="80"/>
      <c r="BL20" s="80"/>
      <c r="BM20" s="80"/>
      <c r="BN20" s="80"/>
      <c r="BO20" s="80"/>
      <c r="BP20" s="80"/>
      <c r="BQ20" s="80"/>
      <c r="BR20" s="80"/>
      <c r="BS20" s="80"/>
      <c r="BT20" s="80"/>
      <c r="BU20" s="80"/>
      <c r="BV20" s="80"/>
      <c r="BW20" s="80"/>
    </row>
    <row r="21" spans="1:75" s="81" customFormat="1" ht="13.5" hidden="1" customHeight="1" thickBot="1" x14ac:dyDescent="0.25">
      <c r="A21" s="82"/>
      <c r="B21" s="83"/>
      <c r="C21" s="107" t="str">
        <f t="shared" ref="C21:E27" si="3">C20</f>
        <v>Rue Stavay-Mollondin 27, 27a et 29</v>
      </c>
      <c r="D21" s="107" t="str">
        <f t="shared" si="3"/>
        <v>La Chaux-de-Fonds</v>
      </c>
      <c r="E21" s="84" t="str">
        <f t="shared" si="3"/>
        <v>-</v>
      </c>
      <c r="F21" s="85" t="str">
        <f>[1]SCP!A56</f>
        <v>0011-16</v>
      </c>
      <c r="G21" s="86" t="str">
        <f>[1]SCP!B56</f>
        <v>COP 16774</v>
      </c>
      <c r="H21" s="85" t="str">
        <f>[1]SCP!C56</f>
        <v>Place de parc intérieure double</v>
      </c>
      <c r="I21" s="86" t="str">
        <f>[1]SCP!D56</f>
        <v>Sous-sol</v>
      </c>
      <c r="J21" s="86">
        <f>[1]SCP!E56</f>
        <v>16</v>
      </c>
      <c r="K21" s="87" t="s">
        <v>0</v>
      </c>
      <c r="L21" s="88"/>
      <c r="M21" s="89" t="s">
        <v>0</v>
      </c>
      <c r="N21" s="89" t="s">
        <v>0</v>
      </c>
      <c r="O21" s="89" t="s">
        <v>0</v>
      </c>
      <c r="P21" s="89" t="s">
        <v>0</v>
      </c>
      <c r="Q21" s="89" t="s">
        <v>0</v>
      </c>
      <c r="R21" s="108">
        <f>SUM(Tableau8[[#This Row],[Indicative
     /PPE]:[Autre]])</f>
        <v>0</v>
      </c>
      <c r="S21" s="89" t="s">
        <v>0</v>
      </c>
      <c r="T21" s="89" t="s">
        <v>0</v>
      </c>
      <c r="U21" s="89" t="s">
        <v>0</v>
      </c>
      <c r="V21" s="89" t="s">
        <v>0</v>
      </c>
      <c r="W21" s="89" t="s">
        <v>0</v>
      </c>
      <c r="X21" s="109">
        <f t="shared" si="0"/>
        <v>0</v>
      </c>
      <c r="Y21" s="89" t="s">
        <v>0</v>
      </c>
      <c r="Z21" s="89" t="s">
        <v>0</v>
      </c>
      <c r="AA21" s="89" t="s">
        <v>0</v>
      </c>
      <c r="AB21" s="91" t="s">
        <v>0</v>
      </c>
      <c r="AC21" s="89" t="s">
        <v>0</v>
      </c>
      <c r="AD21" s="89" t="s">
        <v>0</v>
      </c>
      <c r="AE21" s="89" t="s">
        <v>0</v>
      </c>
      <c r="AF21" s="110">
        <f t="shared" si="1"/>
        <v>0</v>
      </c>
      <c r="AG21" s="92"/>
      <c r="AH21" s="93">
        <f>[1]SCP!F56</f>
        <v>42000</v>
      </c>
      <c r="AI21" s="94">
        <v>0</v>
      </c>
      <c r="AJ21" s="94">
        <v>0</v>
      </c>
      <c r="AK21" s="111">
        <f>SUM(Tableau8[[#This Row],[Terrain
(a)]:[Construction
(b)]])</f>
        <v>0</v>
      </c>
      <c r="AL21" s="95"/>
      <c r="AM21" s="96" t="str">
        <f>[1]SCP!G56</f>
        <v>Bouille Jean-Paul et Valérie</v>
      </c>
      <c r="AN21" s="86" t="str">
        <f>[1]SCP!I56</f>
        <v>Vendu</v>
      </c>
      <c r="AO21" s="97">
        <f>[1]SCP!J56</f>
        <v>42409</v>
      </c>
      <c r="AP21" s="98" t="s">
        <v>0</v>
      </c>
      <c r="AQ21" s="99" t="str">
        <f>[1]SCP!K56</f>
        <v xml:space="preserve"> </v>
      </c>
      <c r="AR21" s="100"/>
      <c r="AS21" s="101"/>
      <c r="AT21" s="102"/>
      <c r="AU21" s="102"/>
      <c r="AV21" s="112"/>
      <c r="AW21" s="84"/>
      <c r="AX21" s="113"/>
      <c r="AY21" s="113"/>
      <c r="AZ21" s="113"/>
      <c r="BA21" s="113"/>
      <c r="BB21" s="102"/>
      <c r="BC21" s="113"/>
      <c r="BD21" s="113"/>
      <c r="BE21" s="113"/>
      <c r="BF21" s="113"/>
      <c r="BG21" s="113"/>
      <c r="BH21" s="113"/>
      <c r="BI21" s="113"/>
      <c r="BJ21" s="80"/>
      <c r="BK21" s="80"/>
      <c r="BL21" s="80"/>
      <c r="BM21" s="80"/>
      <c r="BN21" s="80"/>
      <c r="BO21" s="80"/>
      <c r="BP21" s="80"/>
      <c r="BQ21" s="80"/>
      <c r="BR21" s="80"/>
      <c r="BS21" s="80"/>
      <c r="BT21" s="80"/>
      <c r="BU21" s="80"/>
      <c r="BV21" s="80"/>
      <c r="BW21" s="80"/>
    </row>
    <row r="22" spans="1:75" s="81" customFormat="1" ht="13.5" hidden="1" customHeight="1" thickBot="1" x14ac:dyDescent="0.25">
      <c r="A22" s="82"/>
      <c r="B22" s="83"/>
      <c r="C22" s="107" t="str">
        <f t="shared" si="3"/>
        <v>Rue Stavay-Mollondin 27, 27a et 29</v>
      </c>
      <c r="D22" s="107" t="str">
        <f t="shared" si="3"/>
        <v>La Chaux-de-Fonds</v>
      </c>
      <c r="E22" s="84" t="str">
        <f t="shared" si="3"/>
        <v>-</v>
      </c>
      <c r="F22" s="85" t="str">
        <f>[1]SCP!A57</f>
        <v>0011-17</v>
      </c>
      <c r="G22" s="86" t="str">
        <f>[1]SCP!B57</f>
        <v>COP 16775</v>
      </c>
      <c r="H22" s="85" t="str">
        <f>[1]SCP!C57</f>
        <v>Place de parc intérieure double</v>
      </c>
      <c r="I22" s="86" t="str">
        <f>[1]SCP!D57</f>
        <v>Sous-sol</v>
      </c>
      <c r="J22" s="86">
        <f>[1]SCP!E57</f>
        <v>17</v>
      </c>
      <c r="K22" s="87" t="s">
        <v>0</v>
      </c>
      <c r="L22" s="88"/>
      <c r="M22" s="89" t="s">
        <v>0</v>
      </c>
      <c r="N22" s="89" t="s">
        <v>0</v>
      </c>
      <c r="O22" s="89" t="s">
        <v>0</v>
      </c>
      <c r="P22" s="89" t="s">
        <v>0</v>
      </c>
      <c r="Q22" s="89" t="s">
        <v>0</v>
      </c>
      <c r="R22" s="108">
        <f>SUM(Tableau8[[#This Row],[Indicative
     /PPE]:[Autre]])</f>
        <v>0</v>
      </c>
      <c r="S22" s="89" t="s">
        <v>0</v>
      </c>
      <c r="T22" s="89" t="s">
        <v>0</v>
      </c>
      <c r="U22" s="89" t="s">
        <v>0</v>
      </c>
      <c r="V22" s="89" t="s">
        <v>0</v>
      </c>
      <c r="W22" s="89" t="s">
        <v>0</v>
      </c>
      <c r="X22" s="109">
        <f t="shared" si="0"/>
        <v>0</v>
      </c>
      <c r="Y22" s="89" t="s">
        <v>0</v>
      </c>
      <c r="Z22" s="89" t="s">
        <v>0</v>
      </c>
      <c r="AA22" s="89" t="s">
        <v>0</v>
      </c>
      <c r="AB22" s="91" t="s">
        <v>0</v>
      </c>
      <c r="AC22" s="89" t="s">
        <v>0</v>
      </c>
      <c r="AD22" s="89" t="s">
        <v>0</v>
      </c>
      <c r="AE22" s="89" t="s">
        <v>0</v>
      </c>
      <c r="AF22" s="110">
        <f t="shared" si="1"/>
        <v>0</v>
      </c>
      <c r="AG22" s="92"/>
      <c r="AH22" s="93">
        <f>[1]SCP!F57</f>
        <v>42000</v>
      </c>
      <c r="AI22" s="94">
        <v>0</v>
      </c>
      <c r="AJ22" s="94">
        <v>0</v>
      </c>
      <c r="AK22" s="111">
        <f>SUM(Tableau8[[#This Row],[Terrain
(a)]:[Construction
(b)]])</f>
        <v>0</v>
      </c>
      <c r="AL22" s="95"/>
      <c r="AM22" s="96" t="str">
        <f>[1]SCP!G57</f>
        <v>Bouille Georges et Monika</v>
      </c>
      <c r="AN22" s="86" t="str">
        <f>[1]SCP!I57</f>
        <v>Vendu</v>
      </c>
      <c r="AO22" s="97">
        <f>[1]SCP!J57</f>
        <v>42419</v>
      </c>
      <c r="AP22" s="98" t="s">
        <v>0</v>
      </c>
      <c r="AQ22" s="99" t="str">
        <f>[1]SCP!K57</f>
        <v xml:space="preserve"> </v>
      </c>
      <c r="AR22" s="100"/>
      <c r="AS22" s="101"/>
      <c r="AT22" s="102"/>
      <c r="AU22" s="102"/>
      <c r="AV22" s="112"/>
      <c r="AW22" s="84"/>
      <c r="AX22" s="113"/>
      <c r="AY22" s="113"/>
      <c r="AZ22" s="113"/>
      <c r="BA22" s="113"/>
      <c r="BB22" s="102"/>
      <c r="BC22" s="113"/>
      <c r="BD22" s="113"/>
      <c r="BE22" s="113"/>
      <c r="BF22" s="113"/>
      <c r="BG22" s="113"/>
      <c r="BH22" s="113"/>
      <c r="BI22" s="113"/>
      <c r="BJ22" s="80"/>
      <c r="BK22" s="80"/>
      <c r="BL22" s="80"/>
      <c r="BM22" s="80"/>
      <c r="BN22" s="80"/>
      <c r="BO22" s="80"/>
      <c r="BP22" s="80"/>
      <c r="BQ22" s="80"/>
      <c r="BR22" s="80"/>
      <c r="BS22" s="80"/>
      <c r="BT22" s="80"/>
      <c r="BU22" s="80"/>
      <c r="BV22" s="80"/>
      <c r="BW22" s="80"/>
    </row>
    <row r="23" spans="1:75" s="81" customFormat="1" ht="13.5" hidden="1" customHeight="1" thickBot="1" x14ac:dyDescent="0.25">
      <c r="A23" s="82"/>
      <c r="B23" s="83"/>
      <c r="C23" s="107" t="str">
        <f t="shared" si="3"/>
        <v>Rue Stavay-Mollondin 27, 27a et 29</v>
      </c>
      <c r="D23" s="107" t="str">
        <f t="shared" si="3"/>
        <v>La Chaux-de-Fonds</v>
      </c>
      <c r="E23" s="84" t="str">
        <f t="shared" si="3"/>
        <v>-</v>
      </c>
      <c r="F23" s="85" t="str">
        <f>[1]SCP!A58</f>
        <v>0011-18</v>
      </c>
      <c r="G23" s="86" t="str">
        <f>[1]SCP!B58</f>
        <v>COP 16776</v>
      </c>
      <c r="H23" s="85" t="str">
        <f>[1]SCP!C58</f>
        <v>Place de parc intérieure double</v>
      </c>
      <c r="I23" s="86" t="str">
        <f>[1]SCP!D58</f>
        <v>Sous-sol</v>
      </c>
      <c r="J23" s="86">
        <f>[1]SCP!E58</f>
        <v>18</v>
      </c>
      <c r="K23" s="87" t="s">
        <v>0</v>
      </c>
      <c r="L23" s="88"/>
      <c r="M23" s="89" t="s">
        <v>0</v>
      </c>
      <c r="N23" s="89" t="s">
        <v>0</v>
      </c>
      <c r="O23" s="89" t="s">
        <v>0</v>
      </c>
      <c r="P23" s="89" t="s">
        <v>0</v>
      </c>
      <c r="Q23" s="89" t="s">
        <v>0</v>
      </c>
      <c r="R23" s="108">
        <f>SUM(Tableau8[[#This Row],[Indicative
     /PPE]:[Autre]])</f>
        <v>0</v>
      </c>
      <c r="S23" s="89" t="s">
        <v>0</v>
      </c>
      <c r="T23" s="89" t="s">
        <v>0</v>
      </c>
      <c r="U23" s="89" t="s">
        <v>0</v>
      </c>
      <c r="V23" s="89" t="s">
        <v>0</v>
      </c>
      <c r="W23" s="89" t="s">
        <v>0</v>
      </c>
      <c r="X23" s="109">
        <f t="shared" si="0"/>
        <v>0</v>
      </c>
      <c r="Y23" s="89" t="s">
        <v>0</v>
      </c>
      <c r="Z23" s="89" t="s">
        <v>0</v>
      </c>
      <c r="AA23" s="89" t="s">
        <v>0</v>
      </c>
      <c r="AB23" s="91" t="s">
        <v>0</v>
      </c>
      <c r="AC23" s="89" t="s">
        <v>0</v>
      </c>
      <c r="AD23" s="89" t="s">
        <v>0</v>
      </c>
      <c r="AE23" s="89" t="s">
        <v>0</v>
      </c>
      <c r="AF23" s="110">
        <f t="shared" si="1"/>
        <v>0</v>
      </c>
      <c r="AG23" s="92"/>
      <c r="AH23" s="93" t="str">
        <f>[1]SCP!F58</f>
        <v>-</v>
      </c>
      <c r="AI23" s="94">
        <v>0</v>
      </c>
      <c r="AJ23" s="94">
        <v>0</v>
      </c>
      <c r="AK23" s="111">
        <f>SUM(Tableau8[[#This Row],[Terrain
(a)]:[Construction
(b)]])</f>
        <v>0</v>
      </c>
      <c r="AL23" s="95"/>
      <c r="AM23" s="96" t="str">
        <f>[1]SCP!G58</f>
        <v>Figueiredo David et Maria</v>
      </c>
      <c r="AN23" s="86" t="str">
        <f>[1]SCP!I58</f>
        <v>Vendu</v>
      </c>
      <c r="AO23" s="97" t="str">
        <f>[1]SCP!J58</f>
        <v>-</v>
      </c>
      <c r="AP23" s="98" t="s">
        <v>0</v>
      </c>
      <c r="AQ23" s="99" t="str">
        <f>[1]SCP!K58</f>
        <v xml:space="preserve"> </v>
      </c>
      <c r="AR23" s="100"/>
      <c r="AS23" s="101"/>
      <c r="AT23" s="102"/>
      <c r="AU23" s="102"/>
      <c r="AV23" s="112"/>
      <c r="AW23" s="84"/>
      <c r="AX23" s="113"/>
      <c r="AY23" s="113"/>
      <c r="AZ23" s="113"/>
      <c r="BA23" s="113"/>
      <c r="BB23" s="102"/>
      <c r="BC23" s="113"/>
      <c r="BD23" s="113"/>
      <c r="BE23" s="113"/>
      <c r="BF23" s="113"/>
      <c r="BG23" s="113"/>
      <c r="BH23" s="113"/>
      <c r="BI23" s="113"/>
      <c r="BJ23" s="80"/>
      <c r="BK23" s="80"/>
      <c r="BL23" s="80"/>
      <c r="BM23" s="80"/>
      <c r="BN23" s="80"/>
      <c r="BO23" s="80"/>
      <c r="BP23" s="80"/>
      <c r="BQ23" s="80"/>
      <c r="BR23" s="80"/>
      <c r="BS23" s="80"/>
      <c r="BT23" s="80"/>
      <c r="BU23" s="80"/>
      <c r="BV23" s="80"/>
      <c r="BW23" s="80"/>
    </row>
    <row r="24" spans="1:75" s="81" customFormat="1" ht="13.5" hidden="1" customHeight="1" thickBot="1" x14ac:dyDescent="0.25">
      <c r="A24" s="82"/>
      <c r="B24" s="83"/>
      <c r="C24" s="107" t="str">
        <f t="shared" si="3"/>
        <v>Rue Stavay-Mollondin 27, 27a et 29</v>
      </c>
      <c r="D24" s="107" t="str">
        <f t="shared" si="3"/>
        <v>La Chaux-de-Fonds</v>
      </c>
      <c r="E24" s="84" t="str">
        <f t="shared" si="3"/>
        <v>-</v>
      </c>
      <c r="F24" s="85" t="str">
        <f>[1]SCP!A59</f>
        <v>0011-19</v>
      </c>
      <c r="G24" s="86" t="str">
        <f>[1]SCP!B59</f>
        <v>COP 16777</v>
      </c>
      <c r="H24" s="85" t="str">
        <f>[1]SCP!C59</f>
        <v>Place de parc intérieure double</v>
      </c>
      <c r="I24" s="86" t="str">
        <f>[1]SCP!D59</f>
        <v>Sous-sol</v>
      </c>
      <c r="J24" s="86">
        <f>[1]SCP!E59</f>
        <v>19</v>
      </c>
      <c r="K24" s="87" t="s">
        <v>0</v>
      </c>
      <c r="L24" s="88"/>
      <c r="M24" s="89" t="s">
        <v>0</v>
      </c>
      <c r="N24" s="89" t="s">
        <v>0</v>
      </c>
      <c r="O24" s="89" t="s">
        <v>0</v>
      </c>
      <c r="P24" s="89" t="s">
        <v>0</v>
      </c>
      <c r="Q24" s="89" t="s">
        <v>0</v>
      </c>
      <c r="R24" s="108">
        <f>SUM(Tableau8[[#This Row],[Indicative
     /PPE]:[Autre]])</f>
        <v>0</v>
      </c>
      <c r="S24" s="89" t="s">
        <v>0</v>
      </c>
      <c r="T24" s="89" t="s">
        <v>0</v>
      </c>
      <c r="U24" s="89" t="s">
        <v>0</v>
      </c>
      <c r="V24" s="89" t="s">
        <v>0</v>
      </c>
      <c r="W24" s="89" t="s">
        <v>0</v>
      </c>
      <c r="X24" s="109">
        <f t="shared" si="0"/>
        <v>0</v>
      </c>
      <c r="Y24" s="89" t="s">
        <v>0</v>
      </c>
      <c r="Z24" s="89" t="s">
        <v>0</v>
      </c>
      <c r="AA24" s="89" t="s">
        <v>0</v>
      </c>
      <c r="AB24" s="91" t="s">
        <v>0</v>
      </c>
      <c r="AC24" s="89" t="s">
        <v>0</v>
      </c>
      <c r="AD24" s="89" t="s">
        <v>0</v>
      </c>
      <c r="AE24" s="89" t="s">
        <v>0</v>
      </c>
      <c r="AF24" s="110">
        <f t="shared" si="1"/>
        <v>0</v>
      </c>
      <c r="AG24" s="92"/>
      <c r="AH24" s="93" t="str">
        <f>[1]SCP!F59</f>
        <v>-</v>
      </c>
      <c r="AI24" s="94">
        <v>0</v>
      </c>
      <c r="AJ24" s="94">
        <v>0</v>
      </c>
      <c r="AK24" s="111">
        <f>SUM(Tableau8[[#This Row],[Terrain
(a)]:[Construction
(b)]])</f>
        <v>0</v>
      </c>
      <c r="AL24" s="95"/>
      <c r="AM24" s="96" t="str">
        <f>[1]SCP!G59</f>
        <v>First Art Sàrl</v>
      </c>
      <c r="AN24" s="86" t="str">
        <f>[1]SCP!I59</f>
        <v>Vendu</v>
      </c>
      <c r="AO24" s="97" t="str">
        <f>[1]SCP!J59</f>
        <v>-</v>
      </c>
      <c r="AP24" s="98" t="s">
        <v>0</v>
      </c>
      <c r="AQ24" s="99" t="str">
        <f>[1]SCP!K59</f>
        <v xml:space="preserve"> </v>
      </c>
      <c r="AR24" s="100"/>
      <c r="AS24" s="101"/>
      <c r="AT24" s="102"/>
      <c r="AU24" s="102"/>
      <c r="AV24" s="112"/>
      <c r="AW24" s="84"/>
      <c r="AX24" s="113"/>
      <c r="AY24" s="113"/>
      <c r="AZ24" s="113"/>
      <c r="BA24" s="113"/>
      <c r="BB24" s="102"/>
      <c r="BC24" s="113"/>
      <c r="BD24" s="113"/>
      <c r="BE24" s="113"/>
      <c r="BF24" s="113"/>
      <c r="BG24" s="113"/>
      <c r="BH24" s="113"/>
      <c r="BI24" s="113"/>
      <c r="BJ24" s="80"/>
      <c r="BK24" s="80"/>
      <c r="BL24" s="80"/>
      <c r="BM24" s="80"/>
      <c r="BN24" s="80"/>
      <c r="BO24" s="80"/>
      <c r="BP24" s="80"/>
      <c r="BQ24" s="80"/>
      <c r="BR24" s="80"/>
      <c r="BS24" s="80"/>
      <c r="BT24" s="80"/>
      <c r="BU24" s="80"/>
      <c r="BV24" s="80"/>
      <c r="BW24" s="80"/>
    </row>
    <row r="25" spans="1:75" s="81" customFormat="1" ht="13.5" hidden="1" customHeight="1" thickBot="1" x14ac:dyDescent="0.25">
      <c r="A25" s="82"/>
      <c r="B25" s="83"/>
      <c r="C25" s="107" t="str">
        <f t="shared" si="3"/>
        <v>Rue Stavay-Mollondin 27, 27a et 29</v>
      </c>
      <c r="D25" s="107" t="str">
        <f t="shared" si="3"/>
        <v>La Chaux-de-Fonds</v>
      </c>
      <c r="E25" s="84" t="str">
        <f t="shared" si="3"/>
        <v>-</v>
      </c>
      <c r="F25" s="85" t="str">
        <f>[1]SCP!A60</f>
        <v>0011-20</v>
      </c>
      <c r="G25" s="86" t="str">
        <f>[1]SCP!B60</f>
        <v>COP 16778</v>
      </c>
      <c r="H25" s="85" t="str">
        <f>[1]SCP!C60</f>
        <v>Place de parc intérieure double</v>
      </c>
      <c r="I25" s="86" t="str">
        <f>[1]SCP!D60</f>
        <v>Sous-sol</v>
      </c>
      <c r="J25" s="86">
        <f>[1]SCP!E60</f>
        <v>20</v>
      </c>
      <c r="K25" s="87" t="s">
        <v>0</v>
      </c>
      <c r="L25" s="88"/>
      <c r="M25" s="89" t="s">
        <v>0</v>
      </c>
      <c r="N25" s="89" t="s">
        <v>0</v>
      </c>
      <c r="O25" s="89" t="s">
        <v>0</v>
      </c>
      <c r="P25" s="89" t="s">
        <v>0</v>
      </c>
      <c r="Q25" s="89" t="s">
        <v>0</v>
      </c>
      <c r="R25" s="108">
        <f>SUM(Tableau8[[#This Row],[Indicative
     /PPE]:[Autre]])</f>
        <v>0</v>
      </c>
      <c r="S25" s="89" t="s">
        <v>0</v>
      </c>
      <c r="T25" s="89" t="s">
        <v>0</v>
      </c>
      <c r="U25" s="89" t="s">
        <v>0</v>
      </c>
      <c r="V25" s="89" t="s">
        <v>0</v>
      </c>
      <c r="W25" s="89" t="s">
        <v>0</v>
      </c>
      <c r="X25" s="109">
        <f t="shared" si="0"/>
        <v>0</v>
      </c>
      <c r="Y25" s="89" t="s">
        <v>0</v>
      </c>
      <c r="Z25" s="89" t="s">
        <v>0</v>
      </c>
      <c r="AA25" s="89" t="s">
        <v>0</v>
      </c>
      <c r="AB25" s="91" t="s">
        <v>0</v>
      </c>
      <c r="AC25" s="89" t="s">
        <v>0</v>
      </c>
      <c r="AD25" s="89" t="s">
        <v>0</v>
      </c>
      <c r="AE25" s="89" t="s">
        <v>0</v>
      </c>
      <c r="AF25" s="110">
        <f t="shared" si="1"/>
        <v>0</v>
      </c>
      <c r="AG25" s="92"/>
      <c r="AH25" s="93">
        <f>[1]SCP!F60</f>
        <v>39000</v>
      </c>
      <c r="AI25" s="94">
        <v>0</v>
      </c>
      <c r="AJ25" s="94">
        <v>0</v>
      </c>
      <c r="AK25" s="111">
        <f>SUM(Tableau8[[#This Row],[Terrain
(a)]:[Construction
(b)]])</f>
        <v>0</v>
      </c>
      <c r="AL25" s="95"/>
      <c r="AM25" s="96" t="str">
        <f>[1]SCP!G60</f>
        <v>Tanner Yves-Alain</v>
      </c>
      <c r="AN25" s="86" t="str">
        <f>[1]SCP!I60</f>
        <v>Vendu</v>
      </c>
      <c r="AO25" s="97">
        <f>[1]SCP!J60</f>
        <v>40989</v>
      </c>
      <c r="AP25" s="98" t="s">
        <v>0</v>
      </c>
      <c r="AQ25" s="99" t="str">
        <f>[1]SCP!K60</f>
        <v xml:space="preserve"> </v>
      </c>
      <c r="AR25" s="100"/>
      <c r="AS25" s="101"/>
      <c r="AT25" s="102"/>
      <c r="AU25" s="102"/>
      <c r="AV25" s="112"/>
      <c r="AW25" s="84"/>
      <c r="AX25" s="113"/>
      <c r="AY25" s="113"/>
      <c r="AZ25" s="113"/>
      <c r="BA25" s="113"/>
      <c r="BB25" s="102"/>
      <c r="BC25" s="113"/>
      <c r="BD25" s="113"/>
      <c r="BE25" s="113"/>
      <c r="BF25" s="113"/>
      <c r="BG25" s="113"/>
      <c r="BH25" s="113"/>
      <c r="BI25" s="113"/>
      <c r="BJ25" s="80"/>
      <c r="BK25" s="80"/>
      <c r="BL25" s="80"/>
      <c r="BM25" s="80"/>
      <c r="BN25" s="80"/>
      <c r="BO25" s="80"/>
      <c r="BP25" s="80"/>
      <c r="BQ25" s="80"/>
      <c r="BR25" s="80"/>
      <c r="BS25" s="80"/>
      <c r="BT25" s="80"/>
      <c r="BU25" s="80"/>
      <c r="BV25" s="80"/>
      <c r="BW25" s="80"/>
    </row>
    <row r="26" spans="1:75" s="81" customFormat="1" ht="13.5" hidden="1" customHeight="1" thickBot="1" x14ac:dyDescent="0.25">
      <c r="A26" s="82"/>
      <c r="B26" s="83"/>
      <c r="C26" s="107" t="str">
        <f t="shared" si="3"/>
        <v>Rue Stavay-Mollondin 27, 27a et 29</v>
      </c>
      <c r="D26" s="107" t="str">
        <f t="shared" si="3"/>
        <v>La Chaux-de-Fonds</v>
      </c>
      <c r="E26" s="84" t="str">
        <f t="shared" si="3"/>
        <v>-</v>
      </c>
      <c r="F26" s="85" t="str">
        <f>[1]SCP!A61</f>
        <v>0011-21</v>
      </c>
      <c r="G26" s="86" t="str">
        <f>[1]SCP!B61</f>
        <v>COP 16779</v>
      </c>
      <c r="H26" s="85" t="str">
        <f>[1]SCP!C61</f>
        <v>Place de parc intérieure double</v>
      </c>
      <c r="I26" s="86" t="str">
        <f>[1]SCP!D61</f>
        <v>Sous-sol</v>
      </c>
      <c r="J26" s="86">
        <f>[1]SCP!E61</f>
        <v>21</v>
      </c>
      <c r="K26" s="87" t="s">
        <v>0</v>
      </c>
      <c r="L26" s="88"/>
      <c r="M26" s="89" t="s">
        <v>0</v>
      </c>
      <c r="N26" s="89" t="s">
        <v>0</v>
      </c>
      <c r="O26" s="89" t="s">
        <v>0</v>
      </c>
      <c r="P26" s="89" t="s">
        <v>0</v>
      </c>
      <c r="Q26" s="89" t="s">
        <v>0</v>
      </c>
      <c r="R26" s="108">
        <f>SUM(Tableau8[[#This Row],[Indicative
     /PPE]:[Autre]])</f>
        <v>0</v>
      </c>
      <c r="S26" s="89" t="s">
        <v>0</v>
      </c>
      <c r="T26" s="89" t="s">
        <v>0</v>
      </c>
      <c r="U26" s="89" t="s">
        <v>0</v>
      </c>
      <c r="V26" s="89" t="s">
        <v>0</v>
      </c>
      <c r="W26" s="89" t="s">
        <v>0</v>
      </c>
      <c r="X26" s="109">
        <f t="shared" si="0"/>
        <v>0</v>
      </c>
      <c r="Y26" s="89" t="s">
        <v>0</v>
      </c>
      <c r="Z26" s="89" t="s">
        <v>0</v>
      </c>
      <c r="AA26" s="89" t="s">
        <v>0</v>
      </c>
      <c r="AB26" s="91" t="s">
        <v>0</v>
      </c>
      <c r="AC26" s="89" t="s">
        <v>0</v>
      </c>
      <c r="AD26" s="89" t="s">
        <v>0</v>
      </c>
      <c r="AE26" s="89" t="s">
        <v>0</v>
      </c>
      <c r="AF26" s="110">
        <f t="shared" si="1"/>
        <v>0</v>
      </c>
      <c r="AG26" s="92"/>
      <c r="AH26" s="93">
        <f>[1]SCP!F61</f>
        <v>39000</v>
      </c>
      <c r="AI26" s="94">
        <v>0</v>
      </c>
      <c r="AJ26" s="94">
        <v>0</v>
      </c>
      <c r="AK26" s="111">
        <f>SUM(Tableau8[[#This Row],[Terrain
(a)]:[Construction
(b)]])</f>
        <v>0</v>
      </c>
      <c r="AL26" s="95"/>
      <c r="AM26" s="96" t="str">
        <f>[1]SCP!G61</f>
        <v>First Art Sàrl</v>
      </c>
      <c r="AN26" s="86" t="str">
        <f>[1]SCP!I61</f>
        <v>Vendu</v>
      </c>
      <c r="AO26" s="97">
        <f>[1]SCP!J61</f>
        <v>39417</v>
      </c>
      <c r="AP26" s="98" t="s">
        <v>0</v>
      </c>
      <c r="AQ26" s="99" t="str">
        <f>[1]SCP!K61</f>
        <v xml:space="preserve"> </v>
      </c>
      <c r="AR26" s="100"/>
      <c r="AS26" s="101"/>
      <c r="AT26" s="102"/>
      <c r="AU26" s="102"/>
      <c r="AV26" s="112"/>
      <c r="AW26" s="84"/>
      <c r="AX26" s="113"/>
      <c r="AY26" s="113"/>
      <c r="AZ26" s="113"/>
      <c r="BA26" s="113"/>
      <c r="BB26" s="102"/>
      <c r="BC26" s="113"/>
      <c r="BD26" s="113"/>
      <c r="BE26" s="113"/>
      <c r="BF26" s="113"/>
      <c r="BG26" s="113"/>
      <c r="BH26" s="113"/>
      <c r="BI26" s="113"/>
      <c r="BJ26" s="80"/>
      <c r="BK26" s="80"/>
      <c r="BL26" s="80"/>
      <c r="BM26" s="80"/>
      <c r="BN26" s="80"/>
      <c r="BO26" s="80"/>
      <c r="BP26" s="80"/>
      <c r="BQ26" s="80"/>
      <c r="BR26" s="80"/>
      <c r="BS26" s="80"/>
      <c r="BT26" s="80"/>
      <c r="BU26" s="80"/>
      <c r="BV26" s="80"/>
      <c r="BW26" s="80"/>
    </row>
    <row r="27" spans="1:75" s="81" customFormat="1" ht="13.5" hidden="1" customHeight="1" thickBot="1" x14ac:dyDescent="0.25">
      <c r="A27" s="82"/>
      <c r="B27" s="83"/>
      <c r="C27" s="107" t="str">
        <f t="shared" si="3"/>
        <v>Rue Stavay-Mollondin 27, 27a et 29</v>
      </c>
      <c r="D27" s="107" t="str">
        <f t="shared" si="3"/>
        <v>La Chaux-de-Fonds</v>
      </c>
      <c r="E27" s="84" t="str">
        <f t="shared" si="3"/>
        <v>-</v>
      </c>
      <c r="F27" s="85" t="str">
        <f>[1]SCP!A62</f>
        <v>0011-22</v>
      </c>
      <c r="G27" s="86" t="str">
        <f>[1]SCP!B62</f>
        <v>COP 16780</v>
      </c>
      <c r="H27" s="85" t="str">
        <f>[1]SCP!C62</f>
        <v>Place de parc intérieure double</v>
      </c>
      <c r="I27" s="86" t="str">
        <f>[1]SCP!D62</f>
        <v>Sous-sol</v>
      </c>
      <c r="J27" s="86">
        <f>[1]SCP!E62</f>
        <v>22</v>
      </c>
      <c r="K27" s="87" t="s">
        <v>0</v>
      </c>
      <c r="L27" s="88"/>
      <c r="M27" s="89" t="s">
        <v>0</v>
      </c>
      <c r="N27" s="89" t="s">
        <v>0</v>
      </c>
      <c r="O27" s="89" t="s">
        <v>0</v>
      </c>
      <c r="P27" s="89" t="s">
        <v>0</v>
      </c>
      <c r="Q27" s="89" t="s">
        <v>0</v>
      </c>
      <c r="R27" s="108">
        <f>SUM(Tableau8[[#This Row],[Indicative
     /PPE]:[Autre]])</f>
        <v>0</v>
      </c>
      <c r="S27" s="89" t="s">
        <v>0</v>
      </c>
      <c r="T27" s="89" t="s">
        <v>0</v>
      </c>
      <c r="U27" s="89" t="s">
        <v>0</v>
      </c>
      <c r="V27" s="89" t="s">
        <v>0</v>
      </c>
      <c r="W27" s="89" t="s">
        <v>0</v>
      </c>
      <c r="X27" s="109">
        <f t="shared" si="0"/>
        <v>0</v>
      </c>
      <c r="Y27" s="89" t="s">
        <v>0</v>
      </c>
      <c r="Z27" s="89" t="s">
        <v>0</v>
      </c>
      <c r="AA27" s="89" t="s">
        <v>0</v>
      </c>
      <c r="AB27" s="91" t="s">
        <v>0</v>
      </c>
      <c r="AC27" s="89" t="s">
        <v>0</v>
      </c>
      <c r="AD27" s="89" t="s">
        <v>0</v>
      </c>
      <c r="AE27" s="89" t="s">
        <v>0</v>
      </c>
      <c r="AF27" s="110">
        <f t="shared" si="1"/>
        <v>0</v>
      </c>
      <c r="AG27" s="92"/>
      <c r="AH27" s="93">
        <f>[1]SCP!F62</f>
        <v>39000</v>
      </c>
      <c r="AI27" s="94">
        <v>0</v>
      </c>
      <c r="AJ27" s="94">
        <v>0</v>
      </c>
      <c r="AK27" s="111">
        <f>SUM(Tableau8[[#This Row],[Terrain
(a)]:[Construction
(b)]])</f>
        <v>0</v>
      </c>
      <c r="AL27" s="95"/>
      <c r="AM27" s="96" t="str">
        <f>[1]SCP!G62</f>
        <v>Richardet Eveline</v>
      </c>
      <c r="AN27" s="86" t="str">
        <f>[1]SCP!I62</f>
        <v>Vendu</v>
      </c>
      <c r="AO27" s="97">
        <f>[1]SCP!J62</f>
        <v>38353</v>
      </c>
      <c r="AP27" s="98" t="s">
        <v>0</v>
      </c>
      <c r="AQ27" s="99" t="str">
        <f>[1]SCP!K62</f>
        <v xml:space="preserve"> </v>
      </c>
      <c r="AR27" s="100"/>
      <c r="AS27" s="101"/>
      <c r="AT27" s="102"/>
      <c r="AU27" s="102"/>
      <c r="AV27" s="112"/>
      <c r="AW27" s="84"/>
      <c r="AX27" s="113"/>
      <c r="AY27" s="113"/>
      <c r="AZ27" s="113"/>
      <c r="BA27" s="113"/>
      <c r="BB27" s="102"/>
      <c r="BC27" s="113"/>
      <c r="BD27" s="113"/>
      <c r="BE27" s="113"/>
      <c r="BF27" s="113"/>
      <c r="BG27" s="113"/>
      <c r="BH27" s="113"/>
      <c r="BI27" s="113"/>
      <c r="BJ27" s="80"/>
      <c r="BK27" s="80"/>
      <c r="BL27" s="80"/>
      <c r="BM27" s="80"/>
      <c r="BN27" s="80"/>
      <c r="BO27" s="80"/>
      <c r="BP27" s="80"/>
      <c r="BQ27" s="80"/>
      <c r="BR27" s="80"/>
      <c r="BS27" s="80"/>
      <c r="BT27" s="80"/>
      <c r="BU27" s="80"/>
      <c r="BV27" s="80"/>
      <c r="BW27" s="80"/>
    </row>
    <row r="28" spans="1:75" s="81" customFormat="1" ht="13.5" hidden="1" customHeight="1" thickBot="1" x14ac:dyDescent="0.25">
      <c r="A28" s="82"/>
      <c r="B28" s="83"/>
      <c r="C28" s="107" t="str">
        <f>C27</f>
        <v>Rue Stavay-Mollondin 27, 27a et 29</v>
      </c>
      <c r="D28" s="107" t="str">
        <f>D27</f>
        <v>La Chaux-de-Fonds</v>
      </c>
      <c r="E28" s="84" t="str">
        <f>E27</f>
        <v>-</v>
      </c>
      <c r="F28" s="85" t="str">
        <f>[1]SCP!A63</f>
        <v>0011-23</v>
      </c>
      <c r="G28" s="86" t="str">
        <f>[1]SCP!B63</f>
        <v>COP 16781</v>
      </c>
      <c r="H28" s="85" t="str">
        <f>[1]SCP!C63</f>
        <v>Place de parc intérieure double</v>
      </c>
      <c r="I28" s="86" t="str">
        <f>[1]SCP!D63</f>
        <v>Sous-sol</v>
      </c>
      <c r="J28" s="86">
        <f>[1]SCP!E63</f>
        <v>23</v>
      </c>
      <c r="K28" s="87" t="s">
        <v>0</v>
      </c>
      <c r="L28" s="88"/>
      <c r="M28" s="89" t="s">
        <v>0</v>
      </c>
      <c r="N28" s="89" t="s">
        <v>0</v>
      </c>
      <c r="O28" s="89" t="s">
        <v>0</v>
      </c>
      <c r="P28" s="89" t="s">
        <v>0</v>
      </c>
      <c r="Q28" s="89" t="s">
        <v>0</v>
      </c>
      <c r="R28" s="108">
        <f>SUM(Tableau8[[#This Row],[Indicative
     /PPE]:[Autre]])</f>
        <v>0</v>
      </c>
      <c r="S28" s="89" t="s">
        <v>0</v>
      </c>
      <c r="T28" s="89" t="s">
        <v>0</v>
      </c>
      <c r="U28" s="89" t="s">
        <v>0</v>
      </c>
      <c r="V28" s="89" t="s">
        <v>0</v>
      </c>
      <c r="W28" s="89" t="s">
        <v>0</v>
      </c>
      <c r="X28" s="109">
        <f t="shared" si="0"/>
        <v>0</v>
      </c>
      <c r="Y28" s="89" t="s">
        <v>0</v>
      </c>
      <c r="Z28" s="89" t="s">
        <v>0</v>
      </c>
      <c r="AA28" s="89" t="s">
        <v>0</v>
      </c>
      <c r="AB28" s="91" t="s">
        <v>0</v>
      </c>
      <c r="AC28" s="89" t="s">
        <v>0</v>
      </c>
      <c r="AD28" s="89" t="s">
        <v>0</v>
      </c>
      <c r="AE28" s="89" t="s">
        <v>0</v>
      </c>
      <c r="AF28" s="110">
        <f t="shared" si="1"/>
        <v>0</v>
      </c>
      <c r="AG28" s="92"/>
      <c r="AH28" s="93">
        <f>[1]SCP!F63</f>
        <v>42000</v>
      </c>
      <c r="AI28" s="94">
        <v>0</v>
      </c>
      <c r="AJ28" s="94">
        <v>0</v>
      </c>
      <c r="AK28" s="111">
        <f>SUM(Tableau8[[#This Row],[Terrain
(a)]:[Construction
(b)]])</f>
        <v>0</v>
      </c>
      <c r="AL28" s="95"/>
      <c r="AM28" s="96" t="str">
        <f>[1]SCP!G63</f>
        <v>Alves Pereira Rui Manuel et Sousa Leiticia</v>
      </c>
      <c r="AN28" s="86" t="str">
        <f>[1]SCP!I63</f>
        <v>Vendu</v>
      </c>
      <c r="AO28" s="97">
        <f>[1]SCP!J63</f>
        <v>42461</v>
      </c>
      <c r="AP28" s="98" t="s">
        <v>0</v>
      </c>
      <c r="AQ28" s="99" t="str">
        <f>[1]SCP!K63</f>
        <v xml:space="preserve"> </v>
      </c>
      <c r="AR28" s="100"/>
      <c r="AS28" s="101"/>
      <c r="AT28" s="102"/>
      <c r="AU28" s="102"/>
      <c r="AV28" s="112"/>
      <c r="AW28" s="84"/>
      <c r="AX28" s="113"/>
      <c r="AY28" s="113"/>
      <c r="AZ28" s="113"/>
      <c r="BA28" s="113"/>
      <c r="BB28" s="102"/>
      <c r="BC28" s="113"/>
      <c r="BD28" s="113"/>
      <c r="BE28" s="113"/>
      <c r="BF28" s="113"/>
      <c r="BG28" s="113"/>
      <c r="BH28" s="113"/>
      <c r="BI28" s="113"/>
      <c r="BJ28" s="80"/>
      <c r="BK28" s="80"/>
      <c r="BL28" s="80"/>
      <c r="BM28" s="80"/>
      <c r="BN28" s="80"/>
      <c r="BO28" s="80"/>
      <c r="BP28" s="80"/>
      <c r="BQ28" s="80"/>
      <c r="BR28" s="80"/>
      <c r="BS28" s="80"/>
      <c r="BT28" s="80"/>
      <c r="BU28" s="80"/>
      <c r="BV28" s="80"/>
      <c r="BW28" s="80"/>
    </row>
    <row r="29" spans="1:75" s="81" customFormat="1" ht="13.5" hidden="1" customHeight="1" thickBot="1" x14ac:dyDescent="0.25">
      <c r="A29" s="82"/>
      <c r="B29" s="83"/>
      <c r="C29" s="107" t="str">
        <f t="shared" ref="C29:E35" si="4">C28</f>
        <v>Rue Stavay-Mollondin 27, 27a et 29</v>
      </c>
      <c r="D29" s="107" t="str">
        <f t="shared" si="4"/>
        <v>La Chaux-de-Fonds</v>
      </c>
      <c r="E29" s="84" t="str">
        <f t="shared" si="4"/>
        <v>-</v>
      </c>
      <c r="F29" s="85" t="str">
        <f>[1]SCP!A64</f>
        <v>0011-24</v>
      </c>
      <c r="G29" s="86" t="str">
        <f>[1]SCP!B64</f>
        <v>COP 16782</v>
      </c>
      <c r="H29" s="85" t="str">
        <f>[1]SCP!C64</f>
        <v>Place de parc intérieure double</v>
      </c>
      <c r="I29" s="86" t="str">
        <f>[1]SCP!D64</f>
        <v>Sous-sol</v>
      </c>
      <c r="J29" s="86">
        <f>[1]SCP!E64</f>
        <v>24</v>
      </c>
      <c r="K29" s="87" t="s">
        <v>0</v>
      </c>
      <c r="L29" s="88"/>
      <c r="M29" s="89" t="s">
        <v>0</v>
      </c>
      <c r="N29" s="89" t="s">
        <v>0</v>
      </c>
      <c r="O29" s="89" t="s">
        <v>0</v>
      </c>
      <c r="P29" s="89" t="s">
        <v>0</v>
      </c>
      <c r="Q29" s="89" t="s">
        <v>0</v>
      </c>
      <c r="R29" s="108">
        <f>SUM(Tableau8[[#This Row],[Indicative
     /PPE]:[Autre]])</f>
        <v>0</v>
      </c>
      <c r="S29" s="89" t="s">
        <v>0</v>
      </c>
      <c r="T29" s="89" t="s">
        <v>0</v>
      </c>
      <c r="U29" s="89" t="s">
        <v>0</v>
      </c>
      <c r="V29" s="89" t="s">
        <v>0</v>
      </c>
      <c r="W29" s="89" t="s">
        <v>0</v>
      </c>
      <c r="X29" s="109">
        <f t="shared" si="0"/>
        <v>0</v>
      </c>
      <c r="Y29" s="89" t="s">
        <v>0</v>
      </c>
      <c r="Z29" s="89" t="s">
        <v>0</v>
      </c>
      <c r="AA29" s="89" t="s">
        <v>0</v>
      </c>
      <c r="AB29" s="91" t="s">
        <v>0</v>
      </c>
      <c r="AC29" s="89" t="s">
        <v>0</v>
      </c>
      <c r="AD29" s="89" t="s">
        <v>0</v>
      </c>
      <c r="AE29" s="89" t="s">
        <v>0</v>
      </c>
      <c r="AF29" s="110">
        <f t="shared" si="1"/>
        <v>0</v>
      </c>
      <c r="AG29" s="92"/>
      <c r="AH29" s="93" t="str">
        <f>[1]SCP!F64</f>
        <v>-</v>
      </c>
      <c r="AI29" s="94">
        <v>0</v>
      </c>
      <c r="AJ29" s="94">
        <v>0</v>
      </c>
      <c r="AK29" s="111">
        <f>SUM(Tableau8[[#This Row],[Terrain
(a)]:[Construction
(b)]])</f>
        <v>0</v>
      </c>
      <c r="AL29" s="95"/>
      <c r="AM29" s="96" t="str">
        <f>[1]SCP!G64</f>
        <v>Kafexhiu Shpend  et Boudry Kafexhiu Laurence</v>
      </c>
      <c r="AN29" s="86" t="str">
        <f>[1]SCP!I64</f>
        <v>Vendu</v>
      </c>
      <c r="AO29" s="97" t="str">
        <f>[1]SCP!J64</f>
        <v>-</v>
      </c>
      <c r="AP29" s="98" t="s">
        <v>0</v>
      </c>
      <c r="AQ29" s="99" t="str">
        <f>[1]SCP!K64</f>
        <v xml:space="preserve"> </v>
      </c>
      <c r="AR29" s="100"/>
      <c r="AS29" s="101"/>
      <c r="AT29" s="102"/>
      <c r="AU29" s="102"/>
      <c r="AV29" s="112"/>
      <c r="AW29" s="84"/>
      <c r="AX29" s="113"/>
      <c r="AY29" s="113"/>
      <c r="AZ29" s="113"/>
      <c r="BA29" s="113"/>
      <c r="BB29" s="102"/>
      <c r="BC29" s="113"/>
      <c r="BD29" s="113"/>
      <c r="BE29" s="113"/>
      <c r="BF29" s="113"/>
      <c r="BG29" s="113"/>
      <c r="BH29" s="113"/>
      <c r="BI29" s="113"/>
      <c r="BJ29" s="80"/>
      <c r="BK29" s="80"/>
      <c r="BL29" s="80"/>
      <c r="BM29" s="80"/>
      <c r="BN29" s="80"/>
      <c r="BO29" s="80"/>
      <c r="BP29" s="80"/>
      <c r="BQ29" s="80"/>
      <c r="BR29" s="80"/>
      <c r="BS29" s="80"/>
      <c r="BT29" s="80"/>
      <c r="BU29" s="80"/>
      <c r="BV29" s="80"/>
      <c r="BW29" s="80"/>
    </row>
    <row r="30" spans="1:75" s="81" customFormat="1" ht="13.5" hidden="1" customHeight="1" thickBot="1" x14ac:dyDescent="0.25">
      <c r="A30" s="82"/>
      <c r="B30" s="83"/>
      <c r="C30" s="107" t="str">
        <f t="shared" si="4"/>
        <v>Rue Stavay-Mollondin 27, 27a et 29</v>
      </c>
      <c r="D30" s="107" t="str">
        <f t="shared" si="4"/>
        <v>La Chaux-de-Fonds</v>
      </c>
      <c r="E30" s="84" t="str">
        <f t="shared" si="4"/>
        <v>-</v>
      </c>
      <c r="F30" s="85" t="str">
        <f>[1]SCP!A65</f>
        <v>0011-25</v>
      </c>
      <c r="G30" s="86" t="str">
        <f>[1]SCP!B65</f>
        <v>COP 16783</v>
      </c>
      <c r="H30" s="85" t="str">
        <f>[1]SCP!C65</f>
        <v>Place de parc intérieure simple</v>
      </c>
      <c r="I30" s="86" t="str">
        <f>[1]SCP!D65</f>
        <v>Sous-sol</v>
      </c>
      <c r="J30" s="86">
        <f>[1]SCP!E65</f>
        <v>25</v>
      </c>
      <c r="K30" s="87" t="s">
        <v>0</v>
      </c>
      <c r="L30" s="88"/>
      <c r="M30" s="89" t="s">
        <v>0</v>
      </c>
      <c r="N30" s="89" t="s">
        <v>0</v>
      </c>
      <c r="O30" s="89" t="s">
        <v>0</v>
      </c>
      <c r="P30" s="89" t="s">
        <v>0</v>
      </c>
      <c r="Q30" s="89" t="s">
        <v>0</v>
      </c>
      <c r="R30" s="108">
        <f>SUM(Tableau8[[#This Row],[Indicative
     /PPE]:[Autre]])</f>
        <v>0</v>
      </c>
      <c r="S30" s="89" t="s">
        <v>0</v>
      </c>
      <c r="T30" s="89" t="s">
        <v>0</v>
      </c>
      <c r="U30" s="89" t="s">
        <v>0</v>
      </c>
      <c r="V30" s="89" t="s">
        <v>0</v>
      </c>
      <c r="W30" s="89" t="s">
        <v>0</v>
      </c>
      <c r="X30" s="109">
        <f t="shared" si="0"/>
        <v>0</v>
      </c>
      <c r="Y30" s="89" t="s">
        <v>0</v>
      </c>
      <c r="Z30" s="89" t="s">
        <v>0</v>
      </c>
      <c r="AA30" s="89" t="s">
        <v>0</v>
      </c>
      <c r="AB30" s="91" t="s">
        <v>0</v>
      </c>
      <c r="AC30" s="89" t="s">
        <v>0</v>
      </c>
      <c r="AD30" s="89" t="s">
        <v>0</v>
      </c>
      <c r="AE30" s="89" t="s">
        <v>0</v>
      </c>
      <c r="AF30" s="110">
        <f t="shared" si="1"/>
        <v>0</v>
      </c>
      <c r="AG30" s="92"/>
      <c r="AH30" s="93" t="str">
        <f>[1]SCP!F65</f>
        <v>-</v>
      </c>
      <c r="AI30" s="94">
        <v>0</v>
      </c>
      <c r="AJ30" s="94">
        <v>0</v>
      </c>
      <c r="AK30" s="111">
        <f>SUM(Tableau8[[#This Row],[Terrain
(a)]:[Construction
(b)]])</f>
        <v>0</v>
      </c>
      <c r="AL30" s="95"/>
      <c r="AM30" s="96" t="str">
        <f>[1]SCP!G65</f>
        <v>Kafexhiu Shpend  et Boudry Kafexhiu Laurence</v>
      </c>
      <c r="AN30" s="86" t="str">
        <f>[1]SCP!I65</f>
        <v>Vendu</v>
      </c>
      <c r="AO30" s="97" t="str">
        <f>[1]SCP!J65</f>
        <v>-</v>
      </c>
      <c r="AP30" s="98" t="s">
        <v>0</v>
      </c>
      <c r="AQ30" s="99" t="str">
        <f>[1]SCP!K65</f>
        <v xml:space="preserve"> </v>
      </c>
      <c r="AR30" s="100"/>
      <c r="AS30" s="101"/>
      <c r="AT30" s="102"/>
      <c r="AU30" s="102"/>
      <c r="AV30" s="112"/>
      <c r="AW30" s="84"/>
      <c r="AX30" s="113"/>
      <c r="AY30" s="113"/>
      <c r="AZ30" s="113"/>
      <c r="BA30" s="113"/>
      <c r="BB30" s="102"/>
      <c r="BC30" s="113"/>
      <c r="BD30" s="113"/>
      <c r="BE30" s="113"/>
      <c r="BF30" s="113"/>
      <c r="BG30" s="113"/>
      <c r="BH30" s="113"/>
      <c r="BI30" s="113"/>
      <c r="BJ30" s="80"/>
      <c r="BK30" s="80"/>
      <c r="BL30" s="80"/>
      <c r="BM30" s="80"/>
      <c r="BN30" s="80"/>
      <c r="BO30" s="80"/>
      <c r="BP30" s="80"/>
      <c r="BQ30" s="80"/>
      <c r="BR30" s="80"/>
      <c r="BS30" s="80"/>
      <c r="BT30" s="80"/>
      <c r="BU30" s="80"/>
      <c r="BV30" s="80"/>
      <c r="BW30" s="80"/>
    </row>
    <row r="31" spans="1:75" s="81" customFormat="1" ht="13.5" hidden="1" customHeight="1" thickBot="1" x14ac:dyDescent="0.25">
      <c r="A31" s="82"/>
      <c r="B31" s="83"/>
      <c r="C31" s="107" t="str">
        <f t="shared" si="4"/>
        <v>Rue Stavay-Mollondin 27, 27a et 29</v>
      </c>
      <c r="D31" s="107" t="str">
        <f t="shared" si="4"/>
        <v>La Chaux-de-Fonds</v>
      </c>
      <c r="E31" s="84" t="str">
        <f t="shared" si="4"/>
        <v>-</v>
      </c>
      <c r="F31" s="85" t="str">
        <f>[1]SCP!A66</f>
        <v>0011-26</v>
      </c>
      <c r="G31" s="86" t="str">
        <f>[1]SCP!B66</f>
        <v>COP 16784</v>
      </c>
      <c r="H31" s="85" t="str">
        <f>[1]SCP!C66</f>
        <v>Place de parc intérieure simple</v>
      </c>
      <c r="I31" s="86" t="str">
        <f>[1]SCP!D66</f>
        <v>Sous-sol</v>
      </c>
      <c r="J31" s="86">
        <f>[1]SCP!E66</f>
        <v>26</v>
      </c>
      <c r="K31" s="87" t="s">
        <v>0</v>
      </c>
      <c r="L31" s="88"/>
      <c r="M31" s="89" t="s">
        <v>0</v>
      </c>
      <c r="N31" s="89" t="s">
        <v>0</v>
      </c>
      <c r="O31" s="89" t="s">
        <v>0</v>
      </c>
      <c r="P31" s="89" t="s">
        <v>0</v>
      </c>
      <c r="Q31" s="89" t="s">
        <v>0</v>
      </c>
      <c r="R31" s="108">
        <f>SUM(Tableau8[[#This Row],[Indicative
     /PPE]:[Autre]])</f>
        <v>0</v>
      </c>
      <c r="S31" s="89" t="s">
        <v>0</v>
      </c>
      <c r="T31" s="89" t="s">
        <v>0</v>
      </c>
      <c r="U31" s="89" t="s">
        <v>0</v>
      </c>
      <c r="V31" s="89" t="s">
        <v>0</v>
      </c>
      <c r="W31" s="89" t="s">
        <v>0</v>
      </c>
      <c r="X31" s="109">
        <f t="shared" si="0"/>
        <v>0</v>
      </c>
      <c r="Y31" s="89" t="s">
        <v>0</v>
      </c>
      <c r="Z31" s="89" t="s">
        <v>0</v>
      </c>
      <c r="AA31" s="89" t="s">
        <v>0</v>
      </c>
      <c r="AB31" s="91" t="s">
        <v>0</v>
      </c>
      <c r="AC31" s="89" t="s">
        <v>0</v>
      </c>
      <c r="AD31" s="89" t="s">
        <v>0</v>
      </c>
      <c r="AE31" s="89" t="s">
        <v>0</v>
      </c>
      <c r="AF31" s="110">
        <f t="shared" si="1"/>
        <v>0</v>
      </c>
      <c r="AG31" s="92"/>
      <c r="AH31" s="93" t="str">
        <f>[1]SCP!F66</f>
        <v>-</v>
      </c>
      <c r="AI31" s="94">
        <v>0</v>
      </c>
      <c r="AJ31" s="94">
        <v>0</v>
      </c>
      <c r="AK31" s="111">
        <f>SUM(Tableau8[[#This Row],[Terrain
(a)]:[Construction
(b)]])</f>
        <v>0</v>
      </c>
      <c r="AL31" s="95"/>
      <c r="AM31" s="96" t="str">
        <f>[1]SCP!G66</f>
        <v>Kafexhiu Shpend  et Boudry Kafexhiu Laurence</v>
      </c>
      <c r="AN31" s="86" t="str">
        <f>[1]SCP!I66</f>
        <v>Vendu</v>
      </c>
      <c r="AO31" s="97" t="str">
        <f>[1]SCP!J66</f>
        <v>-</v>
      </c>
      <c r="AP31" s="98" t="s">
        <v>0</v>
      </c>
      <c r="AQ31" s="99" t="str">
        <f>[1]SCP!K66</f>
        <v xml:space="preserve"> </v>
      </c>
      <c r="AR31" s="100"/>
      <c r="AS31" s="101"/>
      <c r="AT31" s="102"/>
      <c r="AU31" s="102"/>
      <c r="AV31" s="112"/>
      <c r="AW31" s="84"/>
      <c r="AX31" s="113"/>
      <c r="AY31" s="113"/>
      <c r="AZ31" s="113"/>
      <c r="BA31" s="113"/>
      <c r="BB31" s="102"/>
      <c r="BC31" s="113"/>
      <c r="BD31" s="113"/>
      <c r="BE31" s="113"/>
      <c r="BF31" s="113"/>
      <c r="BG31" s="113"/>
      <c r="BH31" s="113"/>
      <c r="BI31" s="113"/>
      <c r="BJ31" s="80"/>
      <c r="BK31" s="80"/>
      <c r="BL31" s="80"/>
      <c r="BM31" s="80"/>
      <c r="BN31" s="80"/>
      <c r="BO31" s="80"/>
      <c r="BP31" s="80"/>
      <c r="BQ31" s="80"/>
      <c r="BR31" s="80"/>
      <c r="BS31" s="80"/>
      <c r="BT31" s="80"/>
      <c r="BU31" s="80"/>
      <c r="BV31" s="80"/>
      <c r="BW31" s="80"/>
    </row>
    <row r="32" spans="1:75" s="81" customFormat="1" ht="13.5" hidden="1" customHeight="1" thickBot="1" x14ac:dyDescent="0.25">
      <c r="A32" s="82"/>
      <c r="B32" s="83"/>
      <c r="C32" s="107" t="str">
        <f t="shared" si="4"/>
        <v>Rue Stavay-Mollondin 27, 27a et 29</v>
      </c>
      <c r="D32" s="107" t="str">
        <f t="shared" si="4"/>
        <v>La Chaux-de-Fonds</v>
      </c>
      <c r="E32" s="84" t="str">
        <f t="shared" si="4"/>
        <v>-</v>
      </c>
      <c r="F32" s="85" t="str">
        <f>[1]SCP!A67</f>
        <v>0011-27</v>
      </c>
      <c r="G32" s="86" t="str">
        <f>[1]SCP!B67</f>
        <v>COP 16785</v>
      </c>
      <c r="H32" s="85" t="str">
        <f>[1]SCP!C67</f>
        <v>Place de parc intérieure simple</v>
      </c>
      <c r="I32" s="86" t="str">
        <f>[1]SCP!D67</f>
        <v>Sous-sol</v>
      </c>
      <c r="J32" s="86">
        <f>[1]SCP!E67</f>
        <v>27</v>
      </c>
      <c r="K32" s="87" t="s">
        <v>0</v>
      </c>
      <c r="L32" s="88"/>
      <c r="M32" s="89" t="s">
        <v>0</v>
      </c>
      <c r="N32" s="89" t="s">
        <v>0</v>
      </c>
      <c r="O32" s="89" t="s">
        <v>0</v>
      </c>
      <c r="P32" s="89" t="s">
        <v>0</v>
      </c>
      <c r="Q32" s="89" t="s">
        <v>0</v>
      </c>
      <c r="R32" s="108">
        <f>SUM(Tableau8[[#This Row],[Indicative
     /PPE]:[Autre]])</f>
        <v>0</v>
      </c>
      <c r="S32" s="89" t="s">
        <v>0</v>
      </c>
      <c r="T32" s="89" t="s">
        <v>0</v>
      </c>
      <c r="U32" s="89" t="s">
        <v>0</v>
      </c>
      <c r="V32" s="89" t="s">
        <v>0</v>
      </c>
      <c r="W32" s="89" t="s">
        <v>0</v>
      </c>
      <c r="X32" s="109">
        <f t="shared" si="0"/>
        <v>0</v>
      </c>
      <c r="Y32" s="89" t="s">
        <v>0</v>
      </c>
      <c r="Z32" s="89" t="s">
        <v>0</v>
      </c>
      <c r="AA32" s="89" t="s">
        <v>0</v>
      </c>
      <c r="AB32" s="91" t="s">
        <v>0</v>
      </c>
      <c r="AC32" s="89" t="s">
        <v>0</v>
      </c>
      <c r="AD32" s="89" t="s">
        <v>0</v>
      </c>
      <c r="AE32" s="89" t="s">
        <v>0</v>
      </c>
      <c r="AF32" s="110">
        <f t="shared" si="1"/>
        <v>0</v>
      </c>
      <c r="AG32" s="92"/>
      <c r="AH32" s="93" t="str">
        <f>[1]SCP!F67</f>
        <v>-</v>
      </c>
      <c r="AI32" s="94">
        <v>0</v>
      </c>
      <c r="AJ32" s="94">
        <v>0</v>
      </c>
      <c r="AK32" s="111">
        <f>SUM(Tableau8[[#This Row],[Terrain
(a)]:[Construction
(b)]])</f>
        <v>0</v>
      </c>
      <c r="AL32" s="95"/>
      <c r="AM32" s="96" t="str">
        <f>[1]SCP!G67</f>
        <v>Robert Nicolas et Jessie</v>
      </c>
      <c r="AN32" s="86" t="str">
        <f>[1]SCP!I67</f>
        <v>Vendu</v>
      </c>
      <c r="AO32" s="97" t="str">
        <f>[1]SCP!J67</f>
        <v>-</v>
      </c>
      <c r="AP32" s="98" t="s">
        <v>0</v>
      </c>
      <c r="AQ32" s="99" t="str">
        <f>[1]SCP!K67</f>
        <v xml:space="preserve"> </v>
      </c>
      <c r="AR32" s="100"/>
      <c r="AS32" s="101"/>
      <c r="AT32" s="102"/>
      <c r="AU32" s="102"/>
      <c r="AV32" s="112"/>
      <c r="AW32" s="84"/>
      <c r="AX32" s="113"/>
      <c r="AY32" s="113"/>
      <c r="AZ32" s="113"/>
      <c r="BA32" s="113"/>
      <c r="BB32" s="102"/>
      <c r="BC32" s="113"/>
      <c r="BD32" s="113"/>
      <c r="BE32" s="113"/>
      <c r="BF32" s="113"/>
      <c r="BG32" s="113"/>
      <c r="BH32" s="113"/>
      <c r="BI32" s="113"/>
      <c r="BJ32" s="80"/>
      <c r="BK32" s="80"/>
      <c r="BL32" s="80"/>
      <c r="BM32" s="80"/>
      <c r="BN32" s="80"/>
      <c r="BO32" s="80"/>
      <c r="BP32" s="80"/>
      <c r="BQ32" s="80"/>
      <c r="BR32" s="80"/>
      <c r="BS32" s="80"/>
      <c r="BT32" s="80"/>
      <c r="BU32" s="80"/>
      <c r="BV32" s="80"/>
      <c r="BW32" s="80"/>
    </row>
    <row r="33" spans="1:75" s="81" customFormat="1" ht="13.5" hidden="1" customHeight="1" thickBot="1" x14ac:dyDescent="0.25">
      <c r="A33" s="82"/>
      <c r="B33" s="83"/>
      <c r="C33" s="107" t="str">
        <f t="shared" si="4"/>
        <v>Rue Stavay-Mollondin 27, 27a et 29</v>
      </c>
      <c r="D33" s="107" t="str">
        <f t="shared" si="4"/>
        <v>La Chaux-de-Fonds</v>
      </c>
      <c r="E33" s="84" t="str">
        <f t="shared" si="4"/>
        <v>-</v>
      </c>
      <c r="F33" s="85" t="str">
        <f>[1]SCP!A68</f>
        <v>0011-28</v>
      </c>
      <c r="G33" s="86" t="str">
        <f>[1]SCP!B68</f>
        <v>COP 16786</v>
      </c>
      <c r="H33" s="85" t="str">
        <f>[1]SCP!C68</f>
        <v>Place de parc intérieure simple</v>
      </c>
      <c r="I33" s="86" t="str">
        <f>[1]SCP!D68</f>
        <v>Sous-sol</v>
      </c>
      <c r="J33" s="86">
        <f>[1]SCP!E68</f>
        <v>28</v>
      </c>
      <c r="K33" s="87" t="s">
        <v>0</v>
      </c>
      <c r="L33" s="88"/>
      <c r="M33" s="89" t="s">
        <v>0</v>
      </c>
      <c r="N33" s="89" t="s">
        <v>0</v>
      </c>
      <c r="O33" s="89" t="s">
        <v>0</v>
      </c>
      <c r="P33" s="89" t="s">
        <v>0</v>
      </c>
      <c r="Q33" s="89" t="s">
        <v>0</v>
      </c>
      <c r="R33" s="108">
        <f>SUM(Tableau8[[#This Row],[Indicative
     /PPE]:[Autre]])</f>
        <v>0</v>
      </c>
      <c r="S33" s="89" t="s">
        <v>0</v>
      </c>
      <c r="T33" s="89" t="s">
        <v>0</v>
      </c>
      <c r="U33" s="89" t="s">
        <v>0</v>
      </c>
      <c r="V33" s="89" t="s">
        <v>0</v>
      </c>
      <c r="W33" s="89" t="s">
        <v>0</v>
      </c>
      <c r="X33" s="109">
        <f t="shared" si="0"/>
        <v>0</v>
      </c>
      <c r="Y33" s="89" t="s">
        <v>0</v>
      </c>
      <c r="Z33" s="89" t="s">
        <v>0</v>
      </c>
      <c r="AA33" s="89" t="s">
        <v>0</v>
      </c>
      <c r="AB33" s="91" t="s">
        <v>0</v>
      </c>
      <c r="AC33" s="89" t="s">
        <v>0</v>
      </c>
      <c r="AD33" s="89" t="s">
        <v>0</v>
      </c>
      <c r="AE33" s="89" t="s">
        <v>0</v>
      </c>
      <c r="AF33" s="110">
        <f t="shared" si="1"/>
        <v>0</v>
      </c>
      <c r="AG33" s="92"/>
      <c r="AH33" s="93" t="str">
        <f>[1]SCP!F68</f>
        <v>-</v>
      </c>
      <c r="AI33" s="94">
        <v>0</v>
      </c>
      <c r="AJ33" s="94">
        <v>0</v>
      </c>
      <c r="AK33" s="111">
        <f>SUM(Tableau8[[#This Row],[Terrain
(a)]:[Construction
(b)]])</f>
        <v>0</v>
      </c>
      <c r="AL33" s="95"/>
      <c r="AM33" s="96" t="str">
        <f>[1]SCP!G68</f>
        <v>Delisle Laurent</v>
      </c>
      <c r="AN33" s="86" t="str">
        <f>[1]SCP!I68</f>
        <v>Vendu</v>
      </c>
      <c r="AO33" s="97" t="str">
        <f>[1]SCP!J68</f>
        <v>-</v>
      </c>
      <c r="AP33" s="98" t="s">
        <v>0</v>
      </c>
      <c r="AQ33" s="99" t="str">
        <f>[1]SCP!K68</f>
        <v xml:space="preserve"> </v>
      </c>
      <c r="AR33" s="100"/>
      <c r="AS33" s="101"/>
      <c r="AT33" s="102"/>
      <c r="AU33" s="102"/>
      <c r="AV33" s="112"/>
      <c r="AW33" s="84"/>
      <c r="AX33" s="113"/>
      <c r="AY33" s="113"/>
      <c r="AZ33" s="113"/>
      <c r="BA33" s="113"/>
      <c r="BB33" s="102"/>
      <c r="BC33" s="113"/>
      <c r="BD33" s="113"/>
      <c r="BE33" s="113"/>
      <c r="BF33" s="113"/>
      <c r="BG33" s="113"/>
      <c r="BH33" s="113"/>
      <c r="BI33" s="113"/>
      <c r="BJ33" s="80"/>
      <c r="BK33" s="80"/>
      <c r="BL33" s="80"/>
      <c r="BM33" s="80"/>
      <c r="BN33" s="80"/>
      <c r="BO33" s="80"/>
      <c r="BP33" s="80"/>
      <c r="BQ33" s="80"/>
      <c r="BR33" s="80"/>
      <c r="BS33" s="80"/>
      <c r="BT33" s="80"/>
      <c r="BU33" s="80"/>
      <c r="BV33" s="80"/>
      <c r="BW33" s="80"/>
    </row>
    <row r="34" spans="1:75" s="81" customFormat="1" ht="13.5" hidden="1" customHeight="1" thickBot="1" x14ac:dyDescent="0.25">
      <c r="A34" s="82"/>
      <c r="B34" s="83"/>
      <c r="C34" s="107" t="str">
        <f t="shared" si="4"/>
        <v>Rue Stavay-Mollondin 27, 27a et 29</v>
      </c>
      <c r="D34" s="107" t="str">
        <f t="shared" si="4"/>
        <v>La Chaux-de-Fonds</v>
      </c>
      <c r="E34" s="84" t="str">
        <f t="shared" si="4"/>
        <v>-</v>
      </c>
      <c r="F34" s="85" t="str">
        <f>[1]SCP!A69</f>
        <v>0011-29</v>
      </c>
      <c r="G34" s="86" t="str">
        <f>[1]SCP!B69</f>
        <v>COP 16787</v>
      </c>
      <c r="H34" s="85" t="str">
        <f>[1]SCP!C69</f>
        <v>Place de parc intérieure simple</v>
      </c>
      <c r="I34" s="86" t="str">
        <f>[1]SCP!D69</f>
        <v>Sous-sol</v>
      </c>
      <c r="J34" s="86">
        <f>[1]SCP!E69</f>
        <v>29</v>
      </c>
      <c r="K34" s="87" t="s">
        <v>0</v>
      </c>
      <c r="L34" s="88"/>
      <c r="M34" s="89" t="s">
        <v>0</v>
      </c>
      <c r="N34" s="89" t="s">
        <v>0</v>
      </c>
      <c r="O34" s="89" t="s">
        <v>0</v>
      </c>
      <c r="P34" s="89" t="s">
        <v>0</v>
      </c>
      <c r="Q34" s="89" t="s">
        <v>0</v>
      </c>
      <c r="R34" s="108">
        <f>SUM(Tableau8[[#This Row],[Indicative
     /PPE]:[Autre]])</f>
        <v>0</v>
      </c>
      <c r="S34" s="89" t="s">
        <v>0</v>
      </c>
      <c r="T34" s="89" t="s">
        <v>0</v>
      </c>
      <c r="U34" s="89" t="s">
        <v>0</v>
      </c>
      <c r="V34" s="89" t="s">
        <v>0</v>
      </c>
      <c r="W34" s="89" t="s">
        <v>0</v>
      </c>
      <c r="X34" s="109">
        <f t="shared" si="0"/>
        <v>0</v>
      </c>
      <c r="Y34" s="89" t="s">
        <v>0</v>
      </c>
      <c r="Z34" s="89" t="s">
        <v>0</v>
      </c>
      <c r="AA34" s="89" t="s">
        <v>0</v>
      </c>
      <c r="AB34" s="91" t="s">
        <v>0</v>
      </c>
      <c r="AC34" s="89" t="s">
        <v>0</v>
      </c>
      <c r="AD34" s="89" t="s">
        <v>0</v>
      </c>
      <c r="AE34" s="89" t="s">
        <v>0</v>
      </c>
      <c r="AF34" s="110">
        <f t="shared" si="1"/>
        <v>0</v>
      </c>
      <c r="AG34" s="92"/>
      <c r="AH34" s="93" t="str">
        <f>[1]SCP!F69</f>
        <v>-</v>
      </c>
      <c r="AI34" s="94">
        <v>0</v>
      </c>
      <c r="AJ34" s="94">
        <v>0</v>
      </c>
      <c r="AK34" s="111">
        <f>SUM(Tableau8[[#This Row],[Terrain
(a)]:[Construction
(b)]])</f>
        <v>0</v>
      </c>
      <c r="AL34" s="95"/>
      <c r="AM34" s="96" t="str">
        <f>[1]SCP!G69</f>
        <v>Cortese Catia</v>
      </c>
      <c r="AN34" s="86" t="str">
        <f>[1]SCP!I69</f>
        <v>Vendu</v>
      </c>
      <c r="AO34" s="97" t="str">
        <f>[1]SCP!J69</f>
        <v>-</v>
      </c>
      <c r="AP34" s="98" t="s">
        <v>0</v>
      </c>
      <c r="AQ34" s="99" t="str">
        <f>[1]SCP!K69</f>
        <v xml:space="preserve"> </v>
      </c>
      <c r="AR34" s="100"/>
      <c r="AS34" s="101"/>
      <c r="AT34" s="102"/>
      <c r="AU34" s="102"/>
      <c r="AV34" s="112"/>
      <c r="AW34" s="84"/>
      <c r="AX34" s="113"/>
      <c r="AY34" s="113"/>
      <c r="AZ34" s="113"/>
      <c r="BA34" s="113"/>
      <c r="BB34" s="102"/>
      <c r="BC34" s="113"/>
      <c r="BD34" s="113"/>
      <c r="BE34" s="113"/>
      <c r="BF34" s="113"/>
      <c r="BG34" s="113"/>
      <c r="BH34" s="113"/>
      <c r="BI34" s="113"/>
      <c r="BJ34" s="80"/>
      <c r="BK34" s="80"/>
      <c r="BL34" s="80"/>
      <c r="BM34" s="80"/>
      <c r="BN34" s="80"/>
      <c r="BO34" s="80"/>
      <c r="BP34" s="80"/>
      <c r="BQ34" s="80"/>
      <c r="BR34" s="80"/>
      <c r="BS34" s="80"/>
      <c r="BT34" s="80"/>
      <c r="BU34" s="80"/>
      <c r="BV34" s="80"/>
      <c r="BW34" s="80"/>
    </row>
    <row r="35" spans="1:75" s="81" customFormat="1" ht="13.5" hidden="1" customHeight="1" thickBot="1" x14ac:dyDescent="0.25">
      <c r="A35" s="82"/>
      <c r="B35" s="83"/>
      <c r="C35" s="107" t="str">
        <f t="shared" si="4"/>
        <v>Rue Stavay-Mollondin 27, 27a et 29</v>
      </c>
      <c r="D35" s="107" t="str">
        <f t="shared" si="4"/>
        <v>La Chaux-de-Fonds</v>
      </c>
      <c r="E35" s="84" t="str">
        <f t="shared" si="4"/>
        <v>-</v>
      </c>
      <c r="F35" s="85" t="str">
        <f>[1]SCP!A70</f>
        <v>0011-30</v>
      </c>
      <c r="G35" s="86" t="str">
        <f>[1]SCP!B70</f>
        <v>COP 16788</v>
      </c>
      <c r="H35" s="85" t="str">
        <f>[1]SCP!C70</f>
        <v>Place de parc intérieure simple</v>
      </c>
      <c r="I35" s="86" t="str">
        <f>[1]SCP!D70</f>
        <v>Sous-sol</v>
      </c>
      <c r="J35" s="86">
        <f>[1]SCP!E70</f>
        <v>30</v>
      </c>
      <c r="K35" s="87" t="s">
        <v>0</v>
      </c>
      <c r="L35" s="88"/>
      <c r="M35" s="89" t="s">
        <v>0</v>
      </c>
      <c r="N35" s="89" t="s">
        <v>0</v>
      </c>
      <c r="O35" s="89" t="s">
        <v>0</v>
      </c>
      <c r="P35" s="89" t="s">
        <v>0</v>
      </c>
      <c r="Q35" s="89" t="s">
        <v>0</v>
      </c>
      <c r="R35" s="108">
        <f>SUM(Tableau8[[#This Row],[Indicative
     /PPE]:[Autre]])</f>
        <v>0</v>
      </c>
      <c r="S35" s="89" t="s">
        <v>0</v>
      </c>
      <c r="T35" s="89" t="s">
        <v>0</v>
      </c>
      <c r="U35" s="89" t="s">
        <v>0</v>
      </c>
      <c r="V35" s="89" t="s">
        <v>0</v>
      </c>
      <c r="W35" s="89" t="s">
        <v>0</v>
      </c>
      <c r="X35" s="109">
        <f t="shared" si="0"/>
        <v>0</v>
      </c>
      <c r="Y35" s="89" t="s">
        <v>0</v>
      </c>
      <c r="Z35" s="89" t="s">
        <v>0</v>
      </c>
      <c r="AA35" s="89" t="s">
        <v>0</v>
      </c>
      <c r="AB35" s="91" t="s">
        <v>0</v>
      </c>
      <c r="AC35" s="89" t="s">
        <v>0</v>
      </c>
      <c r="AD35" s="89" t="s">
        <v>0</v>
      </c>
      <c r="AE35" s="89" t="s">
        <v>0</v>
      </c>
      <c r="AF35" s="110">
        <f t="shared" si="1"/>
        <v>0</v>
      </c>
      <c r="AG35" s="92"/>
      <c r="AH35" s="93">
        <f>[1]SCP!F70</f>
        <v>27000</v>
      </c>
      <c r="AI35" s="94">
        <v>0</v>
      </c>
      <c r="AJ35" s="94">
        <v>0</v>
      </c>
      <c r="AK35" s="111">
        <f>SUM(Tableau8[[#This Row],[Terrain
(a)]:[Construction
(b)]])</f>
        <v>0</v>
      </c>
      <c r="AL35" s="95"/>
      <c r="AM35" s="96" t="str">
        <f>[1]SCP!G70</f>
        <v>Jenni Roland et Patricia</v>
      </c>
      <c r="AN35" s="86" t="str">
        <f>[1]SCP!I70</f>
        <v>Vendu</v>
      </c>
      <c r="AO35" s="97">
        <f>[1]SCP!J70</f>
        <v>41927</v>
      </c>
      <c r="AP35" s="98" t="s">
        <v>0</v>
      </c>
      <c r="AQ35" s="99" t="str">
        <f>[1]SCP!K70</f>
        <v xml:space="preserve"> </v>
      </c>
      <c r="AR35" s="100"/>
      <c r="AS35" s="101"/>
      <c r="AT35" s="102"/>
      <c r="AU35" s="102"/>
      <c r="AV35" s="112"/>
      <c r="AW35" s="84"/>
      <c r="AX35" s="113"/>
      <c r="AY35" s="113"/>
      <c r="AZ35" s="113"/>
      <c r="BA35" s="113"/>
      <c r="BB35" s="102"/>
      <c r="BC35" s="113"/>
      <c r="BD35" s="113"/>
      <c r="BE35" s="113"/>
      <c r="BF35" s="113"/>
      <c r="BG35" s="113"/>
      <c r="BH35" s="113"/>
      <c r="BI35" s="113"/>
      <c r="BJ35" s="80"/>
      <c r="BK35" s="80"/>
      <c r="BL35" s="80"/>
      <c r="BM35" s="80"/>
      <c r="BN35" s="80"/>
      <c r="BO35" s="80"/>
      <c r="BP35" s="80"/>
      <c r="BQ35" s="80"/>
      <c r="BR35" s="80"/>
      <c r="BS35" s="80"/>
      <c r="BT35" s="80"/>
      <c r="BU35" s="80"/>
      <c r="BV35" s="80"/>
      <c r="BW35" s="80"/>
    </row>
    <row r="36" spans="1:75" s="81" customFormat="1" ht="13.5" hidden="1" customHeight="1" thickBot="1" x14ac:dyDescent="0.25">
      <c r="A36" s="82"/>
      <c r="B36" s="83"/>
      <c r="C36" s="107" t="str">
        <f>C35</f>
        <v>Rue Stavay-Mollondin 27, 27a et 29</v>
      </c>
      <c r="D36" s="107" t="str">
        <f>D35</f>
        <v>La Chaux-de-Fonds</v>
      </c>
      <c r="E36" s="84" t="str">
        <f>E35</f>
        <v>-</v>
      </c>
      <c r="F36" s="85" t="str">
        <f>[1]SCP!A71</f>
        <v>0011-31</v>
      </c>
      <c r="G36" s="86" t="str">
        <f>[1]SCP!B71</f>
        <v>RS 7478</v>
      </c>
      <c r="H36" s="85" t="str">
        <f>[1]SCP!C71</f>
        <v>Place de parc extérieure simple</v>
      </c>
      <c r="I36" s="86" t="str">
        <f>[1]SCP!D71</f>
        <v>Extérieur</v>
      </c>
      <c r="J36" s="86">
        <f>[1]SCP!E71</f>
        <v>1</v>
      </c>
      <c r="K36" s="87" t="s">
        <v>0</v>
      </c>
      <c r="L36" s="88"/>
      <c r="M36" s="89" t="s">
        <v>0</v>
      </c>
      <c r="N36" s="89" t="s">
        <v>0</v>
      </c>
      <c r="O36" s="89" t="s">
        <v>0</v>
      </c>
      <c r="P36" s="89" t="s">
        <v>0</v>
      </c>
      <c r="Q36" s="89" t="s">
        <v>0</v>
      </c>
      <c r="R36" s="108">
        <f>SUM(Tableau8[[#This Row],[Indicative
     /PPE]:[Autre]])</f>
        <v>0</v>
      </c>
      <c r="S36" s="89" t="s">
        <v>0</v>
      </c>
      <c r="T36" s="89" t="s">
        <v>0</v>
      </c>
      <c r="U36" s="89" t="s">
        <v>0</v>
      </c>
      <c r="V36" s="89" t="s">
        <v>0</v>
      </c>
      <c r="W36" s="89" t="s">
        <v>0</v>
      </c>
      <c r="X36" s="109">
        <f t="shared" si="0"/>
        <v>0</v>
      </c>
      <c r="Y36" s="89" t="s">
        <v>0</v>
      </c>
      <c r="Z36" s="89" t="s">
        <v>0</v>
      </c>
      <c r="AA36" s="89" t="s">
        <v>0</v>
      </c>
      <c r="AB36" s="91" t="s">
        <v>0</v>
      </c>
      <c r="AC36" s="89" t="s">
        <v>0</v>
      </c>
      <c r="AD36" s="89" t="s">
        <v>0</v>
      </c>
      <c r="AE36" s="89" t="s">
        <v>0</v>
      </c>
      <c r="AF36" s="110">
        <f t="shared" si="1"/>
        <v>0</v>
      </c>
      <c r="AG36" s="92"/>
      <c r="AH36" s="93" t="str">
        <f>[1]SCP!F71</f>
        <v>-</v>
      </c>
      <c r="AI36" s="94">
        <v>0</v>
      </c>
      <c r="AJ36" s="94">
        <v>0</v>
      </c>
      <c r="AK36" s="111">
        <f>SUM(Tableau8[[#This Row],[Terrain
(a)]:[Construction
(b)]])</f>
        <v>0</v>
      </c>
      <c r="AL36" s="95"/>
      <c r="AM36" s="96" t="str">
        <f>[1]SCP!G71</f>
        <v>FD: n° 16724/H (Richardet Evelyne)</v>
      </c>
      <c r="AN36" s="86" t="str">
        <f>[1]SCP!I71</f>
        <v>Vendu</v>
      </c>
      <c r="AO36" s="97">
        <f>[1]SCP!J71</f>
        <v>38353</v>
      </c>
      <c r="AP36" s="98" t="s">
        <v>0</v>
      </c>
      <c r="AQ36" s="99" t="str">
        <f>[1]SCP!K71</f>
        <v xml:space="preserve"> </v>
      </c>
      <c r="AR36" s="100"/>
      <c r="AS36" s="101"/>
      <c r="AT36" s="102"/>
      <c r="AU36" s="102"/>
      <c r="AV36" s="112"/>
      <c r="AW36" s="84"/>
      <c r="AX36" s="113"/>
      <c r="AY36" s="113"/>
      <c r="AZ36" s="113"/>
      <c r="BA36" s="113"/>
      <c r="BB36" s="102"/>
      <c r="BC36" s="113"/>
      <c r="BD36" s="113"/>
      <c r="BE36" s="113"/>
      <c r="BF36" s="113"/>
      <c r="BG36" s="113"/>
      <c r="BH36" s="113"/>
      <c r="BI36" s="113"/>
      <c r="BJ36" s="80"/>
      <c r="BK36" s="80"/>
      <c r="BL36" s="80"/>
      <c r="BM36" s="80"/>
      <c r="BN36" s="80"/>
      <c r="BO36" s="80"/>
      <c r="BP36" s="80"/>
      <c r="BQ36" s="80"/>
      <c r="BR36" s="80"/>
      <c r="BS36" s="80"/>
      <c r="BT36" s="80"/>
      <c r="BU36" s="80"/>
      <c r="BV36" s="80"/>
      <c r="BW36" s="80"/>
    </row>
    <row r="37" spans="1:75" s="81" customFormat="1" ht="13.5" hidden="1" customHeight="1" thickBot="1" x14ac:dyDescent="0.25">
      <c r="A37" s="82"/>
      <c r="B37" s="83"/>
      <c r="C37" s="107" t="str">
        <f t="shared" ref="C37:E48" si="5">C36</f>
        <v>Rue Stavay-Mollondin 27, 27a et 29</v>
      </c>
      <c r="D37" s="107" t="str">
        <f t="shared" si="5"/>
        <v>La Chaux-de-Fonds</v>
      </c>
      <c r="E37" s="84" t="str">
        <f t="shared" si="5"/>
        <v>-</v>
      </c>
      <c r="F37" s="85" t="str">
        <f>[1]SCP!A72</f>
        <v>0011-32</v>
      </c>
      <c r="G37" s="86" t="str">
        <f>[1]SCP!B72</f>
        <v>RS 7479</v>
      </c>
      <c r="H37" s="85" t="str">
        <f>[1]SCP!C72</f>
        <v>Place de parc extérieure simple</v>
      </c>
      <c r="I37" s="86" t="str">
        <f>[1]SCP!D72</f>
        <v>Extérieur</v>
      </c>
      <c r="J37" s="86">
        <f>[1]SCP!E72</f>
        <v>2</v>
      </c>
      <c r="K37" s="87" t="s">
        <v>0</v>
      </c>
      <c r="L37" s="88"/>
      <c r="M37" s="89" t="s">
        <v>0</v>
      </c>
      <c r="N37" s="89" t="s">
        <v>0</v>
      </c>
      <c r="O37" s="89" t="s">
        <v>0</v>
      </c>
      <c r="P37" s="89" t="s">
        <v>0</v>
      </c>
      <c r="Q37" s="89" t="s">
        <v>0</v>
      </c>
      <c r="R37" s="108">
        <f>SUM(Tableau8[[#This Row],[Indicative
     /PPE]:[Autre]])</f>
        <v>0</v>
      </c>
      <c r="S37" s="89" t="s">
        <v>0</v>
      </c>
      <c r="T37" s="89" t="s">
        <v>0</v>
      </c>
      <c r="U37" s="89" t="s">
        <v>0</v>
      </c>
      <c r="V37" s="89" t="s">
        <v>0</v>
      </c>
      <c r="W37" s="89" t="s">
        <v>0</v>
      </c>
      <c r="X37" s="109">
        <f t="shared" si="0"/>
        <v>0</v>
      </c>
      <c r="Y37" s="89" t="s">
        <v>0</v>
      </c>
      <c r="Z37" s="89" t="s">
        <v>0</v>
      </c>
      <c r="AA37" s="89" t="s">
        <v>0</v>
      </c>
      <c r="AB37" s="91" t="s">
        <v>0</v>
      </c>
      <c r="AC37" s="89" t="s">
        <v>0</v>
      </c>
      <c r="AD37" s="89" t="s">
        <v>0</v>
      </c>
      <c r="AE37" s="89" t="s">
        <v>0</v>
      </c>
      <c r="AF37" s="110">
        <f t="shared" si="1"/>
        <v>0</v>
      </c>
      <c r="AG37" s="92"/>
      <c r="AH37" s="93" t="str">
        <f>[1]SCP!F72</f>
        <v>-</v>
      </c>
      <c r="AI37" s="94">
        <v>0</v>
      </c>
      <c r="AJ37" s="94">
        <v>0</v>
      </c>
      <c r="AK37" s="111">
        <f>SUM(Tableau8[[#This Row],[Terrain
(a)]:[Construction
(b)]])</f>
        <v>0</v>
      </c>
      <c r="AL37" s="95"/>
      <c r="AM37" s="96" t="str">
        <f>[1]SCP!G72</f>
        <v>RR/Visiteurs</v>
      </c>
      <c r="AN37" s="86" t="s">
        <v>73</v>
      </c>
      <c r="AO37" s="97" t="str">
        <f>[1]SCP!J72</f>
        <v>-</v>
      </c>
      <c r="AP37" s="98" t="s">
        <v>0</v>
      </c>
      <c r="AQ37" s="99" t="str">
        <f>[1]SCP!K72</f>
        <v>Convention Parel</v>
      </c>
      <c r="AR37" s="100"/>
      <c r="AS37" s="101"/>
      <c r="AT37" s="102"/>
      <c r="AU37" s="102"/>
      <c r="AV37" s="112"/>
      <c r="AW37" s="84"/>
      <c r="AX37" s="113"/>
      <c r="AY37" s="113"/>
      <c r="AZ37" s="113"/>
      <c r="BA37" s="113"/>
      <c r="BB37" s="102"/>
      <c r="BC37" s="113"/>
      <c r="BD37" s="113"/>
      <c r="BE37" s="113"/>
      <c r="BF37" s="113"/>
      <c r="BG37" s="113"/>
      <c r="BH37" s="113"/>
      <c r="BI37" s="113"/>
      <c r="BJ37" s="80"/>
      <c r="BK37" s="80"/>
      <c r="BL37" s="80"/>
      <c r="BM37" s="80"/>
      <c r="BN37" s="80"/>
      <c r="BO37" s="80"/>
      <c r="BP37" s="80"/>
      <c r="BQ37" s="80"/>
      <c r="BR37" s="80"/>
      <c r="BS37" s="80"/>
      <c r="BT37" s="80"/>
      <c r="BU37" s="80"/>
      <c r="BV37" s="80"/>
      <c r="BW37" s="80"/>
    </row>
    <row r="38" spans="1:75" s="81" customFormat="1" ht="13.5" hidden="1" customHeight="1" thickBot="1" x14ac:dyDescent="0.25">
      <c r="A38" s="82"/>
      <c r="B38" s="83"/>
      <c r="C38" s="107" t="str">
        <f t="shared" si="5"/>
        <v>Rue Stavay-Mollondin 27, 27a et 29</v>
      </c>
      <c r="D38" s="107" t="str">
        <f t="shared" si="5"/>
        <v>La Chaux-de-Fonds</v>
      </c>
      <c r="E38" s="84" t="str">
        <f t="shared" si="5"/>
        <v>-</v>
      </c>
      <c r="F38" s="85" t="str">
        <f>[1]SCP!A73</f>
        <v>0011-33</v>
      </c>
      <c r="G38" s="86" t="str">
        <f>[1]SCP!B73</f>
        <v>RS 7480</v>
      </c>
      <c r="H38" s="85" t="str">
        <f>[1]SCP!C73</f>
        <v>Place de parc extérieure simple</v>
      </c>
      <c r="I38" s="86" t="str">
        <f>[1]SCP!D73</f>
        <v>Extérieur</v>
      </c>
      <c r="J38" s="86">
        <f>[1]SCP!E73</f>
        <v>3</v>
      </c>
      <c r="K38" s="87" t="s">
        <v>0</v>
      </c>
      <c r="L38" s="88"/>
      <c r="M38" s="89" t="s">
        <v>0</v>
      </c>
      <c r="N38" s="89" t="s">
        <v>0</v>
      </c>
      <c r="O38" s="89" t="s">
        <v>0</v>
      </c>
      <c r="P38" s="89" t="s">
        <v>0</v>
      </c>
      <c r="Q38" s="89" t="s">
        <v>0</v>
      </c>
      <c r="R38" s="108">
        <f>SUM(Tableau8[[#This Row],[Indicative
     /PPE]:[Autre]])</f>
        <v>0</v>
      </c>
      <c r="S38" s="89" t="s">
        <v>0</v>
      </c>
      <c r="T38" s="89" t="s">
        <v>0</v>
      </c>
      <c r="U38" s="89" t="s">
        <v>0</v>
      </c>
      <c r="V38" s="89" t="s">
        <v>0</v>
      </c>
      <c r="W38" s="89" t="s">
        <v>0</v>
      </c>
      <c r="X38" s="109">
        <f t="shared" si="0"/>
        <v>0</v>
      </c>
      <c r="Y38" s="89" t="s">
        <v>0</v>
      </c>
      <c r="Z38" s="89" t="s">
        <v>0</v>
      </c>
      <c r="AA38" s="89" t="s">
        <v>0</v>
      </c>
      <c r="AB38" s="91" t="s">
        <v>0</v>
      </c>
      <c r="AC38" s="89" t="s">
        <v>0</v>
      </c>
      <c r="AD38" s="89" t="s">
        <v>0</v>
      </c>
      <c r="AE38" s="89" t="s">
        <v>0</v>
      </c>
      <c r="AF38" s="110">
        <f t="shared" si="1"/>
        <v>0</v>
      </c>
      <c r="AG38" s="92"/>
      <c r="AH38" s="93" t="str">
        <f>[1]SCP!F73</f>
        <v>-</v>
      </c>
      <c r="AI38" s="94">
        <v>0</v>
      </c>
      <c r="AJ38" s="94">
        <v>0</v>
      </c>
      <c r="AK38" s="111">
        <f>SUM(Tableau8[[#This Row],[Terrain
(a)]:[Construction
(b)]])</f>
        <v>0</v>
      </c>
      <c r="AL38" s="95"/>
      <c r="AM38" s="96" t="str">
        <f>[1]SCP!G73</f>
        <v>RR/Visiteurs</v>
      </c>
      <c r="AN38" s="86" t="s">
        <v>73</v>
      </c>
      <c r="AO38" s="97" t="str">
        <f>[1]SCP!J73</f>
        <v>-</v>
      </c>
      <c r="AP38" s="98" t="s">
        <v>0</v>
      </c>
      <c r="AQ38" s="99" t="str">
        <f>[1]SCP!K73</f>
        <v>Convention Parel</v>
      </c>
      <c r="AR38" s="100"/>
      <c r="AS38" s="101"/>
      <c r="AT38" s="102"/>
      <c r="AU38" s="102"/>
      <c r="AV38" s="112"/>
      <c r="AW38" s="84"/>
      <c r="AX38" s="113"/>
      <c r="AY38" s="113"/>
      <c r="AZ38" s="113"/>
      <c r="BA38" s="113"/>
      <c r="BB38" s="102"/>
      <c r="BC38" s="113"/>
      <c r="BD38" s="113"/>
      <c r="BE38" s="113"/>
      <c r="BF38" s="113"/>
      <c r="BG38" s="113"/>
      <c r="BH38" s="113"/>
      <c r="BI38" s="113"/>
      <c r="BJ38" s="80"/>
      <c r="BK38" s="80"/>
      <c r="BL38" s="80"/>
      <c r="BM38" s="80"/>
      <c r="BN38" s="80"/>
      <c r="BO38" s="80"/>
      <c r="BP38" s="80"/>
      <c r="BQ38" s="80"/>
      <c r="BR38" s="80"/>
      <c r="BS38" s="80"/>
      <c r="BT38" s="80"/>
      <c r="BU38" s="80"/>
      <c r="BV38" s="80"/>
      <c r="BW38" s="80"/>
    </row>
    <row r="39" spans="1:75" s="81" customFormat="1" ht="13.5" hidden="1" customHeight="1" thickBot="1" x14ac:dyDescent="0.25">
      <c r="A39" s="82"/>
      <c r="B39" s="83"/>
      <c r="C39" s="107" t="str">
        <f t="shared" si="5"/>
        <v>Rue Stavay-Mollondin 27, 27a et 29</v>
      </c>
      <c r="D39" s="107" t="str">
        <f t="shared" si="5"/>
        <v>La Chaux-de-Fonds</v>
      </c>
      <c r="E39" s="84" t="str">
        <f t="shared" si="5"/>
        <v>-</v>
      </c>
      <c r="F39" s="85" t="str">
        <f>[1]SCP!A74</f>
        <v>0011-34</v>
      </c>
      <c r="G39" s="86" t="str">
        <f>[1]SCP!B74</f>
        <v>RS 7481</v>
      </c>
      <c r="H39" s="85" t="str">
        <f>[1]SCP!C74</f>
        <v>Place de parc extérieure simple</v>
      </c>
      <c r="I39" s="86" t="str">
        <f>[1]SCP!D74</f>
        <v>Extérieur</v>
      </c>
      <c r="J39" s="86">
        <f>[1]SCP!E74</f>
        <v>4</v>
      </c>
      <c r="K39" s="87" t="s">
        <v>0</v>
      </c>
      <c r="L39" s="88"/>
      <c r="M39" s="89" t="s">
        <v>0</v>
      </c>
      <c r="N39" s="89" t="s">
        <v>0</v>
      </c>
      <c r="O39" s="89" t="s">
        <v>0</v>
      </c>
      <c r="P39" s="89" t="s">
        <v>0</v>
      </c>
      <c r="Q39" s="89" t="s">
        <v>0</v>
      </c>
      <c r="R39" s="108">
        <f>SUM(Tableau8[[#This Row],[Indicative
     /PPE]:[Autre]])</f>
        <v>0</v>
      </c>
      <c r="S39" s="89" t="s">
        <v>0</v>
      </c>
      <c r="T39" s="89" t="s">
        <v>0</v>
      </c>
      <c r="U39" s="89" t="s">
        <v>0</v>
      </c>
      <c r="V39" s="89" t="s">
        <v>0</v>
      </c>
      <c r="W39" s="89" t="s">
        <v>0</v>
      </c>
      <c r="X39" s="109">
        <f t="shared" si="0"/>
        <v>0</v>
      </c>
      <c r="Y39" s="89" t="s">
        <v>0</v>
      </c>
      <c r="Z39" s="89" t="s">
        <v>0</v>
      </c>
      <c r="AA39" s="89" t="s">
        <v>0</v>
      </c>
      <c r="AB39" s="91" t="s">
        <v>0</v>
      </c>
      <c r="AC39" s="89" t="s">
        <v>0</v>
      </c>
      <c r="AD39" s="89" t="s">
        <v>0</v>
      </c>
      <c r="AE39" s="89" t="s">
        <v>0</v>
      </c>
      <c r="AF39" s="110">
        <f t="shared" si="1"/>
        <v>0</v>
      </c>
      <c r="AG39" s="92"/>
      <c r="AH39" s="93" t="str">
        <f>[1]SCP!F74</f>
        <v>-</v>
      </c>
      <c r="AI39" s="94">
        <v>0</v>
      </c>
      <c r="AJ39" s="94">
        <v>0</v>
      </c>
      <c r="AK39" s="111">
        <f>SUM(Tableau8[[#This Row],[Terrain
(a)]:[Construction
(b)]])</f>
        <v>0</v>
      </c>
      <c r="AL39" s="95"/>
      <c r="AM39" s="96" t="str">
        <f>[1]SCP!G74</f>
        <v>RR/Visiteurs</v>
      </c>
      <c r="AN39" s="86" t="s">
        <v>73</v>
      </c>
      <c r="AO39" s="97" t="str">
        <f>[1]SCP!J74</f>
        <v>-</v>
      </c>
      <c r="AP39" s="98" t="s">
        <v>0</v>
      </c>
      <c r="AQ39" s="99" t="str">
        <f>[1]SCP!K74</f>
        <v>Convention Parel</v>
      </c>
      <c r="AR39" s="100"/>
      <c r="AS39" s="101"/>
      <c r="AT39" s="102"/>
      <c r="AU39" s="102"/>
      <c r="AV39" s="112"/>
      <c r="AW39" s="84"/>
      <c r="AX39" s="113"/>
      <c r="AY39" s="113"/>
      <c r="AZ39" s="113"/>
      <c r="BA39" s="113"/>
      <c r="BB39" s="102"/>
      <c r="BC39" s="113"/>
      <c r="BD39" s="113"/>
      <c r="BE39" s="113"/>
      <c r="BF39" s="113"/>
      <c r="BG39" s="113"/>
      <c r="BH39" s="113"/>
      <c r="BI39" s="113"/>
      <c r="BJ39" s="80"/>
      <c r="BK39" s="80"/>
      <c r="BL39" s="80"/>
      <c r="BM39" s="80"/>
      <c r="BN39" s="80"/>
      <c r="BO39" s="80"/>
      <c r="BP39" s="80"/>
      <c r="BQ39" s="80"/>
      <c r="BR39" s="80"/>
      <c r="BS39" s="80"/>
      <c r="BT39" s="80"/>
      <c r="BU39" s="80"/>
      <c r="BV39" s="80"/>
      <c r="BW39" s="80"/>
    </row>
    <row r="40" spans="1:75" s="81" customFormat="1" ht="13.5" hidden="1" customHeight="1" thickBot="1" x14ac:dyDescent="0.25">
      <c r="A40" s="82"/>
      <c r="B40" s="83"/>
      <c r="C40" s="107" t="str">
        <f t="shared" si="5"/>
        <v>Rue Stavay-Mollondin 27, 27a et 29</v>
      </c>
      <c r="D40" s="107" t="str">
        <f t="shared" si="5"/>
        <v>La Chaux-de-Fonds</v>
      </c>
      <c r="E40" s="84" t="str">
        <f t="shared" si="5"/>
        <v>-</v>
      </c>
      <c r="F40" s="85" t="str">
        <f>[1]SCP!A75</f>
        <v>0011-35</v>
      </c>
      <c r="G40" s="86" t="str">
        <f>[1]SCP!B75</f>
        <v>RS 7482</v>
      </c>
      <c r="H40" s="85" t="str">
        <f>[1]SCP!C75</f>
        <v>Place de parc extérieure simple</v>
      </c>
      <c r="I40" s="86" t="str">
        <f>[1]SCP!D75</f>
        <v>Extérieur</v>
      </c>
      <c r="J40" s="86">
        <f>[1]SCP!E75</f>
        <v>5</v>
      </c>
      <c r="K40" s="87" t="s">
        <v>0</v>
      </c>
      <c r="L40" s="88"/>
      <c r="M40" s="89" t="s">
        <v>0</v>
      </c>
      <c r="N40" s="89" t="s">
        <v>0</v>
      </c>
      <c r="O40" s="89" t="s">
        <v>0</v>
      </c>
      <c r="P40" s="89" t="s">
        <v>0</v>
      </c>
      <c r="Q40" s="89" t="s">
        <v>0</v>
      </c>
      <c r="R40" s="108">
        <f>SUM(Tableau8[[#This Row],[Indicative
     /PPE]:[Autre]])</f>
        <v>0</v>
      </c>
      <c r="S40" s="89" t="s">
        <v>0</v>
      </c>
      <c r="T40" s="89" t="s">
        <v>0</v>
      </c>
      <c r="U40" s="89" t="s">
        <v>0</v>
      </c>
      <c r="V40" s="89" t="s">
        <v>0</v>
      </c>
      <c r="W40" s="89" t="s">
        <v>0</v>
      </c>
      <c r="X40" s="109">
        <f t="shared" si="0"/>
        <v>0</v>
      </c>
      <c r="Y40" s="89" t="s">
        <v>0</v>
      </c>
      <c r="Z40" s="89" t="s">
        <v>0</v>
      </c>
      <c r="AA40" s="89" t="s">
        <v>0</v>
      </c>
      <c r="AB40" s="91" t="s">
        <v>0</v>
      </c>
      <c r="AC40" s="89" t="s">
        <v>0</v>
      </c>
      <c r="AD40" s="89" t="s">
        <v>0</v>
      </c>
      <c r="AE40" s="89" t="s">
        <v>0</v>
      </c>
      <c r="AF40" s="110">
        <f t="shared" si="1"/>
        <v>0</v>
      </c>
      <c r="AG40" s="92"/>
      <c r="AH40" s="93" t="str">
        <f>[1]SCP!F75</f>
        <v>-</v>
      </c>
      <c r="AI40" s="94">
        <v>0</v>
      </c>
      <c r="AJ40" s="94">
        <v>0</v>
      </c>
      <c r="AK40" s="111">
        <f>SUM(Tableau8[[#This Row],[Terrain
(a)]:[Construction
(b)]])</f>
        <v>0</v>
      </c>
      <c r="AL40" s="95"/>
      <c r="AM40" s="96" t="str">
        <f>[1]SCP!G75</f>
        <v>Razzano Francesco et Patricia</v>
      </c>
      <c r="AN40" s="86" t="str">
        <f>[1]SCP!I75</f>
        <v>Vendu</v>
      </c>
      <c r="AO40" s="97">
        <f>[1]SCP!J75</f>
        <v>38353</v>
      </c>
      <c r="AP40" s="98" t="s">
        <v>0</v>
      </c>
      <c r="AQ40" s="99" t="str">
        <f>[1]SCP!K75</f>
        <v xml:space="preserve"> </v>
      </c>
      <c r="AR40" s="100"/>
      <c r="AS40" s="101"/>
      <c r="AT40" s="102"/>
      <c r="AU40" s="102"/>
      <c r="AV40" s="112"/>
      <c r="AW40" s="84"/>
      <c r="AX40" s="113"/>
      <c r="AY40" s="113"/>
      <c r="AZ40" s="113"/>
      <c r="BA40" s="113"/>
      <c r="BB40" s="102"/>
      <c r="BC40" s="113"/>
      <c r="BD40" s="113"/>
      <c r="BE40" s="113"/>
      <c r="BF40" s="113"/>
      <c r="BG40" s="113"/>
      <c r="BH40" s="113"/>
      <c r="BI40" s="113"/>
      <c r="BJ40" s="80"/>
      <c r="BK40" s="80"/>
      <c r="BL40" s="80"/>
      <c r="BM40" s="80"/>
      <c r="BN40" s="80"/>
      <c r="BO40" s="80"/>
      <c r="BP40" s="80"/>
      <c r="BQ40" s="80"/>
      <c r="BR40" s="80"/>
      <c r="BS40" s="80"/>
      <c r="BT40" s="80"/>
      <c r="BU40" s="80"/>
      <c r="BV40" s="80"/>
      <c r="BW40" s="80"/>
    </row>
    <row r="41" spans="1:75" s="81" customFormat="1" ht="13.5" hidden="1" customHeight="1" thickBot="1" x14ac:dyDescent="0.25">
      <c r="A41" s="82"/>
      <c r="B41" s="83"/>
      <c r="C41" s="107" t="str">
        <f t="shared" si="5"/>
        <v>Rue Stavay-Mollondin 27, 27a et 29</v>
      </c>
      <c r="D41" s="107" t="str">
        <f t="shared" si="5"/>
        <v>La Chaux-de-Fonds</v>
      </c>
      <c r="E41" s="84" t="str">
        <f t="shared" si="5"/>
        <v>-</v>
      </c>
      <c r="F41" s="85" t="str">
        <f>[1]SCP!A76</f>
        <v>0011-36</v>
      </c>
      <c r="G41" s="86" t="str">
        <f>[1]SCP!B76</f>
        <v>RS 7483</v>
      </c>
      <c r="H41" s="85" t="str">
        <f>[1]SCP!C76</f>
        <v>Place de parc extérieure simple</v>
      </c>
      <c r="I41" s="86" t="str">
        <f>[1]SCP!D76</f>
        <v>Extérieur</v>
      </c>
      <c r="J41" s="86">
        <f>[1]SCP!E76</f>
        <v>6</v>
      </c>
      <c r="K41" s="87" t="s">
        <v>0</v>
      </c>
      <c r="L41" s="88"/>
      <c r="M41" s="89" t="s">
        <v>0</v>
      </c>
      <c r="N41" s="89" t="s">
        <v>0</v>
      </c>
      <c r="O41" s="89" t="s">
        <v>0</v>
      </c>
      <c r="P41" s="89" t="s">
        <v>0</v>
      </c>
      <c r="Q41" s="89" t="s">
        <v>0</v>
      </c>
      <c r="R41" s="108">
        <f>SUM(Tableau8[[#This Row],[Indicative
     /PPE]:[Autre]])</f>
        <v>0</v>
      </c>
      <c r="S41" s="89" t="s">
        <v>0</v>
      </c>
      <c r="T41" s="89" t="s">
        <v>0</v>
      </c>
      <c r="U41" s="89" t="s">
        <v>0</v>
      </c>
      <c r="V41" s="89" t="s">
        <v>0</v>
      </c>
      <c r="W41" s="89" t="s">
        <v>0</v>
      </c>
      <c r="X41" s="109">
        <f t="shared" si="0"/>
        <v>0</v>
      </c>
      <c r="Y41" s="89" t="s">
        <v>0</v>
      </c>
      <c r="Z41" s="89" t="s">
        <v>0</v>
      </c>
      <c r="AA41" s="89" t="s">
        <v>0</v>
      </c>
      <c r="AB41" s="91" t="s">
        <v>0</v>
      </c>
      <c r="AC41" s="89" t="s">
        <v>0</v>
      </c>
      <c r="AD41" s="89" t="s">
        <v>0</v>
      </c>
      <c r="AE41" s="89" t="s">
        <v>0</v>
      </c>
      <c r="AF41" s="110">
        <f t="shared" si="1"/>
        <v>0</v>
      </c>
      <c r="AG41" s="92"/>
      <c r="AH41" s="93" t="str">
        <f>[1]SCP!F76</f>
        <v>-</v>
      </c>
      <c r="AI41" s="94">
        <v>0</v>
      </c>
      <c r="AJ41" s="94">
        <v>0</v>
      </c>
      <c r="AK41" s="111">
        <f>SUM(Tableau8[[#This Row],[Terrain
(a)]:[Construction
(b)]])</f>
        <v>0</v>
      </c>
      <c r="AL41" s="95"/>
      <c r="AM41" s="96" t="str">
        <f>[1]SCP!G76</f>
        <v>Chappatte Philippe-Henri et Patricia</v>
      </c>
      <c r="AN41" s="86" t="str">
        <f>[1]SCP!I76</f>
        <v>Vendu</v>
      </c>
      <c r="AO41" s="97">
        <f>[1]SCP!J76</f>
        <v>38353</v>
      </c>
      <c r="AP41" s="98" t="s">
        <v>0</v>
      </c>
      <c r="AQ41" s="99" t="str">
        <f>[1]SCP!K76</f>
        <v xml:space="preserve"> </v>
      </c>
      <c r="AR41" s="100"/>
      <c r="AS41" s="101"/>
      <c r="AT41" s="102"/>
      <c r="AU41" s="102"/>
      <c r="AV41" s="112"/>
      <c r="AW41" s="84"/>
      <c r="AX41" s="113"/>
      <c r="AY41" s="113"/>
      <c r="AZ41" s="113"/>
      <c r="BA41" s="113"/>
      <c r="BB41" s="102"/>
      <c r="BC41" s="113"/>
      <c r="BD41" s="113"/>
      <c r="BE41" s="113"/>
      <c r="BF41" s="113"/>
      <c r="BG41" s="113"/>
      <c r="BH41" s="113"/>
      <c r="BI41" s="113"/>
      <c r="BJ41" s="80"/>
      <c r="BK41" s="80"/>
      <c r="BL41" s="80"/>
      <c r="BM41" s="80"/>
      <c r="BN41" s="80"/>
      <c r="BO41" s="80"/>
      <c r="BP41" s="80"/>
      <c r="BQ41" s="80"/>
      <c r="BR41" s="80"/>
      <c r="BS41" s="80"/>
      <c r="BT41" s="80"/>
      <c r="BU41" s="80"/>
      <c r="BV41" s="80"/>
      <c r="BW41" s="80"/>
    </row>
    <row r="42" spans="1:75" s="81" customFormat="1" ht="13.5" hidden="1" customHeight="1" thickBot="1" x14ac:dyDescent="0.25">
      <c r="A42" s="82"/>
      <c r="B42" s="83"/>
      <c r="C42" s="107" t="str">
        <f t="shared" si="5"/>
        <v>Rue Stavay-Mollondin 27, 27a et 29</v>
      </c>
      <c r="D42" s="107" t="str">
        <f t="shared" si="5"/>
        <v>La Chaux-de-Fonds</v>
      </c>
      <c r="E42" s="84" t="str">
        <f t="shared" si="5"/>
        <v>-</v>
      </c>
      <c r="F42" s="85" t="str">
        <f>[1]SCP!A77</f>
        <v>0011-37</v>
      </c>
      <c r="G42" s="86" t="str">
        <f>[1]SCP!B77</f>
        <v>RS 7484</v>
      </c>
      <c r="H42" s="85" t="str">
        <f>[1]SCP!C77</f>
        <v>Place de parc extérieure simple</v>
      </c>
      <c r="I42" s="86" t="str">
        <f>[1]SCP!D77</f>
        <v>Extérieur</v>
      </c>
      <c r="J42" s="86">
        <f>[1]SCP!E77</f>
        <v>7</v>
      </c>
      <c r="K42" s="87" t="s">
        <v>0</v>
      </c>
      <c r="L42" s="88"/>
      <c r="M42" s="89" t="s">
        <v>0</v>
      </c>
      <c r="N42" s="89" t="s">
        <v>0</v>
      </c>
      <c r="O42" s="89" t="s">
        <v>0</v>
      </c>
      <c r="P42" s="89" t="s">
        <v>0</v>
      </c>
      <c r="Q42" s="89" t="s">
        <v>0</v>
      </c>
      <c r="R42" s="108">
        <f>SUM(Tableau8[[#This Row],[Indicative
     /PPE]:[Autre]])</f>
        <v>0</v>
      </c>
      <c r="S42" s="89" t="s">
        <v>0</v>
      </c>
      <c r="T42" s="89" t="s">
        <v>0</v>
      </c>
      <c r="U42" s="89" t="s">
        <v>0</v>
      </c>
      <c r="V42" s="89" t="s">
        <v>0</v>
      </c>
      <c r="W42" s="89" t="s">
        <v>0</v>
      </c>
      <c r="X42" s="109">
        <f t="shared" si="0"/>
        <v>0</v>
      </c>
      <c r="Y42" s="89" t="s">
        <v>0</v>
      </c>
      <c r="Z42" s="89" t="s">
        <v>0</v>
      </c>
      <c r="AA42" s="89" t="s">
        <v>0</v>
      </c>
      <c r="AB42" s="91" t="s">
        <v>0</v>
      </c>
      <c r="AC42" s="89" t="s">
        <v>0</v>
      </c>
      <c r="AD42" s="89" t="s">
        <v>0</v>
      </c>
      <c r="AE42" s="89" t="s">
        <v>0</v>
      </c>
      <c r="AF42" s="110">
        <f t="shared" si="1"/>
        <v>0</v>
      </c>
      <c r="AG42" s="92"/>
      <c r="AH42" s="93" t="str">
        <f>[1]SCP!F77</f>
        <v>-</v>
      </c>
      <c r="AI42" s="94">
        <v>0</v>
      </c>
      <c r="AJ42" s="94">
        <v>0</v>
      </c>
      <c r="AK42" s="111">
        <f>SUM(Tableau8[[#This Row],[Terrain
(a)]:[Construction
(b)]])</f>
        <v>0</v>
      </c>
      <c r="AL42" s="95"/>
      <c r="AM42" s="96" t="str">
        <f>[1]SCP!G77</f>
        <v>RR</v>
      </c>
      <c r="AN42" s="86" t="s">
        <v>74</v>
      </c>
      <c r="AO42" s="97" t="str">
        <f>[1]SCP!J77</f>
        <v>-</v>
      </c>
      <c r="AP42" s="98" t="s">
        <v>0</v>
      </c>
      <c r="AQ42" s="99" t="str">
        <f>[1]SCP!K77</f>
        <v>Convention Parel</v>
      </c>
      <c r="AR42" s="100"/>
      <c r="AS42" s="101"/>
      <c r="AT42" s="102"/>
      <c r="AU42" s="102"/>
      <c r="AV42" s="112"/>
      <c r="AW42" s="84"/>
      <c r="AX42" s="113"/>
      <c r="AY42" s="113"/>
      <c r="AZ42" s="113"/>
      <c r="BA42" s="113"/>
      <c r="BB42" s="102"/>
      <c r="BC42" s="113"/>
      <c r="BD42" s="113"/>
      <c r="BE42" s="113"/>
      <c r="BF42" s="113"/>
      <c r="BG42" s="113"/>
      <c r="BH42" s="113"/>
      <c r="BI42" s="113"/>
      <c r="BJ42" s="80"/>
      <c r="BK42" s="80"/>
      <c r="BL42" s="80"/>
      <c r="BM42" s="80"/>
      <c r="BN42" s="80"/>
      <c r="BO42" s="80"/>
      <c r="BP42" s="80"/>
      <c r="BQ42" s="80"/>
      <c r="BR42" s="80"/>
      <c r="BS42" s="80"/>
      <c r="BT42" s="80"/>
      <c r="BU42" s="80"/>
      <c r="BV42" s="80"/>
      <c r="BW42" s="80"/>
    </row>
    <row r="43" spans="1:75" s="81" customFormat="1" ht="13.5" hidden="1" customHeight="1" thickBot="1" x14ac:dyDescent="0.25">
      <c r="A43" s="82"/>
      <c r="B43" s="83"/>
      <c r="C43" s="107" t="str">
        <f t="shared" si="5"/>
        <v>Rue Stavay-Mollondin 27, 27a et 29</v>
      </c>
      <c r="D43" s="107" t="str">
        <f t="shared" si="5"/>
        <v>La Chaux-de-Fonds</v>
      </c>
      <c r="E43" s="84" t="str">
        <f t="shared" si="5"/>
        <v>-</v>
      </c>
      <c r="F43" s="85" t="str">
        <f>[1]SCP!A78</f>
        <v>0011-38</v>
      </c>
      <c r="G43" s="86" t="str">
        <f>[1]SCP!B78</f>
        <v>RS 7485</v>
      </c>
      <c r="H43" s="85" t="str">
        <f>[1]SCP!C78</f>
        <v>Place de parc extérieure simple</v>
      </c>
      <c r="I43" s="86" t="str">
        <f>[1]SCP!D78</f>
        <v>Extérieur</v>
      </c>
      <c r="J43" s="86">
        <f>[1]SCP!E78</f>
        <v>8</v>
      </c>
      <c r="K43" s="87" t="s">
        <v>0</v>
      </c>
      <c r="L43" s="88"/>
      <c r="M43" s="89" t="s">
        <v>0</v>
      </c>
      <c r="N43" s="89" t="s">
        <v>0</v>
      </c>
      <c r="O43" s="89" t="s">
        <v>0</v>
      </c>
      <c r="P43" s="89" t="s">
        <v>0</v>
      </c>
      <c r="Q43" s="89" t="s">
        <v>0</v>
      </c>
      <c r="R43" s="108">
        <f>SUM(Tableau8[[#This Row],[Indicative
     /PPE]:[Autre]])</f>
        <v>0</v>
      </c>
      <c r="S43" s="89" t="s">
        <v>0</v>
      </c>
      <c r="T43" s="89" t="s">
        <v>0</v>
      </c>
      <c r="U43" s="89" t="s">
        <v>0</v>
      </c>
      <c r="V43" s="89" t="s">
        <v>0</v>
      </c>
      <c r="W43" s="89" t="s">
        <v>0</v>
      </c>
      <c r="X43" s="109">
        <f t="shared" si="0"/>
        <v>0</v>
      </c>
      <c r="Y43" s="89" t="s">
        <v>0</v>
      </c>
      <c r="Z43" s="89" t="s">
        <v>0</v>
      </c>
      <c r="AA43" s="89" t="s">
        <v>0</v>
      </c>
      <c r="AB43" s="91" t="s">
        <v>0</v>
      </c>
      <c r="AC43" s="89" t="s">
        <v>0</v>
      </c>
      <c r="AD43" s="89" t="s">
        <v>0</v>
      </c>
      <c r="AE43" s="89" t="s">
        <v>0</v>
      </c>
      <c r="AF43" s="110">
        <f t="shared" si="1"/>
        <v>0</v>
      </c>
      <c r="AG43" s="92"/>
      <c r="AH43" s="93" t="str">
        <f>[1]SCP!F78</f>
        <v>-</v>
      </c>
      <c r="AI43" s="94">
        <v>0</v>
      </c>
      <c r="AJ43" s="94">
        <v>0</v>
      </c>
      <c r="AK43" s="111">
        <f>SUM(Tableau8[[#This Row],[Terrain
(a)]:[Construction
(b)]])</f>
        <v>0</v>
      </c>
      <c r="AL43" s="95"/>
      <c r="AM43" s="96" t="str">
        <f>[1]SCP!G78</f>
        <v>FD: n° 16734/S (Riesen Claude-Alain et Edith)</v>
      </c>
      <c r="AN43" s="86" t="str">
        <f>[1]SCP!I78</f>
        <v>Vendu</v>
      </c>
      <c r="AO43" s="97">
        <f>[1]SCP!J78</f>
        <v>38353</v>
      </c>
      <c r="AP43" s="98" t="s">
        <v>0</v>
      </c>
      <c r="AQ43" s="99" t="str">
        <f>[1]SCP!K78</f>
        <v xml:space="preserve"> </v>
      </c>
      <c r="AR43" s="100"/>
      <c r="AS43" s="101"/>
      <c r="AT43" s="102"/>
      <c r="AU43" s="102"/>
      <c r="AV43" s="112"/>
      <c r="AW43" s="84"/>
      <c r="AX43" s="113"/>
      <c r="AY43" s="113"/>
      <c r="AZ43" s="113"/>
      <c r="BA43" s="113"/>
      <c r="BB43" s="102"/>
      <c r="BC43" s="113"/>
      <c r="BD43" s="113"/>
      <c r="BE43" s="113"/>
      <c r="BF43" s="113"/>
      <c r="BG43" s="113"/>
      <c r="BH43" s="113"/>
      <c r="BI43" s="113"/>
      <c r="BJ43" s="80"/>
      <c r="BK43" s="80"/>
      <c r="BL43" s="80"/>
      <c r="BM43" s="80"/>
      <c r="BN43" s="80"/>
      <c r="BO43" s="80"/>
      <c r="BP43" s="80"/>
      <c r="BQ43" s="80"/>
      <c r="BR43" s="80"/>
      <c r="BS43" s="80"/>
      <c r="BT43" s="80"/>
      <c r="BU43" s="80"/>
      <c r="BV43" s="80"/>
      <c r="BW43" s="80"/>
    </row>
    <row r="44" spans="1:75" s="81" customFormat="1" ht="13.5" hidden="1" customHeight="1" thickBot="1" x14ac:dyDescent="0.25">
      <c r="A44" s="82"/>
      <c r="B44" s="83"/>
      <c r="C44" s="107" t="str">
        <f t="shared" si="5"/>
        <v>Rue Stavay-Mollondin 27, 27a et 29</v>
      </c>
      <c r="D44" s="107" t="str">
        <f t="shared" si="5"/>
        <v>La Chaux-de-Fonds</v>
      </c>
      <c r="E44" s="84" t="str">
        <f t="shared" si="5"/>
        <v>-</v>
      </c>
      <c r="F44" s="85" t="str">
        <f>[1]SCP!A79</f>
        <v>0011-39</v>
      </c>
      <c r="G44" s="86" t="str">
        <f>[1]SCP!B79</f>
        <v>RS 7486</v>
      </c>
      <c r="H44" s="85" t="str">
        <f>[1]SCP!C79</f>
        <v>Place de parc extérieure simple</v>
      </c>
      <c r="I44" s="86" t="str">
        <f>[1]SCP!D79</f>
        <v>Extérieur</v>
      </c>
      <c r="J44" s="86">
        <f>[1]SCP!E79</f>
        <v>9</v>
      </c>
      <c r="K44" s="87" t="s">
        <v>0</v>
      </c>
      <c r="L44" s="88"/>
      <c r="M44" s="89" t="s">
        <v>0</v>
      </c>
      <c r="N44" s="89" t="s">
        <v>0</v>
      </c>
      <c r="O44" s="89" t="s">
        <v>0</v>
      </c>
      <c r="P44" s="89" t="s">
        <v>0</v>
      </c>
      <c r="Q44" s="89" t="s">
        <v>0</v>
      </c>
      <c r="R44" s="108">
        <f>SUM(Tableau8[[#This Row],[Indicative
     /PPE]:[Autre]])</f>
        <v>0</v>
      </c>
      <c r="S44" s="89" t="s">
        <v>0</v>
      </c>
      <c r="T44" s="89" t="s">
        <v>0</v>
      </c>
      <c r="U44" s="89" t="s">
        <v>0</v>
      </c>
      <c r="V44" s="89" t="s">
        <v>0</v>
      </c>
      <c r="W44" s="89" t="s">
        <v>0</v>
      </c>
      <c r="X44" s="109">
        <f t="shared" si="0"/>
        <v>0</v>
      </c>
      <c r="Y44" s="89" t="s">
        <v>0</v>
      </c>
      <c r="Z44" s="89" t="s">
        <v>0</v>
      </c>
      <c r="AA44" s="89" t="s">
        <v>0</v>
      </c>
      <c r="AB44" s="91" t="s">
        <v>0</v>
      </c>
      <c r="AC44" s="89" t="s">
        <v>0</v>
      </c>
      <c r="AD44" s="89" t="s">
        <v>0</v>
      </c>
      <c r="AE44" s="89" t="s">
        <v>0</v>
      </c>
      <c r="AF44" s="110">
        <f t="shared" si="1"/>
        <v>0</v>
      </c>
      <c r="AG44" s="92"/>
      <c r="AH44" s="93" t="str">
        <f>[1]SCP!F79</f>
        <v>-</v>
      </c>
      <c r="AI44" s="94">
        <v>0</v>
      </c>
      <c r="AJ44" s="94">
        <v>0</v>
      </c>
      <c r="AK44" s="111">
        <f>SUM(Tableau8[[#This Row],[Terrain
(a)]:[Construction
(b)]])</f>
        <v>0</v>
      </c>
      <c r="AL44" s="95"/>
      <c r="AM44" s="96" t="str">
        <f>[1]SCP!G79</f>
        <v>Schönholzer Hans-Peter et Nicole</v>
      </c>
      <c r="AN44" s="86" t="str">
        <f>[1]SCP!I79</f>
        <v>Vendu</v>
      </c>
      <c r="AO44" s="97">
        <f>[1]SCP!J79</f>
        <v>38353</v>
      </c>
      <c r="AP44" s="98" t="s">
        <v>0</v>
      </c>
      <c r="AQ44" s="99" t="str">
        <f>[1]SCP!K79</f>
        <v xml:space="preserve"> </v>
      </c>
      <c r="AR44" s="100"/>
      <c r="AS44" s="101"/>
      <c r="AT44" s="102"/>
      <c r="AU44" s="102"/>
      <c r="AV44" s="112"/>
      <c r="AW44" s="84"/>
      <c r="AX44" s="113"/>
      <c r="AY44" s="113"/>
      <c r="AZ44" s="113"/>
      <c r="BA44" s="113"/>
      <c r="BB44" s="102"/>
      <c r="BC44" s="113"/>
      <c r="BD44" s="113"/>
      <c r="BE44" s="113"/>
      <c r="BF44" s="113"/>
      <c r="BG44" s="113"/>
      <c r="BH44" s="113"/>
      <c r="BI44" s="113"/>
      <c r="BJ44" s="80"/>
      <c r="BK44" s="80"/>
      <c r="BL44" s="80"/>
      <c r="BM44" s="80"/>
      <c r="BN44" s="80"/>
      <c r="BO44" s="80"/>
      <c r="BP44" s="80"/>
      <c r="BQ44" s="80"/>
      <c r="BR44" s="80"/>
      <c r="BS44" s="80"/>
      <c r="BT44" s="80"/>
      <c r="BU44" s="80"/>
      <c r="BV44" s="80"/>
      <c r="BW44" s="80"/>
    </row>
    <row r="45" spans="1:75" s="81" customFormat="1" ht="13.5" hidden="1" customHeight="1" thickBot="1" x14ac:dyDescent="0.25">
      <c r="A45" s="82"/>
      <c r="B45" s="83"/>
      <c r="C45" s="107" t="str">
        <f t="shared" si="5"/>
        <v>Rue Stavay-Mollondin 27, 27a et 29</v>
      </c>
      <c r="D45" s="107" t="str">
        <f t="shared" si="5"/>
        <v>La Chaux-de-Fonds</v>
      </c>
      <c r="E45" s="84" t="str">
        <f t="shared" si="5"/>
        <v>-</v>
      </c>
      <c r="F45" s="85" t="str">
        <f>[1]SCP!A80</f>
        <v>0011-40</v>
      </c>
      <c r="G45" s="86" t="str">
        <f>[1]SCP!B80</f>
        <v>16990/X</v>
      </c>
      <c r="H45" s="85" t="str">
        <f>[1]SCP!C80</f>
        <v>Cave</v>
      </c>
      <c r="I45" s="86" t="str">
        <f>[1]SCP!D80</f>
        <v>Sous-sol</v>
      </c>
      <c r="J45" s="86" t="str">
        <f>[1]SCP!E80</f>
        <v>X</v>
      </c>
      <c r="K45" s="87" t="s">
        <v>0</v>
      </c>
      <c r="L45" s="88"/>
      <c r="M45" s="89" t="s">
        <v>0</v>
      </c>
      <c r="N45" s="89" t="s">
        <v>0</v>
      </c>
      <c r="O45" s="89" t="s">
        <v>0</v>
      </c>
      <c r="P45" s="89" t="s">
        <v>0</v>
      </c>
      <c r="Q45" s="89" t="s">
        <v>0</v>
      </c>
      <c r="R45" s="108">
        <f>SUM(Tableau8[[#This Row],[Indicative
     /PPE]:[Autre]])</f>
        <v>0</v>
      </c>
      <c r="S45" s="89" t="s">
        <v>0</v>
      </c>
      <c r="T45" s="89" t="s">
        <v>0</v>
      </c>
      <c r="U45" s="89" t="s">
        <v>0</v>
      </c>
      <c r="V45" s="89" t="s">
        <v>0</v>
      </c>
      <c r="W45" s="89" t="s">
        <v>0</v>
      </c>
      <c r="X45" s="109">
        <f t="shared" si="0"/>
        <v>0</v>
      </c>
      <c r="Y45" s="89" t="s">
        <v>0</v>
      </c>
      <c r="Z45" s="89" t="s">
        <v>0</v>
      </c>
      <c r="AA45" s="89" t="s">
        <v>0</v>
      </c>
      <c r="AB45" s="91" t="s">
        <v>0</v>
      </c>
      <c r="AC45" s="89" t="s">
        <v>0</v>
      </c>
      <c r="AD45" s="89" t="s">
        <v>0</v>
      </c>
      <c r="AE45" s="89" t="s">
        <v>0</v>
      </c>
      <c r="AF45" s="110">
        <f t="shared" si="1"/>
        <v>0</v>
      </c>
      <c r="AG45" s="92"/>
      <c r="AH45" s="93">
        <f>[1]SCP!F80</f>
        <v>7500</v>
      </c>
      <c r="AI45" s="94">
        <v>0</v>
      </c>
      <c r="AJ45" s="94">
        <v>0</v>
      </c>
      <c r="AK45" s="111">
        <f>SUM(Tableau8[[#This Row],[Terrain
(a)]:[Construction
(b)]])</f>
        <v>0</v>
      </c>
      <c r="AL45" s="95"/>
      <c r="AM45" s="96" t="str">
        <f>[1]SCP!G80</f>
        <v>Humbert-Droz Josiane</v>
      </c>
      <c r="AN45" s="86" t="str">
        <f>[1]SCP!I80</f>
        <v>Vendu</v>
      </c>
      <c r="AO45" s="97">
        <f>[1]SCP!J80</f>
        <v>42125</v>
      </c>
      <c r="AP45" s="98" t="s">
        <v>0</v>
      </c>
      <c r="AQ45" s="99" t="str">
        <f>[1]SCP!K80</f>
        <v xml:space="preserve"> </v>
      </c>
      <c r="AR45" s="100"/>
      <c r="AS45" s="101"/>
      <c r="AT45" s="102"/>
      <c r="AU45" s="102"/>
      <c r="AV45" s="112"/>
      <c r="AW45" s="84"/>
      <c r="AX45" s="113"/>
      <c r="AY45" s="113"/>
      <c r="AZ45" s="113"/>
      <c r="BA45" s="113"/>
      <c r="BB45" s="102"/>
      <c r="BC45" s="113"/>
      <c r="BD45" s="113"/>
      <c r="BE45" s="113"/>
      <c r="BF45" s="113"/>
      <c r="BG45" s="113"/>
      <c r="BH45" s="113"/>
      <c r="BI45" s="113"/>
      <c r="BJ45" s="80"/>
      <c r="BK45" s="80"/>
      <c r="BL45" s="80"/>
      <c r="BM45" s="80"/>
      <c r="BN45" s="80"/>
      <c r="BO45" s="80"/>
      <c r="BP45" s="80"/>
      <c r="BQ45" s="80"/>
      <c r="BR45" s="80"/>
      <c r="BS45" s="80"/>
      <c r="BT45" s="80"/>
      <c r="BU45" s="80"/>
      <c r="BV45" s="80"/>
      <c r="BW45" s="80"/>
    </row>
    <row r="46" spans="1:75" s="81" customFormat="1" ht="13.5" hidden="1" customHeight="1" thickBot="1" x14ac:dyDescent="0.25">
      <c r="A46" s="82"/>
      <c r="B46" s="83"/>
      <c r="C46" s="107" t="str">
        <f t="shared" si="5"/>
        <v>Rue Stavay-Mollondin 27, 27a et 29</v>
      </c>
      <c r="D46" s="107" t="str">
        <f t="shared" si="5"/>
        <v>La Chaux-de-Fonds</v>
      </c>
      <c r="E46" s="84" t="str">
        <f t="shared" si="5"/>
        <v>-</v>
      </c>
      <c r="F46" s="85" t="str">
        <f>[1]SCP!A81</f>
        <v>0011-41</v>
      </c>
      <c r="G46" s="86" t="str">
        <f>[1]SCP!B81</f>
        <v>16991/Y</v>
      </c>
      <c r="H46" s="85" t="str">
        <f>[1]SCP!C81</f>
        <v>Cave</v>
      </c>
      <c r="I46" s="86" t="str">
        <f>[1]SCP!D81</f>
        <v>Sous-sol</v>
      </c>
      <c r="J46" s="86" t="str">
        <f>[1]SCP!E81</f>
        <v>Y</v>
      </c>
      <c r="K46" s="87" t="s">
        <v>0</v>
      </c>
      <c r="L46" s="88"/>
      <c r="M46" s="89" t="s">
        <v>0</v>
      </c>
      <c r="N46" s="89" t="s">
        <v>0</v>
      </c>
      <c r="O46" s="89" t="s">
        <v>0</v>
      </c>
      <c r="P46" s="89" t="s">
        <v>0</v>
      </c>
      <c r="Q46" s="89" t="s">
        <v>0</v>
      </c>
      <c r="R46" s="108">
        <f>SUM(Tableau8[[#This Row],[Indicative
     /PPE]:[Autre]])</f>
        <v>0</v>
      </c>
      <c r="S46" s="89" t="s">
        <v>0</v>
      </c>
      <c r="T46" s="89" t="s">
        <v>0</v>
      </c>
      <c r="U46" s="89" t="s">
        <v>0</v>
      </c>
      <c r="V46" s="89" t="s">
        <v>0</v>
      </c>
      <c r="W46" s="89" t="s">
        <v>0</v>
      </c>
      <c r="X46" s="109">
        <f t="shared" si="0"/>
        <v>0</v>
      </c>
      <c r="Y46" s="89" t="s">
        <v>0</v>
      </c>
      <c r="Z46" s="89" t="s">
        <v>0</v>
      </c>
      <c r="AA46" s="89" t="s">
        <v>0</v>
      </c>
      <c r="AB46" s="91" t="s">
        <v>0</v>
      </c>
      <c r="AC46" s="89" t="s">
        <v>0</v>
      </c>
      <c r="AD46" s="89" t="s">
        <v>0</v>
      </c>
      <c r="AE46" s="89" t="s">
        <v>0</v>
      </c>
      <c r="AF46" s="110">
        <f t="shared" si="1"/>
        <v>0</v>
      </c>
      <c r="AG46" s="92"/>
      <c r="AH46" s="93">
        <f>[1]SCP!F81</f>
        <v>7500</v>
      </c>
      <c r="AI46" s="94">
        <v>0</v>
      </c>
      <c r="AJ46" s="94">
        <v>0</v>
      </c>
      <c r="AK46" s="111">
        <f>SUM(Tableau8[[#This Row],[Terrain
(a)]:[Construction
(b)]])</f>
        <v>0</v>
      </c>
      <c r="AL46" s="95"/>
      <c r="AM46" s="96" t="str">
        <f>[1]SCP!G81</f>
        <v>Gisiger Martin</v>
      </c>
      <c r="AN46" s="86" t="str">
        <f>[1]SCP!I81</f>
        <v>Vendu</v>
      </c>
      <c r="AO46" s="97">
        <f>[1]SCP!J81</f>
        <v>42124</v>
      </c>
      <c r="AP46" s="98" t="s">
        <v>0</v>
      </c>
      <c r="AQ46" s="99" t="str">
        <f>[1]SCP!K81</f>
        <v xml:space="preserve"> </v>
      </c>
      <c r="AR46" s="100"/>
      <c r="AS46" s="101"/>
      <c r="AT46" s="102"/>
      <c r="AU46" s="102"/>
      <c r="AV46" s="112"/>
      <c r="AW46" s="84"/>
      <c r="AX46" s="113"/>
      <c r="AY46" s="113"/>
      <c r="AZ46" s="113"/>
      <c r="BA46" s="113"/>
      <c r="BB46" s="102"/>
      <c r="BC46" s="113"/>
      <c r="BD46" s="113"/>
      <c r="BE46" s="113"/>
      <c r="BF46" s="113"/>
      <c r="BG46" s="113"/>
      <c r="BH46" s="113"/>
      <c r="BI46" s="113"/>
      <c r="BJ46" s="80"/>
      <c r="BK46" s="80"/>
      <c r="BL46" s="80"/>
      <c r="BM46" s="80"/>
      <c r="BN46" s="80"/>
      <c r="BO46" s="80"/>
      <c r="BP46" s="80"/>
      <c r="BQ46" s="80"/>
      <c r="BR46" s="80"/>
      <c r="BS46" s="80"/>
      <c r="BT46" s="80"/>
      <c r="BU46" s="80"/>
      <c r="BV46" s="80"/>
      <c r="BW46" s="80"/>
    </row>
    <row r="47" spans="1:75" s="81" customFormat="1" ht="13.5" hidden="1" customHeight="1" thickBot="1" x14ac:dyDescent="0.25">
      <c r="A47" s="82"/>
      <c r="B47" s="83"/>
      <c r="C47" s="107" t="str">
        <f t="shared" si="5"/>
        <v>Rue Stavay-Mollondin 27, 27a et 29</v>
      </c>
      <c r="D47" s="107" t="str">
        <f t="shared" si="5"/>
        <v>La Chaux-de-Fonds</v>
      </c>
      <c r="E47" s="84" t="str">
        <f t="shared" si="5"/>
        <v>-</v>
      </c>
      <c r="F47" s="85" t="str">
        <f>[1]SCP!A82</f>
        <v>0011-42</v>
      </c>
      <c r="G47" s="86" t="str">
        <f>[1]SCP!B82</f>
        <v>16994/AB</v>
      </c>
      <c r="H47" s="85" t="str">
        <f>[1]SCP!C82</f>
        <v>Cave</v>
      </c>
      <c r="I47" s="86" t="str">
        <f>[1]SCP!D82</f>
        <v>Sous-sol</v>
      </c>
      <c r="J47" s="86" t="str">
        <f>[1]SCP!E82</f>
        <v>AB</v>
      </c>
      <c r="K47" s="87" t="s">
        <v>0</v>
      </c>
      <c r="L47" s="88"/>
      <c r="M47" s="89" t="s">
        <v>0</v>
      </c>
      <c r="N47" s="89" t="s">
        <v>0</v>
      </c>
      <c r="O47" s="89" t="s">
        <v>0</v>
      </c>
      <c r="P47" s="89" t="s">
        <v>0</v>
      </c>
      <c r="Q47" s="89" t="s">
        <v>0</v>
      </c>
      <c r="R47" s="108">
        <f>SUM(Tableau8[[#This Row],[Indicative
     /PPE]:[Autre]])</f>
        <v>0</v>
      </c>
      <c r="S47" s="89" t="s">
        <v>0</v>
      </c>
      <c r="T47" s="89" t="s">
        <v>0</v>
      </c>
      <c r="U47" s="89" t="s">
        <v>0</v>
      </c>
      <c r="V47" s="89" t="s">
        <v>0</v>
      </c>
      <c r="W47" s="89" t="s">
        <v>0</v>
      </c>
      <c r="X47" s="109">
        <f t="shared" si="0"/>
        <v>0</v>
      </c>
      <c r="Y47" s="89" t="s">
        <v>0</v>
      </c>
      <c r="Z47" s="89" t="s">
        <v>0</v>
      </c>
      <c r="AA47" s="89" t="s">
        <v>0</v>
      </c>
      <c r="AB47" s="91" t="s">
        <v>0</v>
      </c>
      <c r="AC47" s="89" t="s">
        <v>0</v>
      </c>
      <c r="AD47" s="89" t="s">
        <v>0</v>
      </c>
      <c r="AE47" s="89" t="s">
        <v>0</v>
      </c>
      <c r="AF47" s="110">
        <f t="shared" si="1"/>
        <v>0</v>
      </c>
      <c r="AG47" s="92"/>
      <c r="AH47" s="93">
        <f>[1]SCP!F82</f>
        <v>7500</v>
      </c>
      <c r="AI47" s="94">
        <v>0</v>
      </c>
      <c r="AJ47" s="94">
        <v>0</v>
      </c>
      <c r="AK47" s="111">
        <f>SUM(Tableau8[[#This Row],[Terrain
(a)]:[Construction
(b)]])</f>
        <v>0</v>
      </c>
      <c r="AL47" s="95"/>
      <c r="AM47" s="96" t="str">
        <f>[1]SCP!G82</f>
        <v>Parel Patrick et Nicole</v>
      </c>
      <c r="AN47" s="86" t="str">
        <f>[1]SCP!I82</f>
        <v>Vendu</v>
      </c>
      <c r="AO47" s="97">
        <f>[1]SCP!J82</f>
        <v>41759</v>
      </c>
      <c r="AP47" s="98" t="s">
        <v>0</v>
      </c>
      <c r="AQ47" s="99" t="str">
        <f>[1]SCP!K82</f>
        <v xml:space="preserve"> </v>
      </c>
      <c r="AR47" s="100"/>
      <c r="AS47" s="101"/>
      <c r="AT47" s="102"/>
      <c r="AU47" s="102"/>
      <c r="AV47" s="112"/>
      <c r="AW47" s="84"/>
      <c r="AX47" s="113"/>
      <c r="AY47" s="113"/>
      <c r="AZ47" s="113"/>
      <c r="BA47" s="113"/>
      <c r="BB47" s="102"/>
      <c r="BC47" s="113"/>
      <c r="BD47" s="113"/>
      <c r="BE47" s="113"/>
      <c r="BF47" s="113"/>
      <c r="BG47" s="113"/>
      <c r="BH47" s="113"/>
      <c r="BI47" s="113"/>
      <c r="BJ47" s="80"/>
      <c r="BK47" s="80"/>
      <c r="BL47" s="80"/>
      <c r="BM47" s="80"/>
      <c r="BN47" s="80"/>
      <c r="BO47" s="80"/>
      <c r="BP47" s="80"/>
      <c r="BQ47" s="80"/>
      <c r="BR47" s="80"/>
      <c r="BS47" s="80"/>
      <c r="BT47" s="80"/>
      <c r="BU47" s="80"/>
      <c r="BV47" s="80"/>
      <c r="BW47" s="80"/>
    </row>
    <row r="48" spans="1:75" ht="13.5" hidden="1" customHeight="1" thickBot="1" x14ac:dyDescent="0.25">
      <c r="A48" s="82"/>
      <c r="B48" s="83"/>
      <c r="C48" s="107" t="str">
        <f t="shared" si="5"/>
        <v>Rue Stavay-Mollondin 27, 27a et 29</v>
      </c>
      <c r="D48" s="107" t="str">
        <f t="shared" si="5"/>
        <v>La Chaux-de-Fonds</v>
      </c>
      <c r="E48" s="84" t="str">
        <f t="shared" si="5"/>
        <v>-</v>
      </c>
      <c r="F48" s="85" t="str">
        <f>[1]SCP!A83</f>
        <v>0011-43</v>
      </c>
      <c r="G48" s="86" t="str">
        <f>[1]SCP!B83</f>
        <v>16995/AC</v>
      </c>
      <c r="H48" s="85" t="str">
        <f>[1]SCP!C83</f>
        <v>Cave</v>
      </c>
      <c r="I48" s="86" t="str">
        <f>[1]SCP!D83</f>
        <v>Sous-sol</v>
      </c>
      <c r="J48" s="86" t="str">
        <f>[1]SCP!E83</f>
        <v>AC</v>
      </c>
      <c r="K48" s="87" t="s">
        <v>0</v>
      </c>
      <c r="L48" s="88"/>
      <c r="M48" s="89" t="s">
        <v>0</v>
      </c>
      <c r="N48" s="89" t="s">
        <v>0</v>
      </c>
      <c r="O48" s="89" t="s">
        <v>0</v>
      </c>
      <c r="P48" s="89" t="s">
        <v>0</v>
      </c>
      <c r="Q48" s="89" t="s">
        <v>0</v>
      </c>
      <c r="R48" s="108">
        <f>SUM(Tableau8[[#This Row],[Indicative
     /PPE]:[Autre]])</f>
        <v>0</v>
      </c>
      <c r="S48" s="89" t="s">
        <v>0</v>
      </c>
      <c r="T48" s="89" t="s">
        <v>0</v>
      </c>
      <c r="U48" s="89" t="s">
        <v>0</v>
      </c>
      <c r="V48" s="89" t="s">
        <v>0</v>
      </c>
      <c r="W48" s="89" t="s">
        <v>0</v>
      </c>
      <c r="X48" s="109">
        <f t="shared" si="0"/>
        <v>0</v>
      </c>
      <c r="Y48" s="89" t="s">
        <v>0</v>
      </c>
      <c r="Z48" s="89" t="s">
        <v>0</v>
      </c>
      <c r="AA48" s="89" t="s">
        <v>0</v>
      </c>
      <c r="AB48" s="91" t="s">
        <v>0</v>
      </c>
      <c r="AC48" s="89" t="s">
        <v>0</v>
      </c>
      <c r="AD48" s="89" t="s">
        <v>0</v>
      </c>
      <c r="AE48" s="89" t="s">
        <v>0</v>
      </c>
      <c r="AF48" s="110">
        <f t="shared" si="1"/>
        <v>0</v>
      </c>
      <c r="AG48" s="92"/>
      <c r="AH48" s="93">
        <f>[1]SCP!F83</f>
        <v>7500</v>
      </c>
      <c r="AI48" s="94">
        <v>0</v>
      </c>
      <c r="AJ48" s="94">
        <v>0</v>
      </c>
      <c r="AK48" s="111">
        <f>SUM(Tableau8[[#This Row],[Terrain
(a)]:[Construction
(b)]])</f>
        <v>0</v>
      </c>
      <c r="AL48" s="95"/>
      <c r="AM48" s="96" t="str">
        <f>[1]SCP!G83</f>
        <v>Parel Patrick et Nicole</v>
      </c>
      <c r="AN48" s="86" t="str">
        <f>[1]SCP!I83</f>
        <v>Vendu</v>
      </c>
      <c r="AO48" s="97">
        <f>[1]SCP!J83</f>
        <v>40044</v>
      </c>
      <c r="AP48" s="98" t="s">
        <v>0</v>
      </c>
      <c r="AQ48" s="99" t="str">
        <f>[1]SCP!K83</f>
        <v xml:space="preserve"> </v>
      </c>
      <c r="AR48" s="100"/>
      <c r="AS48" s="101"/>
      <c r="AT48" s="102"/>
      <c r="AU48" s="102"/>
      <c r="AV48" s="112"/>
      <c r="AW48" s="84"/>
      <c r="AX48" s="113"/>
      <c r="AY48" s="113"/>
      <c r="AZ48" s="113"/>
      <c r="BA48" s="113"/>
      <c r="BB48" s="102"/>
      <c r="BC48" s="113"/>
      <c r="BD48" s="113"/>
      <c r="BE48" s="113"/>
      <c r="BF48" s="113"/>
      <c r="BG48" s="113"/>
      <c r="BH48" s="113"/>
      <c r="BI48" s="113"/>
    </row>
    <row r="49" spans="1:61" ht="13.5" hidden="1" customHeight="1" thickBot="1" x14ac:dyDescent="0.25">
      <c r="A49" s="82"/>
      <c r="B49" s="83"/>
      <c r="C49" s="114" t="str">
        <f>C48</f>
        <v>Rue Stavay-Mollondin 27, 27a et 29</v>
      </c>
      <c r="D49" s="115" t="str">
        <f>D48</f>
        <v>La Chaux-de-Fonds</v>
      </c>
      <c r="E49" s="116" t="str">
        <f>E48</f>
        <v>-</v>
      </c>
      <c r="F49" s="117" t="str">
        <f>[1]SCP!A84</f>
        <v>0011-44</v>
      </c>
      <c r="G49" s="118" t="str">
        <f>[1]SCP!B84</f>
        <v>16996/AD</v>
      </c>
      <c r="H49" s="117" t="str">
        <f>[1]SCP!C84</f>
        <v>Cave</v>
      </c>
      <c r="I49" s="118" t="str">
        <f>[1]SCP!D84</f>
        <v>Sous-sol</v>
      </c>
      <c r="J49" s="118" t="str">
        <f>[1]SCP!E84</f>
        <v>AD</v>
      </c>
      <c r="K49" s="119" t="s">
        <v>0</v>
      </c>
      <c r="L49" s="88"/>
      <c r="M49" s="120" t="s">
        <v>0</v>
      </c>
      <c r="N49" s="120" t="s">
        <v>0</v>
      </c>
      <c r="O49" s="120" t="s">
        <v>0</v>
      </c>
      <c r="P49" s="120" t="s">
        <v>0</v>
      </c>
      <c r="Q49" s="120" t="s">
        <v>0</v>
      </c>
      <c r="R49" s="121">
        <f>SUM(Tableau8[[#This Row],[Indicative
     /PPE]:[Autre]])</f>
        <v>0</v>
      </c>
      <c r="S49" s="120" t="s">
        <v>0</v>
      </c>
      <c r="T49" s="120" t="s">
        <v>0</v>
      </c>
      <c r="U49" s="120" t="s">
        <v>0</v>
      </c>
      <c r="V49" s="120" t="s">
        <v>0</v>
      </c>
      <c r="W49" s="120" t="s">
        <v>0</v>
      </c>
      <c r="X49" s="122">
        <f t="shared" si="0"/>
        <v>0</v>
      </c>
      <c r="Y49" s="123" t="s">
        <v>0</v>
      </c>
      <c r="Z49" s="120" t="s">
        <v>0</v>
      </c>
      <c r="AA49" s="120" t="s">
        <v>0</v>
      </c>
      <c r="AB49" s="122" t="s">
        <v>0</v>
      </c>
      <c r="AC49" s="120" t="s">
        <v>0</v>
      </c>
      <c r="AD49" s="120" t="s">
        <v>0</v>
      </c>
      <c r="AE49" s="120" t="s">
        <v>0</v>
      </c>
      <c r="AF49" s="120">
        <f t="shared" si="1"/>
        <v>0</v>
      </c>
      <c r="AG49" s="92"/>
      <c r="AH49" s="124">
        <f>[1]SCP!F84</f>
        <v>7500</v>
      </c>
      <c r="AI49" s="125">
        <v>0</v>
      </c>
      <c r="AJ49" s="125">
        <v>0</v>
      </c>
      <c r="AK49" s="126">
        <f>SUM(Tableau8[[#This Row],[Terrain
(a)]:[Construction
(b)]])</f>
        <v>0</v>
      </c>
      <c r="AL49" s="95"/>
      <c r="AM49" s="127" t="str">
        <f>[1]SCP!G84</f>
        <v>Barbieri Daniela</v>
      </c>
      <c r="AN49" s="118" t="str">
        <f>[1]SCP!I84</f>
        <v>Vendu</v>
      </c>
      <c r="AO49" s="128">
        <f>[1]SCP!J84</f>
        <v>40483</v>
      </c>
      <c r="AP49" s="129" t="s">
        <v>0</v>
      </c>
      <c r="AQ49" s="130" t="str">
        <f>[1]SCP!K84</f>
        <v xml:space="preserve"> </v>
      </c>
      <c r="AR49" s="100"/>
      <c r="AS49" s="131"/>
      <c r="AT49" s="132"/>
      <c r="AU49" s="132"/>
      <c r="AV49" s="133"/>
      <c r="AW49" s="116"/>
      <c r="AX49" s="134"/>
      <c r="AY49" s="134"/>
      <c r="AZ49" s="134"/>
      <c r="BA49" s="134"/>
      <c r="BB49" s="132"/>
      <c r="BC49" s="134"/>
      <c r="BD49" s="134"/>
      <c r="BE49" s="134"/>
      <c r="BF49" s="134"/>
      <c r="BG49" s="134"/>
      <c r="BH49" s="134"/>
      <c r="BI49" s="134"/>
    </row>
    <row r="50" spans="1:61" ht="13.5" hidden="1" customHeight="1" thickBot="1" x14ac:dyDescent="0.25">
      <c r="A50" s="82"/>
      <c r="B50" s="83"/>
      <c r="C50" s="84" t="s">
        <v>75</v>
      </c>
      <c r="D50" s="84" t="s">
        <v>71</v>
      </c>
      <c r="E50" s="84" t="s">
        <v>0</v>
      </c>
      <c r="F50" s="85" t="s">
        <v>76</v>
      </c>
      <c r="G50" s="86" t="s">
        <v>77</v>
      </c>
      <c r="H50" s="85" t="s">
        <v>78</v>
      </c>
      <c r="I50" s="86" t="s">
        <v>79</v>
      </c>
      <c r="J50" s="86" t="s">
        <v>80</v>
      </c>
      <c r="K50" s="135">
        <v>3.5</v>
      </c>
      <c r="L50" s="88"/>
      <c r="M50" s="136">
        <v>69</v>
      </c>
      <c r="N50" s="89" t="s">
        <v>0</v>
      </c>
      <c r="O50" s="89" t="s">
        <v>0</v>
      </c>
      <c r="P50" s="89" t="s">
        <v>0</v>
      </c>
      <c r="Q50" s="89" t="s">
        <v>0</v>
      </c>
      <c r="R50" s="90">
        <f>SUM(Tableau8[[#This Row],[Indicative
     /PPE]:[Autre]])</f>
        <v>69</v>
      </c>
      <c r="S50" s="89" t="s">
        <v>0</v>
      </c>
      <c r="T50" s="89" t="s">
        <v>0</v>
      </c>
      <c r="U50" s="89" t="s">
        <v>0</v>
      </c>
      <c r="V50" s="89" t="s">
        <v>0</v>
      </c>
      <c r="W50" s="89" t="s">
        <v>0</v>
      </c>
      <c r="X50" s="91">
        <f t="shared" si="0"/>
        <v>0</v>
      </c>
      <c r="Y50" s="89" t="s">
        <v>0</v>
      </c>
      <c r="Z50" s="89" t="s">
        <v>0</v>
      </c>
      <c r="AA50" s="89" t="s">
        <v>0</v>
      </c>
      <c r="AB50" s="91" t="s">
        <v>0</v>
      </c>
      <c r="AC50" s="89">
        <v>0</v>
      </c>
      <c r="AD50" s="89">
        <v>0</v>
      </c>
      <c r="AE50" s="89">
        <v>0</v>
      </c>
      <c r="AF50" s="89">
        <f t="shared" si="1"/>
        <v>0</v>
      </c>
      <c r="AG50" s="92"/>
      <c r="AH50" s="93">
        <v>180000</v>
      </c>
      <c r="AI50" s="94">
        <v>0</v>
      </c>
      <c r="AJ50" s="94">
        <v>0</v>
      </c>
      <c r="AK50" s="93">
        <f>SUM(Tableau8[[#This Row],[Terrain
(a)]:[Construction
(b)]])</f>
        <v>0</v>
      </c>
      <c r="AL50" s="95"/>
      <c r="AM50" s="96" t="s">
        <v>81</v>
      </c>
      <c r="AN50" s="86" t="s">
        <v>82</v>
      </c>
      <c r="AO50" s="102">
        <v>40575</v>
      </c>
      <c r="AP50" s="98" t="s">
        <v>0</v>
      </c>
      <c r="AQ50" s="113" t="s">
        <v>0</v>
      </c>
      <c r="AR50" s="100"/>
      <c r="AS50" s="101" t="str">
        <f>Tableau8[[#This Row],[Adresse]]</f>
        <v>Rue du Progrès 131</v>
      </c>
      <c r="AT50" s="102">
        <v>36892</v>
      </c>
      <c r="AU50" s="103">
        <v>38352</v>
      </c>
      <c r="AV50" s="104">
        <f>Tableau8[[#This Row],[Fin]]-Tableau8[[#This Row],[Début]]</f>
        <v>1460</v>
      </c>
      <c r="AW50" s="105"/>
      <c r="AX50" s="106"/>
      <c r="AY50" s="106"/>
      <c r="AZ50" s="106"/>
      <c r="BA50" s="106" t="s">
        <v>83</v>
      </c>
      <c r="BB50" s="103"/>
      <c r="BC50" s="106"/>
      <c r="BD50" s="106"/>
      <c r="BE50" s="106"/>
      <c r="BF50" s="106"/>
      <c r="BG50" s="106"/>
      <c r="BH50" s="106"/>
      <c r="BI50" s="106"/>
    </row>
    <row r="51" spans="1:61" ht="13.5" hidden="1" customHeight="1" thickBot="1" x14ac:dyDescent="0.25">
      <c r="A51" s="82"/>
      <c r="B51" s="83"/>
      <c r="C51" s="84" t="s">
        <v>75</v>
      </c>
      <c r="D51" s="84" t="s">
        <v>71</v>
      </c>
      <c r="E51" s="84" t="s">
        <v>0</v>
      </c>
      <c r="F51" s="85" t="s">
        <v>84</v>
      </c>
      <c r="G51" s="86" t="s">
        <v>85</v>
      </c>
      <c r="H51" s="85" t="s">
        <v>78</v>
      </c>
      <c r="I51" s="86" t="s">
        <v>86</v>
      </c>
      <c r="J51" s="86" t="s">
        <v>87</v>
      </c>
      <c r="K51" s="135">
        <v>4.5</v>
      </c>
      <c r="L51" s="88"/>
      <c r="M51" s="136">
        <v>130</v>
      </c>
      <c r="N51" s="89" t="s">
        <v>0</v>
      </c>
      <c r="O51" s="89" t="s">
        <v>0</v>
      </c>
      <c r="P51" s="89" t="s">
        <v>0</v>
      </c>
      <c r="Q51" s="89" t="s">
        <v>0</v>
      </c>
      <c r="R51" s="90">
        <f>SUM(Tableau8[[#This Row],[Indicative
     /PPE]:[Autre]])</f>
        <v>130</v>
      </c>
      <c r="S51" s="89" t="s">
        <v>0</v>
      </c>
      <c r="T51" s="89" t="s">
        <v>0</v>
      </c>
      <c r="U51" s="89" t="s">
        <v>0</v>
      </c>
      <c r="V51" s="89" t="s">
        <v>0</v>
      </c>
      <c r="W51" s="89" t="s">
        <v>0</v>
      </c>
      <c r="X51" s="91">
        <f t="shared" si="0"/>
        <v>0</v>
      </c>
      <c r="Y51" s="89" t="s">
        <v>0</v>
      </c>
      <c r="Z51" s="89" t="s">
        <v>0</v>
      </c>
      <c r="AA51" s="89" t="s">
        <v>0</v>
      </c>
      <c r="AB51" s="91" t="s">
        <v>0</v>
      </c>
      <c r="AC51" s="89">
        <v>0</v>
      </c>
      <c r="AD51" s="89">
        <v>0</v>
      </c>
      <c r="AE51" s="89">
        <v>0</v>
      </c>
      <c r="AF51" s="89">
        <f t="shared" si="1"/>
        <v>0</v>
      </c>
      <c r="AG51" s="92"/>
      <c r="AH51" s="93">
        <v>360000</v>
      </c>
      <c r="AI51" s="94">
        <v>0</v>
      </c>
      <c r="AJ51" s="94">
        <v>0</v>
      </c>
      <c r="AK51" s="93">
        <f>SUM(Tableau8[[#This Row],[Terrain
(a)]:[Construction
(b)]])</f>
        <v>0</v>
      </c>
      <c r="AL51" s="95"/>
      <c r="AM51" s="96" t="s">
        <v>88</v>
      </c>
      <c r="AN51" s="86" t="s">
        <v>82</v>
      </c>
      <c r="AO51" s="102">
        <v>38077</v>
      </c>
      <c r="AP51" s="98" t="s">
        <v>0</v>
      </c>
      <c r="AQ51" s="113" t="s">
        <v>0</v>
      </c>
      <c r="AR51" s="100"/>
      <c r="AS51" s="101"/>
      <c r="AT51" s="102"/>
      <c r="AU51" s="103"/>
      <c r="AV51" s="137"/>
      <c r="AW51" s="105"/>
      <c r="AX51" s="106"/>
      <c r="AY51" s="106"/>
      <c r="AZ51" s="106"/>
      <c r="BA51" s="106"/>
      <c r="BB51" s="103"/>
      <c r="BC51" s="106"/>
      <c r="BD51" s="106"/>
      <c r="BE51" s="106"/>
      <c r="BF51" s="106"/>
      <c r="BG51" s="106"/>
      <c r="BH51" s="106"/>
      <c r="BI51" s="106"/>
    </row>
    <row r="52" spans="1:61" ht="13.5" hidden="1" customHeight="1" thickBot="1" x14ac:dyDescent="0.25">
      <c r="A52" s="82"/>
      <c r="B52" s="83"/>
      <c r="C52" s="84" t="s">
        <v>75</v>
      </c>
      <c r="D52" s="84" t="s">
        <v>71</v>
      </c>
      <c r="E52" s="84" t="s">
        <v>0</v>
      </c>
      <c r="F52" s="85" t="s">
        <v>89</v>
      </c>
      <c r="G52" s="86" t="s">
        <v>90</v>
      </c>
      <c r="H52" s="85" t="s">
        <v>78</v>
      </c>
      <c r="I52" s="86" t="s">
        <v>91</v>
      </c>
      <c r="J52" s="86" t="s">
        <v>92</v>
      </c>
      <c r="K52" s="135">
        <v>10.5</v>
      </c>
      <c r="L52" s="88"/>
      <c r="M52" s="136">
        <v>295</v>
      </c>
      <c r="N52" s="89" t="s">
        <v>0</v>
      </c>
      <c r="O52" s="89" t="s">
        <v>0</v>
      </c>
      <c r="P52" s="89" t="s">
        <v>0</v>
      </c>
      <c r="Q52" s="89" t="s">
        <v>0</v>
      </c>
      <c r="R52" s="90">
        <f>SUM(Tableau8[[#This Row],[Indicative
     /PPE]:[Autre]])</f>
        <v>295</v>
      </c>
      <c r="S52" s="89" t="s">
        <v>0</v>
      </c>
      <c r="T52" s="89" t="s">
        <v>0</v>
      </c>
      <c r="U52" s="89" t="s">
        <v>0</v>
      </c>
      <c r="V52" s="89" t="s">
        <v>0</v>
      </c>
      <c r="W52" s="89" t="s">
        <v>0</v>
      </c>
      <c r="X52" s="91">
        <f t="shared" si="0"/>
        <v>0</v>
      </c>
      <c r="Y52" s="89" t="s">
        <v>0</v>
      </c>
      <c r="Z52" s="89" t="s">
        <v>0</v>
      </c>
      <c r="AA52" s="89" t="s">
        <v>0</v>
      </c>
      <c r="AB52" s="91" t="s">
        <v>0</v>
      </c>
      <c r="AC52" s="89">
        <v>0</v>
      </c>
      <c r="AD52" s="89">
        <v>0</v>
      </c>
      <c r="AE52" s="89">
        <v>0</v>
      </c>
      <c r="AF52" s="89">
        <f t="shared" si="1"/>
        <v>0</v>
      </c>
      <c r="AG52" s="92"/>
      <c r="AH52" s="93">
        <v>740000</v>
      </c>
      <c r="AI52" s="94">
        <v>0</v>
      </c>
      <c r="AJ52" s="94">
        <v>0</v>
      </c>
      <c r="AK52" s="93">
        <f>SUM(Tableau8[[#This Row],[Terrain
(a)]:[Construction
(b)]])</f>
        <v>0</v>
      </c>
      <c r="AL52" s="95"/>
      <c r="AM52" s="96" t="s">
        <v>93</v>
      </c>
      <c r="AN52" s="86" t="s">
        <v>82</v>
      </c>
      <c r="AO52" s="102">
        <v>37760</v>
      </c>
      <c r="AP52" s="98" t="s">
        <v>0</v>
      </c>
      <c r="AQ52" s="113" t="s">
        <v>0</v>
      </c>
      <c r="AR52" s="100"/>
      <c r="AS52" s="101"/>
      <c r="AT52" s="102"/>
      <c r="AU52" s="103"/>
      <c r="AV52" s="137"/>
      <c r="AW52" s="105"/>
      <c r="AX52" s="106"/>
      <c r="AY52" s="106"/>
      <c r="AZ52" s="106"/>
      <c r="BA52" s="106"/>
      <c r="BB52" s="103"/>
      <c r="BC52" s="106"/>
      <c r="BD52" s="106"/>
      <c r="BE52" s="106"/>
      <c r="BF52" s="106"/>
      <c r="BG52" s="106"/>
      <c r="BH52" s="106"/>
      <c r="BI52" s="106"/>
    </row>
    <row r="53" spans="1:61" ht="13.5" hidden="1" customHeight="1" thickBot="1" x14ac:dyDescent="0.25">
      <c r="A53" s="82"/>
      <c r="B53" s="83"/>
      <c r="C53" s="84" t="s">
        <v>75</v>
      </c>
      <c r="D53" s="84" t="s">
        <v>71</v>
      </c>
      <c r="E53" s="84" t="s">
        <v>0</v>
      </c>
      <c r="F53" s="85" t="s">
        <v>94</v>
      </c>
      <c r="G53" s="86" t="s">
        <v>95</v>
      </c>
      <c r="H53" s="85" t="s">
        <v>78</v>
      </c>
      <c r="I53" s="86" t="s">
        <v>91</v>
      </c>
      <c r="J53" s="86" t="s">
        <v>87</v>
      </c>
      <c r="K53" s="135">
        <v>4.5</v>
      </c>
      <c r="L53" s="88"/>
      <c r="M53" s="136">
        <v>160</v>
      </c>
      <c r="N53" s="89" t="s">
        <v>0</v>
      </c>
      <c r="O53" s="89" t="s">
        <v>0</v>
      </c>
      <c r="P53" s="89" t="s">
        <v>0</v>
      </c>
      <c r="Q53" s="89" t="s">
        <v>0</v>
      </c>
      <c r="R53" s="90">
        <f>SUM(Tableau8[[#This Row],[Indicative
     /PPE]:[Autre]])</f>
        <v>160</v>
      </c>
      <c r="S53" s="89" t="s">
        <v>0</v>
      </c>
      <c r="T53" s="89" t="s">
        <v>0</v>
      </c>
      <c r="U53" s="89" t="s">
        <v>0</v>
      </c>
      <c r="V53" s="89" t="s">
        <v>0</v>
      </c>
      <c r="W53" s="89" t="s">
        <v>0</v>
      </c>
      <c r="X53" s="91">
        <f t="shared" si="0"/>
        <v>0</v>
      </c>
      <c r="Y53" s="89" t="s">
        <v>0</v>
      </c>
      <c r="Z53" s="89" t="s">
        <v>0</v>
      </c>
      <c r="AA53" s="89" t="s">
        <v>0</v>
      </c>
      <c r="AB53" s="91" t="s">
        <v>0</v>
      </c>
      <c r="AC53" s="89">
        <v>0</v>
      </c>
      <c r="AD53" s="89">
        <v>0</v>
      </c>
      <c r="AE53" s="89">
        <v>0</v>
      </c>
      <c r="AF53" s="89">
        <f t="shared" si="1"/>
        <v>0</v>
      </c>
      <c r="AG53" s="92"/>
      <c r="AH53" s="93">
        <v>440000</v>
      </c>
      <c r="AI53" s="94">
        <v>0</v>
      </c>
      <c r="AJ53" s="94">
        <v>0</v>
      </c>
      <c r="AK53" s="93">
        <f>SUM(Tableau8[[#This Row],[Terrain
(a)]:[Construction
(b)]])</f>
        <v>0</v>
      </c>
      <c r="AL53" s="95"/>
      <c r="AM53" s="96" t="s">
        <v>96</v>
      </c>
      <c r="AN53" s="86" t="s">
        <v>82</v>
      </c>
      <c r="AO53" s="102">
        <v>37733</v>
      </c>
      <c r="AP53" s="98" t="s">
        <v>0</v>
      </c>
      <c r="AQ53" s="113" t="s">
        <v>0</v>
      </c>
      <c r="AR53" s="100"/>
      <c r="AS53" s="101"/>
      <c r="AT53" s="102"/>
      <c r="AU53" s="103"/>
      <c r="AV53" s="137"/>
      <c r="AW53" s="105"/>
      <c r="AX53" s="106"/>
      <c r="AY53" s="106"/>
      <c r="AZ53" s="106"/>
      <c r="BA53" s="106"/>
      <c r="BB53" s="103"/>
      <c r="BC53" s="106"/>
      <c r="BD53" s="106"/>
      <c r="BE53" s="106"/>
      <c r="BF53" s="106"/>
      <c r="BG53" s="106"/>
      <c r="BH53" s="106"/>
      <c r="BI53" s="106"/>
    </row>
    <row r="54" spans="1:61" ht="13.5" hidden="1" customHeight="1" thickBot="1" x14ac:dyDescent="0.25">
      <c r="A54" s="82"/>
      <c r="B54" s="83"/>
      <c r="C54" s="84" t="s">
        <v>75</v>
      </c>
      <c r="D54" s="84" t="s">
        <v>71</v>
      </c>
      <c r="E54" s="84" t="s">
        <v>0</v>
      </c>
      <c r="F54" s="85" t="s">
        <v>97</v>
      </c>
      <c r="G54" s="86" t="s">
        <v>98</v>
      </c>
      <c r="H54" s="85" t="s">
        <v>78</v>
      </c>
      <c r="I54" s="86" t="s">
        <v>91</v>
      </c>
      <c r="J54" s="86" t="s">
        <v>80</v>
      </c>
      <c r="K54" s="135">
        <v>4.5</v>
      </c>
      <c r="L54" s="88"/>
      <c r="M54" s="136">
        <v>130</v>
      </c>
      <c r="N54" s="89" t="s">
        <v>0</v>
      </c>
      <c r="O54" s="89" t="s">
        <v>0</v>
      </c>
      <c r="P54" s="89" t="s">
        <v>0</v>
      </c>
      <c r="Q54" s="89" t="s">
        <v>0</v>
      </c>
      <c r="R54" s="90">
        <f>SUM(Tableau8[[#This Row],[Indicative
     /PPE]:[Autre]])</f>
        <v>130</v>
      </c>
      <c r="S54" s="89" t="s">
        <v>0</v>
      </c>
      <c r="T54" s="89" t="s">
        <v>0</v>
      </c>
      <c r="U54" s="89" t="s">
        <v>0</v>
      </c>
      <c r="V54" s="89" t="s">
        <v>0</v>
      </c>
      <c r="W54" s="89" t="s">
        <v>0</v>
      </c>
      <c r="X54" s="91">
        <f t="shared" si="0"/>
        <v>0</v>
      </c>
      <c r="Y54" s="89" t="s">
        <v>0</v>
      </c>
      <c r="Z54" s="89" t="s">
        <v>0</v>
      </c>
      <c r="AA54" s="89" t="s">
        <v>0</v>
      </c>
      <c r="AB54" s="91" t="s">
        <v>0</v>
      </c>
      <c r="AC54" s="89">
        <v>0</v>
      </c>
      <c r="AD54" s="89">
        <v>0</v>
      </c>
      <c r="AE54" s="89">
        <v>0</v>
      </c>
      <c r="AF54" s="89">
        <f t="shared" si="1"/>
        <v>0</v>
      </c>
      <c r="AG54" s="92"/>
      <c r="AH54" s="93">
        <v>360000</v>
      </c>
      <c r="AI54" s="94">
        <v>0</v>
      </c>
      <c r="AJ54" s="94">
        <v>0</v>
      </c>
      <c r="AK54" s="93">
        <f>SUM(Tableau8[[#This Row],[Terrain
(a)]:[Construction
(b)]])</f>
        <v>0</v>
      </c>
      <c r="AL54" s="95"/>
      <c r="AM54" s="96" t="s">
        <v>99</v>
      </c>
      <c r="AN54" s="86" t="s">
        <v>82</v>
      </c>
      <c r="AO54" s="102">
        <v>38352</v>
      </c>
      <c r="AP54" s="98" t="s">
        <v>0</v>
      </c>
      <c r="AQ54" s="113" t="s">
        <v>0</v>
      </c>
      <c r="AR54" s="100"/>
      <c r="AS54" s="101"/>
      <c r="AT54" s="102"/>
      <c r="AU54" s="103"/>
      <c r="AV54" s="137"/>
      <c r="AW54" s="105"/>
      <c r="AX54" s="106"/>
      <c r="AY54" s="106"/>
      <c r="AZ54" s="106"/>
      <c r="BA54" s="106"/>
      <c r="BB54" s="103"/>
      <c r="BC54" s="106"/>
      <c r="BD54" s="106"/>
      <c r="BE54" s="106"/>
      <c r="BF54" s="106"/>
      <c r="BG54" s="106"/>
      <c r="BH54" s="106"/>
      <c r="BI54" s="106"/>
    </row>
    <row r="55" spans="1:61" ht="13.5" hidden="1" customHeight="1" thickBot="1" x14ac:dyDescent="0.25">
      <c r="A55" s="82"/>
      <c r="B55" s="83"/>
      <c r="C55" s="84" t="s">
        <v>75</v>
      </c>
      <c r="D55" s="84" t="s">
        <v>71</v>
      </c>
      <c r="E55" s="84" t="s">
        <v>0</v>
      </c>
      <c r="F55" s="85" t="s">
        <v>100</v>
      </c>
      <c r="G55" s="86" t="s">
        <v>101</v>
      </c>
      <c r="H55" s="85" t="s">
        <v>78</v>
      </c>
      <c r="I55" s="86" t="s">
        <v>102</v>
      </c>
      <c r="J55" s="86" t="s">
        <v>80</v>
      </c>
      <c r="K55" s="135">
        <v>5.5</v>
      </c>
      <c r="L55" s="88"/>
      <c r="M55" s="136">
        <v>129</v>
      </c>
      <c r="N55" s="89" t="s">
        <v>0</v>
      </c>
      <c r="O55" s="89" t="s">
        <v>0</v>
      </c>
      <c r="P55" s="89" t="s">
        <v>0</v>
      </c>
      <c r="Q55" s="89" t="s">
        <v>0</v>
      </c>
      <c r="R55" s="90">
        <f>SUM(Tableau8[[#This Row],[Indicative
     /PPE]:[Autre]])</f>
        <v>129</v>
      </c>
      <c r="S55" s="89" t="s">
        <v>0</v>
      </c>
      <c r="T55" s="89" t="s">
        <v>0</v>
      </c>
      <c r="U55" s="89" t="s">
        <v>0</v>
      </c>
      <c r="V55" s="89" t="s">
        <v>0</v>
      </c>
      <c r="W55" s="89" t="s">
        <v>0</v>
      </c>
      <c r="X55" s="91">
        <f t="shared" si="0"/>
        <v>0</v>
      </c>
      <c r="Y55" s="89" t="s">
        <v>0</v>
      </c>
      <c r="Z55" s="89" t="s">
        <v>0</v>
      </c>
      <c r="AA55" s="89" t="s">
        <v>0</v>
      </c>
      <c r="AB55" s="91" t="s">
        <v>0</v>
      </c>
      <c r="AC55" s="89">
        <v>0</v>
      </c>
      <c r="AD55" s="89">
        <v>0</v>
      </c>
      <c r="AE55" s="89">
        <v>0</v>
      </c>
      <c r="AF55" s="89">
        <f t="shared" si="1"/>
        <v>0</v>
      </c>
      <c r="AG55" s="92"/>
      <c r="AH55" s="93">
        <v>350000</v>
      </c>
      <c r="AI55" s="94">
        <v>0</v>
      </c>
      <c r="AJ55" s="94">
        <v>0</v>
      </c>
      <c r="AK55" s="93">
        <f>SUM(Tableau8[[#This Row],[Terrain
(a)]:[Construction
(b)]])</f>
        <v>0</v>
      </c>
      <c r="AL55" s="95"/>
      <c r="AM55" s="96" t="s">
        <v>103</v>
      </c>
      <c r="AN55" s="86" t="s">
        <v>82</v>
      </c>
      <c r="AO55" s="102">
        <v>37680</v>
      </c>
      <c r="AP55" s="98" t="s">
        <v>0</v>
      </c>
      <c r="AQ55" s="113" t="s">
        <v>0</v>
      </c>
      <c r="AR55" s="100"/>
      <c r="AS55" s="101"/>
      <c r="AT55" s="102"/>
      <c r="AU55" s="103"/>
      <c r="AV55" s="137"/>
      <c r="AW55" s="105"/>
      <c r="AX55" s="106"/>
      <c r="AY55" s="106"/>
      <c r="AZ55" s="106"/>
      <c r="BA55" s="106"/>
      <c r="BB55" s="103"/>
      <c r="BC55" s="106"/>
      <c r="BD55" s="106"/>
      <c r="BE55" s="106"/>
      <c r="BF55" s="106"/>
      <c r="BG55" s="106"/>
      <c r="BH55" s="106"/>
      <c r="BI55" s="106"/>
    </row>
    <row r="56" spans="1:61" ht="13.5" hidden="1" customHeight="1" thickBot="1" x14ac:dyDescent="0.25">
      <c r="A56" s="82"/>
      <c r="B56" s="83"/>
      <c r="C56" s="84" t="s">
        <v>75</v>
      </c>
      <c r="D56" s="84" t="s">
        <v>71</v>
      </c>
      <c r="E56" s="84" t="s">
        <v>0</v>
      </c>
      <c r="F56" s="85" t="s">
        <v>104</v>
      </c>
      <c r="G56" s="86" t="s">
        <v>105</v>
      </c>
      <c r="H56" s="85" t="s">
        <v>78</v>
      </c>
      <c r="I56" s="86" t="s">
        <v>102</v>
      </c>
      <c r="J56" s="86" t="s">
        <v>87</v>
      </c>
      <c r="K56" s="135">
        <v>4.5</v>
      </c>
      <c r="L56" s="88"/>
      <c r="M56" s="136">
        <v>162</v>
      </c>
      <c r="N56" s="89" t="s">
        <v>0</v>
      </c>
      <c r="O56" s="89" t="s">
        <v>0</v>
      </c>
      <c r="P56" s="89" t="s">
        <v>0</v>
      </c>
      <c r="Q56" s="89" t="s">
        <v>0</v>
      </c>
      <c r="R56" s="90">
        <f>SUM(Tableau8[[#This Row],[Indicative
     /PPE]:[Autre]])</f>
        <v>162</v>
      </c>
      <c r="S56" s="89" t="s">
        <v>0</v>
      </c>
      <c r="T56" s="89" t="s">
        <v>0</v>
      </c>
      <c r="U56" s="89" t="s">
        <v>0</v>
      </c>
      <c r="V56" s="89" t="s">
        <v>0</v>
      </c>
      <c r="W56" s="89" t="s">
        <v>0</v>
      </c>
      <c r="X56" s="91">
        <f t="shared" si="0"/>
        <v>0</v>
      </c>
      <c r="Y56" s="89" t="s">
        <v>0</v>
      </c>
      <c r="Z56" s="89" t="s">
        <v>0</v>
      </c>
      <c r="AA56" s="89" t="s">
        <v>0</v>
      </c>
      <c r="AB56" s="91" t="s">
        <v>0</v>
      </c>
      <c r="AC56" s="89">
        <v>0</v>
      </c>
      <c r="AD56" s="89">
        <v>0</v>
      </c>
      <c r="AE56" s="89">
        <v>0</v>
      </c>
      <c r="AF56" s="89">
        <f t="shared" si="1"/>
        <v>0</v>
      </c>
      <c r="AG56" s="92"/>
      <c r="AH56" s="93">
        <v>430000</v>
      </c>
      <c r="AI56" s="94">
        <v>0</v>
      </c>
      <c r="AJ56" s="94">
        <v>0</v>
      </c>
      <c r="AK56" s="93">
        <f>SUM(Tableau8[[#This Row],[Terrain
(a)]:[Construction
(b)]])</f>
        <v>0</v>
      </c>
      <c r="AL56" s="95"/>
      <c r="AM56" s="96" t="s">
        <v>106</v>
      </c>
      <c r="AN56" s="86" t="s">
        <v>82</v>
      </c>
      <c r="AO56" s="102">
        <v>37713</v>
      </c>
      <c r="AP56" s="98" t="s">
        <v>0</v>
      </c>
      <c r="AQ56" s="113" t="s">
        <v>0</v>
      </c>
      <c r="AR56" s="100"/>
      <c r="AS56" s="101"/>
      <c r="AT56" s="102"/>
      <c r="AU56" s="103"/>
      <c r="AV56" s="137"/>
      <c r="AW56" s="105"/>
      <c r="AX56" s="106"/>
      <c r="AY56" s="106"/>
      <c r="AZ56" s="106"/>
      <c r="BA56" s="106"/>
      <c r="BB56" s="103"/>
      <c r="BC56" s="106"/>
      <c r="BD56" s="106"/>
      <c r="BE56" s="106"/>
      <c r="BF56" s="106"/>
      <c r="BG56" s="106"/>
      <c r="BH56" s="106"/>
      <c r="BI56" s="106"/>
    </row>
    <row r="57" spans="1:61" ht="13.5" hidden="1" customHeight="1" thickBot="1" x14ac:dyDescent="0.25">
      <c r="A57" s="82"/>
      <c r="B57" s="83"/>
      <c r="C57" s="84" t="s">
        <v>75</v>
      </c>
      <c r="D57" s="84" t="s">
        <v>71</v>
      </c>
      <c r="E57" s="84" t="s">
        <v>0</v>
      </c>
      <c r="F57" s="85" t="s">
        <v>107</v>
      </c>
      <c r="G57" s="86" t="s">
        <v>108</v>
      </c>
      <c r="H57" s="85" t="s">
        <v>78</v>
      </c>
      <c r="I57" s="86" t="s">
        <v>109</v>
      </c>
      <c r="J57" s="86" t="s">
        <v>80</v>
      </c>
      <c r="K57" s="135">
        <v>5.5</v>
      </c>
      <c r="L57" s="88"/>
      <c r="M57" s="136">
        <v>129</v>
      </c>
      <c r="N57" s="89" t="s">
        <v>0</v>
      </c>
      <c r="O57" s="89" t="s">
        <v>0</v>
      </c>
      <c r="P57" s="89" t="s">
        <v>0</v>
      </c>
      <c r="Q57" s="89" t="s">
        <v>0</v>
      </c>
      <c r="R57" s="90">
        <f>SUM(Tableau8[[#This Row],[Indicative
     /PPE]:[Autre]])</f>
        <v>129</v>
      </c>
      <c r="S57" s="89" t="s">
        <v>0</v>
      </c>
      <c r="T57" s="89" t="s">
        <v>0</v>
      </c>
      <c r="U57" s="89" t="s">
        <v>0</v>
      </c>
      <c r="V57" s="89" t="s">
        <v>0</v>
      </c>
      <c r="W57" s="89" t="s">
        <v>0</v>
      </c>
      <c r="X57" s="91">
        <f t="shared" si="0"/>
        <v>0</v>
      </c>
      <c r="Y57" s="89" t="s">
        <v>0</v>
      </c>
      <c r="Z57" s="89" t="s">
        <v>0</v>
      </c>
      <c r="AA57" s="89" t="s">
        <v>0</v>
      </c>
      <c r="AB57" s="91" t="s">
        <v>0</v>
      </c>
      <c r="AC57" s="89">
        <v>0</v>
      </c>
      <c r="AD57" s="89">
        <v>0</v>
      </c>
      <c r="AE57" s="89">
        <v>0</v>
      </c>
      <c r="AF57" s="89">
        <f t="shared" si="1"/>
        <v>0</v>
      </c>
      <c r="AG57" s="92"/>
      <c r="AH57" s="93">
        <v>180000</v>
      </c>
      <c r="AI57" s="94">
        <v>0</v>
      </c>
      <c r="AJ57" s="94">
        <v>0</v>
      </c>
      <c r="AK57" s="93">
        <f>SUM(Tableau8[[#This Row],[Terrain
(a)]:[Construction
(b)]])</f>
        <v>0</v>
      </c>
      <c r="AL57" s="95"/>
      <c r="AM57" s="96" t="s">
        <v>110</v>
      </c>
      <c r="AN57" s="86" t="s">
        <v>82</v>
      </c>
      <c r="AO57" s="102">
        <v>38077</v>
      </c>
      <c r="AP57" s="98" t="s">
        <v>0</v>
      </c>
      <c r="AQ57" s="113" t="s">
        <v>0</v>
      </c>
      <c r="AR57" s="100"/>
      <c r="AS57" s="101"/>
      <c r="AT57" s="102"/>
      <c r="AU57" s="103"/>
      <c r="AV57" s="137"/>
      <c r="AW57" s="105"/>
      <c r="AX57" s="106"/>
      <c r="AY57" s="106"/>
      <c r="AZ57" s="106"/>
      <c r="BA57" s="106"/>
      <c r="BB57" s="103"/>
      <c r="BC57" s="106"/>
      <c r="BD57" s="106"/>
      <c r="BE57" s="106"/>
      <c r="BF57" s="106"/>
      <c r="BG57" s="106"/>
      <c r="BH57" s="106"/>
      <c r="BI57" s="106"/>
    </row>
    <row r="58" spans="1:61" ht="13.5" hidden="1" customHeight="1" thickBot="1" x14ac:dyDescent="0.25">
      <c r="A58" s="82"/>
      <c r="B58" s="83"/>
      <c r="C58" s="84" t="s">
        <v>75</v>
      </c>
      <c r="D58" s="84" t="s">
        <v>71</v>
      </c>
      <c r="E58" s="84" t="s">
        <v>0</v>
      </c>
      <c r="F58" s="85" t="s">
        <v>111</v>
      </c>
      <c r="G58" s="86" t="s">
        <v>112</v>
      </c>
      <c r="H58" s="85" t="s">
        <v>78</v>
      </c>
      <c r="I58" s="86" t="s">
        <v>109</v>
      </c>
      <c r="J58" s="86" t="s">
        <v>87</v>
      </c>
      <c r="K58" s="135">
        <v>4.5</v>
      </c>
      <c r="L58" s="88"/>
      <c r="M58" s="136">
        <v>163</v>
      </c>
      <c r="N58" s="89" t="s">
        <v>0</v>
      </c>
      <c r="O58" s="89" t="s">
        <v>0</v>
      </c>
      <c r="P58" s="89" t="s">
        <v>0</v>
      </c>
      <c r="Q58" s="89" t="s">
        <v>0</v>
      </c>
      <c r="R58" s="90">
        <f>SUM(Tableau8[[#This Row],[Indicative
     /PPE]:[Autre]])</f>
        <v>163</v>
      </c>
      <c r="S58" s="89" t="s">
        <v>0</v>
      </c>
      <c r="T58" s="89" t="s">
        <v>0</v>
      </c>
      <c r="U58" s="89" t="s">
        <v>0</v>
      </c>
      <c r="V58" s="89" t="s">
        <v>0</v>
      </c>
      <c r="W58" s="89" t="s">
        <v>0</v>
      </c>
      <c r="X58" s="91">
        <f t="shared" si="0"/>
        <v>0</v>
      </c>
      <c r="Y58" s="89" t="s">
        <v>0</v>
      </c>
      <c r="Z58" s="89" t="s">
        <v>0</v>
      </c>
      <c r="AA58" s="89" t="s">
        <v>0</v>
      </c>
      <c r="AB58" s="91" t="s">
        <v>0</v>
      </c>
      <c r="AC58" s="89">
        <v>0</v>
      </c>
      <c r="AD58" s="89">
        <v>0</v>
      </c>
      <c r="AE58" s="89">
        <v>0</v>
      </c>
      <c r="AF58" s="89">
        <f t="shared" si="1"/>
        <v>0</v>
      </c>
      <c r="AG58" s="92"/>
      <c r="AH58" s="93">
        <v>210000</v>
      </c>
      <c r="AI58" s="94">
        <v>0</v>
      </c>
      <c r="AJ58" s="94">
        <v>0</v>
      </c>
      <c r="AK58" s="93">
        <f>SUM(Tableau8[[#This Row],[Terrain
(a)]:[Construction
(b)]])</f>
        <v>0</v>
      </c>
      <c r="AL58" s="95"/>
      <c r="AM58" s="96" t="s">
        <v>113</v>
      </c>
      <c r="AN58" s="86" t="s">
        <v>82</v>
      </c>
      <c r="AO58" s="102">
        <v>37621</v>
      </c>
      <c r="AP58" s="98" t="s">
        <v>0</v>
      </c>
      <c r="AQ58" s="113" t="s">
        <v>0</v>
      </c>
      <c r="AR58" s="100"/>
      <c r="AS58" s="101"/>
      <c r="AT58" s="102"/>
      <c r="AU58" s="103"/>
      <c r="AV58" s="137"/>
      <c r="AW58" s="105"/>
      <c r="AX58" s="106"/>
      <c r="AY58" s="106"/>
      <c r="AZ58" s="106"/>
      <c r="BA58" s="106"/>
      <c r="BB58" s="103"/>
      <c r="BC58" s="106"/>
      <c r="BD58" s="106"/>
      <c r="BE58" s="106"/>
      <c r="BF58" s="106"/>
      <c r="BG58" s="106"/>
      <c r="BH58" s="106"/>
      <c r="BI58" s="106"/>
    </row>
    <row r="59" spans="1:61" ht="13.5" hidden="1" customHeight="1" thickBot="1" x14ac:dyDescent="0.25">
      <c r="A59" s="82"/>
      <c r="B59" s="83"/>
      <c r="C59" s="84" t="s">
        <v>75</v>
      </c>
      <c r="D59" s="84" t="s">
        <v>71</v>
      </c>
      <c r="E59" s="84" t="s">
        <v>0</v>
      </c>
      <c r="F59" s="85" t="s">
        <v>114</v>
      </c>
      <c r="G59" s="86" t="s">
        <v>115</v>
      </c>
      <c r="H59" s="85" t="s">
        <v>78</v>
      </c>
      <c r="I59" s="86" t="s">
        <v>116</v>
      </c>
      <c r="J59" s="86" t="s">
        <v>80</v>
      </c>
      <c r="K59" s="135">
        <v>5.5</v>
      </c>
      <c r="L59" s="88"/>
      <c r="M59" s="136">
        <v>157</v>
      </c>
      <c r="N59" s="89" t="s">
        <v>0</v>
      </c>
      <c r="O59" s="89" t="s">
        <v>0</v>
      </c>
      <c r="P59" s="89" t="s">
        <v>0</v>
      </c>
      <c r="Q59" s="89" t="s">
        <v>0</v>
      </c>
      <c r="R59" s="90">
        <f>SUM(Tableau8[[#This Row],[Indicative
     /PPE]:[Autre]])</f>
        <v>157</v>
      </c>
      <c r="S59" s="89" t="s">
        <v>0</v>
      </c>
      <c r="T59" s="89" t="s">
        <v>0</v>
      </c>
      <c r="U59" s="89" t="s">
        <v>0</v>
      </c>
      <c r="V59" s="89" t="s">
        <v>0</v>
      </c>
      <c r="W59" s="89" t="s">
        <v>0</v>
      </c>
      <c r="X59" s="91">
        <f t="shared" si="0"/>
        <v>0</v>
      </c>
      <c r="Y59" s="89" t="s">
        <v>0</v>
      </c>
      <c r="Z59" s="89" t="s">
        <v>0</v>
      </c>
      <c r="AA59" s="89" t="s">
        <v>0</v>
      </c>
      <c r="AB59" s="91" t="s">
        <v>0</v>
      </c>
      <c r="AC59" s="89">
        <v>0</v>
      </c>
      <c r="AD59" s="89">
        <v>0</v>
      </c>
      <c r="AE59" s="89">
        <v>0</v>
      </c>
      <c r="AF59" s="89">
        <f t="shared" si="1"/>
        <v>0</v>
      </c>
      <c r="AG59" s="92"/>
      <c r="AH59" s="93">
        <v>430000</v>
      </c>
      <c r="AI59" s="94">
        <v>0</v>
      </c>
      <c r="AJ59" s="94">
        <v>0</v>
      </c>
      <c r="AK59" s="93">
        <f>SUM(Tableau8[[#This Row],[Terrain
(a)]:[Construction
(b)]])</f>
        <v>0</v>
      </c>
      <c r="AL59" s="95"/>
      <c r="AM59" s="96" t="s">
        <v>117</v>
      </c>
      <c r="AN59" s="86" t="s">
        <v>82</v>
      </c>
      <c r="AO59" s="102">
        <v>37955</v>
      </c>
      <c r="AP59" s="98" t="s">
        <v>0</v>
      </c>
      <c r="AQ59" s="113" t="s">
        <v>0</v>
      </c>
      <c r="AR59" s="100"/>
      <c r="AS59" s="101"/>
      <c r="AT59" s="102"/>
      <c r="AU59" s="103"/>
      <c r="AV59" s="137"/>
      <c r="AW59" s="105"/>
      <c r="AX59" s="106"/>
      <c r="AY59" s="106"/>
      <c r="AZ59" s="106"/>
      <c r="BA59" s="106"/>
      <c r="BB59" s="103"/>
      <c r="BC59" s="106"/>
      <c r="BD59" s="106"/>
      <c r="BE59" s="106"/>
      <c r="BF59" s="106"/>
      <c r="BG59" s="106"/>
      <c r="BH59" s="106"/>
      <c r="BI59" s="106"/>
    </row>
    <row r="60" spans="1:61" ht="13.5" hidden="1" customHeight="1" thickBot="1" x14ac:dyDescent="0.25">
      <c r="A60" s="82"/>
      <c r="B60" s="83"/>
      <c r="C60" s="138" t="s">
        <v>75</v>
      </c>
      <c r="D60" s="116" t="s">
        <v>71</v>
      </c>
      <c r="E60" s="116" t="s">
        <v>0</v>
      </c>
      <c r="F60" s="117" t="s">
        <v>118</v>
      </c>
      <c r="G60" s="118" t="s">
        <v>119</v>
      </c>
      <c r="H60" s="117" t="s">
        <v>78</v>
      </c>
      <c r="I60" s="118" t="s">
        <v>116</v>
      </c>
      <c r="J60" s="118" t="s">
        <v>87</v>
      </c>
      <c r="K60" s="139">
        <v>5.5</v>
      </c>
      <c r="L60" s="88"/>
      <c r="M60" s="140">
        <v>175</v>
      </c>
      <c r="N60" s="120" t="s">
        <v>0</v>
      </c>
      <c r="O60" s="120" t="s">
        <v>0</v>
      </c>
      <c r="P60" s="120" t="s">
        <v>0</v>
      </c>
      <c r="Q60" s="120" t="s">
        <v>0</v>
      </c>
      <c r="R60" s="121">
        <f>SUM(Tableau8[[#This Row],[Indicative
     /PPE]:[Autre]])</f>
        <v>175</v>
      </c>
      <c r="S60" s="120" t="s">
        <v>0</v>
      </c>
      <c r="T60" s="120" t="s">
        <v>0</v>
      </c>
      <c r="U60" s="120" t="s">
        <v>0</v>
      </c>
      <c r="V60" s="120" t="s">
        <v>0</v>
      </c>
      <c r="W60" s="120" t="s">
        <v>0</v>
      </c>
      <c r="X60" s="122">
        <f t="shared" si="0"/>
        <v>0</v>
      </c>
      <c r="Y60" s="123" t="s">
        <v>0</v>
      </c>
      <c r="Z60" s="120" t="s">
        <v>0</v>
      </c>
      <c r="AA60" s="120" t="s">
        <v>0</v>
      </c>
      <c r="AB60" s="122" t="s">
        <v>0</v>
      </c>
      <c r="AC60" s="120">
        <v>0</v>
      </c>
      <c r="AD60" s="120">
        <v>0</v>
      </c>
      <c r="AE60" s="120">
        <v>0</v>
      </c>
      <c r="AF60" s="120">
        <f t="shared" si="1"/>
        <v>0</v>
      </c>
      <c r="AG60" s="92"/>
      <c r="AH60" s="141">
        <v>490000</v>
      </c>
      <c r="AI60" s="125">
        <v>0</v>
      </c>
      <c r="AJ60" s="125">
        <v>0</v>
      </c>
      <c r="AK60" s="126">
        <f>SUM(Tableau8[[#This Row],[Terrain
(a)]:[Construction
(b)]])</f>
        <v>0</v>
      </c>
      <c r="AL60" s="95"/>
      <c r="AM60" s="142" t="s">
        <v>120</v>
      </c>
      <c r="AN60" s="118" t="s">
        <v>82</v>
      </c>
      <c r="AO60" s="132">
        <v>38077</v>
      </c>
      <c r="AP60" s="129" t="s">
        <v>0</v>
      </c>
      <c r="AQ60" s="134" t="s">
        <v>0</v>
      </c>
      <c r="AR60" s="100"/>
      <c r="AS60" s="131"/>
      <c r="AT60" s="132"/>
      <c r="AU60" s="132"/>
      <c r="AV60" s="143"/>
      <c r="AW60" s="116"/>
      <c r="AX60" s="134"/>
      <c r="AY60" s="134"/>
      <c r="AZ60" s="134"/>
      <c r="BA60" s="134"/>
      <c r="BB60" s="132"/>
      <c r="BC60" s="134"/>
      <c r="BD60" s="134"/>
      <c r="BE60" s="134"/>
      <c r="BF60" s="134"/>
      <c r="BG60" s="134"/>
      <c r="BH60" s="134"/>
      <c r="BI60" s="134"/>
    </row>
    <row r="61" spans="1:61" ht="13.5" hidden="1" customHeight="1" thickBot="1" x14ac:dyDescent="0.25">
      <c r="A61" s="82"/>
      <c r="B61" s="83"/>
      <c r="C61" s="84" t="s">
        <v>121</v>
      </c>
      <c r="D61" s="84" t="s">
        <v>71</v>
      </c>
      <c r="E61" s="84" t="s">
        <v>0</v>
      </c>
      <c r="F61" s="85" t="s">
        <v>122</v>
      </c>
      <c r="G61" s="86" t="s">
        <v>123</v>
      </c>
      <c r="H61" s="85" t="s">
        <v>124</v>
      </c>
      <c r="I61" s="86" t="s">
        <v>79</v>
      </c>
      <c r="J61" s="86" t="s">
        <v>87</v>
      </c>
      <c r="K61" s="135">
        <v>3.5</v>
      </c>
      <c r="L61" s="88"/>
      <c r="M61" s="136">
        <v>129</v>
      </c>
      <c r="N61" s="89" t="s">
        <v>0</v>
      </c>
      <c r="O61" s="89" t="s">
        <v>0</v>
      </c>
      <c r="P61" s="89" t="s">
        <v>0</v>
      </c>
      <c r="Q61" s="89" t="s">
        <v>0</v>
      </c>
      <c r="R61" s="90">
        <f>SUM(Tableau8[[#This Row],[Indicative
     /PPE]:[Autre]])</f>
        <v>129</v>
      </c>
      <c r="S61" s="89" t="s">
        <v>0</v>
      </c>
      <c r="T61" s="89" t="s">
        <v>0</v>
      </c>
      <c r="U61" s="89" t="s">
        <v>0</v>
      </c>
      <c r="V61" s="89" t="s">
        <v>0</v>
      </c>
      <c r="W61" s="89" t="s">
        <v>0</v>
      </c>
      <c r="X61" s="91">
        <f t="shared" si="0"/>
        <v>0</v>
      </c>
      <c r="Y61" s="89" t="s">
        <v>0</v>
      </c>
      <c r="Z61" s="89" t="s">
        <v>0</v>
      </c>
      <c r="AA61" s="89" t="s">
        <v>0</v>
      </c>
      <c r="AB61" s="91" t="s">
        <v>0</v>
      </c>
      <c r="AC61" s="89">
        <v>0</v>
      </c>
      <c r="AD61" s="89">
        <v>0</v>
      </c>
      <c r="AE61" s="89">
        <v>0</v>
      </c>
      <c r="AF61" s="89">
        <f t="shared" si="1"/>
        <v>0</v>
      </c>
      <c r="AG61" s="92"/>
      <c r="AH61" s="93">
        <v>370000</v>
      </c>
      <c r="AI61" s="94">
        <v>0</v>
      </c>
      <c r="AJ61" s="94">
        <v>0</v>
      </c>
      <c r="AK61" s="93">
        <f>SUM(Tableau8[[#This Row],[Terrain
(a)]:[Construction
(b)]])</f>
        <v>0</v>
      </c>
      <c r="AL61" s="95"/>
      <c r="AM61" s="96" t="s">
        <v>125</v>
      </c>
      <c r="AN61" s="86" t="s">
        <v>82</v>
      </c>
      <c r="AO61" s="102">
        <v>38709</v>
      </c>
      <c r="AP61" s="98" t="s">
        <v>0</v>
      </c>
      <c r="AQ61" s="113" t="s">
        <v>0</v>
      </c>
      <c r="AR61" s="100"/>
      <c r="AS61" s="101" t="str">
        <f>Tableau8[[#This Row],[Adresse]]</f>
        <v>Rue du Nord 121</v>
      </c>
      <c r="AT61" s="102">
        <v>37681</v>
      </c>
      <c r="AU61" s="103">
        <v>38717</v>
      </c>
      <c r="AV61" s="104">
        <f>Tableau8[[#This Row],[Fin]]-Tableau8[[#This Row],[Début]]</f>
        <v>1036</v>
      </c>
      <c r="AW61" s="105" t="s">
        <v>126</v>
      </c>
      <c r="AX61" s="106" t="s">
        <v>127</v>
      </c>
      <c r="AY61" s="106" t="s">
        <v>128</v>
      </c>
      <c r="AZ61" s="106" t="s">
        <v>129</v>
      </c>
      <c r="BA61" s="106" t="s">
        <v>130</v>
      </c>
      <c r="BB61" s="103"/>
      <c r="BC61" s="106"/>
      <c r="BD61" s="106"/>
      <c r="BE61" s="113" t="s">
        <v>131</v>
      </c>
      <c r="BF61" s="106" t="s">
        <v>132</v>
      </c>
      <c r="BG61" s="106"/>
      <c r="BH61" s="106"/>
      <c r="BI61" s="106"/>
    </row>
    <row r="62" spans="1:61" ht="13.5" hidden="1" customHeight="1" thickBot="1" x14ac:dyDescent="0.25">
      <c r="A62" s="82"/>
      <c r="B62" s="83"/>
      <c r="C62" s="84" t="s">
        <v>121</v>
      </c>
      <c r="D62" s="84" t="s">
        <v>71</v>
      </c>
      <c r="E62" s="84" t="s">
        <v>0</v>
      </c>
      <c r="F62" s="85" t="s">
        <v>133</v>
      </c>
      <c r="G62" s="86" t="s">
        <v>134</v>
      </c>
      <c r="H62" s="85" t="s">
        <v>124</v>
      </c>
      <c r="I62" s="86" t="s">
        <v>135</v>
      </c>
      <c r="J62" s="86" t="s">
        <v>87</v>
      </c>
      <c r="K62" s="135">
        <v>5.5</v>
      </c>
      <c r="L62" s="88"/>
      <c r="M62" s="136">
        <v>132</v>
      </c>
      <c r="N62" s="89" t="s">
        <v>0</v>
      </c>
      <c r="O62" s="89" t="s">
        <v>0</v>
      </c>
      <c r="P62" s="89" t="s">
        <v>0</v>
      </c>
      <c r="Q62" s="89" t="s">
        <v>0</v>
      </c>
      <c r="R62" s="90">
        <f>SUM(Tableau8[[#This Row],[Indicative
     /PPE]:[Autre]])</f>
        <v>132</v>
      </c>
      <c r="S62" s="89" t="s">
        <v>0</v>
      </c>
      <c r="T62" s="89" t="s">
        <v>0</v>
      </c>
      <c r="U62" s="89" t="s">
        <v>0</v>
      </c>
      <c r="V62" s="89" t="s">
        <v>0</v>
      </c>
      <c r="W62" s="89" t="s">
        <v>0</v>
      </c>
      <c r="X62" s="91">
        <f t="shared" si="0"/>
        <v>0</v>
      </c>
      <c r="Y62" s="89" t="s">
        <v>0</v>
      </c>
      <c r="Z62" s="89" t="s">
        <v>0</v>
      </c>
      <c r="AA62" s="89" t="s">
        <v>0</v>
      </c>
      <c r="AB62" s="91" t="s">
        <v>0</v>
      </c>
      <c r="AC62" s="89">
        <v>0</v>
      </c>
      <c r="AD62" s="89">
        <v>0</v>
      </c>
      <c r="AE62" s="89">
        <v>0</v>
      </c>
      <c r="AF62" s="89">
        <f t="shared" si="1"/>
        <v>0</v>
      </c>
      <c r="AG62" s="92"/>
      <c r="AH62" s="93">
        <v>385000</v>
      </c>
      <c r="AI62" s="94">
        <v>0</v>
      </c>
      <c r="AJ62" s="94">
        <v>0</v>
      </c>
      <c r="AK62" s="93">
        <f>SUM(Tableau8[[#This Row],[Terrain
(a)]:[Construction
(b)]])</f>
        <v>0</v>
      </c>
      <c r="AL62" s="95"/>
      <c r="AM62" s="96" t="s">
        <v>136</v>
      </c>
      <c r="AN62" s="86" t="s">
        <v>82</v>
      </c>
      <c r="AO62" s="102">
        <v>38709</v>
      </c>
      <c r="AP62" s="98" t="s">
        <v>0</v>
      </c>
      <c r="AQ62" s="113" t="s">
        <v>0</v>
      </c>
      <c r="AR62" s="100"/>
      <c r="AS62" s="101"/>
      <c r="AT62" s="102"/>
      <c r="AU62" s="103"/>
      <c r="AV62" s="104"/>
      <c r="AW62" s="105"/>
      <c r="AX62" s="106"/>
      <c r="AY62" s="106"/>
      <c r="AZ62" s="106"/>
      <c r="BA62" s="106"/>
      <c r="BB62" s="103"/>
      <c r="BC62" s="106"/>
      <c r="BD62" s="106"/>
      <c r="BE62" s="106"/>
      <c r="BF62" s="106"/>
      <c r="BG62" s="106"/>
      <c r="BH62" s="106"/>
      <c r="BI62" s="106"/>
    </row>
    <row r="63" spans="1:61" ht="13.5" hidden="1" customHeight="1" thickBot="1" x14ac:dyDescent="0.25">
      <c r="A63" s="82"/>
      <c r="B63" s="83"/>
      <c r="C63" s="84" t="s">
        <v>121</v>
      </c>
      <c r="D63" s="84" t="s">
        <v>71</v>
      </c>
      <c r="E63" s="84" t="s">
        <v>0</v>
      </c>
      <c r="F63" s="85" t="s">
        <v>137</v>
      </c>
      <c r="G63" s="86" t="s">
        <v>138</v>
      </c>
      <c r="H63" s="85" t="s">
        <v>124</v>
      </c>
      <c r="I63" s="86" t="s">
        <v>135</v>
      </c>
      <c r="J63" s="86" t="s">
        <v>80</v>
      </c>
      <c r="K63" s="135">
        <v>4.5</v>
      </c>
      <c r="L63" s="88"/>
      <c r="M63" s="136">
        <v>98</v>
      </c>
      <c r="N63" s="89" t="s">
        <v>0</v>
      </c>
      <c r="O63" s="89" t="s">
        <v>0</v>
      </c>
      <c r="P63" s="89" t="s">
        <v>0</v>
      </c>
      <c r="Q63" s="89" t="s">
        <v>0</v>
      </c>
      <c r="R63" s="90">
        <f>SUM(Tableau8[[#This Row],[Indicative
     /PPE]:[Autre]])</f>
        <v>98</v>
      </c>
      <c r="S63" s="89" t="s">
        <v>0</v>
      </c>
      <c r="T63" s="89" t="s">
        <v>0</v>
      </c>
      <c r="U63" s="89" t="s">
        <v>0</v>
      </c>
      <c r="V63" s="89" t="s">
        <v>0</v>
      </c>
      <c r="W63" s="89" t="s">
        <v>0</v>
      </c>
      <c r="X63" s="91">
        <f t="shared" si="0"/>
        <v>0</v>
      </c>
      <c r="Y63" s="89" t="s">
        <v>0</v>
      </c>
      <c r="Z63" s="89" t="s">
        <v>0</v>
      </c>
      <c r="AA63" s="89" t="s">
        <v>0</v>
      </c>
      <c r="AB63" s="91" t="s">
        <v>0</v>
      </c>
      <c r="AC63" s="89">
        <v>0</v>
      </c>
      <c r="AD63" s="89">
        <v>0</v>
      </c>
      <c r="AE63" s="89">
        <v>0</v>
      </c>
      <c r="AF63" s="89">
        <f t="shared" si="1"/>
        <v>0</v>
      </c>
      <c r="AG63" s="92"/>
      <c r="AH63" s="93">
        <v>290000</v>
      </c>
      <c r="AI63" s="94">
        <v>0</v>
      </c>
      <c r="AJ63" s="94">
        <v>0</v>
      </c>
      <c r="AK63" s="93">
        <f>SUM(Tableau8[[#This Row],[Terrain
(a)]:[Construction
(b)]])</f>
        <v>0</v>
      </c>
      <c r="AL63" s="95"/>
      <c r="AM63" s="96" t="s">
        <v>139</v>
      </c>
      <c r="AN63" s="86" t="s">
        <v>82</v>
      </c>
      <c r="AO63" s="102">
        <v>38709</v>
      </c>
      <c r="AP63" s="98" t="s">
        <v>0</v>
      </c>
      <c r="AQ63" s="113" t="s">
        <v>0</v>
      </c>
      <c r="AR63" s="100"/>
      <c r="AS63" s="101"/>
      <c r="AT63" s="102"/>
      <c r="AU63" s="103"/>
      <c r="AV63" s="104"/>
      <c r="AW63" s="105"/>
      <c r="AX63" s="106"/>
      <c r="AY63" s="106"/>
      <c r="AZ63" s="106"/>
      <c r="BA63" s="106"/>
      <c r="BB63" s="103"/>
      <c r="BC63" s="106"/>
      <c r="BD63" s="106"/>
      <c r="BE63" s="106"/>
      <c r="BF63" s="106"/>
      <c r="BG63" s="106"/>
      <c r="BH63" s="106"/>
      <c r="BI63" s="106"/>
    </row>
    <row r="64" spans="1:61" ht="13.5" hidden="1" customHeight="1" thickBot="1" x14ac:dyDescent="0.25">
      <c r="A64" s="82"/>
      <c r="B64" s="83"/>
      <c r="C64" s="84" t="s">
        <v>121</v>
      </c>
      <c r="D64" s="84" t="s">
        <v>71</v>
      </c>
      <c r="E64" s="84" t="s">
        <v>0</v>
      </c>
      <c r="F64" s="85" t="s">
        <v>140</v>
      </c>
      <c r="G64" s="86" t="s">
        <v>141</v>
      </c>
      <c r="H64" s="85" t="s">
        <v>124</v>
      </c>
      <c r="I64" s="86" t="s">
        <v>142</v>
      </c>
      <c r="J64" s="86" t="s">
        <v>87</v>
      </c>
      <c r="K64" s="135">
        <v>5.5</v>
      </c>
      <c r="L64" s="88"/>
      <c r="M64" s="136">
        <v>133</v>
      </c>
      <c r="N64" s="89" t="s">
        <v>0</v>
      </c>
      <c r="O64" s="89" t="s">
        <v>0</v>
      </c>
      <c r="P64" s="89" t="s">
        <v>0</v>
      </c>
      <c r="Q64" s="89" t="s">
        <v>0</v>
      </c>
      <c r="R64" s="90">
        <f>SUM(Tableau8[[#This Row],[Indicative
     /PPE]:[Autre]])</f>
        <v>133</v>
      </c>
      <c r="S64" s="89" t="s">
        <v>0</v>
      </c>
      <c r="T64" s="89" t="s">
        <v>0</v>
      </c>
      <c r="U64" s="89" t="s">
        <v>0</v>
      </c>
      <c r="V64" s="89" t="s">
        <v>0</v>
      </c>
      <c r="W64" s="89" t="s">
        <v>0</v>
      </c>
      <c r="X64" s="91">
        <f t="shared" si="0"/>
        <v>0</v>
      </c>
      <c r="Y64" s="89" t="s">
        <v>0</v>
      </c>
      <c r="Z64" s="89" t="s">
        <v>0</v>
      </c>
      <c r="AA64" s="89" t="s">
        <v>0</v>
      </c>
      <c r="AB64" s="91" t="s">
        <v>0</v>
      </c>
      <c r="AC64" s="89">
        <v>0</v>
      </c>
      <c r="AD64" s="89">
        <v>0</v>
      </c>
      <c r="AE64" s="89">
        <v>0</v>
      </c>
      <c r="AF64" s="89">
        <f t="shared" si="1"/>
        <v>0</v>
      </c>
      <c r="AG64" s="92"/>
      <c r="AH64" s="93">
        <v>390000</v>
      </c>
      <c r="AI64" s="94">
        <v>0</v>
      </c>
      <c r="AJ64" s="94">
        <v>0</v>
      </c>
      <c r="AK64" s="93">
        <f>SUM(Tableau8[[#This Row],[Terrain
(a)]:[Construction
(b)]])</f>
        <v>0</v>
      </c>
      <c r="AL64" s="95"/>
      <c r="AM64" s="96" t="s">
        <v>143</v>
      </c>
      <c r="AN64" s="86" t="s">
        <v>82</v>
      </c>
      <c r="AO64" s="102">
        <v>38709</v>
      </c>
      <c r="AP64" s="98" t="s">
        <v>0</v>
      </c>
      <c r="AQ64" s="113" t="s">
        <v>0</v>
      </c>
      <c r="AR64" s="100"/>
      <c r="AS64" s="101"/>
      <c r="AT64" s="102"/>
      <c r="AU64" s="103"/>
      <c r="AV64" s="104"/>
      <c r="AW64" s="105"/>
      <c r="AX64" s="106"/>
      <c r="AY64" s="106"/>
      <c r="AZ64" s="106"/>
      <c r="BA64" s="106"/>
      <c r="BB64" s="103"/>
      <c r="BC64" s="106"/>
      <c r="BD64" s="106"/>
      <c r="BE64" s="106"/>
      <c r="BF64" s="106"/>
      <c r="BG64" s="106"/>
      <c r="BH64" s="106"/>
      <c r="BI64" s="106"/>
    </row>
    <row r="65" spans="1:75" s="81" customFormat="1" ht="13.5" hidden="1" customHeight="1" thickBot="1" x14ac:dyDescent="0.3">
      <c r="A65" s="82"/>
      <c r="B65" s="83"/>
      <c r="C65" s="84" t="s">
        <v>121</v>
      </c>
      <c r="D65" s="84" t="s">
        <v>71</v>
      </c>
      <c r="E65" s="84" t="s">
        <v>0</v>
      </c>
      <c r="F65" s="85" t="s">
        <v>144</v>
      </c>
      <c r="G65" s="86" t="s">
        <v>145</v>
      </c>
      <c r="H65" s="85" t="s">
        <v>124</v>
      </c>
      <c r="I65" s="86" t="s">
        <v>142</v>
      </c>
      <c r="J65" s="86" t="s">
        <v>80</v>
      </c>
      <c r="K65" s="135">
        <v>4.5</v>
      </c>
      <c r="L65" s="88"/>
      <c r="M65" s="136">
        <v>97</v>
      </c>
      <c r="N65" s="89" t="s">
        <v>0</v>
      </c>
      <c r="O65" s="89" t="s">
        <v>0</v>
      </c>
      <c r="P65" s="89" t="s">
        <v>0</v>
      </c>
      <c r="Q65" s="89" t="s">
        <v>0</v>
      </c>
      <c r="R65" s="90">
        <f>SUM(Tableau8[[#This Row],[Indicative
     /PPE]:[Autre]])</f>
        <v>97</v>
      </c>
      <c r="S65" s="89" t="s">
        <v>0</v>
      </c>
      <c r="T65" s="89" t="s">
        <v>0</v>
      </c>
      <c r="U65" s="89" t="s">
        <v>0</v>
      </c>
      <c r="V65" s="89" t="s">
        <v>0</v>
      </c>
      <c r="W65" s="89" t="s">
        <v>0</v>
      </c>
      <c r="X65" s="91">
        <f t="shared" si="0"/>
        <v>0</v>
      </c>
      <c r="Y65" s="89" t="s">
        <v>0</v>
      </c>
      <c r="Z65" s="89" t="s">
        <v>0</v>
      </c>
      <c r="AA65" s="89" t="s">
        <v>0</v>
      </c>
      <c r="AB65" s="91" t="s">
        <v>0</v>
      </c>
      <c r="AC65" s="89">
        <v>0</v>
      </c>
      <c r="AD65" s="89">
        <v>0</v>
      </c>
      <c r="AE65" s="89">
        <v>0</v>
      </c>
      <c r="AF65" s="89">
        <f t="shared" si="1"/>
        <v>0</v>
      </c>
      <c r="AG65" s="92"/>
      <c r="AH65" s="93">
        <v>295000</v>
      </c>
      <c r="AI65" s="94">
        <v>0</v>
      </c>
      <c r="AJ65" s="94">
        <v>0</v>
      </c>
      <c r="AK65" s="93">
        <f>SUM(Tableau8[[#This Row],[Terrain
(a)]:[Construction
(b)]])</f>
        <v>0</v>
      </c>
      <c r="AL65" s="95"/>
      <c r="AM65" s="96" t="s">
        <v>146</v>
      </c>
      <c r="AN65" s="86" t="s">
        <v>82</v>
      </c>
      <c r="AO65" s="102">
        <v>38640</v>
      </c>
      <c r="AP65" s="98" t="s">
        <v>0</v>
      </c>
      <c r="AQ65" s="113" t="s">
        <v>0</v>
      </c>
      <c r="AR65" s="100"/>
      <c r="AS65" s="101"/>
      <c r="AT65" s="102"/>
      <c r="AU65" s="103"/>
      <c r="AV65" s="104"/>
      <c r="AW65" s="105"/>
      <c r="AX65" s="106"/>
      <c r="AY65" s="106"/>
      <c r="AZ65" s="106"/>
      <c r="BA65" s="106"/>
      <c r="BB65" s="103"/>
      <c r="BC65" s="106"/>
      <c r="BD65" s="106"/>
      <c r="BE65" s="106"/>
      <c r="BF65" s="106"/>
      <c r="BG65" s="106"/>
      <c r="BH65" s="106"/>
      <c r="BI65" s="106"/>
      <c r="BJ65" s="80"/>
      <c r="BK65" s="80"/>
      <c r="BL65" s="80"/>
      <c r="BM65" s="80"/>
      <c r="BN65" s="80"/>
      <c r="BO65" s="80"/>
      <c r="BP65" s="80"/>
      <c r="BQ65" s="80"/>
      <c r="BR65" s="80"/>
      <c r="BS65" s="80"/>
      <c r="BT65" s="80"/>
      <c r="BU65" s="80"/>
      <c r="BV65" s="80"/>
      <c r="BW65" s="80"/>
    </row>
    <row r="66" spans="1:75" s="81" customFormat="1" ht="13.5" hidden="1" customHeight="1" thickBot="1" x14ac:dyDescent="0.3">
      <c r="A66" s="82"/>
      <c r="B66" s="83"/>
      <c r="C66" s="84" t="s">
        <v>121</v>
      </c>
      <c r="D66" s="84" t="s">
        <v>71</v>
      </c>
      <c r="E66" s="84" t="s">
        <v>0</v>
      </c>
      <c r="F66" s="85" t="s">
        <v>147</v>
      </c>
      <c r="G66" s="86" t="s">
        <v>148</v>
      </c>
      <c r="H66" s="85" t="s">
        <v>124</v>
      </c>
      <c r="I66" s="86" t="s">
        <v>102</v>
      </c>
      <c r="J66" s="86" t="s">
        <v>87</v>
      </c>
      <c r="K66" s="135">
        <v>5.5</v>
      </c>
      <c r="L66" s="88"/>
      <c r="M66" s="136">
        <v>134</v>
      </c>
      <c r="N66" s="89" t="s">
        <v>0</v>
      </c>
      <c r="O66" s="89" t="s">
        <v>0</v>
      </c>
      <c r="P66" s="89" t="s">
        <v>0</v>
      </c>
      <c r="Q66" s="89" t="s">
        <v>0</v>
      </c>
      <c r="R66" s="90">
        <f>SUM(Tableau8[[#This Row],[Indicative
     /PPE]:[Autre]])</f>
        <v>134</v>
      </c>
      <c r="S66" s="89" t="s">
        <v>0</v>
      </c>
      <c r="T66" s="89" t="s">
        <v>0</v>
      </c>
      <c r="U66" s="89" t="s">
        <v>0</v>
      </c>
      <c r="V66" s="89" t="s">
        <v>0</v>
      </c>
      <c r="W66" s="89" t="s">
        <v>0</v>
      </c>
      <c r="X66" s="91">
        <f t="shared" si="0"/>
        <v>0</v>
      </c>
      <c r="Y66" s="89" t="s">
        <v>0</v>
      </c>
      <c r="Z66" s="89" t="s">
        <v>0</v>
      </c>
      <c r="AA66" s="89" t="s">
        <v>0</v>
      </c>
      <c r="AB66" s="91" t="s">
        <v>0</v>
      </c>
      <c r="AC66" s="89">
        <v>0</v>
      </c>
      <c r="AD66" s="89">
        <v>0</v>
      </c>
      <c r="AE66" s="89">
        <v>0</v>
      </c>
      <c r="AF66" s="89">
        <f t="shared" si="1"/>
        <v>0</v>
      </c>
      <c r="AG66" s="92"/>
      <c r="AH66" s="93">
        <v>395000</v>
      </c>
      <c r="AI66" s="94">
        <v>0</v>
      </c>
      <c r="AJ66" s="94">
        <v>0</v>
      </c>
      <c r="AK66" s="93">
        <f>SUM(Tableau8[[#This Row],[Terrain
(a)]:[Construction
(b)]])</f>
        <v>0</v>
      </c>
      <c r="AL66" s="95"/>
      <c r="AM66" s="96" t="s">
        <v>149</v>
      </c>
      <c r="AN66" s="86" t="s">
        <v>82</v>
      </c>
      <c r="AO66" s="102">
        <v>38717</v>
      </c>
      <c r="AP66" s="98" t="s">
        <v>0</v>
      </c>
      <c r="AQ66" s="113" t="s">
        <v>0</v>
      </c>
      <c r="AR66" s="100"/>
      <c r="AS66" s="101"/>
      <c r="AT66" s="102"/>
      <c r="AU66" s="103"/>
      <c r="AV66" s="104"/>
      <c r="AW66" s="105"/>
      <c r="AX66" s="106"/>
      <c r="AY66" s="106"/>
      <c r="AZ66" s="106"/>
      <c r="BA66" s="106"/>
      <c r="BB66" s="103"/>
      <c r="BC66" s="106"/>
      <c r="BD66" s="106"/>
      <c r="BE66" s="106"/>
      <c r="BF66" s="106"/>
      <c r="BG66" s="106"/>
      <c r="BH66" s="106"/>
      <c r="BI66" s="106"/>
      <c r="BJ66" s="80"/>
      <c r="BK66" s="80"/>
      <c r="BL66" s="80"/>
      <c r="BM66" s="80"/>
      <c r="BN66" s="80"/>
      <c r="BO66" s="80"/>
      <c r="BP66" s="80"/>
      <c r="BQ66" s="80"/>
      <c r="BR66" s="80"/>
      <c r="BS66" s="80"/>
      <c r="BT66" s="80"/>
      <c r="BU66" s="80"/>
      <c r="BV66" s="80"/>
      <c r="BW66" s="80"/>
    </row>
    <row r="67" spans="1:75" s="81" customFormat="1" ht="13.5" hidden="1" customHeight="1" thickBot="1" x14ac:dyDescent="0.3">
      <c r="A67" s="82"/>
      <c r="B67" s="83"/>
      <c r="C67" s="84" t="s">
        <v>121</v>
      </c>
      <c r="D67" s="84" t="s">
        <v>71</v>
      </c>
      <c r="E67" s="84" t="s">
        <v>0</v>
      </c>
      <c r="F67" s="85" t="s">
        <v>150</v>
      </c>
      <c r="G67" s="86" t="s">
        <v>151</v>
      </c>
      <c r="H67" s="85" t="s">
        <v>124</v>
      </c>
      <c r="I67" s="86" t="s">
        <v>152</v>
      </c>
      <c r="J67" s="86" t="s">
        <v>80</v>
      </c>
      <c r="K67" s="135">
        <v>4.5</v>
      </c>
      <c r="L67" s="88"/>
      <c r="M67" s="136">
        <v>98</v>
      </c>
      <c r="N67" s="89" t="s">
        <v>0</v>
      </c>
      <c r="O67" s="89" t="s">
        <v>0</v>
      </c>
      <c r="P67" s="89" t="s">
        <v>0</v>
      </c>
      <c r="Q67" s="89" t="s">
        <v>0</v>
      </c>
      <c r="R67" s="90">
        <f>SUM(Tableau8[[#This Row],[Indicative
     /PPE]:[Autre]])</f>
        <v>98</v>
      </c>
      <c r="S67" s="89" t="s">
        <v>0</v>
      </c>
      <c r="T67" s="89" t="s">
        <v>0</v>
      </c>
      <c r="U67" s="89" t="s">
        <v>0</v>
      </c>
      <c r="V67" s="89" t="s">
        <v>0</v>
      </c>
      <c r="W67" s="89" t="s">
        <v>0</v>
      </c>
      <c r="X67" s="91">
        <f t="shared" si="0"/>
        <v>0</v>
      </c>
      <c r="Y67" s="89" t="s">
        <v>0</v>
      </c>
      <c r="Z67" s="89" t="s">
        <v>0</v>
      </c>
      <c r="AA67" s="89" t="s">
        <v>0</v>
      </c>
      <c r="AB67" s="91" t="s">
        <v>0</v>
      </c>
      <c r="AC67" s="89">
        <v>0</v>
      </c>
      <c r="AD67" s="89">
        <v>0</v>
      </c>
      <c r="AE67" s="89">
        <v>0</v>
      </c>
      <c r="AF67" s="89">
        <f t="shared" si="1"/>
        <v>0</v>
      </c>
      <c r="AG67" s="92"/>
      <c r="AH67" s="93">
        <v>300000</v>
      </c>
      <c r="AI67" s="94">
        <v>0</v>
      </c>
      <c r="AJ67" s="94">
        <v>0</v>
      </c>
      <c r="AK67" s="93">
        <f>SUM(Tableau8[[#This Row],[Terrain
(a)]:[Construction
(b)]])</f>
        <v>0</v>
      </c>
      <c r="AL67" s="95"/>
      <c r="AM67" s="96" t="s">
        <v>153</v>
      </c>
      <c r="AN67" s="86" t="s">
        <v>82</v>
      </c>
      <c r="AO67" s="102">
        <v>38717</v>
      </c>
      <c r="AP67" s="98" t="s">
        <v>0</v>
      </c>
      <c r="AQ67" s="113" t="s">
        <v>0</v>
      </c>
      <c r="AR67" s="100"/>
      <c r="AS67" s="101"/>
      <c r="AT67" s="102"/>
      <c r="AU67" s="103"/>
      <c r="AV67" s="104"/>
      <c r="AW67" s="105"/>
      <c r="AX67" s="106"/>
      <c r="AY67" s="106"/>
      <c r="AZ67" s="106"/>
      <c r="BA67" s="106"/>
      <c r="BB67" s="103"/>
      <c r="BC67" s="106"/>
      <c r="BD67" s="106"/>
      <c r="BE67" s="106"/>
      <c r="BF67" s="106"/>
      <c r="BG67" s="106"/>
      <c r="BH67" s="106"/>
      <c r="BI67" s="106"/>
      <c r="BJ67" s="80"/>
      <c r="BK67" s="80"/>
      <c r="BL67" s="80"/>
      <c r="BM67" s="80"/>
      <c r="BN67" s="80"/>
      <c r="BO67" s="80"/>
      <c r="BP67" s="80"/>
      <c r="BQ67" s="80"/>
      <c r="BR67" s="80"/>
      <c r="BS67" s="80"/>
      <c r="BT67" s="80"/>
      <c r="BU67" s="80"/>
      <c r="BV67" s="80"/>
      <c r="BW67" s="80"/>
    </row>
    <row r="68" spans="1:75" s="81" customFormat="1" ht="13.5" hidden="1" customHeight="1" thickBot="1" x14ac:dyDescent="0.3">
      <c r="A68" s="82"/>
      <c r="B68" s="83"/>
      <c r="C68" s="84" t="s">
        <v>121</v>
      </c>
      <c r="D68" s="84" t="s">
        <v>71</v>
      </c>
      <c r="E68" s="84" t="s">
        <v>0</v>
      </c>
      <c r="F68" s="85" t="s">
        <v>154</v>
      </c>
      <c r="G68" s="86" t="s">
        <v>155</v>
      </c>
      <c r="H68" s="85" t="s">
        <v>124</v>
      </c>
      <c r="I68" s="86" t="s">
        <v>156</v>
      </c>
      <c r="J68" s="86" t="s">
        <v>87</v>
      </c>
      <c r="K68" s="135">
        <v>4.5</v>
      </c>
      <c r="L68" s="88"/>
      <c r="M68" s="136">
        <v>132</v>
      </c>
      <c r="N68" s="89" t="s">
        <v>0</v>
      </c>
      <c r="O68" s="89" t="s">
        <v>0</v>
      </c>
      <c r="P68" s="89" t="s">
        <v>0</v>
      </c>
      <c r="Q68" s="89" t="s">
        <v>0</v>
      </c>
      <c r="R68" s="90">
        <f>SUM(Tableau8[[#This Row],[Indicative
     /PPE]:[Autre]])</f>
        <v>132</v>
      </c>
      <c r="S68" s="89" t="s">
        <v>0</v>
      </c>
      <c r="T68" s="89" t="s">
        <v>0</v>
      </c>
      <c r="U68" s="89" t="s">
        <v>0</v>
      </c>
      <c r="V68" s="89" t="s">
        <v>0</v>
      </c>
      <c r="W68" s="89" t="s">
        <v>0</v>
      </c>
      <c r="X68" s="91">
        <f t="shared" si="0"/>
        <v>0</v>
      </c>
      <c r="Y68" s="89" t="s">
        <v>0</v>
      </c>
      <c r="Z68" s="89" t="s">
        <v>0</v>
      </c>
      <c r="AA68" s="89" t="s">
        <v>0</v>
      </c>
      <c r="AB68" s="91" t="s">
        <v>0</v>
      </c>
      <c r="AC68" s="89">
        <v>0</v>
      </c>
      <c r="AD68" s="89">
        <v>0</v>
      </c>
      <c r="AE68" s="89">
        <v>0</v>
      </c>
      <c r="AF68" s="89">
        <f t="shared" si="1"/>
        <v>0</v>
      </c>
      <c r="AG68" s="92"/>
      <c r="AH68" s="93">
        <v>380000</v>
      </c>
      <c r="AI68" s="94">
        <v>0</v>
      </c>
      <c r="AJ68" s="94">
        <v>0</v>
      </c>
      <c r="AK68" s="93">
        <f>SUM(Tableau8[[#This Row],[Terrain
(a)]:[Construction
(b)]])</f>
        <v>0</v>
      </c>
      <c r="AL68" s="95"/>
      <c r="AM68" s="96" t="s">
        <v>157</v>
      </c>
      <c r="AN68" s="86" t="s">
        <v>82</v>
      </c>
      <c r="AO68" s="102">
        <v>38626</v>
      </c>
      <c r="AP68" s="98" t="s">
        <v>0</v>
      </c>
      <c r="AQ68" s="113" t="s">
        <v>0</v>
      </c>
      <c r="AR68" s="100"/>
      <c r="AS68" s="101"/>
      <c r="AT68" s="102"/>
      <c r="AU68" s="103"/>
      <c r="AV68" s="104"/>
      <c r="AW68" s="105"/>
      <c r="AX68" s="106"/>
      <c r="AY68" s="106"/>
      <c r="AZ68" s="106"/>
      <c r="BA68" s="106"/>
      <c r="BB68" s="103"/>
      <c r="BC68" s="106"/>
      <c r="BD68" s="106"/>
      <c r="BE68" s="106"/>
      <c r="BF68" s="106"/>
      <c r="BG68" s="106"/>
      <c r="BH68" s="106"/>
      <c r="BI68" s="106"/>
      <c r="BJ68" s="80"/>
      <c r="BK68" s="80"/>
      <c r="BL68" s="80"/>
      <c r="BM68" s="80"/>
      <c r="BN68" s="80"/>
      <c r="BO68" s="80"/>
      <c r="BP68" s="80"/>
      <c r="BQ68" s="80"/>
      <c r="BR68" s="80"/>
      <c r="BS68" s="80"/>
      <c r="BT68" s="80"/>
      <c r="BU68" s="80"/>
      <c r="BV68" s="80"/>
      <c r="BW68" s="80"/>
    </row>
    <row r="69" spans="1:75" s="81" customFormat="1" ht="13.5" hidden="1" customHeight="1" thickBot="1" x14ac:dyDescent="0.3">
      <c r="A69" s="82"/>
      <c r="B69" s="83"/>
      <c r="C69" s="84" t="s">
        <v>121</v>
      </c>
      <c r="D69" s="84" t="s">
        <v>71</v>
      </c>
      <c r="E69" s="84" t="s">
        <v>0</v>
      </c>
      <c r="F69" s="85" t="s">
        <v>158</v>
      </c>
      <c r="G69" s="86" t="s">
        <v>159</v>
      </c>
      <c r="H69" s="85" t="s">
        <v>124</v>
      </c>
      <c r="I69" s="86" t="s">
        <v>156</v>
      </c>
      <c r="J69" s="86" t="s">
        <v>80</v>
      </c>
      <c r="K69" s="135">
        <v>3.5</v>
      </c>
      <c r="L69" s="88"/>
      <c r="M69" s="136">
        <v>99</v>
      </c>
      <c r="N69" s="89" t="s">
        <v>0</v>
      </c>
      <c r="O69" s="89" t="s">
        <v>0</v>
      </c>
      <c r="P69" s="89" t="s">
        <v>0</v>
      </c>
      <c r="Q69" s="89" t="s">
        <v>0</v>
      </c>
      <c r="R69" s="90">
        <f>SUM(Tableau8[[#This Row],[Indicative
     /PPE]:[Autre]])</f>
        <v>99</v>
      </c>
      <c r="S69" s="89" t="s">
        <v>0</v>
      </c>
      <c r="T69" s="89" t="s">
        <v>0</v>
      </c>
      <c r="U69" s="89" t="s">
        <v>0</v>
      </c>
      <c r="V69" s="89" t="s">
        <v>0</v>
      </c>
      <c r="W69" s="89" t="s">
        <v>0</v>
      </c>
      <c r="X69" s="91">
        <f t="shared" si="0"/>
        <v>0</v>
      </c>
      <c r="Y69" s="89" t="s">
        <v>0</v>
      </c>
      <c r="Z69" s="89" t="s">
        <v>0</v>
      </c>
      <c r="AA69" s="89" t="s">
        <v>0</v>
      </c>
      <c r="AB69" s="91" t="s">
        <v>0</v>
      </c>
      <c r="AC69" s="89">
        <v>0</v>
      </c>
      <c r="AD69" s="89">
        <v>0</v>
      </c>
      <c r="AE69" s="89">
        <v>0</v>
      </c>
      <c r="AF69" s="89">
        <f t="shared" si="1"/>
        <v>0</v>
      </c>
      <c r="AG69" s="92"/>
      <c r="AH69" s="93">
        <v>285000</v>
      </c>
      <c r="AI69" s="94">
        <v>0</v>
      </c>
      <c r="AJ69" s="94">
        <v>0</v>
      </c>
      <c r="AK69" s="93">
        <f>SUM(Tableau8[[#This Row],[Terrain
(a)]:[Construction
(b)]])</f>
        <v>0</v>
      </c>
      <c r="AL69" s="95"/>
      <c r="AM69" s="96" t="s">
        <v>160</v>
      </c>
      <c r="AN69" s="86" t="s">
        <v>82</v>
      </c>
      <c r="AO69" s="102">
        <v>38706</v>
      </c>
      <c r="AP69" s="98" t="s">
        <v>0</v>
      </c>
      <c r="AQ69" s="113" t="s">
        <v>0</v>
      </c>
      <c r="AR69" s="100"/>
      <c r="AS69" s="101"/>
      <c r="AT69" s="102"/>
      <c r="AU69" s="103"/>
      <c r="AV69" s="104"/>
      <c r="AW69" s="105"/>
      <c r="AX69" s="106"/>
      <c r="AY69" s="106"/>
      <c r="AZ69" s="106"/>
      <c r="BA69" s="106"/>
      <c r="BB69" s="103"/>
      <c r="BC69" s="106"/>
      <c r="BD69" s="106"/>
      <c r="BE69" s="106"/>
      <c r="BF69" s="106"/>
      <c r="BG69" s="106"/>
      <c r="BH69" s="106"/>
      <c r="BI69" s="106"/>
      <c r="BJ69" s="80"/>
      <c r="BK69" s="80"/>
      <c r="BL69" s="80"/>
      <c r="BM69" s="80"/>
      <c r="BN69" s="80"/>
      <c r="BO69" s="80"/>
      <c r="BP69" s="80"/>
      <c r="BQ69" s="80"/>
      <c r="BR69" s="80"/>
      <c r="BS69" s="80"/>
      <c r="BT69" s="80"/>
      <c r="BU69" s="80"/>
      <c r="BV69" s="80"/>
      <c r="BW69" s="80"/>
    </row>
    <row r="70" spans="1:75" s="81" customFormat="1" ht="13.5" hidden="1" customHeight="1" thickBot="1" x14ac:dyDescent="0.3">
      <c r="A70" s="82"/>
      <c r="B70" s="83"/>
      <c r="C70" s="84" t="s">
        <v>121</v>
      </c>
      <c r="D70" s="84" t="s">
        <v>71</v>
      </c>
      <c r="E70" s="84" t="s">
        <v>0</v>
      </c>
      <c r="F70" s="85" t="s">
        <v>161</v>
      </c>
      <c r="G70" s="86" t="s">
        <v>162</v>
      </c>
      <c r="H70" s="85" t="s">
        <v>163</v>
      </c>
      <c r="I70" s="113" t="s">
        <v>86</v>
      </c>
      <c r="J70" s="86">
        <v>1</v>
      </c>
      <c r="K70" s="87" t="s">
        <v>0</v>
      </c>
      <c r="L70" s="88"/>
      <c r="M70" s="89" t="s">
        <v>0</v>
      </c>
      <c r="N70" s="89" t="s">
        <v>0</v>
      </c>
      <c r="O70" s="89" t="s">
        <v>0</v>
      </c>
      <c r="P70" s="89" t="s">
        <v>0</v>
      </c>
      <c r="Q70" s="89" t="s">
        <v>0</v>
      </c>
      <c r="R70" s="90">
        <f>SUM(Tableau8[[#This Row],[Indicative
     /PPE]:[Autre]])</f>
        <v>0</v>
      </c>
      <c r="S70" s="89" t="s">
        <v>0</v>
      </c>
      <c r="T70" s="89" t="s">
        <v>0</v>
      </c>
      <c r="U70" s="89" t="s">
        <v>0</v>
      </c>
      <c r="V70" s="89" t="s">
        <v>0</v>
      </c>
      <c r="W70" s="89" t="s">
        <v>0</v>
      </c>
      <c r="X70" s="91">
        <f t="shared" ref="X70:X133" si="6">SUM(S70:W70)</f>
        <v>0</v>
      </c>
      <c r="Y70" s="89" t="s">
        <v>0</v>
      </c>
      <c r="Z70" s="89" t="s">
        <v>0</v>
      </c>
      <c r="AA70" s="89" t="s">
        <v>0</v>
      </c>
      <c r="AB70" s="91" t="s">
        <v>0</v>
      </c>
      <c r="AC70" s="89" t="s">
        <v>0</v>
      </c>
      <c r="AD70" s="89" t="s">
        <v>0</v>
      </c>
      <c r="AE70" s="89" t="s">
        <v>0</v>
      </c>
      <c r="AF70" s="89">
        <f t="shared" ref="AF70:AF133" si="7">SUM(AC70:AE70)</f>
        <v>0</v>
      </c>
      <c r="AG70" s="92"/>
      <c r="AH70" s="93">
        <v>8000</v>
      </c>
      <c r="AI70" s="94">
        <v>0</v>
      </c>
      <c r="AJ70" s="94">
        <v>0</v>
      </c>
      <c r="AK70" s="93">
        <f>SUM(Tableau8[[#This Row],[Terrain
(a)]:[Construction
(b)]])</f>
        <v>0</v>
      </c>
      <c r="AL70" s="95"/>
      <c r="AM70" s="96" t="s">
        <v>149</v>
      </c>
      <c r="AN70" s="86" t="s">
        <v>82</v>
      </c>
      <c r="AO70" s="102">
        <v>38717</v>
      </c>
      <c r="AP70" s="98" t="s">
        <v>0</v>
      </c>
      <c r="AQ70" s="113" t="s">
        <v>0</v>
      </c>
      <c r="AR70" s="100"/>
      <c r="AS70" s="101"/>
      <c r="AT70" s="102"/>
      <c r="AU70" s="103"/>
      <c r="AV70" s="104"/>
      <c r="AW70" s="105"/>
      <c r="AX70" s="106"/>
      <c r="AY70" s="106"/>
      <c r="AZ70" s="106"/>
      <c r="BA70" s="106"/>
      <c r="BB70" s="103"/>
      <c r="BC70" s="106"/>
      <c r="BD70" s="106"/>
      <c r="BE70" s="106"/>
      <c r="BF70" s="106"/>
      <c r="BG70" s="106"/>
      <c r="BH70" s="106"/>
      <c r="BI70" s="106"/>
      <c r="BJ70" s="80"/>
      <c r="BK70" s="80"/>
      <c r="BL70" s="80"/>
      <c r="BM70" s="80"/>
      <c r="BN70" s="80"/>
      <c r="BO70" s="80"/>
      <c r="BP70" s="80"/>
      <c r="BQ70" s="80"/>
      <c r="BR70" s="80"/>
      <c r="BS70" s="80"/>
      <c r="BT70" s="80"/>
      <c r="BU70" s="80"/>
      <c r="BV70" s="80"/>
      <c r="BW70" s="80"/>
    </row>
    <row r="71" spans="1:75" s="81" customFormat="1" ht="13.5" hidden="1" customHeight="1" thickBot="1" x14ac:dyDescent="0.3">
      <c r="A71" s="82"/>
      <c r="B71" s="83"/>
      <c r="C71" s="84" t="s">
        <v>121</v>
      </c>
      <c r="D71" s="84" t="s">
        <v>71</v>
      </c>
      <c r="E71" s="84" t="s">
        <v>0</v>
      </c>
      <c r="F71" s="85" t="s">
        <v>164</v>
      </c>
      <c r="G71" s="86" t="s">
        <v>165</v>
      </c>
      <c r="H71" s="85" t="s">
        <v>163</v>
      </c>
      <c r="I71" s="113" t="s">
        <v>86</v>
      </c>
      <c r="J71" s="86">
        <v>2</v>
      </c>
      <c r="K71" s="87" t="s">
        <v>0</v>
      </c>
      <c r="L71" s="88"/>
      <c r="M71" s="89" t="s">
        <v>0</v>
      </c>
      <c r="N71" s="89" t="s">
        <v>0</v>
      </c>
      <c r="O71" s="89" t="s">
        <v>0</v>
      </c>
      <c r="P71" s="89" t="s">
        <v>0</v>
      </c>
      <c r="Q71" s="89" t="s">
        <v>0</v>
      </c>
      <c r="R71" s="90">
        <f>SUM(Tableau8[[#This Row],[Indicative
     /PPE]:[Autre]])</f>
        <v>0</v>
      </c>
      <c r="S71" s="89" t="s">
        <v>0</v>
      </c>
      <c r="T71" s="89" t="s">
        <v>0</v>
      </c>
      <c r="U71" s="89" t="s">
        <v>0</v>
      </c>
      <c r="V71" s="89" t="s">
        <v>0</v>
      </c>
      <c r="W71" s="89" t="s">
        <v>0</v>
      </c>
      <c r="X71" s="91">
        <f t="shared" si="6"/>
        <v>0</v>
      </c>
      <c r="Y71" s="89" t="s">
        <v>0</v>
      </c>
      <c r="Z71" s="89" t="s">
        <v>0</v>
      </c>
      <c r="AA71" s="89" t="s">
        <v>0</v>
      </c>
      <c r="AB71" s="91" t="s">
        <v>0</v>
      </c>
      <c r="AC71" s="89" t="s">
        <v>0</v>
      </c>
      <c r="AD71" s="89" t="s">
        <v>0</v>
      </c>
      <c r="AE71" s="89" t="s">
        <v>0</v>
      </c>
      <c r="AF71" s="89">
        <f t="shared" si="7"/>
        <v>0</v>
      </c>
      <c r="AG71" s="92"/>
      <c r="AH71" s="93">
        <v>8000</v>
      </c>
      <c r="AI71" s="94">
        <v>0</v>
      </c>
      <c r="AJ71" s="94">
        <v>0</v>
      </c>
      <c r="AK71" s="93">
        <f>SUM(Tableau8[[#This Row],[Terrain
(a)]:[Construction
(b)]])</f>
        <v>0</v>
      </c>
      <c r="AL71" s="95"/>
      <c r="AM71" s="96" t="s">
        <v>160</v>
      </c>
      <c r="AN71" s="86" t="s">
        <v>82</v>
      </c>
      <c r="AO71" s="102">
        <v>38706</v>
      </c>
      <c r="AP71" s="98" t="s">
        <v>0</v>
      </c>
      <c r="AQ71" s="113" t="s">
        <v>0</v>
      </c>
      <c r="AR71" s="100"/>
      <c r="AS71" s="101"/>
      <c r="AT71" s="102"/>
      <c r="AU71" s="103"/>
      <c r="AV71" s="104"/>
      <c r="AW71" s="105"/>
      <c r="AX71" s="106"/>
      <c r="AY71" s="106"/>
      <c r="AZ71" s="106"/>
      <c r="BA71" s="106"/>
      <c r="BB71" s="103"/>
      <c r="BC71" s="106"/>
      <c r="BD71" s="106"/>
      <c r="BE71" s="106"/>
      <c r="BF71" s="106"/>
      <c r="BG71" s="106"/>
      <c r="BH71" s="106"/>
      <c r="BI71" s="106"/>
      <c r="BJ71" s="80"/>
      <c r="BK71" s="80"/>
      <c r="BL71" s="80"/>
      <c r="BM71" s="80"/>
      <c r="BN71" s="80"/>
      <c r="BO71" s="80"/>
      <c r="BP71" s="80"/>
      <c r="BQ71" s="80"/>
      <c r="BR71" s="80"/>
      <c r="BS71" s="80"/>
      <c r="BT71" s="80"/>
      <c r="BU71" s="80"/>
      <c r="BV71" s="80"/>
      <c r="BW71" s="80"/>
    </row>
    <row r="72" spans="1:75" s="81" customFormat="1" ht="13.5" hidden="1" customHeight="1" thickBot="1" x14ac:dyDescent="0.3">
      <c r="A72" s="82"/>
      <c r="B72" s="83"/>
      <c r="C72" s="84" t="s">
        <v>121</v>
      </c>
      <c r="D72" s="84" t="s">
        <v>71</v>
      </c>
      <c r="E72" s="84" t="s">
        <v>0</v>
      </c>
      <c r="F72" s="85" t="s">
        <v>166</v>
      </c>
      <c r="G72" s="86" t="s">
        <v>167</v>
      </c>
      <c r="H72" s="85" t="s">
        <v>163</v>
      </c>
      <c r="I72" s="113" t="s">
        <v>86</v>
      </c>
      <c r="J72" s="86">
        <v>3</v>
      </c>
      <c r="K72" s="87" t="s">
        <v>0</v>
      </c>
      <c r="L72" s="88"/>
      <c r="M72" s="89" t="s">
        <v>0</v>
      </c>
      <c r="N72" s="89" t="s">
        <v>0</v>
      </c>
      <c r="O72" s="89" t="s">
        <v>0</v>
      </c>
      <c r="P72" s="89" t="s">
        <v>0</v>
      </c>
      <c r="Q72" s="89" t="s">
        <v>0</v>
      </c>
      <c r="R72" s="90">
        <f>SUM(Tableau8[[#This Row],[Indicative
     /PPE]:[Autre]])</f>
        <v>0</v>
      </c>
      <c r="S72" s="89" t="s">
        <v>0</v>
      </c>
      <c r="T72" s="89" t="s">
        <v>0</v>
      </c>
      <c r="U72" s="89" t="s">
        <v>0</v>
      </c>
      <c r="V72" s="89" t="s">
        <v>0</v>
      </c>
      <c r="W72" s="89" t="s">
        <v>0</v>
      </c>
      <c r="X72" s="91">
        <f t="shared" si="6"/>
        <v>0</v>
      </c>
      <c r="Y72" s="89" t="s">
        <v>0</v>
      </c>
      <c r="Z72" s="89" t="s">
        <v>0</v>
      </c>
      <c r="AA72" s="89" t="s">
        <v>0</v>
      </c>
      <c r="AB72" s="91" t="s">
        <v>0</v>
      </c>
      <c r="AC72" s="89" t="s">
        <v>0</v>
      </c>
      <c r="AD72" s="89" t="s">
        <v>0</v>
      </c>
      <c r="AE72" s="89" t="s">
        <v>0</v>
      </c>
      <c r="AF72" s="89">
        <f t="shared" si="7"/>
        <v>0</v>
      </c>
      <c r="AG72" s="92"/>
      <c r="AH72" s="93">
        <v>8000</v>
      </c>
      <c r="AI72" s="94">
        <v>0</v>
      </c>
      <c r="AJ72" s="94">
        <v>0</v>
      </c>
      <c r="AK72" s="93">
        <f>SUM(Tableau8[[#This Row],[Terrain
(a)]:[Construction
(b)]])</f>
        <v>0</v>
      </c>
      <c r="AL72" s="95"/>
      <c r="AM72" s="96" t="s">
        <v>153</v>
      </c>
      <c r="AN72" s="86" t="s">
        <v>82</v>
      </c>
      <c r="AO72" s="102">
        <v>38717</v>
      </c>
      <c r="AP72" s="98" t="s">
        <v>0</v>
      </c>
      <c r="AQ72" s="113" t="s">
        <v>0</v>
      </c>
      <c r="AR72" s="100"/>
      <c r="AS72" s="101"/>
      <c r="AT72" s="102"/>
      <c r="AU72" s="103"/>
      <c r="AV72" s="104"/>
      <c r="AW72" s="105"/>
      <c r="AX72" s="106"/>
      <c r="AY72" s="106"/>
      <c r="AZ72" s="106"/>
      <c r="BA72" s="106"/>
      <c r="BB72" s="103"/>
      <c r="BC72" s="106"/>
      <c r="BD72" s="106"/>
      <c r="BE72" s="106"/>
      <c r="BF72" s="106"/>
      <c r="BG72" s="106"/>
      <c r="BH72" s="106"/>
      <c r="BI72" s="106"/>
      <c r="BJ72" s="80"/>
      <c r="BK72" s="80"/>
      <c r="BL72" s="80"/>
      <c r="BM72" s="80"/>
      <c r="BN72" s="80"/>
      <c r="BO72" s="80"/>
      <c r="BP72" s="80"/>
      <c r="BQ72" s="80"/>
      <c r="BR72" s="80"/>
      <c r="BS72" s="80"/>
      <c r="BT72" s="80"/>
      <c r="BU72" s="80"/>
      <c r="BV72" s="80"/>
      <c r="BW72" s="80"/>
    </row>
    <row r="73" spans="1:75" s="81" customFormat="1" ht="13.5" hidden="1" customHeight="1" thickBot="1" x14ac:dyDescent="0.3">
      <c r="A73" s="82"/>
      <c r="B73" s="83"/>
      <c r="C73" s="84" t="s">
        <v>121</v>
      </c>
      <c r="D73" s="84" t="s">
        <v>71</v>
      </c>
      <c r="E73" s="84" t="s">
        <v>0</v>
      </c>
      <c r="F73" s="85" t="s">
        <v>168</v>
      </c>
      <c r="G73" s="86" t="s">
        <v>169</v>
      </c>
      <c r="H73" s="85" t="s">
        <v>163</v>
      </c>
      <c r="I73" s="113" t="s">
        <v>86</v>
      </c>
      <c r="J73" s="86">
        <v>4</v>
      </c>
      <c r="K73" s="87" t="s">
        <v>0</v>
      </c>
      <c r="L73" s="88"/>
      <c r="M73" s="89" t="s">
        <v>0</v>
      </c>
      <c r="N73" s="89" t="s">
        <v>0</v>
      </c>
      <c r="O73" s="89" t="s">
        <v>0</v>
      </c>
      <c r="P73" s="89" t="s">
        <v>0</v>
      </c>
      <c r="Q73" s="89" t="s">
        <v>0</v>
      </c>
      <c r="R73" s="90">
        <f>SUM(Tableau8[[#This Row],[Indicative
     /PPE]:[Autre]])</f>
        <v>0</v>
      </c>
      <c r="S73" s="89" t="s">
        <v>0</v>
      </c>
      <c r="T73" s="89" t="s">
        <v>0</v>
      </c>
      <c r="U73" s="89" t="s">
        <v>0</v>
      </c>
      <c r="V73" s="89" t="s">
        <v>0</v>
      </c>
      <c r="W73" s="89" t="s">
        <v>0</v>
      </c>
      <c r="X73" s="91">
        <f t="shared" si="6"/>
        <v>0</v>
      </c>
      <c r="Y73" s="89" t="s">
        <v>0</v>
      </c>
      <c r="Z73" s="89" t="s">
        <v>0</v>
      </c>
      <c r="AA73" s="89" t="s">
        <v>0</v>
      </c>
      <c r="AB73" s="91" t="s">
        <v>0</v>
      </c>
      <c r="AC73" s="89" t="s">
        <v>0</v>
      </c>
      <c r="AD73" s="89" t="s">
        <v>0</v>
      </c>
      <c r="AE73" s="89" t="s">
        <v>0</v>
      </c>
      <c r="AF73" s="89">
        <f t="shared" si="7"/>
        <v>0</v>
      </c>
      <c r="AG73" s="92"/>
      <c r="AH73" s="93">
        <v>8000</v>
      </c>
      <c r="AI73" s="94">
        <v>0</v>
      </c>
      <c r="AJ73" s="94">
        <v>0</v>
      </c>
      <c r="AK73" s="93">
        <f>SUM(Tableau8[[#This Row],[Terrain
(a)]:[Construction
(b)]])</f>
        <v>0</v>
      </c>
      <c r="AL73" s="95"/>
      <c r="AM73" s="96" t="s">
        <v>139</v>
      </c>
      <c r="AN73" s="86" t="s">
        <v>82</v>
      </c>
      <c r="AO73" s="102">
        <v>38709</v>
      </c>
      <c r="AP73" s="98" t="s">
        <v>0</v>
      </c>
      <c r="AQ73" s="113" t="s">
        <v>0</v>
      </c>
      <c r="AR73" s="100"/>
      <c r="AS73" s="101"/>
      <c r="AT73" s="102"/>
      <c r="AU73" s="103"/>
      <c r="AV73" s="104"/>
      <c r="AW73" s="105"/>
      <c r="AX73" s="106"/>
      <c r="AY73" s="106"/>
      <c r="AZ73" s="106"/>
      <c r="BA73" s="106"/>
      <c r="BB73" s="103"/>
      <c r="BC73" s="106"/>
      <c r="BD73" s="106"/>
      <c r="BE73" s="106"/>
      <c r="BF73" s="106"/>
      <c r="BG73" s="106"/>
      <c r="BH73" s="106"/>
      <c r="BI73" s="106"/>
      <c r="BJ73" s="80"/>
      <c r="BK73" s="80"/>
      <c r="BL73" s="80"/>
      <c r="BM73" s="80"/>
      <c r="BN73" s="80"/>
      <c r="BO73" s="80"/>
      <c r="BP73" s="80"/>
      <c r="BQ73" s="80"/>
      <c r="BR73" s="80"/>
      <c r="BS73" s="80"/>
      <c r="BT73" s="80"/>
      <c r="BU73" s="80"/>
      <c r="BV73" s="80"/>
      <c r="BW73" s="80"/>
    </row>
    <row r="74" spans="1:75" s="81" customFormat="1" ht="13.5" hidden="1" customHeight="1" thickBot="1" x14ac:dyDescent="0.3">
      <c r="A74" s="82"/>
      <c r="B74" s="83"/>
      <c r="C74" s="84" t="s">
        <v>121</v>
      </c>
      <c r="D74" s="84" t="s">
        <v>71</v>
      </c>
      <c r="E74" s="84" t="s">
        <v>0</v>
      </c>
      <c r="F74" s="85" t="s">
        <v>170</v>
      </c>
      <c r="G74" s="86" t="s">
        <v>171</v>
      </c>
      <c r="H74" s="85" t="s">
        <v>163</v>
      </c>
      <c r="I74" s="113" t="s">
        <v>86</v>
      </c>
      <c r="J74" s="86">
        <v>5</v>
      </c>
      <c r="K74" s="87" t="s">
        <v>0</v>
      </c>
      <c r="L74" s="88"/>
      <c r="M74" s="89" t="s">
        <v>0</v>
      </c>
      <c r="N74" s="89" t="s">
        <v>0</v>
      </c>
      <c r="O74" s="89" t="s">
        <v>0</v>
      </c>
      <c r="P74" s="89" t="s">
        <v>0</v>
      </c>
      <c r="Q74" s="89" t="s">
        <v>0</v>
      </c>
      <c r="R74" s="90">
        <f>SUM(Tableau8[[#This Row],[Indicative
     /PPE]:[Autre]])</f>
        <v>0</v>
      </c>
      <c r="S74" s="89" t="s">
        <v>0</v>
      </c>
      <c r="T74" s="89" t="s">
        <v>0</v>
      </c>
      <c r="U74" s="89" t="s">
        <v>0</v>
      </c>
      <c r="V74" s="89" t="s">
        <v>0</v>
      </c>
      <c r="W74" s="89" t="s">
        <v>0</v>
      </c>
      <c r="X74" s="91">
        <f t="shared" si="6"/>
        <v>0</v>
      </c>
      <c r="Y74" s="89" t="s">
        <v>0</v>
      </c>
      <c r="Z74" s="89" t="s">
        <v>0</v>
      </c>
      <c r="AA74" s="89" t="s">
        <v>0</v>
      </c>
      <c r="AB74" s="91" t="s">
        <v>0</v>
      </c>
      <c r="AC74" s="89" t="s">
        <v>0</v>
      </c>
      <c r="AD74" s="89" t="s">
        <v>0</v>
      </c>
      <c r="AE74" s="89" t="s">
        <v>0</v>
      </c>
      <c r="AF74" s="89">
        <f t="shared" si="7"/>
        <v>0</v>
      </c>
      <c r="AG74" s="92"/>
      <c r="AH74" s="93">
        <v>8000</v>
      </c>
      <c r="AI74" s="94">
        <v>0</v>
      </c>
      <c r="AJ74" s="94">
        <v>0</v>
      </c>
      <c r="AK74" s="93">
        <f>SUM(Tableau8[[#This Row],[Terrain
(a)]:[Construction
(b)]])</f>
        <v>0</v>
      </c>
      <c r="AL74" s="95"/>
      <c r="AM74" s="96" t="s">
        <v>136</v>
      </c>
      <c r="AN74" s="86" t="s">
        <v>82</v>
      </c>
      <c r="AO74" s="102">
        <v>38709</v>
      </c>
      <c r="AP74" s="98" t="s">
        <v>0</v>
      </c>
      <c r="AQ74" s="113" t="s">
        <v>0</v>
      </c>
      <c r="AR74" s="100"/>
      <c r="AS74" s="101"/>
      <c r="AT74" s="102"/>
      <c r="AU74" s="103"/>
      <c r="AV74" s="104"/>
      <c r="AW74" s="105"/>
      <c r="AX74" s="106"/>
      <c r="AY74" s="106"/>
      <c r="AZ74" s="106"/>
      <c r="BA74" s="106"/>
      <c r="BB74" s="103"/>
      <c r="BC74" s="106"/>
      <c r="BD74" s="106"/>
      <c r="BE74" s="106"/>
      <c r="BF74" s="106"/>
      <c r="BG74" s="106"/>
      <c r="BH74" s="106"/>
      <c r="BI74" s="106"/>
      <c r="BJ74" s="80"/>
      <c r="BK74" s="80"/>
      <c r="BL74" s="80"/>
      <c r="BM74" s="80"/>
      <c r="BN74" s="80"/>
      <c r="BO74" s="80"/>
      <c r="BP74" s="80"/>
      <c r="BQ74" s="80"/>
      <c r="BR74" s="80"/>
      <c r="BS74" s="80"/>
      <c r="BT74" s="80"/>
      <c r="BU74" s="80"/>
      <c r="BV74" s="80"/>
      <c r="BW74" s="80"/>
    </row>
    <row r="75" spans="1:75" s="81" customFormat="1" ht="13.5" hidden="1" customHeight="1" thickBot="1" x14ac:dyDescent="0.3">
      <c r="A75" s="82"/>
      <c r="B75" s="83"/>
      <c r="C75" s="84" t="s">
        <v>121</v>
      </c>
      <c r="D75" s="84" t="s">
        <v>71</v>
      </c>
      <c r="E75" s="84" t="s">
        <v>0</v>
      </c>
      <c r="F75" s="85" t="s">
        <v>172</v>
      </c>
      <c r="G75" s="86" t="s">
        <v>173</v>
      </c>
      <c r="H75" s="85" t="s">
        <v>163</v>
      </c>
      <c r="I75" s="113" t="s">
        <v>86</v>
      </c>
      <c r="J75" s="86">
        <v>6</v>
      </c>
      <c r="K75" s="87" t="s">
        <v>0</v>
      </c>
      <c r="L75" s="88"/>
      <c r="M75" s="89" t="s">
        <v>0</v>
      </c>
      <c r="N75" s="89" t="s">
        <v>0</v>
      </c>
      <c r="O75" s="89" t="s">
        <v>0</v>
      </c>
      <c r="P75" s="89" t="s">
        <v>0</v>
      </c>
      <c r="Q75" s="89" t="s">
        <v>0</v>
      </c>
      <c r="R75" s="90">
        <f>SUM(Tableau8[[#This Row],[Indicative
     /PPE]:[Autre]])</f>
        <v>0</v>
      </c>
      <c r="S75" s="89" t="s">
        <v>0</v>
      </c>
      <c r="T75" s="89" t="s">
        <v>0</v>
      </c>
      <c r="U75" s="89" t="s">
        <v>0</v>
      </c>
      <c r="V75" s="89" t="s">
        <v>0</v>
      </c>
      <c r="W75" s="89" t="s">
        <v>0</v>
      </c>
      <c r="X75" s="91">
        <f t="shared" si="6"/>
        <v>0</v>
      </c>
      <c r="Y75" s="89" t="s">
        <v>0</v>
      </c>
      <c r="Z75" s="89" t="s">
        <v>0</v>
      </c>
      <c r="AA75" s="89" t="s">
        <v>0</v>
      </c>
      <c r="AB75" s="91" t="s">
        <v>0</v>
      </c>
      <c r="AC75" s="89" t="s">
        <v>0</v>
      </c>
      <c r="AD75" s="89" t="s">
        <v>0</v>
      </c>
      <c r="AE75" s="89" t="s">
        <v>0</v>
      </c>
      <c r="AF75" s="89">
        <f t="shared" si="7"/>
        <v>0</v>
      </c>
      <c r="AG75" s="92"/>
      <c r="AH75" s="93">
        <v>8000</v>
      </c>
      <c r="AI75" s="94">
        <v>0</v>
      </c>
      <c r="AJ75" s="94">
        <v>0</v>
      </c>
      <c r="AK75" s="93">
        <f>SUM(Tableau8[[#This Row],[Terrain
(a)]:[Construction
(b)]])</f>
        <v>0</v>
      </c>
      <c r="AL75" s="95"/>
      <c r="AM75" s="96" t="s">
        <v>143</v>
      </c>
      <c r="AN75" s="86" t="s">
        <v>82</v>
      </c>
      <c r="AO75" s="102">
        <v>38709</v>
      </c>
      <c r="AP75" s="98" t="s">
        <v>0</v>
      </c>
      <c r="AQ75" s="113" t="s">
        <v>0</v>
      </c>
      <c r="AR75" s="100"/>
      <c r="AS75" s="101"/>
      <c r="AT75" s="102"/>
      <c r="AU75" s="103"/>
      <c r="AV75" s="104"/>
      <c r="AW75" s="105"/>
      <c r="AX75" s="106"/>
      <c r="AY75" s="106"/>
      <c r="AZ75" s="106"/>
      <c r="BA75" s="106"/>
      <c r="BB75" s="103"/>
      <c r="BC75" s="106"/>
      <c r="BD75" s="106"/>
      <c r="BE75" s="106"/>
      <c r="BF75" s="106"/>
      <c r="BG75" s="106"/>
      <c r="BH75" s="106"/>
      <c r="BI75" s="106"/>
      <c r="BJ75" s="80"/>
      <c r="BK75" s="80"/>
      <c r="BL75" s="80"/>
      <c r="BM75" s="80"/>
      <c r="BN75" s="80"/>
      <c r="BO75" s="80"/>
      <c r="BP75" s="80"/>
      <c r="BQ75" s="80"/>
      <c r="BR75" s="80"/>
      <c r="BS75" s="80"/>
      <c r="BT75" s="80"/>
      <c r="BU75" s="80"/>
      <c r="BV75" s="80"/>
      <c r="BW75" s="80"/>
    </row>
    <row r="76" spans="1:75" s="81" customFormat="1" ht="13.5" hidden="1" customHeight="1" thickBot="1" x14ac:dyDescent="0.3">
      <c r="A76" s="82"/>
      <c r="B76" s="83"/>
      <c r="C76" s="84" t="s">
        <v>121</v>
      </c>
      <c r="D76" s="84" t="s">
        <v>71</v>
      </c>
      <c r="E76" s="84" t="s">
        <v>0</v>
      </c>
      <c r="F76" s="85" t="s">
        <v>174</v>
      </c>
      <c r="G76" s="86" t="s">
        <v>175</v>
      </c>
      <c r="H76" s="85" t="s">
        <v>163</v>
      </c>
      <c r="I76" s="113" t="s">
        <v>86</v>
      </c>
      <c r="J76" s="86">
        <v>7</v>
      </c>
      <c r="K76" s="87" t="s">
        <v>0</v>
      </c>
      <c r="L76" s="88"/>
      <c r="M76" s="89" t="s">
        <v>0</v>
      </c>
      <c r="N76" s="89" t="s">
        <v>0</v>
      </c>
      <c r="O76" s="89" t="s">
        <v>0</v>
      </c>
      <c r="P76" s="89" t="s">
        <v>0</v>
      </c>
      <c r="Q76" s="89" t="s">
        <v>0</v>
      </c>
      <c r="R76" s="90">
        <f>SUM(Tableau8[[#This Row],[Indicative
     /PPE]:[Autre]])</f>
        <v>0</v>
      </c>
      <c r="S76" s="89" t="s">
        <v>0</v>
      </c>
      <c r="T76" s="89" t="s">
        <v>0</v>
      </c>
      <c r="U76" s="89" t="s">
        <v>0</v>
      </c>
      <c r="V76" s="89" t="s">
        <v>0</v>
      </c>
      <c r="W76" s="89" t="s">
        <v>0</v>
      </c>
      <c r="X76" s="91">
        <f t="shared" si="6"/>
        <v>0</v>
      </c>
      <c r="Y76" s="89" t="s">
        <v>0</v>
      </c>
      <c r="Z76" s="89" t="s">
        <v>0</v>
      </c>
      <c r="AA76" s="89" t="s">
        <v>0</v>
      </c>
      <c r="AB76" s="91" t="s">
        <v>0</v>
      </c>
      <c r="AC76" s="89" t="s">
        <v>0</v>
      </c>
      <c r="AD76" s="89" t="s">
        <v>0</v>
      </c>
      <c r="AE76" s="89" t="s">
        <v>0</v>
      </c>
      <c r="AF76" s="89">
        <f t="shared" si="7"/>
        <v>0</v>
      </c>
      <c r="AG76" s="92"/>
      <c r="AH76" s="93">
        <v>8000</v>
      </c>
      <c r="AI76" s="94">
        <v>0</v>
      </c>
      <c r="AJ76" s="94">
        <v>0</v>
      </c>
      <c r="AK76" s="93">
        <f>SUM(Tableau8[[#This Row],[Terrain
(a)]:[Construction
(b)]])</f>
        <v>0</v>
      </c>
      <c r="AL76" s="95"/>
      <c r="AM76" s="96" t="s">
        <v>125</v>
      </c>
      <c r="AN76" s="86" t="s">
        <v>82</v>
      </c>
      <c r="AO76" s="102">
        <v>38709</v>
      </c>
      <c r="AP76" s="98" t="s">
        <v>0</v>
      </c>
      <c r="AQ76" s="113" t="s">
        <v>0</v>
      </c>
      <c r="AR76" s="100"/>
      <c r="AS76" s="101"/>
      <c r="AT76" s="102"/>
      <c r="AU76" s="103"/>
      <c r="AV76" s="104"/>
      <c r="AW76" s="105"/>
      <c r="AX76" s="106"/>
      <c r="AY76" s="106"/>
      <c r="AZ76" s="106"/>
      <c r="BA76" s="106"/>
      <c r="BB76" s="103"/>
      <c r="BC76" s="106"/>
      <c r="BD76" s="106"/>
      <c r="BE76" s="106"/>
      <c r="BF76" s="106"/>
      <c r="BG76" s="106"/>
      <c r="BH76" s="106"/>
      <c r="BI76" s="106"/>
      <c r="BJ76" s="80"/>
      <c r="BK76" s="80"/>
      <c r="BL76" s="80"/>
      <c r="BM76" s="80"/>
      <c r="BN76" s="80"/>
      <c r="BO76" s="80"/>
      <c r="BP76" s="80"/>
      <c r="BQ76" s="80"/>
      <c r="BR76" s="80"/>
      <c r="BS76" s="80"/>
      <c r="BT76" s="80"/>
      <c r="BU76" s="80"/>
      <c r="BV76" s="80"/>
      <c r="BW76" s="80"/>
    </row>
    <row r="77" spans="1:75" s="81" customFormat="1" ht="13.5" hidden="1" customHeight="1" thickBot="1" x14ac:dyDescent="0.3">
      <c r="A77" s="82"/>
      <c r="B77" s="83"/>
      <c r="C77" s="138" t="s">
        <v>121</v>
      </c>
      <c r="D77" s="116" t="s">
        <v>71</v>
      </c>
      <c r="E77" s="116" t="s">
        <v>0</v>
      </c>
      <c r="F77" s="117" t="s">
        <v>176</v>
      </c>
      <c r="G77" s="118" t="s">
        <v>177</v>
      </c>
      <c r="H77" s="117" t="s">
        <v>163</v>
      </c>
      <c r="I77" s="134" t="s">
        <v>86</v>
      </c>
      <c r="J77" s="118">
        <v>8</v>
      </c>
      <c r="K77" s="119" t="s">
        <v>0</v>
      </c>
      <c r="L77" s="88"/>
      <c r="M77" s="144" t="s">
        <v>0</v>
      </c>
      <c r="N77" s="120" t="s">
        <v>0</v>
      </c>
      <c r="O77" s="120" t="s">
        <v>0</v>
      </c>
      <c r="P77" s="120" t="s">
        <v>0</v>
      </c>
      <c r="Q77" s="120" t="s">
        <v>0</v>
      </c>
      <c r="R77" s="121">
        <f>SUM(Tableau8[[#This Row],[Indicative
     /PPE]:[Autre]])</f>
        <v>0</v>
      </c>
      <c r="S77" s="120" t="s">
        <v>0</v>
      </c>
      <c r="T77" s="120" t="s">
        <v>0</v>
      </c>
      <c r="U77" s="120" t="s">
        <v>0</v>
      </c>
      <c r="V77" s="120" t="s">
        <v>0</v>
      </c>
      <c r="W77" s="120" t="s">
        <v>0</v>
      </c>
      <c r="X77" s="122">
        <f t="shared" si="6"/>
        <v>0</v>
      </c>
      <c r="Y77" s="123" t="s">
        <v>0</v>
      </c>
      <c r="Z77" s="120" t="s">
        <v>0</v>
      </c>
      <c r="AA77" s="120" t="s">
        <v>0</v>
      </c>
      <c r="AB77" s="122" t="s">
        <v>0</v>
      </c>
      <c r="AC77" s="123" t="s">
        <v>0</v>
      </c>
      <c r="AD77" s="120" t="s">
        <v>0</v>
      </c>
      <c r="AE77" s="120" t="s">
        <v>0</v>
      </c>
      <c r="AF77" s="145">
        <f t="shared" si="7"/>
        <v>0</v>
      </c>
      <c r="AG77" s="92"/>
      <c r="AH77" s="124">
        <v>8000</v>
      </c>
      <c r="AI77" s="125">
        <v>0</v>
      </c>
      <c r="AJ77" s="125">
        <v>0</v>
      </c>
      <c r="AK77" s="126">
        <f>SUM(Tableau8[[#This Row],[Terrain
(a)]:[Construction
(b)]])</f>
        <v>0</v>
      </c>
      <c r="AL77" s="95"/>
      <c r="AM77" s="127" t="s">
        <v>157</v>
      </c>
      <c r="AN77" s="118" t="s">
        <v>82</v>
      </c>
      <c r="AO77" s="132">
        <v>38626</v>
      </c>
      <c r="AP77" s="129" t="s">
        <v>0</v>
      </c>
      <c r="AQ77" s="134" t="s">
        <v>0</v>
      </c>
      <c r="AR77" s="100"/>
      <c r="AS77" s="131"/>
      <c r="AT77" s="132"/>
      <c r="AU77" s="132"/>
      <c r="AV77" s="133"/>
      <c r="AW77" s="116"/>
      <c r="AX77" s="134"/>
      <c r="AY77" s="134"/>
      <c r="AZ77" s="134"/>
      <c r="BA77" s="134"/>
      <c r="BB77" s="132"/>
      <c r="BC77" s="134"/>
      <c r="BD77" s="134"/>
      <c r="BE77" s="134"/>
      <c r="BF77" s="134"/>
      <c r="BG77" s="134"/>
      <c r="BH77" s="134"/>
      <c r="BI77" s="134"/>
      <c r="BJ77" s="80"/>
      <c r="BK77" s="80"/>
      <c r="BL77" s="80"/>
      <c r="BM77" s="80"/>
      <c r="BN77" s="80"/>
      <c r="BO77" s="80"/>
      <c r="BP77" s="80"/>
      <c r="BQ77" s="80"/>
      <c r="BR77" s="80"/>
      <c r="BS77" s="80"/>
      <c r="BT77" s="80"/>
      <c r="BU77" s="80"/>
      <c r="BV77" s="80"/>
      <c r="BW77" s="80"/>
    </row>
    <row r="78" spans="1:75" s="81" customFormat="1" ht="13.5" hidden="1" customHeight="1" thickBot="1" x14ac:dyDescent="0.3">
      <c r="A78" s="82"/>
      <c r="B78" s="83"/>
      <c r="C78" s="84" t="s">
        <v>178</v>
      </c>
      <c r="D78" s="84" t="s">
        <v>71</v>
      </c>
      <c r="E78" s="84" t="s">
        <v>0</v>
      </c>
      <c r="F78" s="85" t="s">
        <v>179</v>
      </c>
      <c r="G78" s="86" t="s">
        <v>180</v>
      </c>
      <c r="H78" s="85" t="s">
        <v>78</v>
      </c>
      <c r="I78" s="86" t="s">
        <v>79</v>
      </c>
      <c r="J78" s="86" t="s">
        <v>87</v>
      </c>
      <c r="K78" s="135">
        <v>4.5</v>
      </c>
      <c r="L78" s="88"/>
      <c r="M78" s="89">
        <v>117</v>
      </c>
      <c r="N78" s="89">
        <v>22.5</v>
      </c>
      <c r="O78" s="89" t="s">
        <v>0</v>
      </c>
      <c r="P78" s="89" t="s">
        <v>0</v>
      </c>
      <c r="Q78" s="89" t="s">
        <v>0</v>
      </c>
      <c r="R78" s="90">
        <f>SUM(Tableau8[[#This Row],[Indicative
     /PPE]:[Autre]])</f>
        <v>139.5</v>
      </c>
      <c r="S78" s="89" t="s">
        <v>0</v>
      </c>
      <c r="T78" s="89" t="s">
        <v>0</v>
      </c>
      <c r="U78" s="89" t="s">
        <v>0</v>
      </c>
      <c r="V78" s="89" t="s">
        <v>0</v>
      </c>
      <c r="W78" s="89" t="s">
        <v>0</v>
      </c>
      <c r="X78" s="91">
        <f t="shared" si="6"/>
        <v>0</v>
      </c>
      <c r="Y78" s="89" t="s">
        <v>0</v>
      </c>
      <c r="Z78" s="89" t="s">
        <v>0</v>
      </c>
      <c r="AA78" s="89" t="s">
        <v>0</v>
      </c>
      <c r="AB78" s="91" t="s">
        <v>0</v>
      </c>
      <c r="AC78" s="89" t="s">
        <v>0</v>
      </c>
      <c r="AD78" s="89" t="s">
        <v>0</v>
      </c>
      <c r="AE78" s="89" t="s">
        <v>0</v>
      </c>
      <c r="AF78" s="89">
        <f t="shared" si="7"/>
        <v>0</v>
      </c>
      <c r="AG78" s="92"/>
      <c r="AH78" s="93">
        <v>360000</v>
      </c>
      <c r="AI78" s="94">
        <v>0</v>
      </c>
      <c r="AJ78" s="94">
        <v>0</v>
      </c>
      <c r="AK78" s="93">
        <f>SUM(Tableau8[[#This Row],[Terrain
(a)]:[Construction
(b)]])</f>
        <v>0</v>
      </c>
      <c r="AL78" s="95"/>
      <c r="AM78" s="96" t="s">
        <v>181</v>
      </c>
      <c r="AN78" s="86" t="s">
        <v>82</v>
      </c>
      <c r="AO78" s="102">
        <v>38352</v>
      </c>
      <c r="AP78" s="98" t="s">
        <v>0</v>
      </c>
      <c r="AQ78" s="113" t="s">
        <v>0</v>
      </c>
      <c r="AR78" s="100"/>
      <c r="AS78" s="101" t="str">
        <f>Tableau8[[#This Row],[Adresse]]</f>
        <v>Rue de la Paix 135</v>
      </c>
      <c r="AT78" s="102">
        <v>37622</v>
      </c>
      <c r="AU78" s="103">
        <v>38625</v>
      </c>
      <c r="AV78" s="104">
        <f>Tableau8[[#This Row],[Fin]]-Tableau8[[#This Row],[Début]]</f>
        <v>1003</v>
      </c>
      <c r="AW78" s="105" t="s">
        <v>126</v>
      </c>
      <c r="AX78" s="106"/>
      <c r="AY78" s="106" t="s">
        <v>128</v>
      </c>
      <c r="AZ78" s="106" t="s">
        <v>129</v>
      </c>
      <c r="BA78" s="106" t="s">
        <v>83</v>
      </c>
      <c r="BB78" s="103"/>
      <c r="BC78" s="106"/>
      <c r="BD78" s="106"/>
      <c r="BE78" s="113" t="s">
        <v>131</v>
      </c>
      <c r="BF78" s="106" t="s">
        <v>132</v>
      </c>
      <c r="BG78" s="106"/>
      <c r="BH78" s="106"/>
      <c r="BI78" s="106"/>
      <c r="BJ78" s="80"/>
      <c r="BK78" s="80"/>
      <c r="BL78" s="80"/>
      <c r="BM78" s="80"/>
      <c r="BN78" s="80"/>
      <c r="BO78" s="80"/>
      <c r="BP78" s="80"/>
      <c r="BQ78" s="80"/>
      <c r="BR78" s="80"/>
      <c r="BS78" s="80"/>
      <c r="BT78" s="80"/>
      <c r="BU78" s="80"/>
      <c r="BV78" s="80"/>
      <c r="BW78" s="80"/>
    </row>
    <row r="79" spans="1:75" s="81" customFormat="1" ht="13.5" hidden="1" customHeight="1" thickBot="1" x14ac:dyDescent="0.3">
      <c r="A79" s="82"/>
      <c r="B79" s="83"/>
      <c r="C79" s="84" t="s">
        <v>178</v>
      </c>
      <c r="D79" s="84" t="s">
        <v>71</v>
      </c>
      <c r="E79" s="84" t="s">
        <v>0</v>
      </c>
      <c r="F79" s="85" t="s">
        <v>182</v>
      </c>
      <c r="G79" s="86" t="s">
        <v>183</v>
      </c>
      <c r="H79" s="85" t="s">
        <v>78</v>
      </c>
      <c r="I79" s="86" t="s">
        <v>79</v>
      </c>
      <c r="J79" s="86" t="s">
        <v>80</v>
      </c>
      <c r="K79" s="135">
        <v>5.5</v>
      </c>
      <c r="L79" s="88"/>
      <c r="M79" s="136">
        <v>171</v>
      </c>
      <c r="N79" s="136">
        <v>31.5</v>
      </c>
      <c r="O79" s="89" t="s">
        <v>0</v>
      </c>
      <c r="P79" s="89" t="s">
        <v>0</v>
      </c>
      <c r="Q79" s="89" t="s">
        <v>0</v>
      </c>
      <c r="R79" s="90">
        <f>SUM(Tableau8[[#This Row],[Indicative
     /PPE]:[Autre]])</f>
        <v>202.5</v>
      </c>
      <c r="S79" s="89" t="s">
        <v>0</v>
      </c>
      <c r="T79" s="89" t="s">
        <v>0</v>
      </c>
      <c r="U79" s="89" t="s">
        <v>0</v>
      </c>
      <c r="V79" s="89" t="s">
        <v>0</v>
      </c>
      <c r="W79" s="89" t="s">
        <v>0</v>
      </c>
      <c r="X79" s="91">
        <f t="shared" si="6"/>
        <v>0</v>
      </c>
      <c r="Y79" s="89" t="s">
        <v>0</v>
      </c>
      <c r="Z79" s="89" t="s">
        <v>0</v>
      </c>
      <c r="AA79" s="89" t="s">
        <v>0</v>
      </c>
      <c r="AB79" s="91" t="s">
        <v>0</v>
      </c>
      <c r="AC79" s="89" t="s">
        <v>0</v>
      </c>
      <c r="AD79" s="89" t="s">
        <v>0</v>
      </c>
      <c r="AE79" s="89" t="s">
        <v>0</v>
      </c>
      <c r="AF79" s="89">
        <f t="shared" si="7"/>
        <v>0</v>
      </c>
      <c r="AG79" s="92"/>
      <c r="AH79" s="93">
        <v>430000</v>
      </c>
      <c r="AI79" s="94">
        <v>0</v>
      </c>
      <c r="AJ79" s="94">
        <v>0</v>
      </c>
      <c r="AK79" s="93">
        <f>SUM(Tableau8[[#This Row],[Terrain
(a)]:[Construction
(b)]])</f>
        <v>0</v>
      </c>
      <c r="AL79" s="95"/>
      <c r="AM79" s="146" t="s">
        <v>184</v>
      </c>
      <c r="AN79" s="86" t="s">
        <v>82</v>
      </c>
      <c r="AO79" s="102">
        <v>38610</v>
      </c>
      <c r="AP79" s="98" t="s">
        <v>0</v>
      </c>
      <c r="AQ79" s="113" t="s">
        <v>0</v>
      </c>
      <c r="AR79" s="100"/>
      <c r="AS79" s="101"/>
      <c r="AT79" s="102"/>
      <c r="AU79" s="103"/>
      <c r="AV79" s="104"/>
      <c r="AW79" s="105"/>
      <c r="AX79" s="106"/>
      <c r="AY79" s="106"/>
      <c r="AZ79" s="106"/>
      <c r="BA79" s="106"/>
      <c r="BB79" s="103"/>
      <c r="BC79" s="106"/>
      <c r="BD79" s="106"/>
      <c r="BE79" s="106"/>
      <c r="BF79" s="106"/>
      <c r="BG79" s="106"/>
      <c r="BH79" s="106"/>
      <c r="BI79" s="106"/>
      <c r="BJ79" s="80"/>
      <c r="BK79" s="80"/>
      <c r="BL79" s="80"/>
      <c r="BM79" s="80"/>
      <c r="BN79" s="80"/>
      <c r="BO79" s="80"/>
      <c r="BP79" s="80"/>
      <c r="BQ79" s="80"/>
      <c r="BR79" s="80"/>
      <c r="BS79" s="80"/>
      <c r="BT79" s="80"/>
      <c r="BU79" s="80"/>
      <c r="BV79" s="80"/>
      <c r="BW79" s="80"/>
    </row>
    <row r="80" spans="1:75" s="81" customFormat="1" ht="13.5" hidden="1" customHeight="1" thickBot="1" x14ac:dyDescent="0.25">
      <c r="A80" s="82"/>
      <c r="B80" s="83"/>
      <c r="C80" s="84" t="s">
        <v>178</v>
      </c>
      <c r="D80" s="84" t="s">
        <v>71</v>
      </c>
      <c r="E80" s="84" t="s">
        <v>0</v>
      </c>
      <c r="F80" s="85" t="s">
        <v>185</v>
      </c>
      <c r="G80" s="86" t="s">
        <v>186</v>
      </c>
      <c r="H80" s="85" t="s">
        <v>78</v>
      </c>
      <c r="I80" s="86" t="s">
        <v>135</v>
      </c>
      <c r="J80" s="86" t="s">
        <v>87</v>
      </c>
      <c r="K80" s="135">
        <v>4.5</v>
      </c>
      <c r="L80" s="88"/>
      <c r="M80" s="136">
        <v>150</v>
      </c>
      <c r="N80" s="89" t="s">
        <v>0</v>
      </c>
      <c r="O80" s="89" t="s">
        <v>0</v>
      </c>
      <c r="P80" s="89" t="s">
        <v>0</v>
      </c>
      <c r="Q80" s="89" t="s">
        <v>0</v>
      </c>
      <c r="R80" s="90">
        <f>SUM(Tableau8[[#This Row],[Indicative
     /PPE]:[Autre]])</f>
        <v>150</v>
      </c>
      <c r="S80" s="89" t="s">
        <v>0</v>
      </c>
      <c r="T80" s="89" t="s">
        <v>0</v>
      </c>
      <c r="U80" s="89" t="s">
        <v>0</v>
      </c>
      <c r="V80" s="89" t="s">
        <v>0</v>
      </c>
      <c r="W80" s="89" t="s">
        <v>0</v>
      </c>
      <c r="X80" s="91">
        <f t="shared" si="6"/>
        <v>0</v>
      </c>
      <c r="Y80" s="89" t="s">
        <v>0</v>
      </c>
      <c r="Z80" s="89" t="s">
        <v>0</v>
      </c>
      <c r="AA80" s="89" t="s">
        <v>0</v>
      </c>
      <c r="AB80" s="91" t="s">
        <v>0</v>
      </c>
      <c r="AC80" s="89" t="s">
        <v>0</v>
      </c>
      <c r="AD80" s="89" t="s">
        <v>0</v>
      </c>
      <c r="AE80" s="89" t="s">
        <v>0</v>
      </c>
      <c r="AF80" s="89">
        <f t="shared" si="7"/>
        <v>0</v>
      </c>
      <c r="AG80" s="92"/>
      <c r="AH80" s="93">
        <v>425000</v>
      </c>
      <c r="AI80" s="94">
        <v>0</v>
      </c>
      <c r="AJ80" s="94">
        <v>0</v>
      </c>
      <c r="AK80" s="93">
        <f>SUM(Tableau8[[#This Row],[Terrain
(a)]:[Construction
(b)]])</f>
        <v>0</v>
      </c>
      <c r="AL80" s="95"/>
      <c r="AM80" s="147" t="s">
        <v>187</v>
      </c>
      <c r="AN80" s="86" t="s">
        <v>82</v>
      </c>
      <c r="AO80" s="102">
        <v>38352</v>
      </c>
      <c r="AP80" s="98" t="s">
        <v>0</v>
      </c>
      <c r="AQ80" s="113" t="s">
        <v>0</v>
      </c>
      <c r="AR80" s="100"/>
      <c r="AS80" s="101"/>
      <c r="AT80" s="102"/>
      <c r="AU80" s="103"/>
      <c r="AV80" s="104"/>
      <c r="AW80" s="105"/>
      <c r="AX80" s="106"/>
      <c r="AY80" s="106"/>
      <c r="AZ80" s="106"/>
      <c r="BA80" s="106"/>
      <c r="BB80" s="103"/>
      <c r="BC80" s="106"/>
      <c r="BD80" s="106"/>
      <c r="BE80" s="106"/>
      <c r="BF80" s="106"/>
      <c r="BG80" s="106"/>
      <c r="BH80" s="106"/>
      <c r="BI80" s="106"/>
      <c r="BJ80" s="80"/>
      <c r="BK80" s="80"/>
      <c r="BL80" s="80"/>
      <c r="BM80" s="80"/>
      <c r="BN80" s="80"/>
      <c r="BO80" s="80"/>
      <c r="BP80" s="80"/>
      <c r="BQ80" s="80"/>
      <c r="BR80" s="80"/>
      <c r="BS80" s="80"/>
      <c r="BT80" s="80"/>
      <c r="BU80" s="80"/>
      <c r="BV80" s="80"/>
      <c r="BW80" s="80"/>
    </row>
    <row r="81" spans="1:75" s="81" customFormat="1" ht="13.5" hidden="1" customHeight="1" thickBot="1" x14ac:dyDescent="0.3">
      <c r="A81" s="82"/>
      <c r="B81" s="83"/>
      <c r="C81" s="84" t="s">
        <v>178</v>
      </c>
      <c r="D81" s="84" t="s">
        <v>71</v>
      </c>
      <c r="E81" s="84" t="s">
        <v>0</v>
      </c>
      <c r="F81" s="85" t="s">
        <v>188</v>
      </c>
      <c r="G81" s="86" t="s">
        <v>189</v>
      </c>
      <c r="H81" s="85" t="s">
        <v>78</v>
      </c>
      <c r="I81" s="86" t="s">
        <v>135</v>
      </c>
      <c r="J81" s="86" t="s">
        <v>80</v>
      </c>
      <c r="K81" s="135">
        <v>4.5</v>
      </c>
      <c r="L81" s="88"/>
      <c r="M81" s="136">
        <v>136</v>
      </c>
      <c r="N81" s="89" t="s">
        <v>0</v>
      </c>
      <c r="O81" s="89" t="s">
        <v>0</v>
      </c>
      <c r="P81" s="89" t="s">
        <v>0</v>
      </c>
      <c r="Q81" s="89" t="s">
        <v>0</v>
      </c>
      <c r="R81" s="90">
        <f>SUM(Tableau8[[#This Row],[Indicative
     /PPE]:[Autre]])</f>
        <v>136</v>
      </c>
      <c r="S81" s="89" t="s">
        <v>0</v>
      </c>
      <c r="T81" s="89" t="s">
        <v>0</v>
      </c>
      <c r="U81" s="89" t="s">
        <v>0</v>
      </c>
      <c r="V81" s="89" t="s">
        <v>0</v>
      </c>
      <c r="W81" s="89" t="s">
        <v>0</v>
      </c>
      <c r="X81" s="91">
        <f t="shared" si="6"/>
        <v>0</v>
      </c>
      <c r="Y81" s="89" t="s">
        <v>0</v>
      </c>
      <c r="Z81" s="89" t="s">
        <v>0</v>
      </c>
      <c r="AA81" s="89" t="s">
        <v>0</v>
      </c>
      <c r="AB81" s="91" t="s">
        <v>0</v>
      </c>
      <c r="AC81" s="89" t="s">
        <v>0</v>
      </c>
      <c r="AD81" s="89" t="s">
        <v>0</v>
      </c>
      <c r="AE81" s="89" t="s">
        <v>0</v>
      </c>
      <c r="AF81" s="89">
        <f t="shared" si="7"/>
        <v>0</v>
      </c>
      <c r="AG81" s="92"/>
      <c r="AH81" s="93">
        <v>360000</v>
      </c>
      <c r="AI81" s="94">
        <v>0</v>
      </c>
      <c r="AJ81" s="94">
        <v>0</v>
      </c>
      <c r="AK81" s="93">
        <f>SUM(Tableau8[[#This Row],[Terrain
(a)]:[Construction
(b)]])</f>
        <v>0</v>
      </c>
      <c r="AL81" s="95"/>
      <c r="AM81" s="96" t="s">
        <v>190</v>
      </c>
      <c r="AN81" s="86" t="s">
        <v>82</v>
      </c>
      <c r="AO81" s="102">
        <v>38352</v>
      </c>
      <c r="AP81" s="98" t="s">
        <v>0</v>
      </c>
      <c r="AQ81" s="113" t="s">
        <v>0</v>
      </c>
      <c r="AR81" s="100"/>
      <c r="AS81" s="101"/>
      <c r="AT81" s="102"/>
      <c r="AU81" s="103"/>
      <c r="AV81" s="104"/>
      <c r="AW81" s="105"/>
      <c r="AX81" s="106"/>
      <c r="AY81" s="106"/>
      <c r="AZ81" s="106"/>
      <c r="BA81" s="106"/>
      <c r="BB81" s="103"/>
      <c r="BC81" s="106"/>
      <c r="BD81" s="106"/>
      <c r="BE81" s="106"/>
      <c r="BF81" s="106"/>
      <c r="BG81" s="106"/>
      <c r="BH81" s="106"/>
      <c r="BI81" s="106"/>
      <c r="BJ81" s="80"/>
      <c r="BK81" s="80"/>
      <c r="BL81" s="80"/>
      <c r="BM81" s="80"/>
      <c r="BN81" s="80"/>
      <c r="BO81" s="80"/>
      <c r="BP81" s="80"/>
      <c r="BQ81" s="80"/>
      <c r="BR81" s="80"/>
      <c r="BS81" s="80"/>
      <c r="BT81" s="80"/>
      <c r="BU81" s="80"/>
      <c r="BV81" s="80"/>
      <c r="BW81" s="80"/>
    </row>
    <row r="82" spans="1:75" s="81" customFormat="1" ht="13.5" hidden="1" customHeight="1" thickBot="1" x14ac:dyDescent="0.3">
      <c r="A82" s="82"/>
      <c r="B82" s="83"/>
      <c r="C82" s="84" t="s">
        <v>178</v>
      </c>
      <c r="D82" s="84" t="s">
        <v>71</v>
      </c>
      <c r="E82" s="84" t="s">
        <v>0</v>
      </c>
      <c r="F82" s="85" t="s">
        <v>191</v>
      </c>
      <c r="G82" s="86" t="s">
        <v>192</v>
      </c>
      <c r="H82" s="85" t="s">
        <v>78</v>
      </c>
      <c r="I82" s="86" t="s">
        <v>135</v>
      </c>
      <c r="J82" s="86" t="s">
        <v>193</v>
      </c>
      <c r="K82" s="135">
        <v>3.5</v>
      </c>
      <c r="L82" s="88"/>
      <c r="M82" s="136">
        <v>107</v>
      </c>
      <c r="N82" s="89" t="s">
        <v>0</v>
      </c>
      <c r="O82" s="89" t="s">
        <v>0</v>
      </c>
      <c r="P82" s="89" t="s">
        <v>0</v>
      </c>
      <c r="Q82" s="89" t="s">
        <v>0</v>
      </c>
      <c r="R82" s="90">
        <f>SUM(Tableau8[[#This Row],[Indicative
     /PPE]:[Autre]])</f>
        <v>107</v>
      </c>
      <c r="S82" s="89" t="s">
        <v>0</v>
      </c>
      <c r="T82" s="89" t="s">
        <v>0</v>
      </c>
      <c r="U82" s="89" t="s">
        <v>0</v>
      </c>
      <c r="V82" s="89" t="s">
        <v>0</v>
      </c>
      <c r="W82" s="89" t="s">
        <v>0</v>
      </c>
      <c r="X82" s="91">
        <f t="shared" si="6"/>
        <v>0</v>
      </c>
      <c r="Y82" s="89" t="s">
        <v>0</v>
      </c>
      <c r="Z82" s="89" t="s">
        <v>0</v>
      </c>
      <c r="AA82" s="89" t="s">
        <v>0</v>
      </c>
      <c r="AB82" s="91" t="s">
        <v>0</v>
      </c>
      <c r="AC82" s="89" t="s">
        <v>0</v>
      </c>
      <c r="AD82" s="89" t="s">
        <v>0</v>
      </c>
      <c r="AE82" s="89" t="s">
        <v>0</v>
      </c>
      <c r="AF82" s="89">
        <f t="shared" si="7"/>
        <v>0</v>
      </c>
      <c r="AG82" s="92"/>
      <c r="AH82" s="93">
        <v>285000</v>
      </c>
      <c r="AI82" s="94">
        <v>0</v>
      </c>
      <c r="AJ82" s="94">
        <v>0</v>
      </c>
      <c r="AK82" s="93">
        <f>SUM(Tableau8[[#This Row],[Terrain
(a)]:[Construction
(b)]])</f>
        <v>0</v>
      </c>
      <c r="AL82" s="95"/>
      <c r="AM82" s="96" t="s">
        <v>194</v>
      </c>
      <c r="AN82" s="86" t="s">
        <v>82</v>
      </c>
      <c r="AO82" s="102">
        <v>38352</v>
      </c>
      <c r="AP82" s="98" t="s">
        <v>0</v>
      </c>
      <c r="AQ82" s="113" t="s">
        <v>0</v>
      </c>
      <c r="AR82" s="100"/>
      <c r="AS82" s="101"/>
      <c r="AT82" s="102"/>
      <c r="AU82" s="103"/>
      <c r="AV82" s="104"/>
      <c r="AW82" s="105"/>
      <c r="AX82" s="106"/>
      <c r="AY82" s="106"/>
      <c r="AZ82" s="106"/>
      <c r="BA82" s="106"/>
      <c r="BB82" s="103"/>
      <c r="BC82" s="106"/>
      <c r="BD82" s="106"/>
      <c r="BE82" s="106"/>
      <c r="BF82" s="106"/>
      <c r="BG82" s="106"/>
      <c r="BH82" s="106"/>
      <c r="BI82" s="106"/>
      <c r="BJ82" s="80"/>
      <c r="BK82" s="80"/>
      <c r="BL82" s="80"/>
      <c r="BM82" s="80"/>
      <c r="BN82" s="80"/>
      <c r="BO82" s="80"/>
      <c r="BP82" s="80"/>
      <c r="BQ82" s="80"/>
      <c r="BR82" s="80"/>
      <c r="BS82" s="80"/>
      <c r="BT82" s="80"/>
      <c r="BU82" s="80"/>
      <c r="BV82" s="80"/>
      <c r="BW82" s="80"/>
    </row>
    <row r="83" spans="1:75" s="149" customFormat="1" ht="13.5" hidden="1" customHeight="1" thickBot="1" x14ac:dyDescent="0.25">
      <c r="A83" s="82"/>
      <c r="B83" s="83"/>
      <c r="C83" s="84" t="s">
        <v>178</v>
      </c>
      <c r="D83" s="84" t="s">
        <v>71</v>
      </c>
      <c r="E83" s="84" t="s">
        <v>0</v>
      </c>
      <c r="F83" s="85" t="s">
        <v>195</v>
      </c>
      <c r="G83" s="86" t="s">
        <v>196</v>
      </c>
      <c r="H83" s="85" t="s">
        <v>78</v>
      </c>
      <c r="I83" s="86" t="s">
        <v>142</v>
      </c>
      <c r="J83" s="86" t="s">
        <v>87</v>
      </c>
      <c r="K83" s="135">
        <v>4.5</v>
      </c>
      <c r="L83" s="88"/>
      <c r="M83" s="136">
        <v>139</v>
      </c>
      <c r="N83" s="89" t="s">
        <v>0</v>
      </c>
      <c r="O83" s="89" t="s">
        <v>0</v>
      </c>
      <c r="P83" s="89" t="s">
        <v>0</v>
      </c>
      <c r="Q83" s="89" t="s">
        <v>0</v>
      </c>
      <c r="R83" s="90">
        <f>SUM(Tableau8[[#This Row],[Indicative
     /PPE]:[Autre]])</f>
        <v>139</v>
      </c>
      <c r="S83" s="89" t="s">
        <v>0</v>
      </c>
      <c r="T83" s="89" t="s">
        <v>0</v>
      </c>
      <c r="U83" s="89" t="s">
        <v>0</v>
      </c>
      <c r="V83" s="89" t="s">
        <v>0</v>
      </c>
      <c r="W83" s="89" t="s">
        <v>0</v>
      </c>
      <c r="X83" s="91">
        <f t="shared" si="6"/>
        <v>0</v>
      </c>
      <c r="Y83" s="89" t="s">
        <v>0</v>
      </c>
      <c r="Z83" s="89" t="s">
        <v>0</v>
      </c>
      <c r="AA83" s="89" t="s">
        <v>0</v>
      </c>
      <c r="AB83" s="91" t="s">
        <v>0</v>
      </c>
      <c r="AC83" s="89" t="s">
        <v>0</v>
      </c>
      <c r="AD83" s="89" t="s">
        <v>0</v>
      </c>
      <c r="AE83" s="89" t="s">
        <v>0</v>
      </c>
      <c r="AF83" s="89">
        <f t="shared" si="7"/>
        <v>0</v>
      </c>
      <c r="AG83" s="92"/>
      <c r="AH83" s="93">
        <v>399000</v>
      </c>
      <c r="AI83" s="94">
        <v>0</v>
      </c>
      <c r="AJ83" s="94">
        <v>0</v>
      </c>
      <c r="AK83" s="93">
        <f>SUM(Tableau8[[#This Row],[Terrain
(a)]:[Construction
(b)]])</f>
        <v>0</v>
      </c>
      <c r="AL83" s="95"/>
      <c r="AM83" s="96" t="s">
        <v>197</v>
      </c>
      <c r="AN83" s="86" t="s">
        <v>82</v>
      </c>
      <c r="AO83" s="102">
        <v>38352</v>
      </c>
      <c r="AP83" s="98" t="s">
        <v>0</v>
      </c>
      <c r="AQ83" s="113" t="s">
        <v>0</v>
      </c>
      <c r="AR83" s="100"/>
      <c r="AS83" s="101"/>
      <c r="AT83" s="102"/>
      <c r="AU83" s="103"/>
      <c r="AV83" s="104"/>
      <c r="AW83" s="105"/>
      <c r="AX83" s="106"/>
      <c r="AY83" s="106"/>
      <c r="AZ83" s="106"/>
      <c r="BA83" s="106"/>
      <c r="BB83" s="103"/>
      <c r="BC83" s="106"/>
      <c r="BD83" s="106"/>
      <c r="BE83" s="106"/>
      <c r="BF83" s="106"/>
      <c r="BG83" s="106"/>
      <c r="BH83" s="106"/>
      <c r="BI83" s="106"/>
      <c r="BJ83" s="148"/>
      <c r="BK83" s="148"/>
      <c r="BL83" s="148"/>
      <c r="BM83" s="148"/>
      <c r="BN83" s="148"/>
      <c r="BO83" s="148"/>
      <c r="BP83" s="148"/>
      <c r="BQ83" s="148"/>
      <c r="BR83" s="148"/>
      <c r="BS83" s="148"/>
      <c r="BT83" s="148"/>
      <c r="BU83" s="148"/>
      <c r="BV83" s="148"/>
      <c r="BW83" s="148"/>
    </row>
    <row r="84" spans="1:75" s="151" customFormat="1" ht="13.5" hidden="1" customHeight="1" thickBot="1" x14ac:dyDescent="0.25">
      <c r="A84" s="82"/>
      <c r="B84" s="83"/>
      <c r="C84" s="84" t="s">
        <v>178</v>
      </c>
      <c r="D84" s="84" t="s">
        <v>71</v>
      </c>
      <c r="E84" s="84" t="s">
        <v>0</v>
      </c>
      <c r="F84" s="85" t="s">
        <v>198</v>
      </c>
      <c r="G84" s="86" t="s">
        <v>199</v>
      </c>
      <c r="H84" s="85" t="s">
        <v>78</v>
      </c>
      <c r="I84" s="86" t="s">
        <v>142</v>
      </c>
      <c r="J84" s="86" t="s">
        <v>80</v>
      </c>
      <c r="K84" s="135">
        <v>3.5</v>
      </c>
      <c r="L84" s="88"/>
      <c r="M84" s="136">
        <v>168</v>
      </c>
      <c r="N84" s="136">
        <v>59</v>
      </c>
      <c r="O84" s="89" t="s">
        <v>0</v>
      </c>
      <c r="P84" s="89" t="s">
        <v>0</v>
      </c>
      <c r="Q84" s="89" t="s">
        <v>0</v>
      </c>
      <c r="R84" s="90">
        <f>SUM(Tableau8[[#This Row],[Indicative
     /PPE]:[Autre]])</f>
        <v>227</v>
      </c>
      <c r="S84" s="89" t="s">
        <v>0</v>
      </c>
      <c r="T84" s="89" t="s">
        <v>0</v>
      </c>
      <c r="U84" s="89" t="s">
        <v>0</v>
      </c>
      <c r="V84" s="89" t="s">
        <v>0</v>
      </c>
      <c r="W84" s="89" t="s">
        <v>0</v>
      </c>
      <c r="X84" s="91">
        <f t="shared" si="6"/>
        <v>0</v>
      </c>
      <c r="Y84" s="89" t="s">
        <v>0</v>
      </c>
      <c r="Z84" s="89" t="s">
        <v>0</v>
      </c>
      <c r="AA84" s="89" t="s">
        <v>0</v>
      </c>
      <c r="AB84" s="91" t="s">
        <v>0</v>
      </c>
      <c r="AC84" s="89" t="s">
        <v>0</v>
      </c>
      <c r="AD84" s="89" t="s">
        <v>0</v>
      </c>
      <c r="AE84" s="89" t="s">
        <v>0</v>
      </c>
      <c r="AF84" s="89">
        <f t="shared" si="7"/>
        <v>0</v>
      </c>
      <c r="AG84" s="92"/>
      <c r="AH84" s="93">
        <v>520000</v>
      </c>
      <c r="AI84" s="94">
        <v>0</v>
      </c>
      <c r="AJ84" s="94">
        <v>0</v>
      </c>
      <c r="AK84" s="93">
        <f>SUM(Tableau8[[#This Row],[Terrain
(a)]:[Construction
(b)]])</f>
        <v>0</v>
      </c>
      <c r="AL84" s="95"/>
      <c r="AM84" s="96" t="s">
        <v>200</v>
      </c>
      <c r="AN84" s="86" t="s">
        <v>82</v>
      </c>
      <c r="AO84" s="102">
        <v>38352</v>
      </c>
      <c r="AP84" s="98" t="s">
        <v>0</v>
      </c>
      <c r="AQ84" s="113" t="s">
        <v>0</v>
      </c>
      <c r="AR84" s="100"/>
      <c r="AS84" s="101"/>
      <c r="AT84" s="102"/>
      <c r="AU84" s="103"/>
      <c r="AV84" s="104"/>
      <c r="AW84" s="105"/>
      <c r="AX84" s="106"/>
      <c r="AY84" s="106"/>
      <c r="AZ84" s="106"/>
      <c r="BA84" s="106"/>
      <c r="BB84" s="103"/>
      <c r="BC84" s="106"/>
      <c r="BD84" s="106"/>
      <c r="BE84" s="106"/>
      <c r="BF84" s="106"/>
      <c r="BG84" s="106"/>
      <c r="BH84" s="106"/>
      <c r="BI84" s="106"/>
      <c r="BJ84" s="150"/>
      <c r="BK84" s="150"/>
      <c r="BL84" s="150"/>
      <c r="BM84" s="150"/>
      <c r="BN84" s="150"/>
      <c r="BO84" s="150"/>
      <c r="BP84" s="150"/>
      <c r="BQ84" s="150"/>
      <c r="BR84" s="150"/>
      <c r="BS84" s="150"/>
      <c r="BT84" s="150"/>
      <c r="BU84" s="150"/>
      <c r="BV84" s="150"/>
      <c r="BW84" s="150"/>
    </row>
    <row r="85" spans="1:75" s="151" customFormat="1" ht="13.5" hidden="1" customHeight="1" thickBot="1" x14ac:dyDescent="0.25">
      <c r="A85" s="82"/>
      <c r="B85" s="83"/>
      <c r="C85" s="84" t="s">
        <v>178</v>
      </c>
      <c r="D85" s="84" t="s">
        <v>71</v>
      </c>
      <c r="E85" s="84" t="s">
        <v>0</v>
      </c>
      <c r="F85" s="85" t="s">
        <v>201</v>
      </c>
      <c r="G85" s="86" t="s">
        <v>202</v>
      </c>
      <c r="H85" s="85" t="s">
        <v>78</v>
      </c>
      <c r="I85" s="86" t="s">
        <v>102</v>
      </c>
      <c r="J85" s="86" t="s">
        <v>87</v>
      </c>
      <c r="K85" s="135">
        <v>4.5</v>
      </c>
      <c r="L85" s="88"/>
      <c r="M85" s="136">
        <v>158</v>
      </c>
      <c r="N85" s="89" t="s">
        <v>0</v>
      </c>
      <c r="O85" s="89" t="s">
        <v>0</v>
      </c>
      <c r="P85" s="89" t="s">
        <v>0</v>
      </c>
      <c r="Q85" s="89" t="s">
        <v>0</v>
      </c>
      <c r="R85" s="90">
        <f>SUM(Tableau8[[#This Row],[Indicative
     /PPE]:[Autre]])</f>
        <v>158</v>
      </c>
      <c r="S85" s="89" t="s">
        <v>0</v>
      </c>
      <c r="T85" s="89" t="s">
        <v>0</v>
      </c>
      <c r="U85" s="89" t="s">
        <v>0</v>
      </c>
      <c r="V85" s="89" t="s">
        <v>0</v>
      </c>
      <c r="W85" s="89" t="s">
        <v>0</v>
      </c>
      <c r="X85" s="91">
        <f t="shared" si="6"/>
        <v>0</v>
      </c>
      <c r="Y85" s="89" t="s">
        <v>0</v>
      </c>
      <c r="Z85" s="89" t="s">
        <v>0</v>
      </c>
      <c r="AA85" s="89" t="s">
        <v>0</v>
      </c>
      <c r="AB85" s="91" t="s">
        <v>0</v>
      </c>
      <c r="AC85" s="89" t="s">
        <v>0</v>
      </c>
      <c r="AD85" s="89" t="s">
        <v>0</v>
      </c>
      <c r="AE85" s="89" t="s">
        <v>0</v>
      </c>
      <c r="AF85" s="89">
        <f t="shared" si="7"/>
        <v>0</v>
      </c>
      <c r="AG85" s="92"/>
      <c r="AH85" s="93">
        <v>450000</v>
      </c>
      <c r="AI85" s="94">
        <v>0</v>
      </c>
      <c r="AJ85" s="94">
        <v>0</v>
      </c>
      <c r="AK85" s="93">
        <f>SUM(Tableau8[[#This Row],[Terrain
(a)]:[Construction
(b)]])</f>
        <v>0</v>
      </c>
      <c r="AL85" s="95"/>
      <c r="AM85" s="96" t="s">
        <v>203</v>
      </c>
      <c r="AN85" s="86" t="s">
        <v>82</v>
      </c>
      <c r="AO85" s="102">
        <v>38352</v>
      </c>
      <c r="AP85" s="98" t="s">
        <v>0</v>
      </c>
      <c r="AQ85" s="113" t="s">
        <v>0</v>
      </c>
      <c r="AR85" s="100"/>
      <c r="AS85" s="101"/>
      <c r="AT85" s="102"/>
      <c r="AU85" s="103"/>
      <c r="AV85" s="104"/>
      <c r="AW85" s="105"/>
      <c r="AX85" s="106"/>
      <c r="AY85" s="106"/>
      <c r="AZ85" s="106"/>
      <c r="BA85" s="106"/>
      <c r="BB85" s="103"/>
      <c r="BC85" s="106"/>
      <c r="BD85" s="106"/>
      <c r="BE85" s="106"/>
      <c r="BF85" s="106"/>
      <c r="BG85" s="106"/>
      <c r="BH85" s="106"/>
      <c r="BI85" s="106"/>
      <c r="BJ85" s="150"/>
      <c r="BK85" s="150"/>
      <c r="BL85" s="150"/>
      <c r="BM85" s="150"/>
      <c r="BN85" s="150"/>
      <c r="BO85" s="150"/>
      <c r="BP85" s="150"/>
      <c r="BQ85" s="150"/>
      <c r="BR85" s="150"/>
      <c r="BS85" s="150"/>
      <c r="BT85" s="150"/>
      <c r="BU85" s="150"/>
      <c r="BV85" s="150"/>
      <c r="BW85" s="150"/>
    </row>
    <row r="86" spans="1:75" s="151" customFormat="1" ht="13.5" hidden="1" customHeight="1" thickBot="1" x14ac:dyDescent="0.25">
      <c r="A86" s="82"/>
      <c r="B86" s="83"/>
      <c r="C86" s="84" t="s">
        <v>178</v>
      </c>
      <c r="D86" s="84" t="s">
        <v>71</v>
      </c>
      <c r="E86" s="84" t="s">
        <v>0</v>
      </c>
      <c r="F86" s="85" t="s">
        <v>204</v>
      </c>
      <c r="G86" s="86" t="s">
        <v>205</v>
      </c>
      <c r="H86" s="85" t="s">
        <v>78</v>
      </c>
      <c r="I86" s="86" t="s">
        <v>102</v>
      </c>
      <c r="J86" s="86" t="s">
        <v>80</v>
      </c>
      <c r="K86" s="135">
        <v>5.5</v>
      </c>
      <c r="L86" s="88"/>
      <c r="M86" s="136">
        <v>192</v>
      </c>
      <c r="N86" s="89" t="s">
        <v>0</v>
      </c>
      <c r="O86" s="89" t="s">
        <v>0</v>
      </c>
      <c r="P86" s="89" t="s">
        <v>0</v>
      </c>
      <c r="Q86" s="89" t="s">
        <v>0</v>
      </c>
      <c r="R86" s="90">
        <f>SUM(Tableau8[[#This Row],[Indicative
     /PPE]:[Autre]])</f>
        <v>192</v>
      </c>
      <c r="S86" s="89" t="s">
        <v>0</v>
      </c>
      <c r="T86" s="89" t="s">
        <v>0</v>
      </c>
      <c r="U86" s="89" t="s">
        <v>0</v>
      </c>
      <c r="V86" s="89" t="s">
        <v>0</v>
      </c>
      <c r="W86" s="89" t="s">
        <v>0</v>
      </c>
      <c r="X86" s="91">
        <f t="shared" si="6"/>
        <v>0</v>
      </c>
      <c r="Y86" s="89" t="s">
        <v>0</v>
      </c>
      <c r="Z86" s="89" t="s">
        <v>0</v>
      </c>
      <c r="AA86" s="89" t="s">
        <v>0</v>
      </c>
      <c r="AB86" s="91" t="s">
        <v>0</v>
      </c>
      <c r="AC86" s="89" t="s">
        <v>0</v>
      </c>
      <c r="AD86" s="89" t="s">
        <v>0</v>
      </c>
      <c r="AE86" s="89" t="s">
        <v>0</v>
      </c>
      <c r="AF86" s="89">
        <f t="shared" si="7"/>
        <v>0</v>
      </c>
      <c r="AG86" s="92"/>
      <c r="AH86" s="93">
        <v>510000</v>
      </c>
      <c r="AI86" s="94">
        <v>0</v>
      </c>
      <c r="AJ86" s="94">
        <v>0</v>
      </c>
      <c r="AK86" s="93">
        <f>SUM(Tableau8[[#This Row],[Terrain
(a)]:[Construction
(b)]])</f>
        <v>0</v>
      </c>
      <c r="AL86" s="95"/>
      <c r="AM86" s="96" t="s">
        <v>206</v>
      </c>
      <c r="AN86" s="86" t="s">
        <v>82</v>
      </c>
      <c r="AO86" s="102">
        <v>38352</v>
      </c>
      <c r="AP86" s="98" t="s">
        <v>0</v>
      </c>
      <c r="AQ86" s="113" t="s">
        <v>0</v>
      </c>
      <c r="AR86" s="100"/>
      <c r="AS86" s="101"/>
      <c r="AT86" s="102"/>
      <c r="AU86" s="103"/>
      <c r="AV86" s="104"/>
      <c r="AW86" s="105"/>
      <c r="AX86" s="106"/>
      <c r="AY86" s="106"/>
      <c r="AZ86" s="106"/>
      <c r="BA86" s="106"/>
      <c r="BB86" s="103"/>
      <c r="BC86" s="106"/>
      <c r="BD86" s="106"/>
      <c r="BE86" s="106"/>
      <c r="BF86" s="106"/>
      <c r="BG86" s="106"/>
      <c r="BH86" s="106"/>
      <c r="BI86" s="106"/>
      <c r="BJ86" s="150"/>
      <c r="BK86" s="150"/>
      <c r="BL86" s="150"/>
      <c r="BM86" s="150"/>
      <c r="BN86" s="150"/>
      <c r="BO86" s="150"/>
      <c r="BP86" s="150"/>
      <c r="BQ86" s="150"/>
      <c r="BR86" s="150"/>
      <c r="BS86" s="150"/>
      <c r="BT86" s="150"/>
      <c r="BU86" s="150"/>
      <c r="BV86" s="150"/>
      <c r="BW86" s="150"/>
    </row>
    <row r="87" spans="1:75" s="151" customFormat="1" ht="13.5" hidden="1" customHeight="1" thickBot="1" x14ac:dyDescent="0.25">
      <c r="A87" s="82"/>
      <c r="B87" s="83"/>
      <c r="C87" s="84" t="s">
        <v>178</v>
      </c>
      <c r="D87" s="84" t="s">
        <v>71</v>
      </c>
      <c r="E87" s="84" t="s">
        <v>0</v>
      </c>
      <c r="F87" s="85" t="s">
        <v>207</v>
      </c>
      <c r="G87" s="86" t="s">
        <v>208</v>
      </c>
      <c r="H87" s="85" t="s">
        <v>78</v>
      </c>
      <c r="I87" s="86" t="s">
        <v>156</v>
      </c>
      <c r="J87" s="86" t="s">
        <v>87</v>
      </c>
      <c r="K87" s="135">
        <v>3.5</v>
      </c>
      <c r="L87" s="88"/>
      <c r="M87" s="136">
        <v>83</v>
      </c>
      <c r="N87" s="89" t="s">
        <v>0</v>
      </c>
      <c r="O87" s="89" t="s">
        <v>0</v>
      </c>
      <c r="P87" s="89" t="s">
        <v>0</v>
      </c>
      <c r="Q87" s="89" t="s">
        <v>0</v>
      </c>
      <c r="R87" s="90">
        <f>SUM(Tableau8[[#This Row],[Indicative
     /PPE]:[Autre]])</f>
        <v>83</v>
      </c>
      <c r="S87" s="89" t="s">
        <v>0</v>
      </c>
      <c r="T87" s="89" t="s">
        <v>0</v>
      </c>
      <c r="U87" s="89" t="s">
        <v>0</v>
      </c>
      <c r="V87" s="89" t="s">
        <v>0</v>
      </c>
      <c r="W87" s="89" t="s">
        <v>0</v>
      </c>
      <c r="X87" s="91">
        <f t="shared" si="6"/>
        <v>0</v>
      </c>
      <c r="Y87" s="89" t="s">
        <v>0</v>
      </c>
      <c r="Z87" s="89" t="s">
        <v>0</v>
      </c>
      <c r="AA87" s="89" t="s">
        <v>0</v>
      </c>
      <c r="AB87" s="91" t="s">
        <v>0</v>
      </c>
      <c r="AC87" s="89" t="s">
        <v>0</v>
      </c>
      <c r="AD87" s="89" t="s">
        <v>0</v>
      </c>
      <c r="AE87" s="89" t="s">
        <v>0</v>
      </c>
      <c r="AF87" s="89">
        <f t="shared" si="7"/>
        <v>0</v>
      </c>
      <c r="AG87" s="92"/>
      <c r="AH87" s="93">
        <v>240000</v>
      </c>
      <c r="AI87" s="94">
        <v>0</v>
      </c>
      <c r="AJ87" s="94">
        <v>0</v>
      </c>
      <c r="AK87" s="93">
        <f>SUM(Tableau8[[#This Row],[Terrain
(a)]:[Construction
(b)]])</f>
        <v>0</v>
      </c>
      <c r="AL87" s="95"/>
      <c r="AM87" s="96" t="s">
        <v>209</v>
      </c>
      <c r="AN87" s="86" t="s">
        <v>82</v>
      </c>
      <c r="AO87" s="102">
        <v>38625</v>
      </c>
      <c r="AP87" s="98" t="s">
        <v>0</v>
      </c>
      <c r="AQ87" s="113" t="s">
        <v>0</v>
      </c>
      <c r="AR87" s="100"/>
      <c r="AS87" s="101"/>
      <c r="AT87" s="102"/>
      <c r="AU87" s="103"/>
      <c r="AV87" s="104"/>
      <c r="AW87" s="105"/>
      <c r="AX87" s="106"/>
      <c r="AY87" s="106"/>
      <c r="AZ87" s="106"/>
      <c r="BA87" s="106"/>
      <c r="BB87" s="103"/>
      <c r="BC87" s="106"/>
      <c r="BD87" s="106"/>
      <c r="BE87" s="106"/>
      <c r="BF87" s="106"/>
      <c r="BG87" s="106"/>
      <c r="BH87" s="106"/>
      <c r="BI87" s="106"/>
      <c r="BJ87" s="150"/>
      <c r="BK87" s="150"/>
      <c r="BL87" s="150"/>
      <c r="BM87" s="150"/>
      <c r="BN87" s="150"/>
      <c r="BO87" s="150"/>
      <c r="BP87" s="150"/>
      <c r="BQ87" s="150"/>
      <c r="BR87" s="150"/>
      <c r="BS87" s="150"/>
      <c r="BT87" s="150"/>
      <c r="BU87" s="150"/>
      <c r="BV87" s="150"/>
      <c r="BW87" s="150"/>
    </row>
    <row r="88" spans="1:75" s="151" customFormat="1" ht="13.5" hidden="1" customHeight="1" thickBot="1" x14ac:dyDescent="0.25">
      <c r="A88" s="82"/>
      <c r="B88" s="83"/>
      <c r="C88" s="84" t="s">
        <v>178</v>
      </c>
      <c r="D88" s="84" t="s">
        <v>71</v>
      </c>
      <c r="E88" s="84" t="s">
        <v>0</v>
      </c>
      <c r="F88" s="85" t="s">
        <v>210</v>
      </c>
      <c r="G88" s="86" t="s">
        <v>211</v>
      </c>
      <c r="H88" s="85" t="s">
        <v>78</v>
      </c>
      <c r="I88" s="86" t="s">
        <v>156</v>
      </c>
      <c r="J88" s="86" t="s">
        <v>193</v>
      </c>
      <c r="K88" s="135">
        <v>4.5</v>
      </c>
      <c r="L88" s="88"/>
      <c r="M88" s="136">
        <f>119+12</f>
        <v>131</v>
      </c>
      <c r="N88" s="89" t="s">
        <v>0</v>
      </c>
      <c r="O88" s="89" t="s">
        <v>0</v>
      </c>
      <c r="P88" s="89" t="s">
        <v>0</v>
      </c>
      <c r="Q88" s="89" t="s">
        <v>0</v>
      </c>
      <c r="R88" s="90">
        <f>SUM(Tableau8[[#This Row],[Indicative
     /PPE]:[Autre]])</f>
        <v>131</v>
      </c>
      <c r="S88" s="89" t="s">
        <v>0</v>
      </c>
      <c r="T88" s="89" t="s">
        <v>0</v>
      </c>
      <c r="U88" s="89" t="s">
        <v>0</v>
      </c>
      <c r="V88" s="89" t="s">
        <v>0</v>
      </c>
      <c r="W88" s="89" t="s">
        <v>0</v>
      </c>
      <c r="X88" s="91">
        <f t="shared" si="6"/>
        <v>0</v>
      </c>
      <c r="Y88" s="89" t="s">
        <v>0</v>
      </c>
      <c r="Z88" s="89" t="s">
        <v>0</v>
      </c>
      <c r="AA88" s="89" t="s">
        <v>0</v>
      </c>
      <c r="AB88" s="91" t="s">
        <v>0</v>
      </c>
      <c r="AC88" s="89" t="s">
        <v>0</v>
      </c>
      <c r="AD88" s="89" t="s">
        <v>0</v>
      </c>
      <c r="AE88" s="89" t="s">
        <v>0</v>
      </c>
      <c r="AF88" s="89">
        <f t="shared" si="7"/>
        <v>0</v>
      </c>
      <c r="AG88" s="92"/>
      <c r="AH88" s="93">
        <v>364000</v>
      </c>
      <c r="AI88" s="94">
        <v>0</v>
      </c>
      <c r="AJ88" s="94">
        <v>0</v>
      </c>
      <c r="AK88" s="93">
        <f>SUM(Tableau8[[#This Row],[Terrain
(a)]:[Construction
(b)]])</f>
        <v>0</v>
      </c>
      <c r="AL88" s="95"/>
      <c r="AM88" s="96" t="s">
        <v>212</v>
      </c>
      <c r="AN88" s="86" t="s">
        <v>82</v>
      </c>
      <c r="AO88" s="102">
        <v>38352</v>
      </c>
      <c r="AP88" s="98" t="s">
        <v>0</v>
      </c>
      <c r="AQ88" s="113" t="s">
        <v>0</v>
      </c>
      <c r="AR88" s="100"/>
      <c r="AS88" s="101"/>
      <c r="AT88" s="102"/>
      <c r="AU88" s="103"/>
      <c r="AV88" s="104"/>
      <c r="AW88" s="105"/>
      <c r="AX88" s="106"/>
      <c r="AY88" s="106"/>
      <c r="AZ88" s="106"/>
      <c r="BA88" s="106"/>
      <c r="BB88" s="103"/>
      <c r="BC88" s="106"/>
      <c r="BD88" s="106"/>
      <c r="BE88" s="106"/>
      <c r="BF88" s="106"/>
      <c r="BG88" s="106"/>
      <c r="BH88" s="106"/>
      <c r="BI88" s="106"/>
      <c r="BJ88" s="150"/>
      <c r="BK88" s="150"/>
      <c r="BL88" s="150"/>
      <c r="BM88" s="150"/>
      <c r="BN88" s="150"/>
      <c r="BO88" s="150"/>
      <c r="BP88" s="150"/>
      <c r="BQ88" s="150"/>
      <c r="BR88" s="150"/>
      <c r="BS88" s="150"/>
      <c r="BT88" s="150"/>
      <c r="BU88" s="150"/>
      <c r="BV88" s="150"/>
      <c r="BW88" s="150"/>
    </row>
    <row r="89" spans="1:75" s="151" customFormat="1" ht="13.5" hidden="1" customHeight="1" thickBot="1" x14ac:dyDescent="0.25">
      <c r="A89" s="82"/>
      <c r="B89" s="83"/>
      <c r="C89" s="84" t="s">
        <v>178</v>
      </c>
      <c r="D89" s="84" t="s">
        <v>71</v>
      </c>
      <c r="E89" s="84" t="s">
        <v>0</v>
      </c>
      <c r="F89" s="85" t="s">
        <v>213</v>
      </c>
      <c r="G89" s="86" t="s">
        <v>214</v>
      </c>
      <c r="H89" s="85" t="s">
        <v>78</v>
      </c>
      <c r="I89" s="86" t="s">
        <v>156</v>
      </c>
      <c r="J89" s="86" t="s">
        <v>80</v>
      </c>
      <c r="K89" s="135">
        <v>4.5</v>
      </c>
      <c r="L89" s="88"/>
      <c r="M89" s="136">
        <f>124+17</f>
        <v>141</v>
      </c>
      <c r="N89" s="89" t="s">
        <v>0</v>
      </c>
      <c r="O89" s="89" t="s">
        <v>0</v>
      </c>
      <c r="P89" s="89" t="s">
        <v>0</v>
      </c>
      <c r="Q89" s="89" t="s">
        <v>0</v>
      </c>
      <c r="R89" s="90">
        <f>SUM(Tableau8[[#This Row],[Indicative
     /PPE]:[Autre]])</f>
        <v>141</v>
      </c>
      <c r="S89" s="89" t="s">
        <v>0</v>
      </c>
      <c r="T89" s="89" t="s">
        <v>0</v>
      </c>
      <c r="U89" s="89" t="s">
        <v>0</v>
      </c>
      <c r="V89" s="89" t="s">
        <v>0</v>
      </c>
      <c r="W89" s="89" t="s">
        <v>0</v>
      </c>
      <c r="X89" s="91">
        <f t="shared" si="6"/>
        <v>0</v>
      </c>
      <c r="Y89" s="89" t="s">
        <v>0</v>
      </c>
      <c r="Z89" s="89" t="s">
        <v>0</v>
      </c>
      <c r="AA89" s="89" t="s">
        <v>0</v>
      </c>
      <c r="AB89" s="91" t="s">
        <v>0</v>
      </c>
      <c r="AC89" s="89" t="s">
        <v>0</v>
      </c>
      <c r="AD89" s="89" t="s">
        <v>0</v>
      </c>
      <c r="AE89" s="89" t="s">
        <v>0</v>
      </c>
      <c r="AF89" s="89">
        <f t="shared" si="7"/>
        <v>0</v>
      </c>
      <c r="AG89" s="92"/>
      <c r="AH89" s="93">
        <v>395000</v>
      </c>
      <c r="AI89" s="94">
        <v>0</v>
      </c>
      <c r="AJ89" s="94">
        <v>0</v>
      </c>
      <c r="AK89" s="93">
        <f>SUM(Tableau8[[#This Row],[Terrain
(a)]:[Construction
(b)]])</f>
        <v>0</v>
      </c>
      <c r="AL89" s="95"/>
      <c r="AM89" s="96" t="s">
        <v>215</v>
      </c>
      <c r="AN89" s="86" t="s">
        <v>82</v>
      </c>
      <c r="AO89" s="102">
        <v>38352</v>
      </c>
      <c r="AP89" s="98" t="s">
        <v>0</v>
      </c>
      <c r="AQ89" s="113" t="s">
        <v>0</v>
      </c>
      <c r="AR89" s="100"/>
      <c r="AS89" s="101"/>
      <c r="AT89" s="102"/>
      <c r="AU89" s="103"/>
      <c r="AV89" s="104"/>
      <c r="AW89" s="105"/>
      <c r="AX89" s="106"/>
      <c r="AY89" s="106"/>
      <c r="AZ89" s="106"/>
      <c r="BA89" s="106"/>
      <c r="BB89" s="103"/>
      <c r="BC89" s="106"/>
      <c r="BD89" s="106"/>
      <c r="BE89" s="106"/>
      <c r="BF89" s="106"/>
      <c r="BG89" s="106"/>
      <c r="BH89" s="106"/>
      <c r="BI89" s="106"/>
      <c r="BJ89" s="150"/>
      <c r="BK89" s="150"/>
      <c r="BL89" s="150"/>
      <c r="BM89" s="150"/>
      <c r="BN89" s="150"/>
      <c r="BO89" s="150"/>
      <c r="BP89" s="150"/>
      <c r="BQ89" s="150"/>
      <c r="BR89" s="150"/>
      <c r="BS89" s="150"/>
      <c r="BT89" s="150"/>
      <c r="BU89" s="150"/>
      <c r="BV89" s="150"/>
      <c r="BW89" s="150"/>
    </row>
    <row r="90" spans="1:75" s="151" customFormat="1" ht="13.5" hidden="1" customHeight="1" thickBot="1" x14ac:dyDescent="0.25">
      <c r="A90" s="82"/>
      <c r="B90" s="83"/>
      <c r="C90" s="138" t="s">
        <v>178</v>
      </c>
      <c r="D90" s="116" t="s">
        <v>71</v>
      </c>
      <c r="E90" s="116" t="s">
        <v>0</v>
      </c>
      <c r="F90" s="117" t="s">
        <v>216</v>
      </c>
      <c r="G90" s="118" t="s">
        <v>217</v>
      </c>
      <c r="H90" s="117" t="s">
        <v>218</v>
      </c>
      <c r="I90" s="118" t="s">
        <v>219</v>
      </c>
      <c r="J90" s="118">
        <v>1</v>
      </c>
      <c r="K90" s="119" t="s">
        <v>0</v>
      </c>
      <c r="L90" s="88"/>
      <c r="M90" s="144" t="s">
        <v>0</v>
      </c>
      <c r="N90" s="120" t="s">
        <v>0</v>
      </c>
      <c r="O90" s="120" t="s">
        <v>0</v>
      </c>
      <c r="P90" s="120" t="s">
        <v>0</v>
      </c>
      <c r="Q90" s="120" t="s">
        <v>0</v>
      </c>
      <c r="R90" s="121">
        <f>SUM(Tableau8[[#This Row],[Indicative
     /PPE]:[Autre]])</f>
        <v>0</v>
      </c>
      <c r="S90" s="120" t="s">
        <v>0</v>
      </c>
      <c r="T90" s="120" t="s">
        <v>0</v>
      </c>
      <c r="U90" s="120" t="s">
        <v>0</v>
      </c>
      <c r="V90" s="120" t="s">
        <v>0</v>
      </c>
      <c r="W90" s="120" t="s">
        <v>0</v>
      </c>
      <c r="X90" s="122">
        <f t="shared" si="6"/>
        <v>0</v>
      </c>
      <c r="Y90" s="123" t="s">
        <v>0</v>
      </c>
      <c r="Z90" s="120" t="s">
        <v>0</v>
      </c>
      <c r="AA90" s="120" t="s">
        <v>0</v>
      </c>
      <c r="AB90" s="122" t="s">
        <v>0</v>
      </c>
      <c r="AC90" s="123" t="s">
        <v>0</v>
      </c>
      <c r="AD90" s="120" t="s">
        <v>0</v>
      </c>
      <c r="AE90" s="120" t="s">
        <v>0</v>
      </c>
      <c r="AF90" s="145">
        <f t="shared" si="7"/>
        <v>0</v>
      </c>
      <c r="AG90" s="92"/>
      <c r="AH90" s="124">
        <v>29000</v>
      </c>
      <c r="AI90" s="125">
        <v>0</v>
      </c>
      <c r="AJ90" s="125">
        <v>0</v>
      </c>
      <c r="AK90" s="126">
        <f>SUM(Tableau8[[#This Row],[Terrain
(a)]:[Construction
(b)]])</f>
        <v>0</v>
      </c>
      <c r="AL90" s="95"/>
      <c r="AM90" s="152" t="s">
        <v>206</v>
      </c>
      <c r="AN90" s="118" t="s">
        <v>82</v>
      </c>
      <c r="AO90" s="132">
        <v>38352</v>
      </c>
      <c r="AP90" s="129" t="s">
        <v>0</v>
      </c>
      <c r="AQ90" s="134" t="s">
        <v>0</v>
      </c>
      <c r="AR90" s="100"/>
      <c r="AS90" s="131"/>
      <c r="AT90" s="132"/>
      <c r="AU90" s="132"/>
      <c r="AV90" s="133"/>
      <c r="AW90" s="116"/>
      <c r="AX90" s="134"/>
      <c r="AY90" s="134"/>
      <c r="AZ90" s="134"/>
      <c r="BA90" s="134"/>
      <c r="BB90" s="132"/>
      <c r="BC90" s="134"/>
      <c r="BD90" s="134"/>
      <c r="BE90" s="134"/>
      <c r="BF90" s="134"/>
      <c r="BG90" s="134"/>
      <c r="BH90" s="134"/>
      <c r="BI90" s="134"/>
      <c r="BJ90" s="150"/>
      <c r="BK90" s="150"/>
      <c r="BL90" s="150"/>
      <c r="BM90" s="150"/>
      <c r="BN90" s="150"/>
      <c r="BO90" s="150"/>
      <c r="BP90" s="150"/>
      <c r="BQ90" s="150"/>
      <c r="BR90" s="150"/>
      <c r="BS90" s="150"/>
      <c r="BT90" s="150"/>
      <c r="BU90" s="150"/>
      <c r="BV90" s="150"/>
      <c r="BW90" s="150"/>
    </row>
    <row r="91" spans="1:75" s="151" customFormat="1" ht="13.5" hidden="1" customHeight="1" thickBot="1" x14ac:dyDescent="0.25">
      <c r="A91" s="82"/>
      <c r="B91" s="83"/>
      <c r="C91" s="107" t="s">
        <v>220</v>
      </c>
      <c r="D91" s="107" t="s">
        <v>71</v>
      </c>
      <c r="E91" s="84" t="s">
        <v>0</v>
      </c>
      <c r="F91" s="85" t="s">
        <v>221</v>
      </c>
      <c r="G91" s="86" t="s">
        <v>222</v>
      </c>
      <c r="H91" s="153" t="s">
        <v>78</v>
      </c>
      <c r="I91" s="147" t="s">
        <v>86</v>
      </c>
      <c r="J91" s="86" t="s">
        <v>87</v>
      </c>
      <c r="K91" s="154">
        <v>4.5</v>
      </c>
      <c r="L91" s="88"/>
      <c r="M91" s="110">
        <v>121.7</v>
      </c>
      <c r="N91" s="110">
        <v>8.5</v>
      </c>
      <c r="O91" s="110">
        <v>67</v>
      </c>
      <c r="P91" s="110">
        <v>13.4</v>
      </c>
      <c r="Q91" s="110" t="s">
        <v>0</v>
      </c>
      <c r="R91" s="108">
        <f>SUM(Tableau8[[#This Row],[Indicative
     /PPE]:[Autre]])</f>
        <v>210.6</v>
      </c>
      <c r="S91" s="110" t="s">
        <v>0</v>
      </c>
      <c r="T91" s="110" t="s">
        <v>0</v>
      </c>
      <c r="U91" s="110" t="s">
        <v>0</v>
      </c>
      <c r="V91" s="110" t="s">
        <v>0</v>
      </c>
      <c r="W91" s="110" t="s">
        <v>0</v>
      </c>
      <c r="X91" s="109">
        <f t="shared" si="6"/>
        <v>0</v>
      </c>
      <c r="Y91" s="89" t="s">
        <v>0</v>
      </c>
      <c r="Z91" s="89" t="s">
        <v>0</v>
      </c>
      <c r="AA91" s="89" t="s">
        <v>0</v>
      </c>
      <c r="AB91" s="91" t="s">
        <v>0</v>
      </c>
      <c r="AC91" s="110" t="s">
        <v>0</v>
      </c>
      <c r="AD91" s="110" t="s">
        <v>0</v>
      </c>
      <c r="AE91" s="110" t="s">
        <v>0</v>
      </c>
      <c r="AF91" s="155">
        <f t="shared" si="7"/>
        <v>0</v>
      </c>
      <c r="AG91" s="92"/>
      <c r="AH91" s="111">
        <v>354000</v>
      </c>
      <c r="AI91" s="156">
        <v>0</v>
      </c>
      <c r="AJ91" s="156">
        <v>0</v>
      </c>
      <c r="AK91" s="111">
        <f>SUM(Tableau8[[#This Row],[Terrain
(a)]:[Construction
(b)]])</f>
        <v>0</v>
      </c>
      <c r="AL91" s="95"/>
      <c r="AM91" s="157" t="s">
        <v>223</v>
      </c>
      <c r="AN91" s="147" t="s">
        <v>82</v>
      </c>
      <c r="AO91" s="102">
        <v>38352</v>
      </c>
      <c r="AP91" s="158" t="s">
        <v>0</v>
      </c>
      <c r="AQ91" s="113" t="s">
        <v>0</v>
      </c>
      <c r="AR91" s="100"/>
      <c r="AS91" s="101" t="str">
        <f>Tableau8[[#This Row],[Adresse]]</f>
        <v>Rue de la Paix 139</v>
      </c>
      <c r="AT91" s="102">
        <v>37622</v>
      </c>
      <c r="AU91" s="103">
        <v>38533</v>
      </c>
      <c r="AV91" s="104">
        <f>Tableau8[[#This Row],[Fin]]-Tableau8[[#This Row],[Début]]</f>
        <v>911</v>
      </c>
      <c r="AW91" s="105" t="s">
        <v>126</v>
      </c>
      <c r="AX91" s="106"/>
      <c r="AY91" s="106" t="s">
        <v>128</v>
      </c>
      <c r="AZ91" s="106" t="s">
        <v>129</v>
      </c>
      <c r="BA91" s="106" t="s">
        <v>83</v>
      </c>
      <c r="BB91" s="103"/>
      <c r="BC91" s="106"/>
      <c r="BD91" s="106"/>
      <c r="BE91" s="113" t="s">
        <v>131</v>
      </c>
      <c r="BF91" s="106" t="s">
        <v>224</v>
      </c>
      <c r="BG91" s="106"/>
      <c r="BH91" s="106"/>
      <c r="BI91" s="106"/>
      <c r="BJ91" s="150"/>
      <c r="BK91" s="150"/>
      <c r="BL91" s="150"/>
      <c r="BM91" s="150"/>
      <c r="BN91" s="150"/>
      <c r="BO91" s="150"/>
      <c r="BP91" s="150"/>
      <c r="BQ91" s="150"/>
      <c r="BR91" s="150"/>
      <c r="BS91" s="150"/>
      <c r="BT91" s="150"/>
      <c r="BU91" s="150"/>
      <c r="BV91" s="150"/>
      <c r="BW91" s="150"/>
    </row>
    <row r="92" spans="1:75" s="151" customFormat="1" ht="13.5" hidden="1" customHeight="1" thickBot="1" x14ac:dyDescent="0.25">
      <c r="A92" s="82"/>
      <c r="B92" s="83"/>
      <c r="C92" s="107" t="s">
        <v>220</v>
      </c>
      <c r="D92" s="107" t="str">
        <f>D91</f>
        <v>La Chaux-de-Fonds</v>
      </c>
      <c r="E92" s="84" t="s">
        <v>0</v>
      </c>
      <c r="F92" s="85" t="s">
        <v>225</v>
      </c>
      <c r="G92" s="86" t="s">
        <v>226</v>
      </c>
      <c r="H92" s="153" t="s">
        <v>78</v>
      </c>
      <c r="I92" s="147" t="s">
        <v>86</v>
      </c>
      <c r="J92" s="86" t="s">
        <v>193</v>
      </c>
      <c r="K92" s="154">
        <v>4.5</v>
      </c>
      <c r="L92" s="88"/>
      <c r="M92" s="110">
        <v>120</v>
      </c>
      <c r="N92" s="110">
        <v>8.5</v>
      </c>
      <c r="O92" s="110">
        <v>50</v>
      </c>
      <c r="P92" s="110">
        <v>11.6</v>
      </c>
      <c r="Q92" s="110" t="s">
        <v>0</v>
      </c>
      <c r="R92" s="108">
        <f>SUM(Tableau8[[#This Row],[Indicative
     /PPE]:[Autre]])</f>
        <v>190.1</v>
      </c>
      <c r="S92" s="110" t="s">
        <v>0</v>
      </c>
      <c r="T92" s="110" t="s">
        <v>0</v>
      </c>
      <c r="U92" s="110" t="s">
        <v>0</v>
      </c>
      <c r="V92" s="110" t="s">
        <v>0</v>
      </c>
      <c r="W92" s="110" t="s">
        <v>0</v>
      </c>
      <c r="X92" s="109">
        <f t="shared" si="6"/>
        <v>0</v>
      </c>
      <c r="Y92" s="89" t="s">
        <v>0</v>
      </c>
      <c r="Z92" s="89" t="s">
        <v>0</v>
      </c>
      <c r="AA92" s="89" t="s">
        <v>0</v>
      </c>
      <c r="AB92" s="91" t="s">
        <v>0</v>
      </c>
      <c r="AC92" s="110" t="s">
        <v>0</v>
      </c>
      <c r="AD92" s="110" t="s">
        <v>0</v>
      </c>
      <c r="AE92" s="110" t="s">
        <v>0</v>
      </c>
      <c r="AF92" s="155">
        <f t="shared" si="7"/>
        <v>0</v>
      </c>
      <c r="AG92" s="92"/>
      <c r="AH92" s="111">
        <v>349000</v>
      </c>
      <c r="AI92" s="156">
        <v>0</v>
      </c>
      <c r="AJ92" s="156">
        <v>0</v>
      </c>
      <c r="AK92" s="111">
        <f>SUM(Tableau8[[#This Row],[Terrain
(a)]:[Construction
(b)]])</f>
        <v>0</v>
      </c>
      <c r="AL92" s="95"/>
      <c r="AM92" s="157" t="s">
        <v>227</v>
      </c>
      <c r="AN92" s="147" t="s">
        <v>82</v>
      </c>
      <c r="AO92" s="102">
        <v>38352</v>
      </c>
      <c r="AP92" s="158" t="s">
        <v>0</v>
      </c>
      <c r="AQ92" s="113" t="s">
        <v>0</v>
      </c>
      <c r="AR92" s="100"/>
      <c r="AS92" s="101"/>
      <c r="AT92" s="102"/>
      <c r="AU92" s="103"/>
      <c r="AV92" s="104"/>
      <c r="AW92" s="105"/>
      <c r="AX92" s="106"/>
      <c r="AY92" s="106"/>
      <c r="AZ92" s="106"/>
      <c r="BA92" s="106"/>
      <c r="BB92" s="103"/>
      <c r="BC92" s="106"/>
      <c r="BD92" s="106"/>
      <c r="BE92" s="106"/>
      <c r="BF92" s="106"/>
      <c r="BG92" s="106"/>
      <c r="BH92" s="106"/>
      <c r="BI92" s="106"/>
      <c r="BJ92" s="150"/>
      <c r="BK92" s="150"/>
      <c r="BL92" s="150"/>
      <c r="BM92" s="150"/>
      <c r="BN92" s="150"/>
      <c r="BO92" s="150"/>
      <c r="BP92" s="150"/>
      <c r="BQ92" s="150"/>
      <c r="BR92" s="150"/>
      <c r="BS92" s="150"/>
      <c r="BT92" s="150"/>
      <c r="BU92" s="150"/>
      <c r="BV92" s="150"/>
      <c r="BW92" s="150"/>
    </row>
    <row r="93" spans="1:75" s="151" customFormat="1" ht="13.5" hidden="1" customHeight="1" thickBot="1" x14ac:dyDescent="0.25">
      <c r="A93" s="82"/>
      <c r="B93" s="83"/>
      <c r="C93" s="107" t="s">
        <v>220</v>
      </c>
      <c r="D93" s="107" t="str">
        <f t="shared" ref="D93:D120" si="8">D92</f>
        <v>La Chaux-de-Fonds</v>
      </c>
      <c r="E93" s="84" t="s">
        <v>0</v>
      </c>
      <c r="F93" s="85" t="s">
        <v>228</v>
      </c>
      <c r="G93" s="86" t="s">
        <v>229</v>
      </c>
      <c r="H93" s="153" t="s">
        <v>230</v>
      </c>
      <c r="I93" s="147" t="s">
        <v>86</v>
      </c>
      <c r="J93" s="86" t="s">
        <v>80</v>
      </c>
      <c r="K93" s="154">
        <v>4.5</v>
      </c>
      <c r="L93" s="88"/>
      <c r="M93" s="110">
        <v>133</v>
      </c>
      <c r="N93" s="110">
        <v>10</v>
      </c>
      <c r="O93" s="110">
        <v>37</v>
      </c>
      <c r="P93" s="110">
        <v>13.5</v>
      </c>
      <c r="Q93" s="110" t="s">
        <v>0</v>
      </c>
      <c r="R93" s="108">
        <f>SUM(Tableau8[[#This Row],[Indicative
     /PPE]:[Autre]])</f>
        <v>193.5</v>
      </c>
      <c r="S93" s="110" t="s">
        <v>0</v>
      </c>
      <c r="T93" s="110" t="s">
        <v>0</v>
      </c>
      <c r="U93" s="110" t="s">
        <v>0</v>
      </c>
      <c r="V93" s="110" t="s">
        <v>0</v>
      </c>
      <c r="W93" s="110" t="s">
        <v>0</v>
      </c>
      <c r="X93" s="109">
        <f t="shared" si="6"/>
        <v>0</v>
      </c>
      <c r="Y93" s="89" t="s">
        <v>0</v>
      </c>
      <c r="Z93" s="89" t="s">
        <v>0</v>
      </c>
      <c r="AA93" s="89" t="s">
        <v>0</v>
      </c>
      <c r="AB93" s="91" t="s">
        <v>0</v>
      </c>
      <c r="AC93" s="110" t="s">
        <v>0</v>
      </c>
      <c r="AD93" s="110" t="s">
        <v>0</v>
      </c>
      <c r="AE93" s="110" t="s">
        <v>0</v>
      </c>
      <c r="AF93" s="155">
        <f t="shared" si="7"/>
        <v>0</v>
      </c>
      <c r="AG93" s="92"/>
      <c r="AH93" s="111">
        <v>379000</v>
      </c>
      <c r="AI93" s="156">
        <v>0</v>
      </c>
      <c r="AJ93" s="156">
        <v>0</v>
      </c>
      <c r="AK93" s="111">
        <f>SUM(Tableau8[[#This Row],[Terrain
(a)]:[Construction
(b)]])</f>
        <v>0</v>
      </c>
      <c r="AL93" s="95"/>
      <c r="AM93" s="157" t="s">
        <v>231</v>
      </c>
      <c r="AN93" s="147" t="s">
        <v>82</v>
      </c>
      <c r="AO93" s="102">
        <v>38429</v>
      </c>
      <c r="AP93" s="158" t="s">
        <v>0</v>
      </c>
      <c r="AQ93" s="113" t="s">
        <v>0</v>
      </c>
      <c r="AR93" s="100"/>
      <c r="AS93" s="101"/>
      <c r="AT93" s="102"/>
      <c r="AU93" s="103"/>
      <c r="AV93" s="104"/>
      <c r="AW93" s="105"/>
      <c r="AX93" s="106"/>
      <c r="AY93" s="106"/>
      <c r="AZ93" s="106"/>
      <c r="BA93" s="106"/>
      <c r="BB93" s="103"/>
      <c r="BC93" s="106"/>
      <c r="BD93" s="106"/>
      <c r="BE93" s="106"/>
      <c r="BF93" s="106"/>
      <c r="BG93" s="106"/>
      <c r="BH93" s="106"/>
      <c r="BI93" s="106"/>
      <c r="BJ93" s="150"/>
      <c r="BK93" s="150"/>
      <c r="BL93" s="150"/>
      <c r="BM93" s="150"/>
      <c r="BN93" s="150"/>
      <c r="BO93" s="150"/>
      <c r="BP93" s="150"/>
      <c r="BQ93" s="150"/>
      <c r="BR93" s="150"/>
      <c r="BS93" s="150"/>
      <c r="BT93" s="150"/>
      <c r="BU93" s="150"/>
      <c r="BV93" s="150"/>
      <c r="BW93" s="150"/>
    </row>
    <row r="94" spans="1:75" s="151" customFormat="1" ht="13.5" hidden="1" customHeight="1" thickBot="1" x14ac:dyDescent="0.25">
      <c r="A94" s="82"/>
      <c r="B94" s="83"/>
      <c r="C94" s="107" t="s">
        <v>220</v>
      </c>
      <c r="D94" s="107" t="str">
        <f t="shared" si="8"/>
        <v>La Chaux-de-Fonds</v>
      </c>
      <c r="E94" s="84" t="s">
        <v>0</v>
      </c>
      <c r="F94" s="85" t="s">
        <v>232</v>
      </c>
      <c r="G94" s="86" t="s">
        <v>233</v>
      </c>
      <c r="H94" s="153" t="s">
        <v>78</v>
      </c>
      <c r="I94" s="147" t="s">
        <v>142</v>
      </c>
      <c r="J94" s="86" t="s">
        <v>87</v>
      </c>
      <c r="K94" s="154">
        <v>4.5</v>
      </c>
      <c r="L94" s="88"/>
      <c r="M94" s="110">
        <v>118</v>
      </c>
      <c r="N94" s="110">
        <v>7.5</v>
      </c>
      <c r="O94" s="110" t="s">
        <v>0</v>
      </c>
      <c r="P94" s="110">
        <v>11</v>
      </c>
      <c r="Q94" s="110" t="s">
        <v>0</v>
      </c>
      <c r="R94" s="108">
        <f>SUM(Tableau8[[#This Row],[Indicative
     /PPE]:[Autre]])</f>
        <v>136.5</v>
      </c>
      <c r="S94" s="110" t="s">
        <v>0</v>
      </c>
      <c r="T94" s="110" t="s">
        <v>0</v>
      </c>
      <c r="U94" s="110" t="s">
        <v>0</v>
      </c>
      <c r="V94" s="110" t="s">
        <v>0</v>
      </c>
      <c r="W94" s="110" t="s">
        <v>0</v>
      </c>
      <c r="X94" s="109">
        <f t="shared" si="6"/>
        <v>0</v>
      </c>
      <c r="Y94" s="89" t="s">
        <v>0</v>
      </c>
      <c r="Z94" s="89" t="s">
        <v>0</v>
      </c>
      <c r="AA94" s="89" t="s">
        <v>0</v>
      </c>
      <c r="AB94" s="91" t="s">
        <v>0</v>
      </c>
      <c r="AC94" s="110" t="s">
        <v>0</v>
      </c>
      <c r="AD94" s="110" t="s">
        <v>0</v>
      </c>
      <c r="AE94" s="110" t="s">
        <v>0</v>
      </c>
      <c r="AF94" s="155">
        <f t="shared" si="7"/>
        <v>0</v>
      </c>
      <c r="AG94" s="92"/>
      <c r="AH94" s="111">
        <v>344000</v>
      </c>
      <c r="AI94" s="156">
        <v>0</v>
      </c>
      <c r="AJ94" s="156">
        <v>0</v>
      </c>
      <c r="AK94" s="111">
        <f>SUM(Tableau8[[#This Row],[Terrain
(a)]:[Construction
(b)]])</f>
        <v>0</v>
      </c>
      <c r="AL94" s="95"/>
      <c r="AM94" s="157" t="s">
        <v>234</v>
      </c>
      <c r="AN94" s="147" t="s">
        <v>82</v>
      </c>
      <c r="AO94" s="102">
        <v>38442</v>
      </c>
      <c r="AP94" s="158" t="s">
        <v>0</v>
      </c>
      <c r="AQ94" s="113" t="s">
        <v>0</v>
      </c>
      <c r="AR94" s="100"/>
      <c r="AS94" s="101"/>
      <c r="AT94" s="102"/>
      <c r="AU94" s="103"/>
      <c r="AV94" s="104"/>
      <c r="AW94" s="105"/>
      <c r="AX94" s="106"/>
      <c r="AY94" s="106"/>
      <c r="AZ94" s="106"/>
      <c r="BA94" s="106"/>
      <c r="BB94" s="103"/>
      <c r="BC94" s="106"/>
      <c r="BD94" s="106"/>
      <c r="BE94" s="106"/>
      <c r="BF94" s="106"/>
      <c r="BG94" s="106"/>
      <c r="BH94" s="106"/>
      <c r="BI94" s="106"/>
      <c r="BJ94" s="150"/>
      <c r="BK94" s="150"/>
      <c r="BL94" s="150"/>
      <c r="BM94" s="150"/>
      <c r="BN94" s="150"/>
      <c r="BO94" s="150"/>
      <c r="BP94" s="150"/>
      <c r="BQ94" s="150"/>
      <c r="BR94" s="150"/>
      <c r="BS94" s="150"/>
      <c r="BT94" s="150"/>
      <c r="BU94" s="150"/>
      <c r="BV94" s="150"/>
      <c r="BW94" s="150"/>
    </row>
    <row r="95" spans="1:75" s="151" customFormat="1" ht="13.5" hidden="1" customHeight="1" thickBot="1" x14ac:dyDescent="0.25">
      <c r="A95" s="82"/>
      <c r="B95" s="83"/>
      <c r="C95" s="107" t="s">
        <v>220</v>
      </c>
      <c r="D95" s="107" t="str">
        <f t="shared" si="8"/>
        <v>La Chaux-de-Fonds</v>
      </c>
      <c r="E95" s="84" t="s">
        <v>0</v>
      </c>
      <c r="F95" s="85" t="s">
        <v>235</v>
      </c>
      <c r="G95" s="86" t="s">
        <v>236</v>
      </c>
      <c r="H95" s="153" t="s">
        <v>78</v>
      </c>
      <c r="I95" s="147" t="s">
        <v>142</v>
      </c>
      <c r="J95" s="86" t="s">
        <v>193</v>
      </c>
      <c r="K95" s="154">
        <v>4.5</v>
      </c>
      <c r="L95" s="88"/>
      <c r="M95" s="110">
        <v>118.1</v>
      </c>
      <c r="N95" s="110">
        <v>7.5</v>
      </c>
      <c r="O95" s="110" t="s">
        <v>0</v>
      </c>
      <c r="P95" s="110">
        <v>11</v>
      </c>
      <c r="Q95" s="110" t="s">
        <v>0</v>
      </c>
      <c r="R95" s="108">
        <f>SUM(Tableau8[[#This Row],[Indicative
     /PPE]:[Autre]])</f>
        <v>136.6</v>
      </c>
      <c r="S95" s="110" t="s">
        <v>0</v>
      </c>
      <c r="T95" s="110" t="s">
        <v>0</v>
      </c>
      <c r="U95" s="110" t="s">
        <v>0</v>
      </c>
      <c r="V95" s="110" t="s">
        <v>0</v>
      </c>
      <c r="W95" s="110" t="s">
        <v>0</v>
      </c>
      <c r="X95" s="109">
        <f t="shared" si="6"/>
        <v>0</v>
      </c>
      <c r="Y95" s="89" t="s">
        <v>0</v>
      </c>
      <c r="Z95" s="89" t="s">
        <v>0</v>
      </c>
      <c r="AA95" s="89" t="s">
        <v>0</v>
      </c>
      <c r="AB95" s="91" t="s">
        <v>0</v>
      </c>
      <c r="AC95" s="110" t="s">
        <v>0</v>
      </c>
      <c r="AD95" s="110" t="s">
        <v>0</v>
      </c>
      <c r="AE95" s="110" t="s">
        <v>0</v>
      </c>
      <c r="AF95" s="155">
        <f t="shared" si="7"/>
        <v>0</v>
      </c>
      <c r="AG95" s="92"/>
      <c r="AH95" s="111">
        <v>339000</v>
      </c>
      <c r="AI95" s="156">
        <v>0</v>
      </c>
      <c r="AJ95" s="156">
        <v>0</v>
      </c>
      <c r="AK95" s="111">
        <f>SUM(Tableau8[[#This Row],[Terrain
(a)]:[Construction
(b)]])</f>
        <v>0</v>
      </c>
      <c r="AL95" s="95"/>
      <c r="AM95" s="157" t="s">
        <v>237</v>
      </c>
      <c r="AN95" s="147" t="s">
        <v>82</v>
      </c>
      <c r="AO95" s="102">
        <v>38260</v>
      </c>
      <c r="AP95" s="158" t="s">
        <v>0</v>
      </c>
      <c r="AQ95" s="113" t="s">
        <v>0</v>
      </c>
      <c r="AR95" s="100"/>
      <c r="AS95" s="101"/>
      <c r="AT95" s="102"/>
      <c r="AU95" s="103"/>
      <c r="AV95" s="104"/>
      <c r="AW95" s="105"/>
      <c r="AX95" s="106"/>
      <c r="AY95" s="106"/>
      <c r="AZ95" s="106"/>
      <c r="BA95" s="106"/>
      <c r="BB95" s="103"/>
      <c r="BC95" s="106"/>
      <c r="BD95" s="106"/>
      <c r="BE95" s="106"/>
      <c r="BF95" s="106"/>
      <c r="BG95" s="106"/>
      <c r="BH95" s="106"/>
      <c r="BI95" s="106"/>
      <c r="BJ95" s="150"/>
      <c r="BK95" s="150"/>
      <c r="BL95" s="150"/>
      <c r="BM95" s="150"/>
      <c r="BN95" s="150"/>
      <c r="BO95" s="150"/>
      <c r="BP95" s="150"/>
      <c r="BQ95" s="150"/>
      <c r="BR95" s="150"/>
      <c r="BS95" s="150"/>
      <c r="BT95" s="150"/>
      <c r="BU95" s="150"/>
      <c r="BV95" s="150"/>
      <c r="BW95" s="150"/>
    </row>
    <row r="96" spans="1:75" s="151" customFormat="1" ht="13.5" hidden="1" customHeight="1" thickBot="1" x14ac:dyDescent="0.25">
      <c r="A96" s="82"/>
      <c r="B96" s="83"/>
      <c r="C96" s="107" t="s">
        <v>220</v>
      </c>
      <c r="D96" s="107" t="str">
        <f t="shared" si="8"/>
        <v>La Chaux-de-Fonds</v>
      </c>
      <c r="E96" s="84" t="s">
        <v>0</v>
      </c>
      <c r="F96" s="85" t="s">
        <v>238</v>
      </c>
      <c r="G96" s="86" t="s">
        <v>239</v>
      </c>
      <c r="H96" s="153" t="s">
        <v>78</v>
      </c>
      <c r="I96" s="147" t="s">
        <v>102</v>
      </c>
      <c r="J96" s="86" t="s">
        <v>87</v>
      </c>
      <c r="K96" s="154">
        <v>4.5</v>
      </c>
      <c r="L96" s="88"/>
      <c r="M96" s="110">
        <v>115.3</v>
      </c>
      <c r="N96" s="110">
        <v>7.5</v>
      </c>
      <c r="O96" s="110" t="s">
        <v>0</v>
      </c>
      <c r="P96" s="110">
        <v>8.5</v>
      </c>
      <c r="Q96" s="110" t="s">
        <v>0</v>
      </c>
      <c r="R96" s="108">
        <f>SUM(Tableau8[[#This Row],[Indicative
     /PPE]:[Autre]])</f>
        <v>131.30000000000001</v>
      </c>
      <c r="S96" s="110" t="s">
        <v>0</v>
      </c>
      <c r="T96" s="110" t="s">
        <v>0</v>
      </c>
      <c r="U96" s="110" t="s">
        <v>0</v>
      </c>
      <c r="V96" s="110" t="s">
        <v>0</v>
      </c>
      <c r="W96" s="110" t="s">
        <v>0</v>
      </c>
      <c r="X96" s="109">
        <f t="shared" si="6"/>
        <v>0</v>
      </c>
      <c r="Y96" s="89" t="s">
        <v>0</v>
      </c>
      <c r="Z96" s="89" t="s">
        <v>0</v>
      </c>
      <c r="AA96" s="89" t="s">
        <v>0</v>
      </c>
      <c r="AB96" s="91" t="s">
        <v>0</v>
      </c>
      <c r="AC96" s="110" t="s">
        <v>0</v>
      </c>
      <c r="AD96" s="110" t="s">
        <v>0</v>
      </c>
      <c r="AE96" s="110" t="s">
        <v>0</v>
      </c>
      <c r="AF96" s="155">
        <f t="shared" si="7"/>
        <v>0</v>
      </c>
      <c r="AG96" s="92"/>
      <c r="AH96" s="111">
        <v>349000</v>
      </c>
      <c r="AI96" s="156">
        <v>0</v>
      </c>
      <c r="AJ96" s="156">
        <v>0</v>
      </c>
      <c r="AK96" s="111">
        <f>SUM(Tableau8[[#This Row],[Terrain
(a)]:[Construction
(b)]])</f>
        <v>0</v>
      </c>
      <c r="AL96" s="95"/>
      <c r="AM96" s="157" t="s">
        <v>240</v>
      </c>
      <c r="AN96" s="147" t="s">
        <v>82</v>
      </c>
      <c r="AO96" s="102">
        <v>38230</v>
      </c>
      <c r="AP96" s="158" t="s">
        <v>0</v>
      </c>
      <c r="AQ96" s="113" t="s">
        <v>0</v>
      </c>
      <c r="AR96" s="100"/>
      <c r="AS96" s="101"/>
      <c r="AT96" s="102"/>
      <c r="AU96" s="103"/>
      <c r="AV96" s="104"/>
      <c r="AW96" s="105"/>
      <c r="AX96" s="106"/>
      <c r="AY96" s="106"/>
      <c r="AZ96" s="106"/>
      <c r="BA96" s="106"/>
      <c r="BB96" s="103"/>
      <c r="BC96" s="106"/>
      <c r="BD96" s="106"/>
      <c r="BE96" s="106"/>
      <c r="BF96" s="106"/>
      <c r="BG96" s="106"/>
      <c r="BH96" s="106"/>
      <c r="BI96" s="106"/>
      <c r="BJ96" s="150"/>
      <c r="BK96" s="150"/>
      <c r="BL96" s="150"/>
      <c r="BM96" s="150"/>
      <c r="BN96" s="150"/>
      <c r="BO96" s="150"/>
      <c r="BP96" s="150"/>
      <c r="BQ96" s="150"/>
      <c r="BR96" s="150"/>
      <c r="BS96" s="150"/>
      <c r="BT96" s="150"/>
      <c r="BU96" s="150"/>
      <c r="BV96" s="150"/>
      <c r="BW96" s="150"/>
    </row>
    <row r="97" spans="1:75" s="151" customFormat="1" ht="13.5" hidden="1" customHeight="1" thickBot="1" x14ac:dyDescent="0.25">
      <c r="A97" s="82"/>
      <c r="B97" s="83"/>
      <c r="C97" s="107" t="s">
        <v>220</v>
      </c>
      <c r="D97" s="107" t="str">
        <f t="shared" si="8"/>
        <v>La Chaux-de-Fonds</v>
      </c>
      <c r="E97" s="84" t="s">
        <v>0</v>
      </c>
      <c r="F97" s="85" t="s">
        <v>241</v>
      </c>
      <c r="G97" s="86" t="s">
        <v>242</v>
      </c>
      <c r="H97" s="153" t="s">
        <v>78</v>
      </c>
      <c r="I97" s="147" t="s">
        <v>102</v>
      </c>
      <c r="J97" s="86" t="s">
        <v>193</v>
      </c>
      <c r="K97" s="154">
        <v>4.5</v>
      </c>
      <c r="L97" s="88"/>
      <c r="M97" s="110">
        <v>116.2</v>
      </c>
      <c r="N97" s="110">
        <v>7.5</v>
      </c>
      <c r="O97" s="110" t="s">
        <v>0</v>
      </c>
      <c r="P97" s="110">
        <v>9.4</v>
      </c>
      <c r="Q97" s="110" t="s">
        <v>0</v>
      </c>
      <c r="R97" s="108">
        <f>SUM(Tableau8[[#This Row],[Indicative
     /PPE]:[Autre]])</f>
        <v>133.1</v>
      </c>
      <c r="S97" s="110" t="s">
        <v>0</v>
      </c>
      <c r="T97" s="110" t="s">
        <v>0</v>
      </c>
      <c r="U97" s="110" t="s">
        <v>0</v>
      </c>
      <c r="V97" s="110" t="s">
        <v>0</v>
      </c>
      <c r="W97" s="110" t="s">
        <v>0</v>
      </c>
      <c r="X97" s="109">
        <f t="shared" si="6"/>
        <v>0</v>
      </c>
      <c r="Y97" s="89" t="s">
        <v>0</v>
      </c>
      <c r="Z97" s="89" t="s">
        <v>0</v>
      </c>
      <c r="AA97" s="89" t="s">
        <v>0</v>
      </c>
      <c r="AB97" s="91" t="s">
        <v>0</v>
      </c>
      <c r="AC97" s="110" t="s">
        <v>0</v>
      </c>
      <c r="AD97" s="110" t="s">
        <v>0</v>
      </c>
      <c r="AE97" s="110" t="s">
        <v>0</v>
      </c>
      <c r="AF97" s="155">
        <f t="shared" si="7"/>
        <v>0</v>
      </c>
      <c r="AG97" s="92"/>
      <c r="AH97" s="111">
        <v>344000</v>
      </c>
      <c r="AI97" s="156">
        <v>0</v>
      </c>
      <c r="AJ97" s="156">
        <v>0</v>
      </c>
      <c r="AK97" s="111">
        <f>SUM(Tableau8[[#This Row],[Terrain
(a)]:[Construction
(b)]])</f>
        <v>0</v>
      </c>
      <c r="AL97" s="95"/>
      <c r="AM97" s="157" t="s">
        <v>243</v>
      </c>
      <c r="AN97" s="147" t="s">
        <v>82</v>
      </c>
      <c r="AO97" s="102">
        <v>38352</v>
      </c>
      <c r="AP97" s="158" t="s">
        <v>0</v>
      </c>
      <c r="AQ97" s="113" t="s">
        <v>0</v>
      </c>
      <c r="AR97" s="100"/>
      <c r="AS97" s="101"/>
      <c r="AT97" s="102"/>
      <c r="AU97" s="103"/>
      <c r="AV97" s="104"/>
      <c r="AW97" s="105"/>
      <c r="AX97" s="106"/>
      <c r="AY97" s="106"/>
      <c r="AZ97" s="106"/>
      <c r="BA97" s="106"/>
      <c r="BB97" s="103"/>
      <c r="BC97" s="106"/>
      <c r="BD97" s="106"/>
      <c r="BE97" s="106"/>
      <c r="BF97" s="106"/>
      <c r="BG97" s="106"/>
      <c r="BH97" s="106"/>
      <c r="BI97" s="106"/>
      <c r="BJ97" s="150"/>
      <c r="BK97" s="150"/>
      <c r="BL97" s="150"/>
      <c r="BM97" s="150"/>
      <c r="BN97" s="150"/>
      <c r="BO97" s="150"/>
      <c r="BP97" s="150"/>
      <c r="BQ97" s="150"/>
      <c r="BR97" s="150"/>
      <c r="BS97" s="150"/>
      <c r="BT97" s="150"/>
      <c r="BU97" s="150"/>
      <c r="BV97" s="150"/>
      <c r="BW97" s="150"/>
    </row>
    <row r="98" spans="1:75" s="151" customFormat="1" ht="13.5" hidden="1" customHeight="1" thickBot="1" x14ac:dyDescent="0.25">
      <c r="A98" s="82"/>
      <c r="B98" s="83"/>
      <c r="C98" s="107" t="s">
        <v>220</v>
      </c>
      <c r="D98" s="107" t="str">
        <f t="shared" si="8"/>
        <v>La Chaux-de-Fonds</v>
      </c>
      <c r="E98" s="84" t="s">
        <v>0</v>
      </c>
      <c r="F98" s="85" t="s">
        <v>244</v>
      </c>
      <c r="G98" s="86" t="s">
        <v>245</v>
      </c>
      <c r="H98" s="153" t="s">
        <v>230</v>
      </c>
      <c r="I98" s="147" t="s">
        <v>246</v>
      </c>
      <c r="J98" s="86" t="s">
        <v>87</v>
      </c>
      <c r="K98" s="154">
        <v>4.5</v>
      </c>
      <c r="L98" s="88"/>
      <c r="M98" s="110">
        <v>114.6</v>
      </c>
      <c r="N98" s="110">
        <v>7.5</v>
      </c>
      <c r="O98" s="110" t="s">
        <v>0</v>
      </c>
      <c r="P98" s="110">
        <v>8.1</v>
      </c>
      <c r="Q98" s="110" t="s">
        <v>0</v>
      </c>
      <c r="R98" s="108">
        <f>SUM(Tableau8[[#This Row],[Indicative
     /PPE]:[Autre]])</f>
        <v>130.19999999999999</v>
      </c>
      <c r="S98" s="110" t="s">
        <v>0</v>
      </c>
      <c r="T98" s="110" t="s">
        <v>0</v>
      </c>
      <c r="U98" s="110" t="s">
        <v>0</v>
      </c>
      <c r="V98" s="110" t="s">
        <v>0</v>
      </c>
      <c r="W98" s="110" t="s">
        <v>0</v>
      </c>
      <c r="X98" s="109">
        <f t="shared" si="6"/>
        <v>0</v>
      </c>
      <c r="Y98" s="89" t="s">
        <v>0</v>
      </c>
      <c r="Z98" s="89" t="s">
        <v>0</v>
      </c>
      <c r="AA98" s="89" t="s">
        <v>0</v>
      </c>
      <c r="AB98" s="91" t="s">
        <v>0</v>
      </c>
      <c r="AC98" s="110" t="s">
        <v>0</v>
      </c>
      <c r="AD98" s="110" t="s">
        <v>0</v>
      </c>
      <c r="AE98" s="110" t="s">
        <v>0</v>
      </c>
      <c r="AF98" s="155">
        <f t="shared" si="7"/>
        <v>0</v>
      </c>
      <c r="AG98" s="92"/>
      <c r="AH98" s="111">
        <v>354000</v>
      </c>
      <c r="AI98" s="156">
        <v>0</v>
      </c>
      <c r="AJ98" s="156">
        <v>0</v>
      </c>
      <c r="AK98" s="111">
        <f>SUM(Tableau8[[#This Row],[Terrain
(a)]:[Construction
(b)]])</f>
        <v>0</v>
      </c>
      <c r="AL98" s="95"/>
      <c r="AM98" s="157" t="s">
        <v>247</v>
      </c>
      <c r="AN98" s="147" t="s">
        <v>82</v>
      </c>
      <c r="AO98" s="102">
        <v>38533</v>
      </c>
      <c r="AP98" s="158" t="s">
        <v>0</v>
      </c>
      <c r="AQ98" s="113" t="s">
        <v>0</v>
      </c>
      <c r="AR98" s="100"/>
      <c r="AS98" s="101"/>
      <c r="AT98" s="102"/>
      <c r="AU98" s="103"/>
      <c r="AV98" s="104"/>
      <c r="AW98" s="105"/>
      <c r="AX98" s="106"/>
      <c r="AY98" s="106"/>
      <c r="AZ98" s="106"/>
      <c r="BA98" s="106"/>
      <c r="BB98" s="103"/>
      <c r="BC98" s="106"/>
      <c r="BD98" s="106"/>
      <c r="BE98" s="106"/>
      <c r="BF98" s="106"/>
      <c r="BG98" s="106"/>
      <c r="BH98" s="106"/>
      <c r="BI98" s="106"/>
      <c r="BJ98" s="150"/>
      <c r="BK98" s="150"/>
      <c r="BL98" s="150"/>
      <c r="BM98" s="150"/>
      <c r="BN98" s="150"/>
      <c r="BO98" s="150"/>
      <c r="BP98" s="150"/>
      <c r="BQ98" s="150"/>
      <c r="BR98" s="150"/>
      <c r="BS98" s="150"/>
      <c r="BT98" s="150"/>
      <c r="BU98" s="150"/>
      <c r="BV98" s="150"/>
      <c r="BW98" s="150"/>
    </row>
    <row r="99" spans="1:75" s="151" customFormat="1" ht="13.5" hidden="1" customHeight="1" thickBot="1" x14ac:dyDescent="0.25">
      <c r="A99" s="82"/>
      <c r="B99" s="83"/>
      <c r="C99" s="107" t="s">
        <v>220</v>
      </c>
      <c r="D99" s="107" t="str">
        <f t="shared" si="8"/>
        <v>La Chaux-de-Fonds</v>
      </c>
      <c r="E99" s="84" t="s">
        <v>0</v>
      </c>
      <c r="F99" s="85" t="s">
        <v>248</v>
      </c>
      <c r="G99" s="86" t="s">
        <v>249</v>
      </c>
      <c r="H99" s="153" t="s">
        <v>230</v>
      </c>
      <c r="I99" s="147" t="s">
        <v>109</v>
      </c>
      <c r="J99" s="86" t="s">
        <v>87</v>
      </c>
      <c r="K99" s="154">
        <v>4.5</v>
      </c>
      <c r="L99" s="88"/>
      <c r="M99" s="110">
        <v>125.1</v>
      </c>
      <c r="N99" s="110" t="s">
        <v>0</v>
      </c>
      <c r="O99" s="110" t="s">
        <v>0</v>
      </c>
      <c r="P99" s="110">
        <v>15.5</v>
      </c>
      <c r="Q99" s="110" t="s">
        <v>0</v>
      </c>
      <c r="R99" s="108">
        <f>SUM(Tableau8[[#This Row],[Indicative
     /PPE]:[Autre]])</f>
        <v>140.6</v>
      </c>
      <c r="S99" s="110" t="s">
        <v>0</v>
      </c>
      <c r="T99" s="110" t="s">
        <v>0</v>
      </c>
      <c r="U99" s="110" t="s">
        <v>0</v>
      </c>
      <c r="V99" s="110" t="s">
        <v>0</v>
      </c>
      <c r="W99" s="110" t="s">
        <v>0</v>
      </c>
      <c r="X99" s="109">
        <f t="shared" si="6"/>
        <v>0</v>
      </c>
      <c r="Y99" s="89" t="s">
        <v>0</v>
      </c>
      <c r="Z99" s="89" t="s">
        <v>0</v>
      </c>
      <c r="AA99" s="89" t="s">
        <v>0</v>
      </c>
      <c r="AB99" s="91" t="s">
        <v>0</v>
      </c>
      <c r="AC99" s="110" t="s">
        <v>0</v>
      </c>
      <c r="AD99" s="110" t="s">
        <v>0</v>
      </c>
      <c r="AE99" s="110" t="s">
        <v>0</v>
      </c>
      <c r="AF99" s="155">
        <f t="shared" si="7"/>
        <v>0</v>
      </c>
      <c r="AG99" s="92"/>
      <c r="AH99" s="111">
        <v>359000</v>
      </c>
      <c r="AI99" s="156">
        <v>0</v>
      </c>
      <c r="AJ99" s="156">
        <v>0</v>
      </c>
      <c r="AK99" s="111">
        <f>SUM(Tableau8[[#This Row],[Terrain
(a)]:[Construction
(b)]])</f>
        <v>0</v>
      </c>
      <c r="AL99" s="95"/>
      <c r="AM99" s="157" t="s">
        <v>250</v>
      </c>
      <c r="AN99" s="147" t="s">
        <v>82</v>
      </c>
      <c r="AO99" s="102">
        <v>38336</v>
      </c>
      <c r="AP99" s="158" t="s">
        <v>0</v>
      </c>
      <c r="AQ99" s="113" t="s">
        <v>0</v>
      </c>
      <c r="AR99" s="100"/>
      <c r="AS99" s="101"/>
      <c r="AT99" s="102"/>
      <c r="AU99" s="103"/>
      <c r="AV99" s="104"/>
      <c r="AW99" s="105"/>
      <c r="AX99" s="106"/>
      <c r="AY99" s="106"/>
      <c r="AZ99" s="106"/>
      <c r="BA99" s="106"/>
      <c r="BB99" s="103"/>
      <c r="BC99" s="106"/>
      <c r="BD99" s="106"/>
      <c r="BE99" s="106"/>
      <c r="BF99" s="106"/>
      <c r="BG99" s="106"/>
      <c r="BH99" s="106"/>
      <c r="BI99" s="106"/>
      <c r="BJ99" s="150"/>
      <c r="BK99" s="150"/>
      <c r="BL99" s="150"/>
      <c r="BM99" s="150"/>
      <c r="BN99" s="150"/>
      <c r="BO99" s="150"/>
      <c r="BP99" s="150"/>
      <c r="BQ99" s="150"/>
      <c r="BR99" s="150"/>
      <c r="BS99" s="150"/>
      <c r="BT99" s="150"/>
      <c r="BU99" s="150"/>
      <c r="BV99" s="150"/>
      <c r="BW99" s="150"/>
    </row>
    <row r="100" spans="1:75" s="151" customFormat="1" ht="13.5" hidden="1" customHeight="1" thickBot="1" x14ac:dyDescent="0.25">
      <c r="A100" s="82"/>
      <c r="B100" s="83"/>
      <c r="C100" s="107" t="s">
        <v>220</v>
      </c>
      <c r="D100" s="107" t="str">
        <f t="shared" si="8"/>
        <v>La Chaux-de-Fonds</v>
      </c>
      <c r="E100" s="84" t="s">
        <v>0</v>
      </c>
      <c r="F100" s="85" t="s">
        <v>251</v>
      </c>
      <c r="G100" s="86" t="s">
        <v>252</v>
      </c>
      <c r="H100" s="153" t="s">
        <v>78</v>
      </c>
      <c r="I100" s="147" t="s">
        <v>109</v>
      </c>
      <c r="J100" s="86" t="s">
        <v>193</v>
      </c>
      <c r="K100" s="154">
        <v>4.5</v>
      </c>
      <c r="L100" s="88"/>
      <c r="M100" s="110">
        <v>113.7</v>
      </c>
      <c r="N100" s="110">
        <v>7.5</v>
      </c>
      <c r="O100" s="110" t="s">
        <v>0</v>
      </c>
      <c r="P100" s="110">
        <v>7.1</v>
      </c>
      <c r="Q100" s="110" t="s">
        <v>0</v>
      </c>
      <c r="R100" s="108">
        <f>SUM(Tableau8[[#This Row],[Indicative
     /PPE]:[Autre]])</f>
        <v>128.30000000000001</v>
      </c>
      <c r="S100" s="110" t="s">
        <v>0</v>
      </c>
      <c r="T100" s="110" t="s">
        <v>0</v>
      </c>
      <c r="U100" s="110" t="s">
        <v>0</v>
      </c>
      <c r="V100" s="110" t="s">
        <v>0</v>
      </c>
      <c r="W100" s="110" t="s">
        <v>0</v>
      </c>
      <c r="X100" s="109">
        <f t="shared" si="6"/>
        <v>0</v>
      </c>
      <c r="Y100" s="89" t="s">
        <v>0</v>
      </c>
      <c r="Z100" s="89" t="s">
        <v>0</v>
      </c>
      <c r="AA100" s="89" t="s">
        <v>0</v>
      </c>
      <c r="AB100" s="91" t="s">
        <v>0</v>
      </c>
      <c r="AC100" s="110" t="s">
        <v>0</v>
      </c>
      <c r="AD100" s="110" t="s">
        <v>0</v>
      </c>
      <c r="AE100" s="110" t="s">
        <v>0</v>
      </c>
      <c r="AF100" s="155">
        <f t="shared" si="7"/>
        <v>0</v>
      </c>
      <c r="AG100" s="92"/>
      <c r="AH100" s="111">
        <v>349000</v>
      </c>
      <c r="AI100" s="156">
        <v>0</v>
      </c>
      <c r="AJ100" s="156">
        <v>0</v>
      </c>
      <c r="AK100" s="111">
        <f>SUM(Tableau8[[#This Row],[Terrain
(a)]:[Construction
(b)]])</f>
        <v>0</v>
      </c>
      <c r="AL100" s="95"/>
      <c r="AM100" s="157" t="s">
        <v>253</v>
      </c>
      <c r="AN100" s="147" t="s">
        <v>82</v>
      </c>
      <c r="AO100" s="102">
        <v>38229</v>
      </c>
      <c r="AP100" s="158" t="s">
        <v>0</v>
      </c>
      <c r="AQ100" s="113" t="s">
        <v>0</v>
      </c>
      <c r="AR100" s="100"/>
      <c r="AS100" s="101"/>
      <c r="AT100" s="102"/>
      <c r="AU100" s="103"/>
      <c r="AV100" s="104"/>
      <c r="AW100" s="105"/>
      <c r="AX100" s="106"/>
      <c r="AY100" s="106"/>
      <c r="AZ100" s="106"/>
      <c r="BA100" s="106"/>
      <c r="BB100" s="103"/>
      <c r="BC100" s="106"/>
      <c r="BD100" s="106"/>
      <c r="BE100" s="106"/>
      <c r="BF100" s="106"/>
      <c r="BG100" s="106"/>
      <c r="BH100" s="106"/>
      <c r="BI100" s="106"/>
      <c r="BJ100" s="150"/>
      <c r="BK100" s="150"/>
      <c r="BL100" s="150"/>
      <c r="BM100" s="150"/>
      <c r="BN100" s="150"/>
      <c r="BO100" s="150"/>
      <c r="BP100" s="150"/>
      <c r="BQ100" s="150"/>
      <c r="BR100" s="150"/>
      <c r="BS100" s="150"/>
      <c r="BT100" s="150"/>
      <c r="BU100" s="150"/>
      <c r="BV100" s="150"/>
      <c r="BW100" s="150"/>
    </row>
    <row r="101" spans="1:75" s="151" customFormat="1" ht="13.5" hidden="1" customHeight="1" thickBot="1" x14ac:dyDescent="0.25">
      <c r="A101" s="82"/>
      <c r="B101" s="83"/>
      <c r="C101" s="107" t="s">
        <v>220</v>
      </c>
      <c r="D101" s="107" t="str">
        <f t="shared" si="8"/>
        <v>La Chaux-de-Fonds</v>
      </c>
      <c r="E101" s="84" t="s">
        <v>0</v>
      </c>
      <c r="F101" s="85" t="s">
        <v>254</v>
      </c>
      <c r="G101" s="86" t="s">
        <v>255</v>
      </c>
      <c r="H101" s="153" t="s">
        <v>218</v>
      </c>
      <c r="I101" s="147" t="s">
        <v>219</v>
      </c>
      <c r="J101" s="86">
        <v>1</v>
      </c>
      <c r="K101" s="154" t="s">
        <v>0</v>
      </c>
      <c r="L101" s="88"/>
      <c r="M101" s="110" t="s">
        <v>0</v>
      </c>
      <c r="N101" s="110" t="s">
        <v>0</v>
      </c>
      <c r="O101" s="110" t="s">
        <v>0</v>
      </c>
      <c r="P101" s="110" t="s">
        <v>0</v>
      </c>
      <c r="Q101" s="110" t="s">
        <v>0</v>
      </c>
      <c r="R101" s="108">
        <f>SUM(Tableau8[[#This Row],[Indicative
     /PPE]:[Autre]])</f>
        <v>0</v>
      </c>
      <c r="S101" s="110" t="s">
        <v>0</v>
      </c>
      <c r="T101" s="110" t="s">
        <v>0</v>
      </c>
      <c r="U101" s="110" t="s">
        <v>0</v>
      </c>
      <c r="V101" s="110" t="s">
        <v>0</v>
      </c>
      <c r="W101" s="110" t="s">
        <v>0</v>
      </c>
      <c r="X101" s="109">
        <f t="shared" si="6"/>
        <v>0</v>
      </c>
      <c r="Y101" s="89" t="s">
        <v>0</v>
      </c>
      <c r="Z101" s="89" t="s">
        <v>0</v>
      </c>
      <c r="AA101" s="89" t="s">
        <v>0</v>
      </c>
      <c r="AB101" s="91" t="s">
        <v>0</v>
      </c>
      <c r="AC101" s="110" t="s">
        <v>0</v>
      </c>
      <c r="AD101" s="110" t="s">
        <v>0</v>
      </c>
      <c r="AE101" s="110" t="s">
        <v>0</v>
      </c>
      <c r="AF101" s="155">
        <f t="shared" si="7"/>
        <v>0</v>
      </c>
      <c r="AG101" s="92"/>
      <c r="AH101" s="156" t="s">
        <v>0</v>
      </c>
      <c r="AI101" s="156">
        <v>0</v>
      </c>
      <c r="AJ101" s="156">
        <v>0</v>
      </c>
      <c r="AK101" s="111">
        <f>SUM(Tableau8[[#This Row],[Terrain
(a)]:[Construction
(b)]])</f>
        <v>0</v>
      </c>
      <c r="AL101" s="95"/>
      <c r="AM101" s="157" t="s">
        <v>203</v>
      </c>
      <c r="AN101" s="147" t="s">
        <v>82</v>
      </c>
      <c r="AO101" s="102">
        <v>38260</v>
      </c>
      <c r="AP101" s="158" t="s">
        <v>0</v>
      </c>
      <c r="AQ101" s="113" t="s">
        <v>0</v>
      </c>
      <c r="AR101" s="100"/>
      <c r="AS101" s="101"/>
      <c r="AT101" s="102"/>
      <c r="AU101" s="103"/>
      <c r="AV101" s="104"/>
      <c r="AW101" s="105"/>
      <c r="AX101" s="106"/>
      <c r="AY101" s="106"/>
      <c r="AZ101" s="106"/>
      <c r="BA101" s="106"/>
      <c r="BB101" s="103"/>
      <c r="BC101" s="106"/>
      <c r="BD101" s="106"/>
      <c r="BE101" s="106"/>
      <c r="BF101" s="106"/>
      <c r="BG101" s="106"/>
      <c r="BH101" s="106"/>
      <c r="BI101" s="106"/>
      <c r="BJ101" s="150"/>
      <c r="BK101" s="150"/>
      <c r="BL101" s="150"/>
      <c r="BM101" s="150"/>
      <c r="BN101" s="150"/>
      <c r="BO101" s="150"/>
      <c r="BP101" s="150"/>
      <c r="BQ101" s="150"/>
      <c r="BR101" s="150"/>
      <c r="BS101" s="150"/>
      <c r="BT101" s="150"/>
      <c r="BU101" s="150"/>
      <c r="BV101" s="150"/>
      <c r="BW101" s="150"/>
    </row>
    <row r="102" spans="1:75" s="151" customFormat="1" ht="13.5" hidden="1" customHeight="1" thickBot="1" x14ac:dyDescent="0.25">
      <c r="A102" s="82"/>
      <c r="B102" s="83"/>
      <c r="C102" s="107" t="s">
        <v>220</v>
      </c>
      <c r="D102" s="107" t="str">
        <f t="shared" si="8"/>
        <v>La Chaux-de-Fonds</v>
      </c>
      <c r="E102" s="84" t="s">
        <v>0</v>
      </c>
      <c r="F102" s="85" t="s">
        <v>256</v>
      </c>
      <c r="G102" s="86" t="s">
        <v>257</v>
      </c>
      <c r="H102" s="153" t="s">
        <v>218</v>
      </c>
      <c r="I102" s="147" t="s">
        <v>219</v>
      </c>
      <c r="J102" s="86">
        <v>2</v>
      </c>
      <c r="K102" s="154" t="s">
        <v>0</v>
      </c>
      <c r="L102" s="88"/>
      <c r="M102" s="110" t="s">
        <v>0</v>
      </c>
      <c r="N102" s="110" t="s">
        <v>0</v>
      </c>
      <c r="O102" s="110" t="s">
        <v>0</v>
      </c>
      <c r="P102" s="110" t="s">
        <v>0</v>
      </c>
      <c r="Q102" s="110" t="s">
        <v>0</v>
      </c>
      <c r="R102" s="108">
        <f>SUM(Tableau8[[#This Row],[Indicative
     /PPE]:[Autre]])</f>
        <v>0</v>
      </c>
      <c r="S102" s="110" t="s">
        <v>0</v>
      </c>
      <c r="T102" s="110" t="s">
        <v>0</v>
      </c>
      <c r="U102" s="110" t="s">
        <v>0</v>
      </c>
      <c r="V102" s="110" t="s">
        <v>0</v>
      </c>
      <c r="W102" s="110" t="s">
        <v>0</v>
      </c>
      <c r="X102" s="109">
        <f t="shared" si="6"/>
        <v>0</v>
      </c>
      <c r="Y102" s="89" t="s">
        <v>0</v>
      </c>
      <c r="Z102" s="89" t="s">
        <v>0</v>
      </c>
      <c r="AA102" s="89" t="s">
        <v>0</v>
      </c>
      <c r="AB102" s="91" t="s">
        <v>0</v>
      </c>
      <c r="AC102" s="110" t="s">
        <v>0</v>
      </c>
      <c r="AD102" s="110" t="s">
        <v>0</v>
      </c>
      <c r="AE102" s="110" t="s">
        <v>0</v>
      </c>
      <c r="AF102" s="155">
        <f t="shared" si="7"/>
        <v>0</v>
      </c>
      <c r="AG102" s="92"/>
      <c r="AH102" s="156" t="s">
        <v>0</v>
      </c>
      <c r="AI102" s="156">
        <v>0</v>
      </c>
      <c r="AJ102" s="156">
        <v>0</v>
      </c>
      <c r="AK102" s="111">
        <f>SUM(Tableau8[[#This Row],[Terrain
(a)]:[Construction
(b)]])</f>
        <v>0</v>
      </c>
      <c r="AL102" s="95"/>
      <c r="AM102" s="157" t="s">
        <v>190</v>
      </c>
      <c r="AN102" s="147" t="s">
        <v>82</v>
      </c>
      <c r="AO102" s="102">
        <v>38260</v>
      </c>
      <c r="AP102" s="158" t="s">
        <v>0</v>
      </c>
      <c r="AQ102" s="113" t="s">
        <v>0</v>
      </c>
      <c r="AR102" s="100"/>
      <c r="AS102" s="101"/>
      <c r="AT102" s="102"/>
      <c r="AU102" s="103"/>
      <c r="AV102" s="104"/>
      <c r="AW102" s="105"/>
      <c r="AX102" s="106"/>
      <c r="AY102" s="106"/>
      <c r="AZ102" s="106"/>
      <c r="BA102" s="106"/>
      <c r="BB102" s="103"/>
      <c r="BC102" s="106"/>
      <c r="BD102" s="106"/>
      <c r="BE102" s="106"/>
      <c r="BF102" s="106"/>
      <c r="BG102" s="106"/>
      <c r="BH102" s="106"/>
      <c r="BI102" s="106"/>
      <c r="BJ102" s="150"/>
      <c r="BK102" s="150"/>
      <c r="BL102" s="150"/>
      <c r="BM102" s="150"/>
      <c r="BN102" s="150"/>
      <c r="BO102" s="150"/>
      <c r="BP102" s="150"/>
      <c r="BQ102" s="150"/>
      <c r="BR102" s="150"/>
      <c r="BS102" s="150"/>
      <c r="BT102" s="150"/>
      <c r="BU102" s="150"/>
      <c r="BV102" s="150"/>
      <c r="BW102" s="150"/>
    </row>
    <row r="103" spans="1:75" s="151" customFormat="1" ht="13.5" hidden="1" customHeight="1" thickBot="1" x14ac:dyDescent="0.25">
      <c r="A103" s="82"/>
      <c r="B103" s="83"/>
      <c r="C103" s="107" t="s">
        <v>220</v>
      </c>
      <c r="D103" s="107" t="str">
        <f t="shared" si="8"/>
        <v>La Chaux-de-Fonds</v>
      </c>
      <c r="E103" s="84" t="s">
        <v>0</v>
      </c>
      <c r="F103" s="85" t="s">
        <v>258</v>
      </c>
      <c r="G103" s="86" t="s">
        <v>259</v>
      </c>
      <c r="H103" s="153" t="s">
        <v>218</v>
      </c>
      <c r="I103" s="147" t="s">
        <v>219</v>
      </c>
      <c r="J103" s="86">
        <v>3</v>
      </c>
      <c r="K103" s="154" t="s">
        <v>0</v>
      </c>
      <c r="L103" s="88"/>
      <c r="M103" s="110" t="s">
        <v>0</v>
      </c>
      <c r="N103" s="110" t="s">
        <v>0</v>
      </c>
      <c r="O103" s="110" t="s">
        <v>0</v>
      </c>
      <c r="P103" s="110" t="s">
        <v>0</v>
      </c>
      <c r="Q103" s="110" t="s">
        <v>0</v>
      </c>
      <c r="R103" s="108">
        <f>SUM(Tableau8[[#This Row],[Indicative
     /PPE]:[Autre]])</f>
        <v>0</v>
      </c>
      <c r="S103" s="110" t="s">
        <v>0</v>
      </c>
      <c r="T103" s="110" t="s">
        <v>0</v>
      </c>
      <c r="U103" s="110" t="s">
        <v>0</v>
      </c>
      <c r="V103" s="110" t="s">
        <v>0</v>
      </c>
      <c r="W103" s="110" t="s">
        <v>0</v>
      </c>
      <c r="X103" s="109">
        <f t="shared" si="6"/>
        <v>0</v>
      </c>
      <c r="Y103" s="89" t="s">
        <v>0</v>
      </c>
      <c r="Z103" s="89" t="s">
        <v>0</v>
      </c>
      <c r="AA103" s="89" t="s">
        <v>0</v>
      </c>
      <c r="AB103" s="91" t="s">
        <v>0</v>
      </c>
      <c r="AC103" s="110" t="s">
        <v>0</v>
      </c>
      <c r="AD103" s="110" t="s">
        <v>0</v>
      </c>
      <c r="AE103" s="110" t="s">
        <v>0</v>
      </c>
      <c r="AF103" s="155">
        <f t="shared" si="7"/>
        <v>0</v>
      </c>
      <c r="AG103" s="92"/>
      <c r="AH103" s="156" t="s">
        <v>0</v>
      </c>
      <c r="AI103" s="156">
        <v>0</v>
      </c>
      <c r="AJ103" s="156">
        <v>0</v>
      </c>
      <c r="AK103" s="111">
        <f>SUM(Tableau8[[#This Row],[Terrain
(a)]:[Construction
(b)]])</f>
        <v>0</v>
      </c>
      <c r="AL103" s="95"/>
      <c r="AM103" s="157" t="s">
        <v>253</v>
      </c>
      <c r="AN103" s="147" t="s">
        <v>82</v>
      </c>
      <c r="AO103" s="102">
        <v>38352</v>
      </c>
      <c r="AP103" s="158" t="s">
        <v>0</v>
      </c>
      <c r="AQ103" s="113" t="s">
        <v>0</v>
      </c>
      <c r="AR103" s="100"/>
      <c r="AS103" s="101"/>
      <c r="AT103" s="102"/>
      <c r="AU103" s="103"/>
      <c r="AV103" s="104"/>
      <c r="AW103" s="105"/>
      <c r="AX103" s="106"/>
      <c r="AY103" s="106"/>
      <c r="AZ103" s="106"/>
      <c r="BA103" s="106"/>
      <c r="BB103" s="103"/>
      <c r="BC103" s="106"/>
      <c r="BD103" s="106"/>
      <c r="BE103" s="106"/>
      <c r="BF103" s="106"/>
      <c r="BG103" s="106"/>
      <c r="BH103" s="106"/>
      <c r="BI103" s="106"/>
      <c r="BJ103" s="150"/>
      <c r="BK103" s="150"/>
      <c r="BL103" s="150"/>
      <c r="BM103" s="150"/>
      <c r="BN103" s="150"/>
      <c r="BO103" s="150"/>
      <c r="BP103" s="150"/>
      <c r="BQ103" s="150"/>
      <c r="BR103" s="150"/>
      <c r="BS103" s="150"/>
      <c r="BT103" s="150"/>
      <c r="BU103" s="150"/>
      <c r="BV103" s="150"/>
      <c r="BW103" s="150"/>
    </row>
    <row r="104" spans="1:75" s="151" customFormat="1" ht="13.5" hidden="1" customHeight="1" thickBot="1" x14ac:dyDescent="0.25">
      <c r="A104" s="82"/>
      <c r="B104" s="83"/>
      <c r="C104" s="107" t="s">
        <v>220</v>
      </c>
      <c r="D104" s="107" t="str">
        <f t="shared" si="8"/>
        <v>La Chaux-de-Fonds</v>
      </c>
      <c r="E104" s="84" t="s">
        <v>0</v>
      </c>
      <c r="F104" s="85" t="s">
        <v>260</v>
      </c>
      <c r="G104" s="86" t="s">
        <v>261</v>
      </c>
      <c r="H104" s="153" t="s">
        <v>218</v>
      </c>
      <c r="I104" s="147" t="s">
        <v>219</v>
      </c>
      <c r="J104" s="86">
        <v>4</v>
      </c>
      <c r="K104" s="154" t="s">
        <v>0</v>
      </c>
      <c r="L104" s="88"/>
      <c r="M104" s="110" t="s">
        <v>0</v>
      </c>
      <c r="N104" s="110" t="s">
        <v>0</v>
      </c>
      <c r="O104" s="110" t="s">
        <v>0</v>
      </c>
      <c r="P104" s="110" t="s">
        <v>0</v>
      </c>
      <c r="Q104" s="110" t="s">
        <v>0</v>
      </c>
      <c r="R104" s="108">
        <f>SUM(Tableau8[[#This Row],[Indicative
     /PPE]:[Autre]])</f>
        <v>0</v>
      </c>
      <c r="S104" s="110" t="s">
        <v>0</v>
      </c>
      <c r="T104" s="110" t="s">
        <v>0</v>
      </c>
      <c r="U104" s="110" t="s">
        <v>0</v>
      </c>
      <c r="V104" s="110" t="s">
        <v>0</v>
      </c>
      <c r="W104" s="110" t="s">
        <v>0</v>
      </c>
      <c r="X104" s="109">
        <f t="shared" si="6"/>
        <v>0</v>
      </c>
      <c r="Y104" s="89" t="s">
        <v>0</v>
      </c>
      <c r="Z104" s="89" t="s">
        <v>0</v>
      </c>
      <c r="AA104" s="89" t="s">
        <v>0</v>
      </c>
      <c r="AB104" s="91" t="s">
        <v>0</v>
      </c>
      <c r="AC104" s="110" t="s">
        <v>0</v>
      </c>
      <c r="AD104" s="110" t="s">
        <v>0</v>
      </c>
      <c r="AE104" s="110" t="s">
        <v>0</v>
      </c>
      <c r="AF104" s="155">
        <f t="shared" si="7"/>
        <v>0</v>
      </c>
      <c r="AG104" s="92"/>
      <c r="AH104" s="156" t="s">
        <v>0</v>
      </c>
      <c r="AI104" s="156">
        <v>0</v>
      </c>
      <c r="AJ104" s="156">
        <v>0</v>
      </c>
      <c r="AK104" s="111">
        <f>SUM(Tableau8[[#This Row],[Terrain
(a)]:[Construction
(b)]])</f>
        <v>0</v>
      </c>
      <c r="AL104" s="95"/>
      <c r="AM104" s="157" t="s">
        <v>262</v>
      </c>
      <c r="AN104" s="147" t="s">
        <v>82</v>
      </c>
      <c r="AO104" s="102">
        <v>38260</v>
      </c>
      <c r="AP104" s="158" t="s">
        <v>0</v>
      </c>
      <c r="AQ104" s="113" t="s">
        <v>0</v>
      </c>
      <c r="AR104" s="100"/>
      <c r="AS104" s="101"/>
      <c r="AT104" s="102"/>
      <c r="AU104" s="103"/>
      <c r="AV104" s="104"/>
      <c r="AW104" s="105"/>
      <c r="AX104" s="106"/>
      <c r="AY104" s="106"/>
      <c r="AZ104" s="106"/>
      <c r="BA104" s="106"/>
      <c r="BB104" s="103"/>
      <c r="BC104" s="106"/>
      <c r="BD104" s="106"/>
      <c r="BE104" s="106"/>
      <c r="BF104" s="106"/>
      <c r="BG104" s="106"/>
      <c r="BH104" s="106"/>
      <c r="BI104" s="106"/>
      <c r="BJ104" s="150"/>
      <c r="BK104" s="150"/>
      <c r="BL104" s="150"/>
      <c r="BM104" s="150"/>
      <c r="BN104" s="150"/>
      <c r="BO104" s="150"/>
      <c r="BP104" s="150"/>
      <c r="BQ104" s="150"/>
      <c r="BR104" s="150"/>
      <c r="BS104" s="150"/>
      <c r="BT104" s="150"/>
      <c r="BU104" s="150"/>
      <c r="BV104" s="150"/>
      <c r="BW104" s="150"/>
    </row>
    <row r="105" spans="1:75" s="151" customFormat="1" ht="13.5" hidden="1" customHeight="1" thickBot="1" x14ac:dyDescent="0.25">
      <c r="A105" s="82"/>
      <c r="B105" s="83"/>
      <c r="C105" s="107" t="s">
        <v>220</v>
      </c>
      <c r="D105" s="107" t="str">
        <f t="shared" si="8"/>
        <v>La Chaux-de-Fonds</v>
      </c>
      <c r="E105" s="84" t="s">
        <v>0</v>
      </c>
      <c r="F105" s="85" t="s">
        <v>263</v>
      </c>
      <c r="G105" s="86" t="s">
        <v>264</v>
      </c>
      <c r="H105" s="153" t="s">
        <v>218</v>
      </c>
      <c r="I105" s="147" t="s">
        <v>219</v>
      </c>
      <c r="J105" s="86">
        <v>5</v>
      </c>
      <c r="K105" s="154" t="s">
        <v>0</v>
      </c>
      <c r="L105" s="88"/>
      <c r="M105" s="110" t="s">
        <v>0</v>
      </c>
      <c r="N105" s="110" t="s">
        <v>0</v>
      </c>
      <c r="O105" s="110" t="s">
        <v>0</v>
      </c>
      <c r="P105" s="110" t="s">
        <v>0</v>
      </c>
      <c r="Q105" s="110" t="s">
        <v>0</v>
      </c>
      <c r="R105" s="108">
        <f>SUM(Tableau8[[#This Row],[Indicative
     /PPE]:[Autre]])</f>
        <v>0</v>
      </c>
      <c r="S105" s="110" t="s">
        <v>0</v>
      </c>
      <c r="T105" s="110" t="s">
        <v>0</v>
      </c>
      <c r="U105" s="110" t="s">
        <v>0</v>
      </c>
      <c r="V105" s="110" t="s">
        <v>0</v>
      </c>
      <c r="W105" s="110" t="s">
        <v>0</v>
      </c>
      <c r="X105" s="109">
        <f t="shared" si="6"/>
        <v>0</v>
      </c>
      <c r="Y105" s="89" t="s">
        <v>0</v>
      </c>
      <c r="Z105" s="89" t="s">
        <v>0</v>
      </c>
      <c r="AA105" s="89" t="s">
        <v>0</v>
      </c>
      <c r="AB105" s="91" t="s">
        <v>0</v>
      </c>
      <c r="AC105" s="110" t="s">
        <v>0</v>
      </c>
      <c r="AD105" s="110" t="s">
        <v>0</v>
      </c>
      <c r="AE105" s="110" t="s">
        <v>0</v>
      </c>
      <c r="AF105" s="155">
        <f t="shared" si="7"/>
        <v>0</v>
      </c>
      <c r="AG105" s="92"/>
      <c r="AH105" s="156" t="s">
        <v>0</v>
      </c>
      <c r="AI105" s="156">
        <v>0</v>
      </c>
      <c r="AJ105" s="156">
        <v>0</v>
      </c>
      <c r="AK105" s="111">
        <f>SUM(Tableau8[[#This Row],[Terrain
(a)]:[Construction
(b)]])</f>
        <v>0</v>
      </c>
      <c r="AL105" s="95"/>
      <c r="AM105" s="157" t="s">
        <v>247</v>
      </c>
      <c r="AN105" s="147" t="s">
        <v>82</v>
      </c>
      <c r="AO105" s="102">
        <v>38260</v>
      </c>
      <c r="AP105" s="158" t="s">
        <v>0</v>
      </c>
      <c r="AQ105" s="113" t="s">
        <v>0</v>
      </c>
      <c r="AR105" s="100"/>
      <c r="AS105" s="101"/>
      <c r="AT105" s="102"/>
      <c r="AU105" s="103"/>
      <c r="AV105" s="104"/>
      <c r="AW105" s="105"/>
      <c r="AX105" s="106"/>
      <c r="AY105" s="106"/>
      <c r="AZ105" s="106"/>
      <c r="BA105" s="106"/>
      <c r="BB105" s="103"/>
      <c r="BC105" s="106"/>
      <c r="BD105" s="106"/>
      <c r="BE105" s="106"/>
      <c r="BF105" s="106"/>
      <c r="BG105" s="106"/>
      <c r="BH105" s="106"/>
      <c r="BI105" s="106"/>
      <c r="BJ105" s="150"/>
      <c r="BK105" s="150"/>
      <c r="BL105" s="150"/>
      <c r="BM105" s="150"/>
      <c r="BN105" s="150"/>
      <c r="BO105" s="150"/>
      <c r="BP105" s="150"/>
      <c r="BQ105" s="150"/>
      <c r="BR105" s="150"/>
      <c r="BS105" s="150"/>
      <c r="BT105" s="150"/>
      <c r="BU105" s="150"/>
      <c r="BV105" s="150"/>
      <c r="BW105" s="150"/>
    </row>
    <row r="106" spans="1:75" s="151" customFormat="1" ht="13.5" hidden="1" customHeight="1" thickBot="1" x14ac:dyDescent="0.25">
      <c r="A106" s="82"/>
      <c r="B106" s="83"/>
      <c r="C106" s="107" t="s">
        <v>220</v>
      </c>
      <c r="D106" s="107" t="str">
        <f t="shared" si="8"/>
        <v>La Chaux-de-Fonds</v>
      </c>
      <c r="E106" s="84" t="s">
        <v>0</v>
      </c>
      <c r="F106" s="85" t="s">
        <v>265</v>
      </c>
      <c r="G106" s="86" t="s">
        <v>266</v>
      </c>
      <c r="H106" s="153" t="s">
        <v>218</v>
      </c>
      <c r="I106" s="147" t="s">
        <v>219</v>
      </c>
      <c r="J106" s="86">
        <v>6</v>
      </c>
      <c r="K106" s="154" t="s">
        <v>0</v>
      </c>
      <c r="L106" s="88"/>
      <c r="M106" s="110" t="s">
        <v>0</v>
      </c>
      <c r="N106" s="110" t="s">
        <v>0</v>
      </c>
      <c r="O106" s="110" t="s">
        <v>0</v>
      </c>
      <c r="P106" s="110" t="s">
        <v>0</v>
      </c>
      <c r="Q106" s="110" t="s">
        <v>0</v>
      </c>
      <c r="R106" s="108">
        <f>SUM(Tableau8[[#This Row],[Indicative
     /PPE]:[Autre]])</f>
        <v>0</v>
      </c>
      <c r="S106" s="110" t="s">
        <v>0</v>
      </c>
      <c r="T106" s="110" t="s">
        <v>0</v>
      </c>
      <c r="U106" s="110" t="s">
        <v>0</v>
      </c>
      <c r="V106" s="110" t="s">
        <v>0</v>
      </c>
      <c r="W106" s="110" t="s">
        <v>0</v>
      </c>
      <c r="X106" s="109">
        <f t="shared" si="6"/>
        <v>0</v>
      </c>
      <c r="Y106" s="89" t="s">
        <v>0</v>
      </c>
      <c r="Z106" s="89" t="s">
        <v>0</v>
      </c>
      <c r="AA106" s="89" t="s">
        <v>0</v>
      </c>
      <c r="AB106" s="91" t="s">
        <v>0</v>
      </c>
      <c r="AC106" s="110" t="s">
        <v>0</v>
      </c>
      <c r="AD106" s="110" t="s">
        <v>0</v>
      </c>
      <c r="AE106" s="110" t="s">
        <v>0</v>
      </c>
      <c r="AF106" s="155">
        <f t="shared" si="7"/>
        <v>0</v>
      </c>
      <c r="AG106" s="92"/>
      <c r="AH106" s="156" t="s">
        <v>0</v>
      </c>
      <c r="AI106" s="156">
        <v>0</v>
      </c>
      <c r="AJ106" s="156">
        <v>0</v>
      </c>
      <c r="AK106" s="111">
        <f>SUM(Tableau8[[#This Row],[Terrain
(a)]:[Construction
(b)]])</f>
        <v>0</v>
      </c>
      <c r="AL106" s="95"/>
      <c r="AM106" s="157" t="s">
        <v>227</v>
      </c>
      <c r="AN106" s="147" t="s">
        <v>82</v>
      </c>
      <c r="AO106" s="102">
        <v>38352</v>
      </c>
      <c r="AP106" s="158" t="s">
        <v>0</v>
      </c>
      <c r="AQ106" s="113" t="s">
        <v>0</v>
      </c>
      <c r="AR106" s="100"/>
      <c r="AS106" s="101"/>
      <c r="AT106" s="102"/>
      <c r="AU106" s="103"/>
      <c r="AV106" s="104"/>
      <c r="AW106" s="105"/>
      <c r="AX106" s="106"/>
      <c r="AY106" s="106"/>
      <c r="AZ106" s="106"/>
      <c r="BA106" s="106"/>
      <c r="BB106" s="103"/>
      <c r="BC106" s="106"/>
      <c r="BD106" s="106"/>
      <c r="BE106" s="106"/>
      <c r="BF106" s="106"/>
      <c r="BG106" s="106"/>
      <c r="BH106" s="106"/>
      <c r="BI106" s="106"/>
      <c r="BJ106" s="150"/>
      <c r="BK106" s="150"/>
      <c r="BL106" s="150"/>
      <c r="BM106" s="150"/>
      <c r="BN106" s="150"/>
      <c r="BO106" s="150"/>
      <c r="BP106" s="150"/>
      <c r="BQ106" s="150"/>
      <c r="BR106" s="150"/>
      <c r="BS106" s="150"/>
      <c r="BT106" s="150"/>
      <c r="BU106" s="150"/>
      <c r="BV106" s="150"/>
      <c r="BW106" s="150"/>
    </row>
    <row r="107" spans="1:75" s="151" customFormat="1" ht="13.5" hidden="1" customHeight="1" thickBot="1" x14ac:dyDescent="0.25">
      <c r="A107" s="82"/>
      <c r="B107" s="83"/>
      <c r="C107" s="107" t="s">
        <v>220</v>
      </c>
      <c r="D107" s="107" t="str">
        <f t="shared" si="8"/>
        <v>La Chaux-de-Fonds</v>
      </c>
      <c r="E107" s="84" t="s">
        <v>0</v>
      </c>
      <c r="F107" s="85" t="s">
        <v>267</v>
      </c>
      <c r="G107" s="86" t="s">
        <v>268</v>
      </c>
      <c r="H107" s="153" t="s">
        <v>218</v>
      </c>
      <c r="I107" s="147" t="s">
        <v>219</v>
      </c>
      <c r="J107" s="86">
        <v>7</v>
      </c>
      <c r="K107" s="154" t="s">
        <v>0</v>
      </c>
      <c r="L107" s="88"/>
      <c r="M107" s="110" t="s">
        <v>0</v>
      </c>
      <c r="N107" s="110" t="s">
        <v>0</v>
      </c>
      <c r="O107" s="110" t="s">
        <v>0</v>
      </c>
      <c r="P107" s="110" t="s">
        <v>0</v>
      </c>
      <c r="Q107" s="110" t="s">
        <v>0</v>
      </c>
      <c r="R107" s="108">
        <f>SUM(Tableau8[[#This Row],[Indicative
     /PPE]:[Autre]])</f>
        <v>0</v>
      </c>
      <c r="S107" s="110" t="s">
        <v>0</v>
      </c>
      <c r="T107" s="110" t="s">
        <v>0</v>
      </c>
      <c r="U107" s="110" t="s">
        <v>0</v>
      </c>
      <c r="V107" s="110" t="s">
        <v>0</v>
      </c>
      <c r="W107" s="110" t="s">
        <v>0</v>
      </c>
      <c r="X107" s="109">
        <f t="shared" si="6"/>
        <v>0</v>
      </c>
      <c r="Y107" s="89" t="s">
        <v>0</v>
      </c>
      <c r="Z107" s="89" t="s">
        <v>0</v>
      </c>
      <c r="AA107" s="89" t="s">
        <v>0</v>
      </c>
      <c r="AB107" s="91" t="s">
        <v>0</v>
      </c>
      <c r="AC107" s="110" t="s">
        <v>0</v>
      </c>
      <c r="AD107" s="110" t="s">
        <v>0</v>
      </c>
      <c r="AE107" s="110" t="s">
        <v>0</v>
      </c>
      <c r="AF107" s="155">
        <f t="shared" si="7"/>
        <v>0</v>
      </c>
      <c r="AG107" s="92"/>
      <c r="AH107" s="156" t="s">
        <v>0</v>
      </c>
      <c r="AI107" s="156">
        <v>0</v>
      </c>
      <c r="AJ107" s="156">
        <v>0</v>
      </c>
      <c r="AK107" s="111">
        <f>SUM(Tableau8[[#This Row],[Terrain
(a)]:[Construction
(b)]])</f>
        <v>0</v>
      </c>
      <c r="AL107" s="95"/>
      <c r="AM107" s="96" t="s">
        <v>212</v>
      </c>
      <c r="AN107" s="147" t="s">
        <v>82</v>
      </c>
      <c r="AO107" s="102">
        <v>38260</v>
      </c>
      <c r="AP107" s="158" t="s">
        <v>0</v>
      </c>
      <c r="AQ107" s="113" t="s">
        <v>0</v>
      </c>
      <c r="AR107" s="100"/>
      <c r="AS107" s="101"/>
      <c r="AT107" s="102"/>
      <c r="AU107" s="103"/>
      <c r="AV107" s="104"/>
      <c r="AW107" s="105"/>
      <c r="AX107" s="106"/>
      <c r="AY107" s="106"/>
      <c r="AZ107" s="106"/>
      <c r="BA107" s="106"/>
      <c r="BB107" s="103"/>
      <c r="BC107" s="106"/>
      <c r="BD107" s="106"/>
      <c r="BE107" s="106"/>
      <c r="BF107" s="106"/>
      <c r="BG107" s="106"/>
      <c r="BH107" s="106"/>
      <c r="BI107" s="106"/>
      <c r="BJ107" s="150"/>
      <c r="BK107" s="150"/>
      <c r="BL107" s="150"/>
      <c r="BM107" s="150"/>
      <c r="BN107" s="150"/>
      <c r="BO107" s="150"/>
      <c r="BP107" s="150"/>
      <c r="BQ107" s="150"/>
      <c r="BR107" s="150"/>
      <c r="BS107" s="150"/>
      <c r="BT107" s="150"/>
      <c r="BU107" s="150"/>
      <c r="BV107" s="150"/>
      <c r="BW107" s="150"/>
    </row>
    <row r="108" spans="1:75" s="151" customFormat="1" ht="13.5" hidden="1" customHeight="1" thickBot="1" x14ac:dyDescent="0.25">
      <c r="A108" s="82"/>
      <c r="B108" s="83"/>
      <c r="C108" s="107" t="s">
        <v>220</v>
      </c>
      <c r="D108" s="107" t="str">
        <f t="shared" si="8"/>
        <v>La Chaux-de-Fonds</v>
      </c>
      <c r="E108" s="84" t="s">
        <v>0</v>
      </c>
      <c r="F108" s="85" t="s">
        <v>269</v>
      </c>
      <c r="G108" s="86" t="s">
        <v>217</v>
      </c>
      <c r="H108" s="153" t="s">
        <v>218</v>
      </c>
      <c r="I108" s="147" t="s">
        <v>219</v>
      </c>
      <c r="J108" s="86">
        <v>8</v>
      </c>
      <c r="K108" s="154" t="s">
        <v>0</v>
      </c>
      <c r="L108" s="88"/>
      <c r="M108" s="110" t="s">
        <v>0</v>
      </c>
      <c r="N108" s="110" t="s">
        <v>0</v>
      </c>
      <c r="O108" s="110" t="s">
        <v>0</v>
      </c>
      <c r="P108" s="110" t="s">
        <v>0</v>
      </c>
      <c r="Q108" s="110" t="s">
        <v>0</v>
      </c>
      <c r="R108" s="108">
        <f>SUM(Tableau8[[#This Row],[Indicative
     /PPE]:[Autre]])</f>
        <v>0</v>
      </c>
      <c r="S108" s="110" t="s">
        <v>0</v>
      </c>
      <c r="T108" s="110" t="s">
        <v>0</v>
      </c>
      <c r="U108" s="110" t="s">
        <v>0</v>
      </c>
      <c r="V108" s="110" t="s">
        <v>0</v>
      </c>
      <c r="W108" s="110" t="s">
        <v>0</v>
      </c>
      <c r="X108" s="109">
        <f t="shared" si="6"/>
        <v>0</v>
      </c>
      <c r="Y108" s="89" t="s">
        <v>0</v>
      </c>
      <c r="Z108" s="89" t="s">
        <v>0</v>
      </c>
      <c r="AA108" s="89" t="s">
        <v>0</v>
      </c>
      <c r="AB108" s="91" t="s">
        <v>0</v>
      </c>
      <c r="AC108" s="110" t="s">
        <v>0</v>
      </c>
      <c r="AD108" s="110" t="s">
        <v>0</v>
      </c>
      <c r="AE108" s="110" t="s">
        <v>0</v>
      </c>
      <c r="AF108" s="155">
        <f t="shared" si="7"/>
        <v>0</v>
      </c>
      <c r="AG108" s="92"/>
      <c r="AH108" s="156" t="s">
        <v>0</v>
      </c>
      <c r="AI108" s="156">
        <v>0</v>
      </c>
      <c r="AJ108" s="156">
        <v>0</v>
      </c>
      <c r="AK108" s="111">
        <f>SUM(Tableau8[[#This Row],[Terrain
(a)]:[Construction
(b)]])</f>
        <v>0</v>
      </c>
      <c r="AL108" s="95"/>
      <c r="AM108" s="96" t="s">
        <v>206</v>
      </c>
      <c r="AN108" s="147" t="s">
        <v>82</v>
      </c>
      <c r="AO108" s="102">
        <v>38260</v>
      </c>
      <c r="AP108" s="158" t="s">
        <v>0</v>
      </c>
      <c r="AQ108" s="113" t="s">
        <v>0</v>
      </c>
      <c r="AR108" s="100"/>
      <c r="AS108" s="101"/>
      <c r="AT108" s="102"/>
      <c r="AU108" s="103"/>
      <c r="AV108" s="104"/>
      <c r="AW108" s="105"/>
      <c r="AX108" s="106"/>
      <c r="AY108" s="106"/>
      <c r="AZ108" s="106"/>
      <c r="BA108" s="106"/>
      <c r="BB108" s="103"/>
      <c r="BC108" s="106"/>
      <c r="BD108" s="106"/>
      <c r="BE108" s="106"/>
      <c r="BF108" s="106"/>
      <c r="BG108" s="106"/>
      <c r="BH108" s="106"/>
      <c r="BI108" s="106"/>
      <c r="BJ108" s="150"/>
      <c r="BK108" s="150"/>
      <c r="BL108" s="150"/>
      <c r="BM108" s="150"/>
      <c r="BN108" s="150"/>
      <c r="BO108" s="150"/>
      <c r="BP108" s="150"/>
      <c r="BQ108" s="150"/>
      <c r="BR108" s="150"/>
      <c r="BS108" s="150"/>
      <c r="BT108" s="150"/>
      <c r="BU108" s="150"/>
      <c r="BV108" s="150"/>
      <c r="BW108" s="150"/>
    </row>
    <row r="109" spans="1:75" s="151" customFormat="1" ht="13.5" hidden="1" customHeight="1" thickBot="1" x14ac:dyDescent="0.25">
      <c r="A109" s="82"/>
      <c r="B109" s="83"/>
      <c r="C109" s="107" t="s">
        <v>220</v>
      </c>
      <c r="D109" s="107" t="str">
        <f t="shared" si="8"/>
        <v>La Chaux-de-Fonds</v>
      </c>
      <c r="E109" s="84" t="s">
        <v>0</v>
      </c>
      <c r="F109" s="85" t="s">
        <v>270</v>
      </c>
      <c r="G109" s="86" t="s">
        <v>271</v>
      </c>
      <c r="H109" s="153" t="s">
        <v>218</v>
      </c>
      <c r="I109" s="147" t="s">
        <v>219</v>
      </c>
      <c r="J109" s="86">
        <v>9</v>
      </c>
      <c r="K109" s="154" t="s">
        <v>0</v>
      </c>
      <c r="L109" s="88"/>
      <c r="M109" s="110" t="s">
        <v>0</v>
      </c>
      <c r="N109" s="110" t="s">
        <v>0</v>
      </c>
      <c r="O109" s="110" t="s">
        <v>0</v>
      </c>
      <c r="P109" s="110" t="s">
        <v>0</v>
      </c>
      <c r="Q109" s="110" t="s">
        <v>0</v>
      </c>
      <c r="R109" s="108">
        <f>SUM(Tableau8[[#This Row],[Indicative
     /PPE]:[Autre]])</f>
        <v>0</v>
      </c>
      <c r="S109" s="110" t="s">
        <v>0</v>
      </c>
      <c r="T109" s="110" t="s">
        <v>0</v>
      </c>
      <c r="U109" s="110" t="s">
        <v>0</v>
      </c>
      <c r="V109" s="110" t="s">
        <v>0</v>
      </c>
      <c r="W109" s="110" t="s">
        <v>0</v>
      </c>
      <c r="X109" s="109">
        <f t="shared" si="6"/>
        <v>0</v>
      </c>
      <c r="Y109" s="89" t="s">
        <v>0</v>
      </c>
      <c r="Z109" s="89" t="s">
        <v>0</v>
      </c>
      <c r="AA109" s="89" t="s">
        <v>0</v>
      </c>
      <c r="AB109" s="91" t="s">
        <v>0</v>
      </c>
      <c r="AC109" s="110" t="s">
        <v>0</v>
      </c>
      <c r="AD109" s="110" t="s">
        <v>0</v>
      </c>
      <c r="AE109" s="110" t="s">
        <v>0</v>
      </c>
      <c r="AF109" s="155">
        <f t="shared" si="7"/>
        <v>0</v>
      </c>
      <c r="AG109" s="92"/>
      <c r="AH109" s="156" t="s">
        <v>0</v>
      </c>
      <c r="AI109" s="156">
        <v>0</v>
      </c>
      <c r="AJ109" s="156">
        <v>0</v>
      </c>
      <c r="AK109" s="111">
        <f>SUM(Tableau8[[#This Row],[Terrain
(a)]:[Construction
(b)]])</f>
        <v>0</v>
      </c>
      <c r="AL109" s="95"/>
      <c r="AM109" s="96" t="s">
        <v>200</v>
      </c>
      <c r="AN109" s="147" t="s">
        <v>82</v>
      </c>
      <c r="AO109" s="102">
        <v>38260</v>
      </c>
      <c r="AP109" s="158" t="s">
        <v>0</v>
      </c>
      <c r="AQ109" s="113" t="s">
        <v>0</v>
      </c>
      <c r="AR109" s="100"/>
      <c r="AS109" s="101"/>
      <c r="AT109" s="102"/>
      <c r="AU109" s="103"/>
      <c r="AV109" s="104"/>
      <c r="AW109" s="105"/>
      <c r="AX109" s="106"/>
      <c r="AY109" s="106"/>
      <c r="AZ109" s="106"/>
      <c r="BA109" s="106"/>
      <c r="BB109" s="103"/>
      <c r="BC109" s="106"/>
      <c r="BD109" s="106"/>
      <c r="BE109" s="106"/>
      <c r="BF109" s="106"/>
      <c r="BG109" s="106"/>
      <c r="BH109" s="106"/>
      <c r="BI109" s="106"/>
      <c r="BJ109" s="150"/>
      <c r="BK109" s="150"/>
      <c r="BL109" s="150"/>
      <c r="BM109" s="150"/>
      <c r="BN109" s="150"/>
      <c r="BO109" s="150"/>
      <c r="BP109" s="150"/>
      <c r="BQ109" s="150"/>
      <c r="BR109" s="150"/>
      <c r="BS109" s="150"/>
      <c r="BT109" s="150"/>
      <c r="BU109" s="150"/>
      <c r="BV109" s="150"/>
      <c r="BW109" s="150"/>
    </row>
    <row r="110" spans="1:75" s="151" customFormat="1" ht="13.5" hidden="1" customHeight="1" thickBot="1" x14ac:dyDescent="0.25">
      <c r="A110" s="82"/>
      <c r="B110" s="83"/>
      <c r="C110" s="107" t="s">
        <v>220</v>
      </c>
      <c r="D110" s="107" t="str">
        <f t="shared" si="8"/>
        <v>La Chaux-de-Fonds</v>
      </c>
      <c r="E110" s="84" t="s">
        <v>0</v>
      </c>
      <c r="F110" s="85" t="s">
        <v>272</v>
      </c>
      <c r="G110" s="86" t="s">
        <v>273</v>
      </c>
      <c r="H110" s="153" t="s">
        <v>218</v>
      </c>
      <c r="I110" s="147" t="s">
        <v>219</v>
      </c>
      <c r="J110" s="86">
        <v>10</v>
      </c>
      <c r="K110" s="154" t="s">
        <v>0</v>
      </c>
      <c r="L110" s="88"/>
      <c r="M110" s="110" t="s">
        <v>0</v>
      </c>
      <c r="N110" s="110" t="s">
        <v>0</v>
      </c>
      <c r="O110" s="110" t="s">
        <v>0</v>
      </c>
      <c r="P110" s="110" t="s">
        <v>0</v>
      </c>
      <c r="Q110" s="110" t="s">
        <v>0</v>
      </c>
      <c r="R110" s="108">
        <f>SUM(Tableau8[[#This Row],[Indicative
     /PPE]:[Autre]])</f>
        <v>0</v>
      </c>
      <c r="S110" s="110" t="s">
        <v>0</v>
      </c>
      <c r="T110" s="110" t="s">
        <v>0</v>
      </c>
      <c r="U110" s="110" t="s">
        <v>0</v>
      </c>
      <c r="V110" s="110" t="s">
        <v>0</v>
      </c>
      <c r="W110" s="110" t="s">
        <v>0</v>
      </c>
      <c r="X110" s="109">
        <f t="shared" si="6"/>
        <v>0</v>
      </c>
      <c r="Y110" s="89" t="s">
        <v>0</v>
      </c>
      <c r="Z110" s="89" t="s">
        <v>0</v>
      </c>
      <c r="AA110" s="89" t="s">
        <v>0</v>
      </c>
      <c r="AB110" s="91" t="s">
        <v>0</v>
      </c>
      <c r="AC110" s="110" t="s">
        <v>0</v>
      </c>
      <c r="AD110" s="110" t="s">
        <v>0</v>
      </c>
      <c r="AE110" s="110" t="s">
        <v>0</v>
      </c>
      <c r="AF110" s="155">
        <f t="shared" si="7"/>
        <v>0</v>
      </c>
      <c r="AG110" s="92"/>
      <c r="AH110" s="156" t="s">
        <v>0</v>
      </c>
      <c r="AI110" s="156">
        <v>0</v>
      </c>
      <c r="AJ110" s="156">
        <v>0</v>
      </c>
      <c r="AK110" s="111">
        <f>SUM(Tableau8[[#This Row],[Terrain
(a)]:[Construction
(b)]])</f>
        <v>0</v>
      </c>
      <c r="AL110" s="95"/>
      <c r="AM110" s="157" t="s">
        <v>215</v>
      </c>
      <c r="AN110" s="147" t="s">
        <v>82</v>
      </c>
      <c r="AO110" s="102">
        <v>38260</v>
      </c>
      <c r="AP110" s="158" t="s">
        <v>0</v>
      </c>
      <c r="AQ110" s="113" t="s">
        <v>0</v>
      </c>
      <c r="AR110" s="100"/>
      <c r="AS110" s="101"/>
      <c r="AT110" s="102"/>
      <c r="AU110" s="103"/>
      <c r="AV110" s="104"/>
      <c r="AW110" s="105"/>
      <c r="AX110" s="106"/>
      <c r="AY110" s="106"/>
      <c r="AZ110" s="106"/>
      <c r="BA110" s="106"/>
      <c r="BB110" s="103"/>
      <c r="BC110" s="106"/>
      <c r="BD110" s="106"/>
      <c r="BE110" s="106"/>
      <c r="BF110" s="106"/>
      <c r="BG110" s="106"/>
      <c r="BH110" s="106"/>
      <c r="BI110" s="106"/>
      <c r="BJ110" s="150"/>
      <c r="BK110" s="150"/>
      <c r="BL110" s="150"/>
      <c r="BM110" s="150"/>
      <c r="BN110" s="150"/>
      <c r="BO110" s="150"/>
      <c r="BP110" s="150"/>
      <c r="BQ110" s="150"/>
      <c r="BR110" s="150"/>
      <c r="BS110" s="150"/>
      <c r="BT110" s="150"/>
      <c r="BU110" s="150"/>
      <c r="BV110" s="150"/>
      <c r="BW110" s="150"/>
    </row>
    <row r="111" spans="1:75" s="151" customFormat="1" ht="13.5" hidden="1" customHeight="1" thickBot="1" x14ac:dyDescent="0.25">
      <c r="A111" s="82"/>
      <c r="B111" s="83"/>
      <c r="C111" s="107" t="s">
        <v>220</v>
      </c>
      <c r="D111" s="107" t="str">
        <f t="shared" si="8"/>
        <v>La Chaux-de-Fonds</v>
      </c>
      <c r="E111" s="84" t="s">
        <v>0</v>
      </c>
      <c r="F111" s="85" t="s">
        <v>274</v>
      </c>
      <c r="G111" s="86" t="s">
        <v>275</v>
      </c>
      <c r="H111" s="153" t="s">
        <v>218</v>
      </c>
      <c r="I111" s="147" t="s">
        <v>219</v>
      </c>
      <c r="J111" s="86">
        <v>11</v>
      </c>
      <c r="K111" s="154" t="s">
        <v>0</v>
      </c>
      <c r="L111" s="88"/>
      <c r="M111" s="110" t="s">
        <v>0</v>
      </c>
      <c r="N111" s="110" t="s">
        <v>0</v>
      </c>
      <c r="O111" s="110" t="s">
        <v>0</v>
      </c>
      <c r="P111" s="110" t="s">
        <v>0</v>
      </c>
      <c r="Q111" s="110" t="s">
        <v>0</v>
      </c>
      <c r="R111" s="108">
        <f>SUM(Tableau8[[#This Row],[Indicative
     /PPE]:[Autre]])</f>
        <v>0</v>
      </c>
      <c r="S111" s="110" t="s">
        <v>0</v>
      </c>
      <c r="T111" s="110" t="s">
        <v>0</v>
      </c>
      <c r="U111" s="110" t="s">
        <v>0</v>
      </c>
      <c r="V111" s="110" t="s">
        <v>0</v>
      </c>
      <c r="W111" s="110" t="s">
        <v>0</v>
      </c>
      <c r="X111" s="109">
        <f t="shared" si="6"/>
        <v>0</v>
      </c>
      <c r="Y111" s="89" t="s">
        <v>0</v>
      </c>
      <c r="Z111" s="89" t="s">
        <v>0</v>
      </c>
      <c r="AA111" s="89" t="s">
        <v>0</v>
      </c>
      <c r="AB111" s="91" t="s">
        <v>0</v>
      </c>
      <c r="AC111" s="110" t="s">
        <v>0</v>
      </c>
      <c r="AD111" s="110" t="s">
        <v>0</v>
      </c>
      <c r="AE111" s="110" t="s">
        <v>0</v>
      </c>
      <c r="AF111" s="155">
        <f t="shared" si="7"/>
        <v>0</v>
      </c>
      <c r="AG111" s="92"/>
      <c r="AH111" s="156" t="s">
        <v>0</v>
      </c>
      <c r="AI111" s="156">
        <v>0</v>
      </c>
      <c r="AJ111" s="156">
        <v>0</v>
      </c>
      <c r="AK111" s="111">
        <f>SUM(Tableau8[[#This Row],[Terrain
(a)]:[Construction
(b)]])</f>
        <v>0</v>
      </c>
      <c r="AL111" s="95"/>
      <c r="AM111" s="157" t="s">
        <v>215</v>
      </c>
      <c r="AN111" s="147" t="s">
        <v>82</v>
      </c>
      <c r="AO111" s="102">
        <v>38260</v>
      </c>
      <c r="AP111" s="158" t="s">
        <v>0</v>
      </c>
      <c r="AQ111" s="113" t="s">
        <v>0</v>
      </c>
      <c r="AR111" s="100"/>
      <c r="AS111" s="101"/>
      <c r="AT111" s="102"/>
      <c r="AU111" s="103"/>
      <c r="AV111" s="104"/>
      <c r="AW111" s="105"/>
      <c r="AX111" s="106"/>
      <c r="AY111" s="106"/>
      <c r="AZ111" s="106"/>
      <c r="BA111" s="106"/>
      <c r="BB111" s="103"/>
      <c r="BC111" s="106"/>
      <c r="BD111" s="106"/>
      <c r="BE111" s="106"/>
      <c r="BF111" s="106"/>
      <c r="BG111" s="106"/>
      <c r="BH111" s="106"/>
      <c r="BI111" s="106"/>
      <c r="BJ111" s="150"/>
      <c r="BK111" s="150"/>
      <c r="BL111" s="150"/>
      <c r="BM111" s="150"/>
      <c r="BN111" s="150"/>
      <c r="BO111" s="150"/>
      <c r="BP111" s="150"/>
      <c r="BQ111" s="150"/>
      <c r="BR111" s="150"/>
      <c r="BS111" s="150"/>
      <c r="BT111" s="150"/>
      <c r="BU111" s="150"/>
      <c r="BV111" s="150"/>
      <c r="BW111" s="150"/>
    </row>
    <row r="112" spans="1:75" s="151" customFormat="1" ht="13.5" hidden="1" customHeight="1" thickBot="1" x14ac:dyDescent="0.25">
      <c r="A112" s="82"/>
      <c r="B112" s="83"/>
      <c r="C112" s="107" t="s">
        <v>220</v>
      </c>
      <c r="D112" s="107" t="str">
        <f t="shared" si="8"/>
        <v>La Chaux-de-Fonds</v>
      </c>
      <c r="E112" s="84" t="s">
        <v>0</v>
      </c>
      <c r="F112" s="85" t="s">
        <v>276</v>
      </c>
      <c r="G112" s="86" t="s">
        <v>277</v>
      </c>
      <c r="H112" s="153" t="s">
        <v>218</v>
      </c>
      <c r="I112" s="147" t="s">
        <v>219</v>
      </c>
      <c r="J112" s="86">
        <v>12</v>
      </c>
      <c r="K112" s="154" t="s">
        <v>0</v>
      </c>
      <c r="L112" s="88"/>
      <c r="M112" s="110" t="s">
        <v>0</v>
      </c>
      <c r="N112" s="110" t="s">
        <v>0</v>
      </c>
      <c r="O112" s="110" t="s">
        <v>0</v>
      </c>
      <c r="P112" s="110" t="s">
        <v>0</v>
      </c>
      <c r="Q112" s="110" t="s">
        <v>0</v>
      </c>
      <c r="R112" s="108">
        <f>SUM(Tableau8[[#This Row],[Indicative
     /PPE]:[Autre]])</f>
        <v>0</v>
      </c>
      <c r="S112" s="110" t="s">
        <v>0</v>
      </c>
      <c r="T112" s="110" t="s">
        <v>0</v>
      </c>
      <c r="U112" s="110" t="s">
        <v>0</v>
      </c>
      <c r="V112" s="110" t="s">
        <v>0</v>
      </c>
      <c r="W112" s="110" t="s">
        <v>0</v>
      </c>
      <c r="X112" s="109">
        <f t="shared" si="6"/>
        <v>0</v>
      </c>
      <c r="Y112" s="89" t="s">
        <v>0</v>
      </c>
      <c r="Z112" s="89" t="s">
        <v>0</v>
      </c>
      <c r="AA112" s="89" t="s">
        <v>0</v>
      </c>
      <c r="AB112" s="91" t="s">
        <v>0</v>
      </c>
      <c r="AC112" s="110" t="s">
        <v>0</v>
      </c>
      <c r="AD112" s="110" t="s">
        <v>0</v>
      </c>
      <c r="AE112" s="110" t="s">
        <v>0</v>
      </c>
      <c r="AF112" s="155">
        <f t="shared" si="7"/>
        <v>0</v>
      </c>
      <c r="AG112" s="92"/>
      <c r="AH112" s="156" t="s">
        <v>0</v>
      </c>
      <c r="AI112" s="156">
        <v>0</v>
      </c>
      <c r="AJ112" s="156">
        <v>0</v>
      </c>
      <c r="AK112" s="111">
        <f>SUM(Tableau8[[#This Row],[Terrain
(a)]:[Construction
(b)]])</f>
        <v>0</v>
      </c>
      <c r="AL112" s="95"/>
      <c r="AM112" s="157" t="s">
        <v>231</v>
      </c>
      <c r="AN112" s="147" t="s">
        <v>82</v>
      </c>
      <c r="AO112" s="102">
        <v>38657</v>
      </c>
      <c r="AP112" s="158" t="s">
        <v>0</v>
      </c>
      <c r="AQ112" s="113" t="s">
        <v>0</v>
      </c>
      <c r="AR112" s="100"/>
      <c r="AS112" s="101"/>
      <c r="AT112" s="102"/>
      <c r="AU112" s="103"/>
      <c r="AV112" s="104"/>
      <c r="AW112" s="105"/>
      <c r="AX112" s="106"/>
      <c r="AY112" s="106"/>
      <c r="AZ112" s="106"/>
      <c r="BA112" s="106"/>
      <c r="BB112" s="103"/>
      <c r="BC112" s="106"/>
      <c r="BD112" s="106"/>
      <c r="BE112" s="106"/>
      <c r="BF112" s="106"/>
      <c r="BG112" s="106"/>
      <c r="BH112" s="106"/>
      <c r="BI112" s="106"/>
      <c r="BJ112" s="150"/>
      <c r="BK112" s="150"/>
      <c r="BL112" s="150"/>
      <c r="BM112" s="150"/>
      <c r="BN112" s="150"/>
      <c r="BO112" s="150"/>
      <c r="BP112" s="150"/>
      <c r="BQ112" s="150"/>
      <c r="BR112" s="150"/>
      <c r="BS112" s="150"/>
      <c r="BT112" s="150"/>
      <c r="BU112" s="150"/>
      <c r="BV112" s="150"/>
      <c r="BW112" s="150"/>
    </row>
    <row r="113" spans="1:75" s="151" customFormat="1" ht="13.5" hidden="1" customHeight="1" thickBot="1" x14ac:dyDescent="0.25">
      <c r="A113" s="82"/>
      <c r="B113" s="83"/>
      <c r="C113" s="107" t="s">
        <v>220</v>
      </c>
      <c r="D113" s="107" t="str">
        <f t="shared" si="8"/>
        <v>La Chaux-de-Fonds</v>
      </c>
      <c r="E113" s="84" t="s">
        <v>0</v>
      </c>
      <c r="F113" s="85" t="s">
        <v>278</v>
      </c>
      <c r="G113" s="86" t="s">
        <v>279</v>
      </c>
      <c r="H113" s="153" t="s">
        <v>218</v>
      </c>
      <c r="I113" s="147" t="s">
        <v>219</v>
      </c>
      <c r="J113" s="86">
        <v>13</v>
      </c>
      <c r="K113" s="154" t="s">
        <v>0</v>
      </c>
      <c r="L113" s="88"/>
      <c r="M113" s="110" t="s">
        <v>0</v>
      </c>
      <c r="N113" s="110" t="s">
        <v>0</v>
      </c>
      <c r="O113" s="110" t="s">
        <v>0</v>
      </c>
      <c r="P113" s="110" t="s">
        <v>0</v>
      </c>
      <c r="Q113" s="110" t="s">
        <v>0</v>
      </c>
      <c r="R113" s="108">
        <f>SUM(Tableau8[[#This Row],[Indicative
     /PPE]:[Autre]])</f>
        <v>0</v>
      </c>
      <c r="S113" s="110" t="s">
        <v>0</v>
      </c>
      <c r="T113" s="110" t="s">
        <v>0</v>
      </c>
      <c r="U113" s="110" t="s">
        <v>0</v>
      </c>
      <c r="V113" s="110" t="s">
        <v>0</v>
      </c>
      <c r="W113" s="110" t="s">
        <v>0</v>
      </c>
      <c r="X113" s="109">
        <f t="shared" si="6"/>
        <v>0</v>
      </c>
      <c r="Y113" s="89" t="s">
        <v>0</v>
      </c>
      <c r="Z113" s="89" t="s">
        <v>0</v>
      </c>
      <c r="AA113" s="89" t="s">
        <v>0</v>
      </c>
      <c r="AB113" s="91" t="s">
        <v>0</v>
      </c>
      <c r="AC113" s="110" t="s">
        <v>0</v>
      </c>
      <c r="AD113" s="110" t="s">
        <v>0</v>
      </c>
      <c r="AE113" s="110" t="s">
        <v>0</v>
      </c>
      <c r="AF113" s="155">
        <f t="shared" si="7"/>
        <v>0</v>
      </c>
      <c r="AG113" s="92"/>
      <c r="AH113" s="156" t="s">
        <v>0</v>
      </c>
      <c r="AI113" s="156">
        <v>0</v>
      </c>
      <c r="AJ113" s="156">
        <v>0</v>
      </c>
      <c r="AK113" s="111">
        <f>SUM(Tableau8[[#This Row],[Terrain
(a)]:[Construction
(b)]])</f>
        <v>0</v>
      </c>
      <c r="AL113" s="95"/>
      <c r="AM113" s="157" t="s">
        <v>243</v>
      </c>
      <c r="AN113" s="147" t="s">
        <v>82</v>
      </c>
      <c r="AO113" s="102">
        <v>38352</v>
      </c>
      <c r="AP113" s="158" t="s">
        <v>0</v>
      </c>
      <c r="AQ113" s="113" t="s">
        <v>0</v>
      </c>
      <c r="AR113" s="100"/>
      <c r="AS113" s="101"/>
      <c r="AT113" s="102"/>
      <c r="AU113" s="103"/>
      <c r="AV113" s="104"/>
      <c r="AW113" s="105"/>
      <c r="AX113" s="106"/>
      <c r="AY113" s="106"/>
      <c r="AZ113" s="106"/>
      <c r="BA113" s="106"/>
      <c r="BB113" s="103"/>
      <c r="BC113" s="106"/>
      <c r="BD113" s="106"/>
      <c r="BE113" s="106"/>
      <c r="BF113" s="106"/>
      <c r="BG113" s="106"/>
      <c r="BH113" s="106"/>
      <c r="BI113" s="106"/>
      <c r="BJ113" s="150"/>
      <c r="BK113" s="150"/>
      <c r="BL113" s="150"/>
      <c r="BM113" s="150"/>
      <c r="BN113" s="150"/>
      <c r="BO113" s="150"/>
      <c r="BP113" s="150"/>
      <c r="BQ113" s="150"/>
      <c r="BR113" s="150"/>
      <c r="BS113" s="150"/>
      <c r="BT113" s="150"/>
      <c r="BU113" s="150"/>
      <c r="BV113" s="150"/>
      <c r="BW113" s="150"/>
    </row>
    <row r="114" spans="1:75" s="151" customFormat="1" ht="13.5" hidden="1" customHeight="1" thickBot="1" x14ac:dyDescent="0.25">
      <c r="A114" s="82"/>
      <c r="B114" s="83"/>
      <c r="C114" s="107" t="s">
        <v>220</v>
      </c>
      <c r="D114" s="107" t="str">
        <f t="shared" si="8"/>
        <v>La Chaux-de-Fonds</v>
      </c>
      <c r="E114" s="84" t="s">
        <v>0</v>
      </c>
      <c r="F114" s="85" t="s">
        <v>280</v>
      </c>
      <c r="G114" s="86" t="s">
        <v>281</v>
      </c>
      <c r="H114" s="153" t="s">
        <v>218</v>
      </c>
      <c r="I114" s="147" t="s">
        <v>219</v>
      </c>
      <c r="J114" s="86">
        <v>14</v>
      </c>
      <c r="K114" s="154" t="s">
        <v>0</v>
      </c>
      <c r="L114" s="88"/>
      <c r="M114" s="110" t="s">
        <v>0</v>
      </c>
      <c r="N114" s="110" t="s">
        <v>0</v>
      </c>
      <c r="O114" s="110" t="s">
        <v>0</v>
      </c>
      <c r="P114" s="110" t="s">
        <v>0</v>
      </c>
      <c r="Q114" s="110" t="s">
        <v>0</v>
      </c>
      <c r="R114" s="108">
        <f>SUM(Tableau8[[#This Row],[Indicative
     /PPE]:[Autre]])</f>
        <v>0</v>
      </c>
      <c r="S114" s="110" t="s">
        <v>0</v>
      </c>
      <c r="T114" s="110" t="s">
        <v>0</v>
      </c>
      <c r="U114" s="110" t="s">
        <v>0</v>
      </c>
      <c r="V114" s="110" t="s">
        <v>0</v>
      </c>
      <c r="W114" s="110" t="s">
        <v>0</v>
      </c>
      <c r="X114" s="109">
        <f t="shared" si="6"/>
        <v>0</v>
      </c>
      <c r="Y114" s="89" t="s">
        <v>0</v>
      </c>
      <c r="Z114" s="89" t="s">
        <v>0</v>
      </c>
      <c r="AA114" s="89" t="s">
        <v>0</v>
      </c>
      <c r="AB114" s="91" t="s">
        <v>0</v>
      </c>
      <c r="AC114" s="110" t="s">
        <v>0</v>
      </c>
      <c r="AD114" s="110" t="s">
        <v>0</v>
      </c>
      <c r="AE114" s="110" t="s">
        <v>0</v>
      </c>
      <c r="AF114" s="155">
        <f t="shared" si="7"/>
        <v>0</v>
      </c>
      <c r="AG114" s="92"/>
      <c r="AH114" s="156" t="s">
        <v>0</v>
      </c>
      <c r="AI114" s="156">
        <v>0</v>
      </c>
      <c r="AJ114" s="156">
        <v>0</v>
      </c>
      <c r="AK114" s="111">
        <f>SUM(Tableau8[[#This Row],[Terrain
(a)]:[Construction
(b)]])</f>
        <v>0</v>
      </c>
      <c r="AL114" s="95"/>
      <c r="AM114" s="157" t="s">
        <v>237</v>
      </c>
      <c r="AN114" s="147" t="s">
        <v>82</v>
      </c>
      <c r="AO114" s="102">
        <v>38260</v>
      </c>
      <c r="AP114" s="158" t="s">
        <v>0</v>
      </c>
      <c r="AQ114" s="113" t="s">
        <v>0</v>
      </c>
      <c r="AR114" s="100"/>
      <c r="AS114" s="101"/>
      <c r="AT114" s="102"/>
      <c r="AU114" s="103"/>
      <c r="AV114" s="104"/>
      <c r="AW114" s="105"/>
      <c r="AX114" s="106"/>
      <c r="AY114" s="106"/>
      <c r="AZ114" s="106"/>
      <c r="BA114" s="106"/>
      <c r="BB114" s="103"/>
      <c r="BC114" s="106"/>
      <c r="BD114" s="106"/>
      <c r="BE114" s="106"/>
      <c r="BF114" s="106"/>
      <c r="BG114" s="106"/>
      <c r="BH114" s="106"/>
      <c r="BI114" s="106"/>
      <c r="BJ114" s="150"/>
      <c r="BK114" s="150"/>
      <c r="BL114" s="150"/>
      <c r="BM114" s="150"/>
      <c r="BN114" s="150"/>
      <c r="BO114" s="150"/>
      <c r="BP114" s="150"/>
      <c r="BQ114" s="150"/>
      <c r="BR114" s="150"/>
      <c r="BS114" s="150"/>
      <c r="BT114" s="150"/>
      <c r="BU114" s="150"/>
      <c r="BV114" s="150"/>
      <c r="BW114" s="150"/>
    </row>
    <row r="115" spans="1:75" s="151" customFormat="1" ht="13.5" hidden="1" customHeight="1" thickBot="1" x14ac:dyDescent="0.25">
      <c r="A115" s="82"/>
      <c r="B115" s="83"/>
      <c r="C115" s="107" t="s">
        <v>220</v>
      </c>
      <c r="D115" s="107" t="str">
        <f t="shared" si="8"/>
        <v>La Chaux-de-Fonds</v>
      </c>
      <c r="E115" s="84" t="s">
        <v>0</v>
      </c>
      <c r="F115" s="85" t="s">
        <v>282</v>
      </c>
      <c r="G115" s="86" t="s">
        <v>283</v>
      </c>
      <c r="H115" s="153" t="s">
        <v>218</v>
      </c>
      <c r="I115" s="147" t="s">
        <v>219</v>
      </c>
      <c r="J115" s="86">
        <v>15</v>
      </c>
      <c r="K115" s="154" t="s">
        <v>0</v>
      </c>
      <c r="L115" s="88"/>
      <c r="M115" s="110" t="s">
        <v>0</v>
      </c>
      <c r="N115" s="110" t="s">
        <v>0</v>
      </c>
      <c r="O115" s="110" t="s">
        <v>0</v>
      </c>
      <c r="P115" s="110" t="s">
        <v>0</v>
      </c>
      <c r="Q115" s="110" t="s">
        <v>0</v>
      </c>
      <c r="R115" s="108">
        <f>SUM(Tableau8[[#This Row],[Indicative
     /PPE]:[Autre]])</f>
        <v>0</v>
      </c>
      <c r="S115" s="110" t="s">
        <v>0</v>
      </c>
      <c r="T115" s="110" t="s">
        <v>0</v>
      </c>
      <c r="U115" s="110" t="s">
        <v>0</v>
      </c>
      <c r="V115" s="110" t="s">
        <v>0</v>
      </c>
      <c r="W115" s="110" t="s">
        <v>0</v>
      </c>
      <c r="X115" s="109">
        <f t="shared" si="6"/>
        <v>0</v>
      </c>
      <c r="Y115" s="89" t="s">
        <v>0</v>
      </c>
      <c r="Z115" s="89" t="s">
        <v>0</v>
      </c>
      <c r="AA115" s="89" t="s">
        <v>0</v>
      </c>
      <c r="AB115" s="91" t="s">
        <v>0</v>
      </c>
      <c r="AC115" s="110" t="s">
        <v>0</v>
      </c>
      <c r="AD115" s="110" t="s">
        <v>0</v>
      </c>
      <c r="AE115" s="110" t="s">
        <v>0</v>
      </c>
      <c r="AF115" s="155">
        <f t="shared" si="7"/>
        <v>0</v>
      </c>
      <c r="AG115" s="92"/>
      <c r="AH115" s="156" t="s">
        <v>0</v>
      </c>
      <c r="AI115" s="156">
        <v>0</v>
      </c>
      <c r="AJ115" s="156">
        <v>0</v>
      </c>
      <c r="AK115" s="111">
        <f>SUM(Tableau8[[#This Row],[Terrain
(a)]:[Construction
(b)]])</f>
        <v>0</v>
      </c>
      <c r="AL115" s="95"/>
      <c r="AM115" s="147" t="s">
        <v>187</v>
      </c>
      <c r="AN115" s="147" t="s">
        <v>82</v>
      </c>
      <c r="AO115" s="102">
        <v>38533</v>
      </c>
      <c r="AP115" s="158" t="s">
        <v>0</v>
      </c>
      <c r="AQ115" s="113" t="s">
        <v>0</v>
      </c>
      <c r="AR115" s="100"/>
      <c r="AS115" s="101"/>
      <c r="AT115" s="102"/>
      <c r="AU115" s="103"/>
      <c r="AV115" s="104"/>
      <c r="AW115" s="105"/>
      <c r="AX115" s="106"/>
      <c r="AY115" s="106"/>
      <c r="AZ115" s="106"/>
      <c r="BA115" s="106"/>
      <c r="BB115" s="103"/>
      <c r="BC115" s="106"/>
      <c r="BD115" s="106"/>
      <c r="BE115" s="106"/>
      <c r="BF115" s="106"/>
      <c r="BG115" s="106"/>
      <c r="BH115" s="106"/>
      <c r="BI115" s="106"/>
      <c r="BJ115" s="150"/>
      <c r="BK115" s="150"/>
      <c r="BL115" s="150"/>
      <c r="BM115" s="150"/>
      <c r="BN115" s="150"/>
      <c r="BO115" s="150"/>
      <c r="BP115" s="150"/>
      <c r="BQ115" s="150"/>
      <c r="BR115" s="150"/>
      <c r="BS115" s="150"/>
      <c r="BT115" s="150"/>
      <c r="BU115" s="150"/>
      <c r="BV115" s="150"/>
      <c r="BW115" s="150"/>
    </row>
    <row r="116" spans="1:75" s="151" customFormat="1" ht="13.5" hidden="1" customHeight="1" thickBot="1" x14ac:dyDescent="0.25">
      <c r="A116" s="82"/>
      <c r="B116" s="83"/>
      <c r="C116" s="107" t="s">
        <v>220</v>
      </c>
      <c r="D116" s="107" t="str">
        <f t="shared" si="8"/>
        <v>La Chaux-de-Fonds</v>
      </c>
      <c r="E116" s="84" t="s">
        <v>0</v>
      </c>
      <c r="F116" s="85" t="s">
        <v>284</v>
      </c>
      <c r="G116" s="86" t="s">
        <v>285</v>
      </c>
      <c r="H116" s="153" t="s">
        <v>218</v>
      </c>
      <c r="I116" s="147" t="s">
        <v>219</v>
      </c>
      <c r="J116" s="86">
        <v>16</v>
      </c>
      <c r="K116" s="154" t="s">
        <v>0</v>
      </c>
      <c r="L116" s="88"/>
      <c r="M116" s="110" t="s">
        <v>0</v>
      </c>
      <c r="N116" s="110" t="s">
        <v>0</v>
      </c>
      <c r="O116" s="110" t="s">
        <v>0</v>
      </c>
      <c r="P116" s="110" t="s">
        <v>0</v>
      </c>
      <c r="Q116" s="110" t="s">
        <v>0</v>
      </c>
      <c r="R116" s="108">
        <f>SUM(Tableau8[[#This Row],[Indicative
     /PPE]:[Autre]])</f>
        <v>0</v>
      </c>
      <c r="S116" s="110" t="s">
        <v>0</v>
      </c>
      <c r="T116" s="110" t="s">
        <v>0</v>
      </c>
      <c r="U116" s="110" t="s">
        <v>0</v>
      </c>
      <c r="V116" s="110" t="s">
        <v>0</v>
      </c>
      <c r="W116" s="110" t="s">
        <v>0</v>
      </c>
      <c r="X116" s="109">
        <f t="shared" si="6"/>
        <v>0</v>
      </c>
      <c r="Y116" s="89" t="s">
        <v>0</v>
      </c>
      <c r="Z116" s="89" t="s">
        <v>0</v>
      </c>
      <c r="AA116" s="89" t="s">
        <v>0</v>
      </c>
      <c r="AB116" s="91" t="s">
        <v>0</v>
      </c>
      <c r="AC116" s="110" t="s">
        <v>0</v>
      </c>
      <c r="AD116" s="110" t="s">
        <v>0</v>
      </c>
      <c r="AE116" s="110" t="s">
        <v>0</v>
      </c>
      <c r="AF116" s="155">
        <f t="shared" si="7"/>
        <v>0</v>
      </c>
      <c r="AG116" s="92"/>
      <c r="AH116" s="156" t="s">
        <v>0</v>
      </c>
      <c r="AI116" s="156">
        <v>0</v>
      </c>
      <c r="AJ116" s="156">
        <v>0</v>
      </c>
      <c r="AK116" s="111">
        <f>SUM(Tableau8[[#This Row],[Terrain
(a)]:[Construction
(b)]])</f>
        <v>0</v>
      </c>
      <c r="AL116" s="95"/>
      <c r="AM116" s="147" t="s">
        <v>187</v>
      </c>
      <c r="AN116" s="147" t="s">
        <v>82</v>
      </c>
      <c r="AO116" s="102">
        <v>38533</v>
      </c>
      <c r="AP116" s="158" t="s">
        <v>0</v>
      </c>
      <c r="AQ116" s="113" t="s">
        <v>0</v>
      </c>
      <c r="AR116" s="100"/>
      <c r="AS116" s="101"/>
      <c r="AT116" s="102"/>
      <c r="AU116" s="103"/>
      <c r="AV116" s="104"/>
      <c r="AW116" s="105"/>
      <c r="AX116" s="106"/>
      <c r="AY116" s="106"/>
      <c r="AZ116" s="106"/>
      <c r="BA116" s="106"/>
      <c r="BB116" s="103"/>
      <c r="BC116" s="106"/>
      <c r="BD116" s="106"/>
      <c r="BE116" s="106"/>
      <c r="BF116" s="106"/>
      <c r="BG116" s="106"/>
      <c r="BH116" s="106"/>
      <c r="BI116" s="106"/>
      <c r="BJ116" s="150"/>
      <c r="BK116" s="150"/>
      <c r="BL116" s="150"/>
      <c r="BM116" s="150"/>
      <c r="BN116" s="150"/>
      <c r="BO116" s="150"/>
      <c r="BP116" s="150"/>
      <c r="BQ116" s="150"/>
      <c r="BR116" s="150"/>
      <c r="BS116" s="150"/>
      <c r="BT116" s="150"/>
      <c r="BU116" s="150"/>
      <c r="BV116" s="150"/>
      <c r="BW116" s="150"/>
    </row>
    <row r="117" spans="1:75" s="151" customFormat="1" ht="13.5" hidden="1" customHeight="1" thickBot="1" x14ac:dyDescent="0.25">
      <c r="A117" s="82"/>
      <c r="B117" s="83"/>
      <c r="C117" s="107" t="s">
        <v>220</v>
      </c>
      <c r="D117" s="107" t="str">
        <f t="shared" si="8"/>
        <v>La Chaux-de-Fonds</v>
      </c>
      <c r="E117" s="84" t="s">
        <v>0</v>
      </c>
      <c r="F117" s="85" t="s">
        <v>286</v>
      </c>
      <c r="G117" s="86" t="s">
        <v>287</v>
      </c>
      <c r="H117" s="153" t="s">
        <v>218</v>
      </c>
      <c r="I117" s="147" t="s">
        <v>219</v>
      </c>
      <c r="J117" s="86">
        <v>17</v>
      </c>
      <c r="K117" s="154" t="s">
        <v>0</v>
      </c>
      <c r="L117" s="88"/>
      <c r="M117" s="110" t="s">
        <v>0</v>
      </c>
      <c r="N117" s="110" t="s">
        <v>0</v>
      </c>
      <c r="O117" s="110" t="s">
        <v>0</v>
      </c>
      <c r="P117" s="110" t="s">
        <v>0</v>
      </c>
      <c r="Q117" s="110" t="s">
        <v>0</v>
      </c>
      <c r="R117" s="108">
        <f>SUM(Tableau8[[#This Row],[Indicative
     /PPE]:[Autre]])</f>
        <v>0</v>
      </c>
      <c r="S117" s="110" t="s">
        <v>0</v>
      </c>
      <c r="T117" s="110" t="s">
        <v>0</v>
      </c>
      <c r="U117" s="110" t="s">
        <v>0</v>
      </c>
      <c r="V117" s="110" t="s">
        <v>0</v>
      </c>
      <c r="W117" s="110" t="s">
        <v>0</v>
      </c>
      <c r="X117" s="109">
        <f t="shared" si="6"/>
        <v>0</v>
      </c>
      <c r="Y117" s="89" t="s">
        <v>0</v>
      </c>
      <c r="Z117" s="89" t="s">
        <v>0</v>
      </c>
      <c r="AA117" s="89" t="s">
        <v>0</v>
      </c>
      <c r="AB117" s="91" t="s">
        <v>0</v>
      </c>
      <c r="AC117" s="110" t="s">
        <v>0</v>
      </c>
      <c r="AD117" s="110" t="s">
        <v>0</v>
      </c>
      <c r="AE117" s="110" t="s">
        <v>0</v>
      </c>
      <c r="AF117" s="155">
        <f t="shared" si="7"/>
        <v>0</v>
      </c>
      <c r="AG117" s="92"/>
      <c r="AH117" s="156" t="s">
        <v>0</v>
      </c>
      <c r="AI117" s="156">
        <v>0</v>
      </c>
      <c r="AJ117" s="156">
        <v>0</v>
      </c>
      <c r="AK117" s="111">
        <f>SUM(Tableau8[[#This Row],[Terrain
(a)]:[Construction
(b)]])</f>
        <v>0</v>
      </c>
      <c r="AL117" s="95"/>
      <c r="AM117" s="157" t="s">
        <v>250</v>
      </c>
      <c r="AN117" s="147" t="s">
        <v>82</v>
      </c>
      <c r="AO117" s="102">
        <v>38533</v>
      </c>
      <c r="AP117" s="158" t="s">
        <v>0</v>
      </c>
      <c r="AQ117" s="113" t="s">
        <v>0</v>
      </c>
      <c r="AR117" s="100"/>
      <c r="AS117" s="101"/>
      <c r="AT117" s="102"/>
      <c r="AU117" s="103"/>
      <c r="AV117" s="104"/>
      <c r="AW117" s="105"/>
      <c r="AX117" s="106"/>
      <c r="AY117" s="106"/>
      <c r="AZ117" s="106"/>
      <c r="BA117" s="106"/>
      <c r="BB117" s="103"/>
      <c r="BC117" s="106"/>
      <c r="BD117" s="106"/>
      <c r="BE117" s="106"/>
      <c r="BF117" s="106"/>
      <c r="BG117" s="106"/>
      <c r="BH117" s="106"/>
      <c r="BI117" s="106"/>
      <c r="BJ117" s="150"/>
      <c r="BK117" s="150"/>
      <c r="BL117" s="150"/>
      <c r="BM117" s="150"/>
      <c r="BN117" s="150"/>
      <c r="BO117" s="150"/>
      <c r="BP117" s="150"/>
      <c r="BQ117" s="150"/>
      <c r="BR117" s="150"/>
      <c r="BS117" s="150"/>
      <c r="BT117" s="150"/>
      <c r="BU117" s="150"/>
      <c r="BV117" s="150"/>
      <c r="BW117" s="150"/>
    </row>
    <row r="118" spans="1:75" s="151" customFormat="1" ht="13.5" hidden="1" customHeight="1" thickBot="1" x14ac:dyDescent="0.25">
      <c r="A118" s="82"/>
      <c r="B118" s="83"/>
      <c r="C118" s="107" t="s">
        <v>220</v>
      </c>
      <c r="D118" s="107" t="str">
        <f t="shared" si="8"/>
        <v>La Chaux-de-Fonds</v>
      </c>
      <c r="E118" s="84" t="s">
        <v>0</v>
      </c>
      <c r="F118" s="85" t="s">
        <v>288</v>
      </c>
      <c r="G118" s="86" t="s">
        <v>289</v>
      </c>
      <c r="H118" s="153" t="s">
        <v>218</v>
      </c>
      <c r="I118" s="147" t="s">
        <v>219</v>
      </c>
      <c r="J118" s="86">
        <v>18</v>
      </c>
      <c r="K118" s="154" t="s">
        <v>0</v>
      </c>
      <c r="L118" s="88"/>
      <c r="M118" s="110" t="s">
        <v>0</v>
      </c>
      <c r="N118" s="110" t="s">
        <v>0</v>
      </c>
      <c r="O118" s="110" t="s">
        <v>0</v>
      </c>
      <c r="P118" s="110" t="s">
        <v>0</v>
      </c>
      <c r="Q118" s="110" t="s">
        <v>0</v>
      </c>
      <c r="R118" s="108">
        <f>SUM(Tableau8[[#This Row],[Indicative
     /PPE]:[Autre]])</f>
        <v>0</v>
      </c>
      <c r="S118" s="110" t="s">
        <v>0</v>
      </c>
      <c r="T118" s="110" t="s">
        <v>0</v>
      </c>
      <c r="U118" s="110" t="s">
        <v>0</v>
      </c>
      <c r="V118" s="110" t="s">
        <v>0</v>
      </c>
      <c r="W118" s="110" t="s">
        <v>0</v>
      </c>
      <c r="X118" s="109">
        <f t="shared" si="6"/>
        <v>0</v>
      </c>
      <c r="Y118" s="89" t="s">
        <v>0</v>
      </c>
      <c r="Z118" s="89" t="s">
        <v>0</v>
      </c>
      <c r="AA118" s="89" t="s">
        <v>0</v>
      </c>
      <c r="AB118" s="91" t="s">
        <v>0</v>
      </c>
      <c r="AC118" s="110" t="s">
        <v>0</v>
      </c>
      <c r="AD118" s="110" t="s">
        <v>0</v>
      </c>
      <c r="AE118" s="110" t="s">
        <v>0</v>
      </c>
      <c r="AF118" s="155">
        <f t="shared" si="7"/>
        <v>0</v>
      </c>
      <c r="AG118" s="92"/>
      <c r="AH118" s="156" t="s">
        <v>0</v>
      </c>
      <c r="AI118" s="156">
        <v>0</v>
      </c>
      <c r="AJ118" s="156">
        <v>0</v>
      </c>
      <c r="AK118" s="111">
        <f>SUM(Tableau8[[#This Row],[Terrain
(a)]:[Construction
(b)]])</f>
        <v>0</v>
      </c>
      <c r="AL118" s="95"/>
      <c r="AM118" s="157" t="s">
        <v>234</v>
      </c>
      <c r="AN118" s="147" t="s">
        <v>82</v>
      </c>
      <c r="AO118" s="102">
        <v>38442</v>
      </c>
      <c r="AP118" s="158" t="s">
        <v>0</v>
      </c>
      <c r="AQ118" s="113" t="s">
        <v>0</v>
      </c>
      <c r="AR118" s="100"/>
      <c r="AS118" s="101"/>
      <c r="AT118" s="102"/>
      <c r="AU118" s="103"/>
      <c r="AV118" s="104"/>
      <c r="AW118" s="105"/>
      <c r="AX118" s="106"/>
      <c r="AY118" s="106"/>
      <c r="AZ118" s="106"/>
      <c r="BA118" s="106"/>
      <c r="BB118" s="103"/>
      <c r="BC118" s="106"/>
      <c r="BD118" s="106"/>
      <c r="BE118" s="106"/>
      <c r="BF118" s="106"/>
      <c r="BG118" s="106"/>
      <c r="BH118" s="106"/>
      <c r="BI118" s="106"/>
      <c r="BJ118" s="150"/>
      <c r="BK118" s="150"/>
      <c r="BL118" s="150"/>
      <c r="BM118" s="150"/>
      <c r="BN118" s="150"/>
      <c r="BO118" s="150"/>
      <c r="BP118" s="150"/>
      <c r="BQ118" s="150"/>
      <c r="BR118" s="150"/>
      <c r="BS118" s="150"/>
      <c r="BT118" s="150"/>
      <c r="BU118" s="150"/>
      <c r="BV118" s="150"/>
      <c r="BW118" s="150"/>
    </row>
    <row r="119" spans="1:75" s="151" customFormat="1" ht="13.5" hidden="1" customHeight="1" thickBot="1" x14ac:dyDescent="0.25">
      <c r="A119" s="82"/>
      <c r="B119" s="83"/>
      <c r="C119" s="107" t="s">
        <v>220</v>
      </c>
      <c r="D119" s="107" t="str">
        <f t="shared" si="8"/>
        <v>La Chaux-de-Fonds</v>
      </c>
      <c r="E119" s="84" t="s">
        <v>0</v>
      </c>
      <c r="F119" s="85" t="s">
        <v>290</v>
      </c>
      <c r="G119" s="86" t="s">
        <v>291</v>
      </c>
      <c r="H119" s="153" t="s">
        <v>218</v>
      </c>
      <c r="I119" s="147" t="s">
        <v>219</v>
      </c>
      <c r="J119" s="86">
        <v>19</v>
      </c>
      <c r="K119" s="154" t="s">
        <v>0</v>
      </c>
      <c r="L119" s="88"/>
      <c r="M119" s="110" t="s">
        <v>0</v>
      </c>
      <c r="N119" s="110" t="s">
        <v>0</v>
      </c>
      <c r="O119" s="110" t="s">
        <v>0</v>
      </c>
      <c r="P119" s="110" t="s">
        <v>0</v>
      </c>
      <c r="Q119" s="110" t="s">
        <v>0</v>
      </c>
      <c r="R119" s="108">
        <f>SUM(Tableau8[[#This Row],[Indicative
     /PPE]:[Autre]])</f>
        <v>0</v>
      </c>
      <c r="S119" s="110" t="s">
        <v>0</v>
      </c>
      <c r="T119" s="110" t="s">
        <v>0</v>
      </c>
      <c r="U119" s="110" t="s">
        <v>0</v>
      </c>
      <c r="V119" s="110" t="s">
        <v>0</v>
      </c>
      <c r="W119" s="110" t="s">
        <v>0</v>
      </c>
      <c r="X119" s="109">
        <f t="shared" si="6"/>
        <v>0</v>
      </c>
      <c r="Y119" s="89" t="s">
        <v>0</v>
      </c>
      <c r="Z119" s="89" t="s">
        <v>0</v>
      </c>
      <c r="AA119" s="89" t="s">
        <v>0</v>
      </c>
      <c r="AB119" s="91" t="s">
        <v>0</v>
      </c>
      <c r="AC119" s="110" t="s">
        <v>0</v>
      </c>
      <c r="AD119" s="110" t="s">
        <v>0</v>
      </c>
      <c r="AE119" s="110" t="s">
        <v>0</v>
      </c>
      <c r="AF119" s="155">
        <f t="shared" si="7"/>
        <v>0</v>
      </c>
      <c r="AG119" s="92"/>
      <c r="AH119" s="156" t="s">
        <v>0</v>
      </c>
      <c r="AI119" s="156">
        <v>0</v>
      </c>
      <c r="AJ119" s="156">
        <v>0</v>
      </c>
      <c r="AK119" s="111">
        <f>SUM(Tableau8[[#This Row],[Terrain
(a)]:[Construction
(b)]])</f>
        <v>0</v>
      </c>
      <c r="AL119" s="95"/>
      <c r="AM119" s="157" t="s">
        <v>223</v>
      </c>
      <c r="AN119" s="147" t="s">
        <v>82</v>
      </c>
      <c r="AO119" s="102">
        <v>38352</v>
      </c>
      <c r="AP119" s="158" t="s">
        <v>0</v>
      </c>
      <c r="AQ119" s="113" t="s">
        <v>0</v>
      </c>
      <c r="AR119" s="100"/>
      <c r="AS119" s="101"/>
      <c r="AT119" s="102"/>
      <c r="AU119" s="103"/>
      <c r="AV119" s="104"/>
      <c r="AW119" s="105"/>
      <c r="AX119" s="106"/>
      <c r="AY119" s="106"/>
      <c r="AZ119" s="106"/>
      <c r="BA119" s="106"/>
      <c r="BB119" s="103"/>
      <c r="BC119" s="106"/>
      <c r="BD119" s="106"/>
      <c r="BE119" s="106"/>
      <c r="BF119" s="106"/>
      <c r="BG119" s="106"/>
      <c r="BH119" s="106"/>
      <c r="BI119" s="106"/>
      <c r="BJ119" s="150"/>
      <c r="BK119" s="150"/>
      <c r="BL119" s="150"/>
      <c r="BM119" s="150"/>
      <c r="BN119" s="150"/>
      <c r="BO119" s="150"/>
      <c r="BP119" s="150"/>
      <c r="BQ119" s="150"/>
      <c r="BR119" s="150"/>
      <c r="BS119" s="150"/>
      <c r="BT119" s="150"/>
      <c r="BU119" s="150"/>
      <c r="BV119" s="150"/>
      <c r="BW119" s="150"/>
    </row>
    <row r="120" spans="1:75" s="151" customFormat="1" ht="13.5" hidden="1" customHeight="1" thickBot="1" x14ac:dyDescent="0.25">
      <c r="A120" s="82"/>
      <c r="B120" s="83"/>
      <c r="C120" s="114" t="s">
        <v>220</v>
      </c>
      <c r="D120" s="115" t="str">
        <f t="shared" si="8"/>
        <v>La Chaux-de-Fonds</v>
      </c>
      <c r="E120" s="116" t="s">
        <v>0</v>
      </c>
      <c r="F120" s="117" t="s">
        <v>292</v>
      </c>
      <c r="G120" s="118" t="s">
        <v>293</v>
      </c>
      <c r="H120" s="159" t="s">
        <v>218</v>
      </c>
      <c r="I120" s="160" t="s">
        <v>219</v>
      </c>
      <c r="J120" s="118">
        <v>20</v>
      </c>
      <c r="K120" s="161" t="s">
        <v>0</v>
      </c>
      <c r="L120" s="88"/>
      <c r="M120" s="162" t="s">
        <v>0</v>
      </c>
      <c r="N120" s="163" t="s">
        <v>0</v>
      </c>
      <c r="O120" s="163" t="s">
        <v>0</v>
      </c>
      <c r="P120" s="163" t="s">
        <v>0</v>
      </c>
      <c r="Q120" s="163" t="s">
        <v>0</v>
      </c>
      <c r="R120" s="164">
        <f>SUM(Tableau8[[#This Row],[Indicative
     /PPE]:[Autre]])</f>
        <v>0</v>
      </c>
      <c r="S120" s="165" t="s">
        <v>0</v>
      </c>
      <c r="T120" s="163" t="s">
        <v>0</v>
      </c>
      <c r="U120" s="163" t="s">
        <v>0</v>
      </c>
      <c r="V120" s="163" t="s">
        <v>0</v>
      </c>
      <c r="W120" s="163" t="s">
        <v>0</v>
      </c>
      <c r="X120" s="166">
        <f t="shared" si="6"/>
        <v>0</v>
      </c>
      <c r="Y120" s="123" t="s">
        <v>0</v>
      </c>
      <c r="Z120" s="120" t="s">
        <v>0</v>
      </c>
      <c r="AA120" s="120" t="s">
        <v>0</v>
      </c>
      <c r="AB120" s="122" t="s">
        <v>0</v>
      </c>
      <c r="AC120" s="165" t="s">
        <v>0</v>
      </c>
      <c r="AD120" s="163" t="s">
        <v>0</v>
      </c>
      <c r="AE120" s="163" t="s">
        <v>0</v>
      </c>
      <c r="AF120" s="167">
        <f t="shared" si="7"/>
        <v>0</v>
      </c>
      <c r="AG120" s="92"/>
      <c r="AH120" s="168" t="s">
        <v>0</v>
      </c>
      <c r="AI120" s="169">
        <v>0</v>
      </c>
      <c r="AJ120" s="169">
        <v>0</v>
      </c>
      <c r="AK120" s="170">
        <f>SUM(Tableau8[[#This Row],[Terrain
(a)]:[Construction
(b)]])</f>
        <v>0</v>
      </c>
      <c r="AL120" s="95"/>
      <c r="AM120" s="171" t="s">
        <v>181</v>
      </c>
      <c r="AN120" s="160" t="s">
        <v>82</v>
      </c>
      <c r="AO120" s="132">
        <v>38260</v>
      </c>
      <c r="AP120" s="172" t="s">
        <v>0</v>
      </c>
      <c r="AQ120" s="134" t="s">
        <v>0</v>
      </c>
      <c r="AR120" s="100"/>
      <c r="AS120" s="131"/>
      <c r="AT120" s="132"/>
      <c r="AU120" s="132"/>
      <c r="AV120" s="133"/>
      <c r="AW120" s="116"/>
      <c r="AX120" s="134"/>
      <c r="AY120" s="134"/>
      <c r="AZ120" s="134"/>
      <c r="BA120" s="134"/>
      <c r="BB120" s="132"/>
      <c r="BC120" s="134"/>
      <c r="BD120" s="134"/>
      <c r="BE120" s="134"/>
      <c r="BF120" s="134"/>
      <c r="BG120" s="134"/>
      <c r="BH120" s="134"/>
      <c r="BI120" s="134"/>
      <c r="BJ120" s="150"/>
      <c r="BK120" s="150"/>
      <c r="BL120" s="150"/>
      <c r="BM120" s="150"/>
      <c r="BN120" s="150"/>
      <c r="BO120" s="150"/>
      <c r="BP120" s="150"/>
      <c r="BQ120" s="150"/>
      <c r="BR120" s="150"/>
      <c r="BS120" s="150"/>
      <c r="BT120" s="150"/>
      <c r="BU120" s="150"/>
      <c r="BV120" s="150"/>
      <c r="BW120" s="150"/>
    </row>
    <row r="121" spans="1:75" s="151" customFormat="1" ht="13.5" hidden="1" customHeight="1" thickBot="1" x14ac:dyDescent="0.25">
      <c r="A121" s="82"/>
      <c r="B121" s="83"/>
      <c r="C121" s="107" t="s">
        <v>294</v>
      </c>
      <c r="D121" s="107" t="s">
        <v>71</v>
      </c>
      <c r="E121" s="84" t="s">
        <v>0</v>
      </c>
      <c r="F121" s="85" t="s">
        <v>295</v>
      </c>
      <c r="G121" s="86" t="s">
        <v>296</v>
      </c>
      <c r="H121" s="153" t="s">
        <v>78</v>
      </c>
      <c r="I121" s="147" t="s">
        <v>79</v>
      </c>
      <c r="J121" s="86" t="s">
        <v>297</v>
      </c>
      <c r="K121" s="154">
        <v>6.5</v>
      </c>
      <c r="L121" s="88"/>
      <c r="M121" s="110">
        <v>189</v>
      </c>
      <c r="N121" s="110">
        <v>15</v>
      </c>
      <c r="O121" s="110">
        <v>188</v>
      </c>
      <c r="P121" s="110" t="s">
        <v>0</v>
      </c>
      <c r="Q121" s="110" t="s">
        <v>0</v>
      </c>
      <c r="R121" s="108">
        <f>SUM(Tableau8[[#This Row],[Indicative
     /PPE]:[Autre]])</f>
        <v>392</v>
      </c>
      <c r="S121" s="110" t="s">
        <v>0</v>
      </c>
      <c r="T121" s="110" t="s">
        <v>0</v>
      </c>
      <c r="U121" s="110" t="s">
        <v>0</v>
      </c>
      <c r="V121" s="110" t="s">
        <v>0</v>
      </c>
      <c r="W121" s="110" t="s">
        <v>0</v>
      </c>
      <c r="X121" s="109">
        <f t="shared" si="6"/>
        <v>0</v>
      </c>
      <c r="Y121" s="89" t="s">
        <v>0</v>
      </c>
      <c r="Z121" s="89" t="s">
        <v>0</v>
      </c>
      <c r="AA121" s="89" t="s">
        <v>0</v>
      </c>
      <c r="AB121" s="91" t="s">
        <v>0</v>
      </c>
      <c r="AC121" s="110" t="s">
        <v>0</v>
      </c>
      <c r="AD121" s="110" t="s">
        <v>0</v>
      </c>
      <c r="AE121" s="110" t="s">
        <v>0</v>
      </c>
      <c r="AF121" s="155">
        <f t="shared" si="7"/>
        <v>0</v>
      </c>
      <c r="AG121" s="92"/>
      <c r="AH121" s="111" t="s">
        <v>298</v>
      </c>
      <c r="AI121" s="156">
        <v>0</v>
      </c>
      <c r="AJ121" s="156">
        <v>0</v>
      </c>
      <c r="AK121" s="111">
        <f>SUM(Tableau8[[#This Row],[Terrain
(a)]:[Construction
(b)]])</f>
        <v>0</v>
      </c>
      <c r="AL121" s="95"/>
      <c r="AM121" s="157" t="s">
        <v>299</v>
      </c>
      <c r="AN121" s="147" t="s">
        <v>82</v>
      </c>
      <c r="AO121" s="102">
        <v>38442</v>
      </c>
      <c r="AP121" s="158" t="s">
        <v>0</v>
      </c>
      <c r="AQ121" s="113" t="s">
        <v>0</v>
      </c>
      <c r="AR121" s="100"/>
      <c r="AS121" s="101" t="str">
        <f>Tableau8[[#This Row],[Adresse]]</f>
        <v>Chemin des Prés-Verts 18</v>
      </c>
      <c r="AT121" s="102">
        <v>38139</v>
      </c>
      <c r="AU121" s="103">
        <v>38748</v>
      </c>
      <c r="AV121" s="104">
        <f>Tableau8[[#This Row],[Fin]]-Tableau8[[#This Row],[Début]]</f>
        <v>609</v>
      </c>
      <c r="AW121" s="105" t="s">
        <v>300</v>
      </c>
      <c r="AX121" s="106" t="s">
        <v>301</v>
      </c>
      <c r="AY121" s="106" t="s">
        <v>302</v>
      </c>
      <c r="AZ121" s="106" t="s">
        <v>129</v>
      </c>
      <c r="BA121" s="106" t="s">
        <v>83</v>
      </c>
      <c r="BB121" s="103">
        <v>41275</v>
      </c>
      <c r="BC121" s="106"/>
      <c r="BD121" s="106"/>
      <c r="BE121" s="113" t="s">
        <v>131</v>
      </c>
      <c r="BF121" s="106" t="s">
        <v>224</v>
      </c>
      <c r="BG121" s="106"/>
      <c r="BH121" s="106"/>
      <c r="BI121" s="106"/>
      <c r="BJ121" s="150"/>
      <c r="BK121" s="150"/>
      <c r="BL121" s="150"/>
      <c r="BM121" s="150"/>
      <c r="BN121" s="150"/>
      <c r="BO121" s="150"/>
      <c r="BP121" s="150"/>
      <c r="BQ121" s="150"/>
      <c r="BR121" s="150"/>
      <c r="BS121" s="150"/>
      <c r="BT121" s="150"/>
      <c r="BU121" s="150"/>
      <c r="BV121" s="150"/>
      <c r="BW121" s="150"/>
    </row>
    <row r="122" spans="1:75" s="151" customFormat="1" ht="13.5" hidden="1" customHeight="1" thickBot="1" x14ac:dyDescent="0.25">
      <c r="A122" s="82"/>
      <c r="B122" s="83"/>
      <c r="C122" s="107" t="str">
        <f>C121</f>
        <v>Chemin des Prés-Verts 18</v>
      </c>
      <c r="D122" s="107" t="str">
        <f>D121</f>
        <v>La Chaux-de-Fonds</v>
      </c>
      <c r="E122" s="84" t="s">
        <v>0</v>
      </c>
      <c r="F122" s="85" t="s">
        <v>303</v>
      </c>
      <c r="G122" s="86" t="s">
        <v>304</v>
      </c>
      <c r="H122" s="153" t="s">
        <v>78</v>
      </c>
      <c r="I122" s="147" t="s">
        <v>79</v>
      </c>
      <c r="J122" s="86" t="s">
        <v>305</v>
      </c>
      <c r="K122" s="154">
        <v>4.5</v>
      </c>
      <c r="L122" s="88"/>
      <c r="M122" s="110">
        <v>122</v>
      </c>
      <c r="N122" s="110">
        <v>15</v>
      </c>
      <c r="O122" s="110">
        <v>159</v>
      </c>
      <c r="P122" s="110">
        <v>13</v>
      </c>
      <c r="Q122" s="110" t="s">
        <v>0</v>
      </c>
      <c r="R122" s="108">
        <f>SUM(Tableau8[[#This Row],[Indicative
     /PPE]:[Autre]])</f>
        <v>309</v>
      </c>
      <c r="S122" s="110" t="s">
        <v>0</v>
      </c>
      <c r="T122" s="110" t="s">
        <v>0</v>
      </c>
      <c r="U122" s="110" t="s">
        <v>0</v>
      </c>
      <c r="V122" s="110" t="s">
        <v>0</v>
      </c>
      <c r="W122" s="110" t="s">
        <v>0</v>
      </c>
      <c r="X122" s="109">
        <f t="shared" si="6"/>
        <v>0</v>
      </c>
      <c r="Y122" s="89" t="s">
        <v>0</v>
      </c>
      <c r="Z122" s="89" t="s">
        <v>0</v>
      </c>
      <c r="AA122" s="89" t="s">
        <v>0</v>
      </c>
      <c r="AB122" s="91" t="s">
        <v>0</v>
      </c>
      <c r="AC122" s="110" t="s">
        <v>0</v>
      </c>
      <c r="AD122" s="110" t="s">
        <v>0</v>
      </c>
      <c r="AE122" s="110" t="s">
        <v>0</v>
      </c>
      <c r="AF122" s="155">
        <f t="shared" si="7"/>
        <v>0</v>
      </c>
      <c r="AG122" s="92"/>
      <c r="AH122" s="111" t="s">
        <v>306</v>
      </c>
      <c r="AI122" s="156">
        <v>0</v>
      </c>
      <c r="AJ122" s="156">
        <v>0</v>
      </c>
      <c r="AK122" s="111">
        <f>SUM(Tableau8[[#This Row],[Terrain
(a)]:[Construction
(b)]])</f>
        <v>0</v>
      </c>
      <c r="AL122" s="95"/>
      <c r="AM122" s="157" t="s">
        <v>307</v>
      </c>
      <c r="AN122" s="147" t="s">
        <v>82</v>
      </c>
      <c r="AO122" s="102">
        <v>38442</v>
      </c>
      <c r="AP122" s="158" t="s">
        <v>0</v>
      </c>
      <c r="AQ122" s="113" t="s">
        <v>0</v>
      </c>
      <c r="AR122" s="100"/>
      <c r="AS122" s="101"/>
      <c r="AT122" s="102"/>
      <c r="AU122" s="103"/>
      <c r="AV122" s="104"/>
      <c r="AW122" s="105"/>
      <c r="AX122" s="106"/>
      <c r="AY122" s="106"/>
      <c r="AZ122" s="106"/>
      <c r="BA122" s="106"/>
      <c r="BB122" s="103"/>
      <c r="BC122" s="106"/>
      <c r="BD122" s="106"/>
      <c r="BE122" s="106"/>
      <c r="BF122" s="106"/>
      <c r="BG122" s="106"/>
      <c r="BH122" s="106"/>
      <c r="BI122" s="106"/>
      <c r="BJ122" s="150"/>
      <c r="BK122" s="150"/>
      <c r="BL122" s="150"/>
      <c r="BM122" s="150"/>
      <c r="BN122" s="150"/>
      <c r="BO122" s="150"/>
      <c r="BP122" s="150"/>
      <c r="BQ122" s="150"/>
      <c r="BR122" s="150"/>
      <c r="BS122" s="150"/>
      <c r="BT122" s="150"/>
      <c r="BU122" s="150"/>
      <c r="BV122" s="150"/>
      <c r="BW122" s="150"/>
    </row>
    <row r="123" spans="1:75" s="151" customFormat="1" ht="13.5" hidden="1" customHeight="1" thickBot="1" x14ac:dyDescent="0.25">
      <c r="A123" s="82"/>
      <c r="B123" s="83"/>
      <c r="C123" s="107" t="str">
        <f t="shared" ref="C123:D138" si="9">C122</f>
        <v>Chemin des Prés-Verts 18</v>
      </c>
      <c r="D123" s="107" t="str">
        <f t="shared" si="9"/>
        <v>La Chaux-de-Fonds</v>
      </c>
      <c r="E123" s="84" t="s">
        <v>0</v>
      </c>
      <c r="F123" s="85" t="s">
        <v>308</v>
      </c>
      <c r="G123" s="86" t="s">
        <v>309</v>
      </c>
      <c r="H123" s="153" t="s">
        <v>78</v>
      </c>
      <c r="I123" s="147" t="s">
        <v>135</v>
      </c>
      <c r="J123" s="86" t="s">
        <v>297</v>
      </c>
      <c r="K123" s="154">
        <v>6.5</v>
      </c>
      <c r="L123" s="88"/>
      <c r="M123" s="110">
        <v>197</v>
      </c>
      <c r="N123" s="110">
        <v>21.5</v>
      </c>
      <c r="O123" s="110">
        <v>24</v>
      </c>
      <c r="P123" s="110">
        <v>10</v>
      </c>
      <c r="Q123" s="110" t="s">
        <v>0</v>
      </c>
      <c r="R123" s="108">
        <f>SUM(Tableau8[[#This Row],[Indicative
     /PPE]:[Autre]])</f>
        <v>252.5</v>
      </c>
      <c r="S123" s="110" t="s">
        <v>0</v>
      </c>
      <c r="T123" s="110" t="s">
        <v>0</v>
      </c>
      <c r="U123" s="110" t="s">
        <v>0</v>
      </c>
      <c r="V123" s="110" t="s">
        <v>0</v>
      </c>
      <c r="W123" s="110" t="s">
        <v>0</v>
      </c>
      <c r="X123" s="109">
        <f t="shared" si="6"/>
        <v>0</v>
      </c>
      <c r="Y123" s="89" t="s">
        <v>0</v>
      </c>
      <c r="Z123" s="89" t="s">
        <v>0</v>
      </c>
      <c r="AA123" s="89" t="s">
        <v>0</v>
      </c>
      <c r="AB123" s="91" t="s">
        <v>0</v>
      </c>
      <c r="AC123" s="110" t="s">
        <v>0</v>
      </c>
      <c r="AD123" s="110" t="s">
        <v>0</v>
      </c>
      <c r="AE123" s="110" t="s">
        <v>0</v>
      </c>
      <c r="AF123" s="155">
        <f t="shared" si="7"/>
        <v>0</v>
      </c>
      <c r="AG123" s="92"/>
      <c r="AH123" s="111">
        <v>548000</v>
      </c>
      <c r="AI123" s="156">
        <v>0</v>
      </c>
      <c r="AJ123" s="156">
        <v>0</v>
      </c>
      <c r="AK123" s="111">
        <f>SUM(Tableau8[[#This Row],[Terrain
(a)]:[Construction
(b)]])</f>
        <v>0</v>
      </c>
      <c r="AL123" s="95"/>
      <c r="AM123" s="157" t="s">
        <v>310</v>
      </c>
      <c r="AN123" s="147" t="s">
        <v>82</v>
      </c>
      <c r="AO123" s="102">
        <v>38748</v>
      </c>
      <c r="AP123" s="158" t="s">
        <v>0</v>
      </c>
      <c r="AQ123" s="113" t="s">
        <v>0</v>
      </c>
      <c r="AR123" s="100"/>
      <c r="AS123" s="101"/>
      <c r="AT123" s="102"/>
      <c r="AU123" s="103"/>
      <c r="AV123" s="104"/>
      <c r="AW123" s="105"/>
      <c r="AX123" s="106"/>
      <c r="AY123" s="106"/>
      <c r="AZ123" s="106"/>
      <c r="BA123" s="106"/>
      <c r="BB123" s="103"/>
      <c r="BC123" s="106"/>
      <c r="BD123" s="106"/>
      <c r="BE123" s="106"/>
      <c r="BF123" s="106"/>
      <c r="BG123" s="106"/>
      <c r="BH123" s="106"/>
      <c r="BI123" s="106"/>
      <c r="BJ123" s="150"/>
      <c r="BK123" s="150"/>
      <c r="BL123" s="150"/>
      <c r="BM123" s="150"/>
      <c r="BN123" s="150"/>
      <c r="BO123" s="150"/>
      <c r="BP123" s="150"/>
      <c r="BQ123" s="150"/>
      <c r="BR123" s="150"/>
      <c r="BS123" s="150"/>
      <c r="BT123" s="150"/>
      <c r="BU123" s="150"/>
      <c r="BV123" s="150"/>
      <c r="BW123" s="150"/>
    </row>
    <row r="124" spans="1:75" s="151" customFormat="1" ht="13.5" hidden="1" customHeight="1" thickBot="1" x14ac:dyDescent="0.25">
      <c r="A124" s="82"/>
      <c r="B124" s="83"/>
      <c r="C124" s="107" t="str">
        <f t="shared" si="9"/>
        <v>Chemin des Prés-Verts 18</v>
      </c>
      <c r="D124" s="107" t="str">
        <f t="shared" si="9"/>
        <v>La Chaux-de-Fonds</v>
      </c>
      <c r="E124" s="84" t="s">
        <v>0</v>
      </c>
      <c r="F124" s="85" t="s">
        <v>311</v>
      </c>
      <c r="G124" s="86" t="s">
        <v>312</v>
      </c>
      <c r="H124" s="153" t="s">
        <v>78</v>
      </c>
      <c r="I124" s="147" t="s">
        <v>135</v>
      </c>
      <c r="J124" s="86" t="s">
        <v>305</v>
      </c>
      <c r="K124" s="154">
        <v>4.5</v>
      </c>
      <c r="L124" s="88"/>
      <c r="M124" s="110">
        <v>132</v>
      </c>
      <c r="N124" s="110">
        <v>9.5</v>
      </c>
      <c r="O124" s="110">
        <v>20</v>
      </c>
      <c r="P124" s="110">
        <v>10</v>
      </c>
      <c r="Q124" s="110" t="s">
        <v>0</v>
      </c>
      <c r="R124" s="108">
        <f>SUM(Tableau8[[#This Row],[Indicative
     /PPE]:[Autre]])</f>
        <v>171.5</v>
      </c>
      <c r="S124" s="110" t="s">
        <v>0</v>
      </c>
      <c r="T124" s="110" t="s">
        <v>0</v>
      </c>
      <c r="U124" s="110" t="s">
        <v>0</v>
      </c>
      <c r="V124" s="110" t="s">
        <v>0</v>
      </c>
      <c r="W124" s="110" t="s">
        <v>0</v>
      </c>
      <c r="X124" s="109">
        <f t="shared" si="6"/>
        <v>0</v>
      </c>
      <c r="Y124" s="89" t="s">
        <v>0</v>
      </c>
      <c r="Z124" s="89" t="s">
        <v>0</v>
      </c>
      <c r="AA124" s="89" t="s">
        <v>0</v>
      </c>
      <c r="AB124" s="91" t="s">
        <v>0</v>
      </c>
      <c r="AC124" s="110" t="s">
        <v>0</v>
      </c>
      <c r="AD124" s="110" t="s">
        <v>0</v>
      </c>
      <c r="AE124" s="110" t="s">
        <v>0</v>
      </c>
      <c r="AF124" s="155">
        <f t="shared" si="7"/>
        <v>0</v>
      </c>
      <c r="AG124" s="92"/>
      <c r="AH124" s="111" t="s">
        <v>306</v>
      </c>
      <c r="AI124" s="156">
        <v>0</v>
      </c>
      <c r="AJ124" s="156">
        <v>0</v>
      </c>
      <c r="AK124" s="111">
        <f>SUM(Tableau8[[#This Row],[Terrain
(a)]:[Construction
(b)]])</f>
        <v>0</v>
      </c>
      <c r="AL124" s="95"/>
      <c r="AM124" s="157" t="s">
        <v>313</v>
      </c>
      <c r="AN124" s="147" t="s">
        <v>82</v>
      </c>
      <c r="AO124" s="102">
        <v>38533</v>
      </c>
      <c r="AP124" s="158" t="s">
        <v>0</v>
      </c>
      <c r="AQ124" s="113" t="s">
        <v>0</v>
      </c>
      <c r="AR124" s="100"/>
      <c r="AS124" s="101"/>
      <c r="AT124" s="102"/>
      <c r="AU124" s="103"/>
      <c r="AV124" s="104"/>
      <c r="AW124" s="105"/>
      <c r="AX124" s="106"/>
      <c r="AY124" s="106"/>
      <c r="AZ124" s="106"/>
      <c r="BA124" s="106"/>
      <c r="BB124" s="103"/>
      <c r="BC124" s="106"/>
      <c r="BD124" s="106"/>
      <c r="BE124" s="106"/>
      <c r="BF124" s="106"/>
      <c r="BG124" s="106"/>
      <c r="BH124" s="106"/>
      <c r="BI124" s="106"/>
      <c r="BJ124" s="150"/>
      <c r="BK124" s="150"/>
      <c r="BL124" s="150"/>
      <c r="BM124" s="150"/>
      <c r="BN124" s="150"/>
      <c r="BO124" s="150"/>
      <c r="BP124" s="150"/>
      <c r="BQ124" s="150"/>
      <c r="BR124" s="150"/>
      <c r="BS124" s="150"/>
      <c r="BT124" s="150"/>
      <c r="BU124" s="150"/>
      <c r="BV124" s="150"/>
      <c r="BW124" s="150"/>
    </row>
    <row r="125" spans="1:75" s="151" customFormat="1" ht="13.5" hidden="1" customHeight="1" thickBot="1" x14ac:dyDescent="0.25">
      <c r="A125" s="82"/>
      <c r="B125" s="83"/>
      <c r="C125" s="107" t="str">
        <f t="shared" si="9"/>
        <v>Chemin des Prés-Verts 18</v>
      </c>
      <c r="D125" s="107" t="str">
        <f t="shared" si="9"/>
        <v>La Chaux-de-Fonds</v>
      </c>
      <c r="E125" s="84" t="s">
        <v>0</v>
      </c>
      <c r="F125" s="85" t="s">
        <v>314</v>
      </c>
      <c r="G125" s="86" t="s">
        <v>315</v>
      </c>
      <c r="H125" s="153" t="s">
        <v>78</v>
      </c>
      <c r="I125" s="147" t="s">
        <v>142</v>
      </c>
      <c r="J125" s="86" t="s">
        <v>297</v>
      </c>
      <c r="K125" s="154">
        <v>5.5</v>
      </c>
      <c r="L125" s="88"/>
      <c r="M125" s="110">
        <v>171</v>
      </c>
      <c r="N125" s="110">
        <v>21.5</v>
      </c>
      <c r="O125" s="110"/>
      <c r="P125" s="110">
        <v>13</v>
      </c>
      <c r="Q125" s="110" t="s">
        <v>0</v>
      </c>
      <c r="R125" s="108">
        <f>SUM(Tableau8[[#This Row],[Indicative
     /PPE]:[Autre]])</f>
        <v>205.5</v>
      </c>
      <c r="S125" s="110" t="s">
        <v>0</v>
      </c>
      <c r="T125" s="110" t="s">
        <v>0</v>
      </c>
      <c r="U125" s="110" t="s">
        <v>0</v>
      </c>
      <c r="V125" s="110" t="s">
        <v>0</v>
      </c>
      <c r="W125" s="110" t="s">
        <v>0</v>
      </c>
      <c r="X125" s="109">
        <f t="shared" si="6"/>
        <v>0</v>
      </c>
      <c r="Y125" s="89" t="s">
        <v>0</v>
      </c>
      <c r="Z125" s="89" t="s">
        <v>0</v>
      </c>
      <c r="AA125" s="89" t="s">
        <v>0</v>
      </c>
      <c r="AB125" s="91" t="s">
        <v>0</v>
      </c>
      <c r="AC125" s="110" t="s">
        <v>0</v>
      </c>
      <c r="AD125" s="110" t="s">
        <v>0</v>
      </c>
      <c r="AE125" s="110" t="s">
        <v>0</v>
      </c>
      <c r="AF125" s="155">
        <f t="shared" si="7"/>
        <v>0</v>
      </c>
      <c r="AG125" s="92"/>
      <c r="AH125" s="111">
        <v>480000</v>
      </c>
      <c r="AI125" s="156">
        <v>0</v>
      </c>
      <c r="AJ125" s="156">
        <v>0</v>
      </c>
      <c r="AK125" s="111">
        <f>SUM(Tableau8[[#This Row],[Terrain
(a)]:[Construction
(b)]])</f>
        <v>0</v>
      </c>
      <c r="AL125" s="95"/>
      <c r="AM125" s="157" t="s">
        <v>316</v>
      </c>
      <c r="AN125" s="147" t="s">
        <v>82</v>
      </c>
      <c r="AO125" s="102">
        <v>38625</v>
      </c>
      <c r="AP125" s="158" t="s">
        <v>0</v>
      </c>
      <c r="AQ125" s="113" t="s">
        <v>0</v>
      </c>
      <c r="AR125" s="100"/>
      <c r="AS125" s="101"/>
      <c r="AT125" s="102"/>
      <c r="AU125" s="103"/>
      <c r="AV125" s="104"/>
      <c r="AW125" s="105"/>
      <c r="AX125" s="106"/>
      <c r="AY125" s="106"/>
      <c r="AZ125" s="106"/>
      <c r="BA125" s="106"/>
      <c r="BB125" s="103"/>
      <c r="BC125" s="106"/>
      <c r="BD125" s="106"/>
      <c r="BE125" s="106"/>
      <c r="BF125" s="106"/>
      <c r="BG125" s="106"/>
      <c r="BH125" s="106"/>
      <c r="BI125" s="106"/>
      <c r="BJ125" s="150"/>
      <c r="BK125" s="150"/>
      <c r="BL125" s="150"/>
      <c r="BM125" s="150"/>
      <c r="BN125" s="150"/>
      <c r="BO125" s="150"/>
      <c r="BP125" s="150"/>
      <c r="BQ125" s="150"/>
      <c r="BR125" s="150"/>
      <c r="BS125" s="150"/>
      <c r="BT125" s="150"/>
      <c r="BU125" s="150"/>
      <c r="BV125" s="150"/>
      <c r="BW125" s="150"/>
    </row>
    <row r="126" spans="1:75" s="151" customFormat="1" ht="13.5" hidden="1" customHeight="1" thickBot="1" x14ac:dyDescent="0.25">
      <c r="A126" s="82"/>
      <c r="B126" s="83"/>
      <c r="C126" s="107" t="str">
        <f t="shared" si="9"/>
        <v>Chemin des Prés-Verts 18</v>
      </c>
      <c r="D126" s="107" t="str">
        <f t="shared" si="9"/>
        <v>La Chaux-de-Fonds</v>
      </c>
      <c r="E126" s="84" t="s">
        <v>0</v>
      </c>
      <c r="F126" s="85" t="s">
        <v>317</v>
      </c>
      <c r="G126" s="86" t="s">
        <v>318</v>
      </c>
      <c r="H126" s="153" t="s">
        <v>78</v>
      </c>
      <c r="I126" s="147" t="s">
        <v>142</v>
      </c>
      <c r="J126" s="86" t="s">
        <v>305</v>
      </c>
      <c r="K126" s="154">
        <v>3.5</v>
      </c>
      <c r="L126" s="88"/>
      <c r="M126" s="110">
        <v>106</v>
      </c>
      <c r="N126" s="110">
        <v>9.5</v>
      </c>
      <c r="O126" s="110"/>
      <c r="P126" s="110">
        <v>9</v>
      </c>
      <c r="Q126" s="110" t="s">
        <v>0</v>
      </c>
      <c r="R126" s="108">
        <f>SUM(Tableau8[[#This Row],[Indicative
     /PPE]:[Autre]])</f>
        <v>124.5</v>
      </c>
      <c r="S126" s="110" t="s">
        <v>0</v>
      </c>
      <c r="T126" s="110" t="s">
        <v>0</v>
      </c>
      <c r="U126" s="110" t="s">
        <v>0</v>
      </c>
      <c r="V126" s="110" t="s">
        <v>0</v>
      </c>
      <c r="W126" s="110" t="s">
        <v>0</v>
      </c>
      <c r="X126" s="109">
        <f t="shared" si="6"/>
        <v>0</v>
      </c>
      <c r="Y126" s="89" t="s">
        <v>0</v>
      </c>
      <c r="Z126" s="89" t="s">
        <v>0</v>
      </c>
      <c r="AA126" s="89" t="s">
        <v>0</v>
      </c>
      <c r="AB126" s="91" t="s">
        <v>0</v>
      </c>
      <c r="AC126" s="110" t="s">
        <v>0</v>
      </c>
      <c r="AD126" s="110" t="s">
        <v>0</v>
      </c>
      <c r="AE126" s="110" t="s">
        <v>0</v>
      </c>
      <c r="AF126" s="155">
        <f t="shared" si="7"/>
        <v>0</v>
      </c>
      <c r="AG126" s="92"/>
      <c r="AH126" s="111" t="s">
        <v>319</v>
      </c>
      <c r="AI126" s="156">
        <v>0</v>
      </c>
      <c r="AJ126" s="156">
        <v>0</v>
      </c>
      <c r="AK126" s="111">
        <f>SUM(Tableau8[[#This Row],[Terrain
(a)]:[Construction
(b)]])</f>
        <v>0</v>
      </c>
      <c r="AL126" s="95"/>
      <c r="AM126" s="157" t="s">
        <v>320</v>
      </c>
      <c r="AN126" s="147" t="s">
        <v>82</v>
      </c>
      <c r="AO126" s="102">
        <v>38442</v>
      </c>
      <c r="AP126" s="158" t="s">
        <v>0</v>
      </c>
      <c r="AQ126" s="113" t="s">
        <v>0</v>
      </c>
      <c r="AR126" s="100"/>
      <c r="AS126" s="101"/>
      <c r="AT126" s="102"/>
      <c r="AU126" s="103"/>
      <c r="AV126" s="104"/>
      <c r="AW126" s="105"/>
      <c r="AX126" s="106"/>
      <c r="AY126" s="106"/>
      <c r="AZ126" s="106"/>
      <c r="BA126" s="106"/>
      <c r="BB126" s="103"/>
      <c r="BC126" s="106"/>
      <c r="BD126" s="106"/>
      <c r="BE126" s="106"/>
      <c r="BF126" s="106"/>
      <c r="BG126" s="106"/>
      <c r="BH126" s="106"/>
      <c r="BI126" s="106"/>
      <c r="BJ126" s="150"/>
      <c r="BK126" s="150"/>
      <c r="BL126" s="150"/>
      <c r="BM126" s="150"/>
      <c r="BN126" s="150"/>
      <c r="BO126" s="150"/>
      <c r="BP126" s="150"/>
      <c r="BQ126" s="150"/>
      <c r="BR126" s="150"/>
      <c r="BS126" s="150"/>
      <c r="BT126" s="150"/>
      <c r="BU126" s="150"/>
      <c r="BV126" s="150"/>
      <c r="BW126" s="150"/>
    </row>
    <row r="127" spans="1:75" s="151" customFormat="1" ht="13.5" hidden="1" customHeight="1" thickBot="1" x14ac:dyDescent="0.25">
      <c r="A127" s="82"/>
      <c r="B127" s="83"/>
      <c r="C127" s="107" t="str">
        <f t="shared" si="9"/>
        <v>Chemin des Prés-Verts 18</v>
      </c>
      <c r="D127" s="107" t="str">
        <f t="shared" si="9"/>
        <v>La Chaux-de-Fonds</v>
      </c>
      <c r="E127" s="84" t="s">
        <v>0</v>
      </c>
      <c r="F127" s="85" t="s">
        <v>321</v>
      </c>
      <c r="G127" s="86" t="s">
        <v>322</v>
      </c>
      <c r="H127" s="153" t="s">
        <v>78</v>
      </c>
      <c r="I127" s="147" t="s">
        <v>142</v>
      </c>
      <c r="J127" s="86" t="s">
        <v>323</v>
      </c>
      <c r="K127" s="154">
        <v>4.5</v>
      </c>
      <c r="L127" s="88"/>
      <c r="M127" s="110">
        <v>172</v>
      </c>
      <c r="N127" s="110">
        <v>43.5</v>
      </c>
      <c r="O127" s="110"/>
      <c r="P127" s="110">
        <v>13</v>
      </c>
      <c r="Q127" s="110" t="s">
        <v>0</v>
      </c>
      <c r="R127" s="108">
        <f>SUM(Tableau8[[#This Row],[Indicative
     /PPE]:[Autre]])</f>
        <v>228.5</v>
      </c>
      <c r="S127" s="110" t="s">
        <v>0</v>
      </c>
      <c r="T127" s="110" t="s">
        <v>0</v>
      </c>
      <c r="U127" s="110" t="s">
        <v>0</v>
      </c>
      <c r="V127" s="110" t="s">
        <v>0</v>
      </c>
      <c r="W127" s="110" t="s">
        <v>0</v>
      </c>
      <c r="X127" s="109">
        <f t="shared" si="6"/>
        <v>0</v>
      </c>
      <c r="Y127" s="89" t="s">
        <v>0</v>
      </c>
      <c r="Z127" s="89" t="s">
        <v>0</v>
      </c>
      <c r="AA127" s="89" t="s">
        <v>0</v>
      </c>
      <c r="AB127" s="91" t="s">
        <v>0</v>
      </c>
      <c r="AC127" s="110" t="s">
        <v>0</v>
      </c>
      <c r="AD127" s="110" t="s">
        <v>0</v>
      </c>
      <c r="AE127" s="110" t="s">
        <v>0</v>
      </c>
      <c r="AF127" s="155">
        <f t="shared" si="7"/>
        <v>0</v>
      </c>
      <c r="AG127" s="92"/>
      <c r="AH127" s="111">
        <v>455000</v>
      </c>
      <c r="AI127" s="156">
        <v>0</v>
      </c>
      <c r="AJ127" s="156">
        <v>0</v>
      </c>
      <c r="AK127" s="111">
        <f>SUM(Tableau8[[#This Row],[Terrain
(a)]:[Construction
(b)]])</f>
        <v>0</v>
      </c>
      <c r="AL127" s="95"/>
      <c r="AM127" s="157" t="s">
        <v>324</v>
      </c>
      <c r="AN127" s="147" t="s">
        <v>82</v>
      </c>
      <c r="AO127" s="102">
        <v>38533</v>
      </c>
      <c r="AP127" s="158" t="s">
        <v>0</v>
      </c>
      <c r="AQ127" s="113" t="s">
        <v>0</v>
      </c>
      <c r="AR127" s="100"/>
      <c r="AS127" s="101"/>
      <c r="AT127" s="102"/>
      <c r="AU127" s="103"/>
      <c r="AV127" s="104"/>
      <c r="AW127" s="105"/>
      <c r="AX127" s="106"/>
      <c r="AY127" s="106"/>
      <c r="AZ127" s="106"/>
      <c r="BA127" s="106"/>
      <c r="BB127" s="103"/>
      <c r="BC127" s="106"/>
      <c r="BD127" s="106"/>
      <c r="BE127" s="106"/>
      <c r="BF127" s="106"/>
      <c r="BG127" s="106"/>
      <c r="BH127" s="106"/>
      <c r="BI127" s="106"/>
      <c r="BJ127" s="150"/>
      <c r="BK127" s="150"/>
      <c r="BL127" s="150"/>
      <c r="BM127" s="150"/>
      <c r="BN127" s="150"/>
      <c r="BO127" s="150"/>
      <c r="BP127" s="150"/>
      <c r="BQ127" s="150"/>
      <c r="BR127" s="150"/>
      <c r="BS127" s="150"/>
      <c r="BT127" s="150"/>
      <c r="BU127" s="150"/>
      <c r="BV127" s="150"/>
      <c r="BW127" s="150"/>
    </row>
    <row r="128" spans="1:75" s="151" customFormat="1" ht="13.5" hidden="1" customHeight="1" thickBot="1" x14ac:dyDescent="0.25">
      <c r="A128" s="82"/>
      <c r="B128" s="83"/>
      <c r="C128" s="107" t="str">
        <f t="shared" si="9"/>
        <v>Chemin des Prés-Verts 18</v>
      </c>
      <c r="D128" s="107" t="str">
        <f t="shared" si="9"/>
        <v>La Chaux-de-Fonds</v>
      </c>
      <c r="E128" s="84" t="s">
        <v>0</v>
      </c>
      <c r="F128" s="85" t="s">
        <v>325</v>
      </c>
      <c r="G128" s="86" t="s">
        <v>326</v>
      </c>
      <c r="H128" s="153" t="s">
        <v>78</v>
      </c>
      <c r="I128" s="147" t="s">
        <v>142</v>
      </c>
      <c r="J128" s="86" t="s">
        <v>327</v>
      </c>
      <c r="K128" s="154">
        <v>4.5</v>
      </c>
      <c r="L128" s="88"/>
      <c r="M128" s="110">
        <v>167</v>
      </c>
      <c r="N128" s="110">
        <v>44.3</v>
      </c>
      <c r="O128" s="110"/>
      <c r="P128" s="110">
        <v>10</v>
      </c>
      <c r="Q128" s="110" t="s">
        <v>0</v>
      </c>
      <c r="R128" s="108">
        <f>SUM(Tableau8[[#This Row],[Indicative
     /PPE]:[Autre]])</f>
        <v>221.3</v>
      </c>
      <c r="S128" s="110" t="s">
        <v>0</v>
      </c>
      <c r="T128" s="110" t="s">
        <v>0</v>
      </c>
      <c r="U128" s="110" t="s">
        <v>0</v>
      </c>
      <c r="V128" s="110" t="s">
        <v>0</v>
      </c>
      <c r="W128" s="110" t="s">
        <v>0</v>
      </c>
      <c r="X128" s="109">
        <f t="shared" si="6"/>
        <v>0</v>
      </c>
      <c r="Y128" s="89" t="s">
        <v>0</v>
      </c>
      <c r="Z128" s="89" t="s">
        <v>0</v>
      </c>
      <c r="AA128" s="89" t="s">
        <v>0</v>
      </c>
      <c r="AB128" s="91" t="s">
        <v>0</v>
      </c>
      <c r="AC128" s="110" t="s">
        <v>0</v>
      </c>
      <c r="AD128" s="110" t="s">
        <v>0</v>
      </c>
      <c r="AE128" s="110" t="s">
        <v>0</v>
      </c>
      <c r="AF128" s="155">
        <f t="shared" si="7"/>
        <v>0</v>
      </c>
      <c r="AG128" s="92"/>
      <c r="AH128" s="111" t="s">
        <v>328</v>
      </c>
      <c r="AI128" s="156">
        <v>0</v>
      </c>
      <c r="AJ128" s="156">
        <v>0</v>
      </c>
      <c r="AK128" s="111">
        <f>SUM(Tableau8[[#This Row],[Terrain
(a)]:[Construction
(b)]])</f>
        <v>0</v>
      </c>
      <c r="AL128" s="95"/>
      <c r="AM128" s="157" t="s">
        <v>329</v>
      </c>
      <c r="AN128" s="147" t="s">
        <v>82</v>
      </c>
      <c r="AO128" s="102">
        <v>38442</v>
      </c>
      <c r="AP128" s="158" t="s">
        <v>0</v>
      </c>
      <c r="AQ128" s="113" t="s">
        <v>0</v>
      </c>
      <c r="AR128" s="100"/>
      <c r="AS128" s="101"/>
      <c r="AT128" s="102"/>
      <c r="AU128" s="103"/>
      <c r="AV128" s="104"/>
      <c r="AW128" s="105"/>
      <c r="AX128" s="106"/>
      <c r="AY128" s="106"/>
      <c r="AZ128" s="106"/>
      <c r="BA128" s="106"/>
      <c r="BB128" s="103"/>
      <c r="BC128" s="106"/>
      <c r="BD128" s="106"/>
      <c r="BE128" s="106"/>
      <c r="BF128" s="106"/>
      <c r="BG128" s="106"/>
      <c r="BH128" s="106"/>
      <c r="BI128" s="106"/>
      <c r="BJ128" s="150"/>
      <c r="BK128" s="150"/>
      <c r="BL128" s="150"/>
      <c r="BM128" s="150"/>
      <c r="BN128" s="150"/>
      <c r="BO128" s="150"/>
      <c r="BP128" s="150"/>
      <c r="BQ128" s="150"/>
      <c r="BR128" s="150"/>
      <c r="BS128" s="150"/>
      <c r="BT128" s="150"/>
      <c r="BU128" s="150"/>
      <c r="BV128" s="150"/>
      <c r="BW128" s="150"/>
    </row>
    <row r="129" spans="1:75" s="151" customFormat="1" ht="13.5" hidden="1" customHeight="1" thickBot="1" x14ac:dyDescent="0.25">
      <c r="A129" s="82"/>
      <c r="B129" s="83"/>
      <c r="C129" s="107" t="str">
        <f t="shared" si="9"/>
        <v>Chemin des Prés-Verts 18</v>
      </c>
      <c r="D129" s="107" t="str">
        <f t="shared" si="9"/>
        <v>La Chaux-de-Fonds</v>
      </c>
      <c r="E129" s="84" t="s">
        <v>0</v>
      </c>
      <c r="F129" s="85" t="s">
        <v>330</v>
      </c>
      <c r="G129" s="86" t="s">
        <v>331</v>
      </c>
      <c r="H129" s="153" t="s">
        <v>78</v>
      </c>
      <c r="I129" s="147" t="s">
        <v>102</v>
      </c>
      <c r="J129" s="86" t="s">
        <v>297</v>
      </c>
      <c r="K129" s="154">
        <v>5.5</v>
      </c>
      <c r="L129" s="88"/>
      <c r="M129" s="110">
        <v>161</v>
      </c>
      <c r="N129" s="110">
        <v>6.54</v>
      </c>
      <c r="O129" s="110"/>
      <c r="P129" s="110">
        <v>12</v>
      </c>
      <c r="Q129" s="110">
        <v>24</v>
      </c>
      <c r="R129" s="108">
        <f>SUM(Tableau8[[#This Row],[Indicative
     /PPE]:[Autre]])</f>
        <v>203.54</v>
      </c>
      <c r="S129" s="110" t="s">
        <v>0</v>
      </c>
      <c r="T129" s="110" t="s">
        <v>0</v>
      </c>
      <c r="U129" s="110" t="s">
        <v>0</v>
      </c>
      <c r="V129" s="110" t="s">
        <v>0</v>
      </c>
      <c r="W129" s="110" t="s">
        <v>0</v>
      </c>
      <c r="X129" s="109">
        <f t="shared" si="6"/>
        <v>0</v>
      </c>
      <c r="Y129" s="89" t="s">
        <v>0</v>
      </c>
      <c r="Z129" s="89" t="s">
        <v>0</v>
      </c>
      <c r="AA129" s="89" t="s">
        <v>0</v>
      </c>
      <c r="AB129" s="91" t="s">
        <v>0</v>
      </c>
      <c r="AC129" s="110" t="s">
        <v>0</v>
      </c>
      <c r="AD129" s="110" t="s">
        <v>0</v>
      </c>
      <c r="AE129" s="110" t="s">
        <v>0</v>
      </c>
      <c r="AF129" s="155">
        <f t="shared" si="7"/>
        <v>0</v>
      </c>
      <c r="AG129" s="92"/>
      <c r="AH129" s="111">
        <v>438000</v>
      </c>
      <c r="AI129" s="156">
        <v>0</v>
      </c>
      <c r="AJ129" s="156">
        <v>0</v>
      </c>
      <c r="AK129" s="111">
        <f>SUM(Tableau8[[#This Row],[Terrain
(a)]:[Construction
(b)]])</f>
        <v>0</v>
      </c>
      <c r="AL129" s="95"/>
      <c r="AM129" s="157" t="s">
        <v>332</v>
      </c>
      <c r="AN129" s="147" t="s">
        <v>82</v>
      </c>
      <c r="AO129" s="102">
        <v>38687</v>
      </c>
      <c r="AP129" s="158" t="s">
        <v>0</v>
      </c>
      <c r="AQ129" s="113" t="s">
        <v>0</v>
      </c>
      <c r="AR129" s="100"/>
      <c r="AS129" s="101"/>
      <c r="AT129" s="102"/>
      <c r="AU129" s="103"/>
      <c r="AV129" s="104"/>
      <c r="AW129" s="105"/>
      <c r="AX129" s="106"/>
      <c r="AY129" s="106"/>
      <c r="AZ129" s="106"/>
      <c r="BA129" s="106"/>
      <c r="BB129" s="103"/>
      <c r="BC129" s="106"/>
      <c r="BD129" s="106"/>
      <c r="BE129" s="106"/>
      <c r="BF129" s="106"/>
      <c r="BG129" s="106"/>
      <c r="BH129" s="106"/>
      <c r="BI129" s="106"/>
      <c r="BJ129" s="150"/>
      <c r="BK129" s="150"/>
      <c r="BL129" s="150"/>
      <c r="BM129" s="150"/>
      <c r="BN129" s="150"/>
      <c r="BO129" s="150"/>
      <c r="BP129" s="150"/>
      <c r="BQ129" s="150"/>
      <c r="BR129" s="150"/>
      <c r="BS129" s="150"/>
      <c r="BT129" s="150"/>
      <c r="BU129" s="150"/>
      <c r="BV129" s="150"/>
      <c r="BW129" s="150"/>
    </row>
    <row r="130" spans="1:75" s="151" customFormat="1" ht="13.5" hidden="1" customHeight="1" thickBot="1" x14ac:dyDescent="0.25">
      <c r="A130" s="82"/>
      <c r="B130" s="83"/>
      <c r="C130" s="107" t="str">
        <f t="shared" si="9"/>
        <v>Chemin des Prés-Verts 18</v>
      </c>
      <c r="D130" s="107" t="str">
        <f t="shared" si="9"/>
        <v>La Chaux-de-Fonds</v>
      </c>
      <c r="E130" s="84" t="s">
        <v>0</v>
      </c>
      <c r="F130" s="85" t="s">
        <v>333</v>
      </c>
      <c r="G130" s="86" t="s">
        <v>334</v>
      </c>
      <c r="H130" s="153" t="s">
        <v>78</v>
      </c>
      <c r="I130" s="147" t="s">
        <v>102</v>
      </c>
      <c r="J130" s="86" t="s">
        <v>305</v>
      </c>
      <c r="K130" s="154">
        <v>3.5</v>
      </c>
      <c r="L130" s="88"/>
      <c r="M130" s="110">
        <v>108</v>
      </c>
      <c r="N130" s="110">
        <v>6.54</v>
      </c>
      <c r="O130" s="110"/>
      <c r="P130" s="110">
        <v>11</v>
      </c>
      <c r="Q130" s="110">
        <v>25</v>
      </c>
      <c r="R130" s="108">
        <f>SUM(Tableau8[[#This Row],[Indicative
     /PPE]:[Autre]])</f>
        <v>150.54000000000002</v>
      </c>
      <c r="S130" s="110" t="s">
        <v>0</v>
      </c>
      <c r="T130" s="110" t="s">
        <v>0</v>
      </c>
      <c r="U130" s="110" t="s">
        <v>0</v>
      </c>
      <c r="V130" s="110" t="s">
        <v>0</v>
      </c>
      <c r="W130" s="110" t="s">
        <v>0</v>
      </c>
      <c r="X130" s="109">
        <f t="shared" si="6"/>
        <v>0</v>
      </c>
      <c r="Y130" s="89" t="s">
        <v>0</v>
      </c>
      <c r="Z130" s="89" t="s">
        <v>0</v>
      </c>
      <c r="AA130" s="89" t="s">
        <v>0</v>
      </c>
      <c r="AB130" s="91" t="s">
        <v>0</v>
      </c>
      <c r="AC130" s="110" t="s">
        <v>0</v>
      </c>
      <c r="AD130" s="110" t="s">
        <v>0</v>
      </c>
      <c r="AE130" s="110" t="s">
        <v>0</v>
      </c>
      <c r="AF130" s="155">
        <f t="shared" si="7"/>
        <v>0</v>
      </c>
      <c r="AG130" s="92"/>
      <c r="AH130" s="111">
        <v>298000</v>
      </c>
      <c r="AI130" s="156">
        <v>0</v>
      </c>
      <c r="AJ130" s="156">
        <v>0</v>
      </c>
      <c r="AK130" s="111">
        <f>SUM(Tableau8[[#This Row],[Terrain
(a)]:[Construction
(b)]])</f>
        <v>0</v>
      </c>
      <c r="AL130" s="95"/>
      <c r="AM130" s="157" t="s">
        <v>335</v>
      </c>
      <c r="AN130" s="147" t="s">
        <v>82</v>
      </c>
      <c r="AO130" s="102">
        <v>38533</v>
      </c>
      <c r="AP130" s="158" t="s">
        <v>0</v>
      </c>
      <c r="AQ130" s="113" t="s">
        <v>0</v>
      </c>
      <c r="AR130" s="100"/>
      <c r="AS130" s="101"/>
      <c r="AT130" s="102"/>
      <c r="AU130" s="103"/>
      <c r="AV130" s="104"/>
      <c r="AW130" s="105"/>
      <c r="AX130" s="106"/>
      <c r="AY130" s="106"/>
      <c r="AZ130" s="106"/>
      <c r="BA130" s="106"/>
      <c r="BB130" s="103"/>
      <c r="BC130" s="106"/>
      <c r="BD130" s="106"/>
      <c r="BE130" s="106"/>
      <c r="BF130" s="106"/>
      <c r="BG130" s="106"/>
      <c r="BH130" s="106"/>
      <c r="BI130" s="106"/>
      <c r="BJ130" s="150"/>
      <c r="BK130" s="150"/>
      <c r="BL130" s="150"/>
      <c r="BM130" s="150"/>
      <c r="BN130" s="150"/>
      <c r="BO130" s="150"/>
      <c r="BP130" s="150"/>
      <c r="BQ130" s="150"/>
      <c r="BR130" s="150"/>
      <c r="BS130" s="150"/>
      <c r="BT130" s="150"/>
      <c r="BU130" s="150"/>
      <c r="BV130" s="150"/>
      <c r="BW130" s="150"/>
    </row>
    <row r="131" spans="1:75" s="151" customFormat="1" ht="13.5" hidden="1" customHeight="1" thickBot="1" x14ac:dyDescent="0.25">
      <c r="A131" s="82"/>
      <c r="B131" s="83"/>
      <c r="C131" s="107" t="str">
        <f t="shared" si="9"/>
        <v>Chemin des Prés-Verts 18</v>
      </c>
      <c r="D131" s="107" t="str">
        <f t="shared" si="9"/>
        <v>La Chaux-de-Fonds</v>
      </c>
      <c r="E131" s="84" t="s">
        <v>0</v>
      </c>
      <c r="F131" s="85" t="s">
        <v>336</v>
      </c>
      <c r="G131" s="86" t="s">
        <v>337</v>
      </c>
      <c r="H131" s="153" t="s">
        <v>230</v>
      </c>
      <c r="I131" s="147" t="s">
        <v>102</v>
      </c>
      <c r="J131" s="86" t="s">
        <v>323</v>
      </c>
      <c r="K131" s="154">
        <v>4.5</v>
      </c>
      <c r="L131" s="88"/>
      <c r="M131" s="110">
        <v>169</v>
      </c>
      <c r="N131" s="110">
        <v>6.54</v>
      </c>
      <c r="O131" s="110"/>
      <c r="P131" s="110">
        <v>13</v>
      </c>
      <c r="Q131" s="110" t="s">
        <v>0</v>
      </c>
      <c r="R131" s="108">
        <f>SUM(Tableau8[[#This Row],[Indicative
     /PPE]:[Autre]])</f>
        <v>188.54</v>
      </c>
      <c r="S131" s="110" t="s">
        <v>0</v>
      </c>
      <c r="T131" s="110" t="s">
        <v>0</v>
      </c>
      <c r="U131" s="110" t="s">
        <v>0</v>
      </c>
      <c r="V131" s="110" t="s">
        <v>0</v>
      </c>
      <c r="W131" s="110" t="s">
        <v>0</v>
      </c>
      <c r="X131" s="109">
        <f t="shared" si="6"/>
        <v>0</v>
      </c>
      <c r="Y131" s="89" t="s">
        <v>0</v>
      </c>
      <c r="Z131" s="89" t="s">
        <v>0</v>
      </c>
      <c r="AA131" s="89" t="s">
        <v>0</v>
      </c>
      <c r="AB131" s="91" t="s">
        <v>0</v>
      </c>
      <c r="AC131" s="110" t="s">
        <v>0</v>
      </c>
      <c r="AD131" s="110" t="s">
        <v>0</v>
      </c>
      <c r="AE131" s="110" t="s">
        <v>0</v>
      </c>
      <c r="AF131" s="155">
        <f t="shared" si="7"/>
        <v>0</v>
      </c>
      <c r="AG131" s="92"/>
      <c r="AH131" s="111">
        <v>418000</v>
      </c>
      <c r="AI131" s="156">
        <v>0</v>
      </c>
      <c r="AJ131" s="156">
        <v>0</v>
      </c>
      <c r="AK131" s="111">
        <f>SUM(Tableau8[[#This Row],[Terrain
(a)]:[Construction
(b)]])</f>
        <v>0</v>
      </c>
      <c r="AL131" s="95"/>
      <c r="AM131" s="157" t="s">
        <v>338</v>
      </c>
      <c r="AN131" s="147" t="s">
        <v>82</v>
      </c>
      <c r="AO131" s="102">
        <v>38533</v>
      </c>
      <c r="AP131" s="158" t="s">
        <v>0</v>
      </c>
      <c r="AQ131" s="113" t="s">
        <v>0</v>
      </c>
      <c r="AR131" s="100"/>
      <c r="AS131" s="101"/>
      <c r="AT131" s="102"/>
      <c r="AU131" s="103"/>
      <c r="AV131" s="104"/>
      <c r="AW131" s="105"/>
      <c r="AX131" s="106"/>
      <c r="AY131" s="106"/>
      <c r="AZ131" s="106"/>
      <c r="BA131" s="106"/>
      <c r="BB131" s="103"/>
      <c r="BC131" s="106"/>
      <c r="BD131" s="106"/>
      <c r="BE131" s="106"/>
      <c r="BF131" s="106"/>
      <c r="BG131" s="106"/>
      <c r="BH131" s="106"/>
      <c r="BI131" s="106"/>
      <c r="BJ131" s="150"/>
      <c r="BK131" s="150"/>
      <c r="BL131" s="150"/>
      <c r="BM131" s="150"/>
      <c r="BN131" s="150"/>
      <c r="BO131" s="150"/>
      <c r="BP131" s="150"/>
      <c r="BQ131" s="150"/>
      <c r="BR131" s="150"/>
      <c r="BS131" s="150"/>
      <c r="BT131" s="150"/>
      <c r="BU131" s="150"/>
      <c r="BV131" s="150"/>
      <c r="BW131" s="150"/>
    </row>
    <row r="132" spans="1:75" s="151" customFormat="1" ht="13.5" hidden="1" customHeight="1" thickBot="1" x14ac:dyDescent="0.25">
      <c r="A132" s="82"/>
      <c r="B132" s="83"/>
      <c r="C132" s="107" t="str">
        <f t="shared" si="9"/>
        <v>Chemin des Prés-Verts 18</v>
      </c>
      <c r="D132" s="107" t="str">
        <f t="shared" si="9"/>
        <v>La Chaux-de-Fonds</v>
      </c>
      <c r="E132" s="84" t="s">
        <v>0</v>
      </c>
      <c r="F132" s="85" t="s">
        <v>339</v>
      </c>
      <c r="G132" s="86" t="s">
        <v>340</v>
      </c>
      <c r="H132" s="153" t="s">
        <v>230</v>
      </c>
      <c r="I132" s="147" t="s">
        <v>102</v>
      </c>
      <c r="J132" s="86" t="s">
        <v>327</v>
      </c>
      <c r="K132" s="154">
        <v>4.5</v>
      </c>
      <c r="L132" s="88"/>
      <c r="M132" s="110">
        <v>165</v>
      </c>
      <c r="N132" s="110">
        <v>6.54</v>
      </c>
      <c r="O132" s="110"/>
      <c r="P132" s="110">
        <v>13</v>
      </c>
      <c r="Q132" s="110" t="s">
        <v>0</v>
      </c>
      <c r="R132" s="108">
        <f>SUM(Tableau8[[#This Row],[Indicative
     /PPE]:[Autre]])</f>
        <v>184.54</v>
      </c>
      <c r="S132" s="110" t="s">
        <v>0</v>
      </c>
      <c r="T132" s="110" t="s">
        <v>0</v>
      </c>
      <c r="U132" s="110" t="s">
        <v>0</v>
      </c>
      <c r="V132" s="110" t="s">
        <v>0</v>
      </c>
      <c r="W132" s="110" t="s">
        <v>0</v>
      </c>
      <c r="X132" s="109">
        <f t="shared" si="6"/>
        <v>0</v>
      </c>
      <c r="Y132" s="89" t="s">
        <v>0</v>
      </c>
      <c r="Z132" s="89" t="s">
        <v>0</v>
      </c>
      <c r="AA132" s="89" t="s">
        <v>0</v>
      </c>
      <c r="AB132" s="91" t="s">
        <v>0</v>
      </c>
      <c r="AC132" s="110" t="s">
        <v>0</v>
      </c>
      <c r="AD132" s="110" t="s">
        <v>0</v>
      </c>
      <c r="AE132" s="110" t="s">
        <v>0</v>
      </c>
      <c r="AF132" s="155">
        <f t="shared" si="7"/>
        <v>0</v>
      </c>
      <c r="AG132" s="92"/>
      <c r="AH132" s="111" t="s">
        <v>341</v>
      </c>
      <c r="AI132" s="156">
        <v>0</v>
      </c>
      <c r="AJ132" s="156">
        <v>0</v>
      </c>
      <c r="AK132" s="111">
        <f>SUM(Tableau8[[#This Row],[Terrain
(a)]:[Construction
(b)]])</f>
        <v>0</v>
      </c>
      <c r="AL132" s="95"/>
      <c r="AM132" s="157" t="s">
        <v>342</v>
      </c>
      <c r="AN132" s="147" t="s">
        <v>82</v>
      </c>
      <c r="AO132" s="102">
        <v>38533</v>
      </c>
      <c r="AP132" s="158" t="s">
        <v>0</v>
      </c>
      <c r="AQ132" s="113" t="s">
        <v>0</v>
      </c>
      <c r="AR132" s="100"/>
      <c r="AS132" s="101"/>
      <c r="AT132" s="102"/>
      <c r="AU132" s="103"/>
      <c r="AV132" s="104"/>
      <c r="AW132" s="105"/>
      <c r="AX132" s="106"/>
      <c r="AY132" s="106"/>
      <c r="AZ132" s="106"/>
      <c r="BA132" s="106"/>
      <c r="BB132" s="103"/>
      <c r="BC132" s="106"/>
      <c r="BD132" s="106"/>
      <c r="BE132" s="106"/>
      <c r="BF132" s="106"/>
      <c r="BG132" s="106"/>
      <c r="BH132" s="106"/>
      <c r="BI132" s="106"/>
      <c r="BJ132" s="150"/>
      <c r="BK132" s="150"/>
      <c r="BL132" s="150"/>
      <c r="BM132" s="150"/>
      <c r="BN132" s="150"/>
      <c r="BO132" s="150"/>
      <c r="BP132" s="150"/>
      <c r="BQ132" s="150"/>
      <c r="BR132" s="150"/>
      <c r="BS132" s="150"/>
      <c r="BT132" s="150"/>
      <c r="BU132" s="150"/>
      <c r="BV132" s="150"/>
      <c r="BW132" s="150"/>
    </row>
    <row r="133" spans="1:75" s="151" customFormat="1" ht="13.5" hidden="1" customHeight="1" thickBot="1" x14ac:dyDescent="0.25">
      <c r="A133" s="82"/>
      <c r="B133" s="83"/>
      <c r="C133" s="107" t="str">
        <f t="shared" si="9"/>
        <v>Chemin des Prés-Verts 18</v>
      </c>
      <c r="D133" s="107" t="str">
        <f t="shared" si="9"/>
        <v>La Chaux-de-Fonds</v>
      </c>
      <c r="E133" s="84" t="s">
        <v>0</v>
      </c>
      <c r="F133" s="85" t="s">
        <v>343</v>
      </c>
      <c r="G133" s="86" t="s">
        <v>344</v>
      </c>
      <c r="H133" s="153" t="s">
        <v>345</v>
      </c>
      <c r="I133" s="147" t="s">
        <v>219</v>
      </c>
      <c r="J133" s="86">
        <v>1</v>
      </c>
      <c r="K133" s="154" t="s">
        <v>0</v>
      </c>
      <c r="L133" s="88"/>
      <c r="M133" s="110" t="s">
        <v>0</v>
      </c>
      <c r="N133" s="110" t="s">
        <v>0</v>
      </c>
      <c r="O133" s="110" t="s">
        <v>0</v>
      </c>
      <c r="P133" s="110" t="s">
        <v>0</v>
      </c>
      <c r="Q133" s="110" t="s">
        <v>0</v>
      </c>
      <c r="R133" s="108">
        <f>SUM(Tableau8[[#This Row],[Indicative
     /PPE]:[Autre]])</f>
        <v>0</v>
      </c>
      <c r="S133" s="110" t="s">
        <v>0</v>
      </c>
      <c r="T133" s="110" t="s">
        <v>0</v>
      </c>
      <c r="U133" s="110" t="s">
        <v>0</v>
      </c>
      <c r="V133" s="110" t="s">
        <v>0</v>
      </c>
      <c r="W133" s="110" t="s">
        <v>0</v>
      </c>
      <c r="X133" s="109">
        <f t="shared" si="6"/>
        <v>0</v>
      </c>
      <c r="Y133" s="89" t="s">
        <v>0</v>
      </c>
      <c r="Z133" s="89" t="s">
        <v>0</v>
      </c>
      <c r="AA133" s="89" t="s">
        <v>0</v>
      </c>
      <c r="AB133" s="91" t="s">
        <v>0</v>
      </c>
      <c r="AC133" s="110" t="s">
        <v>0</v>
      </c>
      <c r="AD133" s="110" t="s">
        <v>0</v>
      </c>
      <c r="AE133" s="110" t="s">
        <v>0</v>
      </c>
      <c r="AF133" s="155">
        <f t="shared" si="7"/>
        <v>0</v>
      </c>
      <c r="AG133" s="92"/>
      <c r="AH133" s="111" t="s">
        <v>346</v>
      </c>
      <c r="AI133" s="156">
        <v>0</v>
      </c>
      <c r="AJ133" s="156">
        <v>0</v>
      </c>
      <c r="AK133" s="111">
        <f>SUM(Tableau8[[#This Row],[Terrain
(a)]:[Construction
(b)]])</f>
        <v>0</v>
      </c>
      <c r="AL133" s="95"/>
      <c r="AM133" s="157" t="s">
        <v>316</v>
      </c>
      <c r="AN133" s="147" t="s">
        <v>82</v>
      </c>
      <c r="AO133" s="102">
        <v>38625</v>
      </c>
      <c r="AP133" s="158" t="s">
        <v>0</v>
      </c>
      <c r="AQ133" s="113" t="s">
        <v>0</v>
      </c>
      <c r="AR133" s="100"/>
      <c r="AS133" s="101"/>
      <c r="AT133" s="102"/>
      <c r="AU133" s="103"/>
      <c r="AV133" s="104"/>
      <c r="AW133" s="105"/>
      <c r="AX133" s="106"/>
      <c r="AY133" s="106"/>
      <c r="AZ133" s="106"/>
      <c r="BA133" s="106"/>
      <c r="BB133" s="103"/>
      <c r="BC133" s="106"/>
      <c r="BD133" s="106"/>
      <c r="BE133" s="106"/>
      <c r="BF133" s="106"/>
      <c r="BG133" s="106"/>
      <c r="BH133" s="106"/>
      <c r="BI133" s="106"/>
      <c r="BJ133" s="150"/>
      <c r="BK133" s="150"/>
      <c r="BL133" s="150"/>
      <c r="BM133" s="150"/>
      <c r="BN133" s="150"/>
      <c r="BO133" s="150"/>
      <c r="BP133" s="150"/>
      <c r="BQ133" s="150"/>
      <c r="BR133" s="150"/>
      <c r="BS133" s="150"/>
      <c r="BT133" s="150"/>
      <c r="BU133" s="150"/>
      <c r="BV133" s="150"/>
      <c r="BW133" s="150"/>
    </row>
    <row r="134" spans="1:75" s="151" customFormat="1" ht="13.5" hidden="1" customHeight="1" thickBot="1" x14ac:dyDescent="0.25">
      <c r="A134" s="82"/>
      <c r="B134" s="83"/>
      <c r="C134" s="107" t="str">
        <f t="shared" si="9"/>
        <v>Chemin des Prés-Verts 18</v>
      </c>
      <c r="D134" s="107" t="str">
        <f t="shared" si="9"/>
        <v>La Chaux-de-Fonds</v>
      </c>
      <c r="E134" s="84" t="s">
        <v>0</v>
      </c>
      <c r="F134" s="85" t="s">
        <v>347</v>
      </c>
      <c r="G134" s="86" t="s">
        <v>348</v>
      </c>
      <c r="H134" s="153" t="s">
        <v>345</v>
      </c>
      <c r="I134" s="147" t="s">
        <v>219</v>
      </c>
      <c r="J134" s="86">
        <v>2</v>
      </c>
      <c r="K134" s="154" t="s">
        <v>0</v>
      </c>
      <c r="L134" s="88"/>
      <c r="M134" s="110" t="s">
        <v>0</v>
      </c>
      <c r="N134" s="110" t="s">
        <v>0</v>
      </c>
      <c r="O134" s="110" t="s">
        <v>0</v>
      </c>
      <c r="P134" s="110" t="s">
        <v>0</v>
      </c>
      <c r="Q134" s="110" t="s">
        <v>0</v>
      </c>
      <c r="R134" s="108">
        <f>SUM(Tableau8[[#This Row],[Indicative
     /PPE]:[Autre]])</f>
        <v>0</v>
      </c>
      <c r="S134" s="110" t="s">
        <v>0</v>
      </c>
      <c r="T134" s="110" t="s">
        <v>0</v>
      </c>
      <c r="U134" s="110" t="s">
        <v>0</v>
      </c>
      <c r="V134" s="110" t="s">
        <v>0</v>
      </c>
      <c r="W134" s="110" t="s">
        <v>0</v>
      </c>
      <c r="X134" s="109">
        <f t="shared" ref="X134:X197" si="10">SUM(S134:W134)</f>
        <v>0</v>
      </c>
      <c r="Y134" s="89" t="s">
        <v>0</v>
      </c>
      <c r="Z134" s="89" t="s">
        <v>0</v>
      </c>
      <c r="AA134" s="89" t="s">
        <v>0</v>
      </c>
      <c r="AB134" s="91" t="s">
        <v>0</v>
      </c>
      <c r="AC134" s="110" t="s">
        <v>0</v>
      </c>
      <c r="AD134" s="110" t="s">
        <v>0</v>
      </c>
      <c r="AE134" s="110" t="s">
        <v>0</v>
      </c>
      <c r="AF134" s="155">
        <f t="shared" ref="AF134:AF197" si="11">SUM(AC134:AE134)</f>
        <v>0</v>
      </c>
      <c r="AG134" s="92"/>
      <c r="AH134" s="111" t="s">
        <v>346</v>
      </c>
      <c r="AI134" s="156">
        <v>0</v>
      </c>
      <c r="AJ134" s="156">
        <v>0</v>
      </c>
      <c r="AK134" s="111">
        <f>SUM(Tableau8[[#This Row],[Terrain
(a)]:[Construction
(b)]])</f>
        <v>0</v>
      </c>
      <c r="AL134" s="95"/>
      <c r="AM134" s="157" t="s">
        <v>324</v>
      </c>
      <c r="AN134" s="147" t="s">
        <v>82</v>
      </c>
      <c r="AO134" s="102">
        <v>38533</v>
      </c>
      <c r="AP134" s="158" t="s">
        <v>0</v>
      </c>
      <c r="AQ134" s="113" t="s">
        <v>0</v>
      </c>
      <c r="AR134" s="100"/>
      <c r="AS134" s="101"/>
      <c r="AT134" s="102"/>
      <c r="AU134" s="103"/>
      <c r="AV134" s="104"/>
      <c r="AW134" s="105"/>
      <c r="AX134" s="106"/>
      <c r="AY134" s="106"/>
      <c r="AZ134" s="106"/>
      <c r="BA134" s="106"/>
      <c r="BB134" s="103"/>
      <c r="BC134" s="106"/>
      <c r="BD134" s="106"/>
      <c r="BE134" s="106"/>
      <c r="BF134" s="106"/>
      <c r="BG134" s="106"/>
      <c r="BH134" s="106"/>
      <c r="BI134" s="106"/>
      <c r="BJ134" s="150"/>
      <c r="BK134" s="150"/>
      <c r="BL134" s="150"/>
      <c r="BM134" s="150"/>
      <c r="BN134" s="150"/>
      <c r="BO134" s="150"/>
      <c r="BP134" s="150"/>
      <c r="BQ134" s="150"/>
      <c r="BR134" s="150"/>
      <c r="BS134" s="150"/>
      <c r="BT134" s="150"/>
      <c r="BU134" s="150"/>
      <c r="BV134" s="150"/>
      <c r="BW134" s="150"/>
    </row>
    <row r="135" spans="1:75" s="151" customFormat="1" ht="13.5" hidden="1" customHeight="1" thickBot="1" x14ac:dyDescent="0.25">
      <c r="A135" s="82"/>
      <c r="B135" s="83"/>
      <c r="C135" s="107" t="str">
        <f t="shared" si="9"/>
        <v>Chemin des Prés-Verts 18</v>
      </c>
      <c r="D135" s="107" t="str">
        <f t="shared" si="9"/>
        <v>La Chaux-de-Fonds</v>
      </c>
      <c r="E135" s="84" t="s">
        <v>0</v>
      </c>
      <c r="F135" s="85" t="s">
        <v>349</v>
      </c>
      <c r="G135" s="86" t="s">
        <v>350</v>
      </c>
      <c r="H135" s="153" t="s">
        <v>345</v>
      </c>
      <c r="I135" s="147" t="s">
        <v>219</v>
      </c>
      <c r="J135" s="86">
        <v>3</v>
      </c>
      <c r="K135" s="154" t="s">
        <v>0</v>
      </c>
      <c r="L135" s="88"/>
      <c r="M135" s="110" t="s">
        <v>0</v>
      </c>
      <c r="N135" s="110" t="s">
        <v>0</v>
      </c>
      <c r="O135" s="110" t="s">
        <v>0</v>
      </c>
      <c r="P135" s="110" t="s">
        <v>0</v>
      </c>
      <c r="Q135" s="110" t="s">
        <v>0</v>
      </c>
      <c r="R135" s="108">
        <f>SUM(Tableau8[[#This Row],[Indicative
     /PPE]:[Autre]])</f>
        <v>0</v>
      </c>
      <c r="S135" s="110" t="s">
        <v>0</v>
      </c>
      <c r="T135" s="110" t="s">
        <v>0</v>
      </c>
      <c r="U135" s="110" t="s">
        <v>0</v>
      </c>
      <c r="V135" s="110" t="s">
        <v>0</v>
      </c>
      <c r="W135" s="110" t="s">
        <v>0</v>
      </c>
      <c r="X135" s="109">
        <f t="shared" si="10"/>
        <v>0</v>
      </c>
      <c r="Y135" s="89" t="s">
        <v>0</v>
      </c>
      <c r="Z135" s="89" t="s">
        <v>0</v>
      </c>
      <c r="AA135" s="89" t="s">
        <v>0</v>
      </c>
      <c r="AB135" s="91" t="s">
        <v>0</v>
      </c>
      <c r="AC135" s="110" t="s">
        <v>0</v>
      </c>
      <c r="AD135" s="110" t="s">
        <v>0</v>
      </c>
      <c r="AE135" s="110" t="s">
        <v>0</v>
      </c>
      <c r="AF135" s="155">
        <f t="shared" si="11"/>
        <v>0</v>
      </c>
      <c r="AG135" s="92"/>
      <c r="AH135" s="111" t="s">
        <v>346</v>
      </c>
      <c r="AI135" s="156">
        <v>0</v>
      </c>
      <c r="AJ135" s="156">
        <v>0</v>
      </c>
      <c r="AK135" s="111">
        <f>SUM(Tableau8[[#This Row],[Terrain
(a)]:[Construction
(b)]])</f>
        <v>0</v>
      </c>
      <c r="AL135" s="95"/>
      <c r="AM135" s="157" t="s">
        <v>299</v>
      </c>
      <c r="AN135" s="147" t="s">
        <v>82</v>
      </c>
      <c r="AO135" s="102">
        <v>38442</v>
      </c>
      <c r="AP135" s="158" t="s">
        <v>0</v>
      </c>
      <c r="AQ135" s="113" t="s">
        <v>0</v>
      </c>
      <c r="AR135" s="100"/>
      <c r="AS135" s="101"/>
      <c r="AT135" s="102"/>
      <c r="AU135" s="103"/>
      <c r="AV135" s="104"/>
      <c r="AW135" s="105"/>
      <c r="AX135" s="106"/>
      <c r="AY135" s="106"/>
      <c r="AZ135" s="106"/>
      <c r="BA135" s="106"/>
      <c r="BB135" s="103"/>
      <c r="BC135" s="106"/>
      <c r="BD135" s="106"/>
      <c r="BE135" s="106"/>
      <c r="BF135" s="106"/>
      <c r="BG135" s="106"/>
      <c r="BH135" s="106"/>
      <c r="BI135" s="106"/>
      <c r="BJ135" s="150"/>
      <c r="BK135" s="150"/>
      <c r="BL135" s="150"/>
      <c r="BM135" s="150"/>
      <c r="BN135" s="150"/>
      <c r="BO135" s="150"/>
      <c r="BP135" s="150"/>
      <c r="BQ135" s="150"/>
      <c r="BR135" s="150"/>
      <c r="BS135" s="150"/>
      <c r="BT135" s="150"/>
      <c r="BU135" s="150"/>
      <c r="BV135" s="150"/>
      <c r="BW135" s="150"/>
    </row>
    <row r="136" spans="1:75" s="151" customFormat="1" ht="13.5" hidden="1" customHeight="1" thickBot="1" x14ac:dyDescent="0.25">
      <c r="A136" s="82"/>
      <c r="B136" s="83"/>
      <c r="C136" s="107" t="str">
        <f t="shared" si="9"/>
        <v>Chemin des Prés-Verts 18</v>
      </c>
      <c r="D136" s="107" t="str">
        <f t="shared" si="9"/>
        <v>La Chaux-de-Fonds</v>
      </c>
      <c r="E136" s="84" t="s">
        <v>0</v>
      </c>
      <c r="F136" s="85" t="s">
        <v>351</v>
      </c>
      <c r="G136" s="86" t="s">
        <v>352</v>
      </c>
      <c r="H136" s="153" t="s">
        <v>345</v>
      </c>
      <c r="I136" s="147" t="s">
        <v>219</v>
      </c>
      <c r="J136" s="86">
        <v>4</v>
      </c>
      <c r="K136" s="154" t="s">
        <v>0</v>
      </c>
      <c r="L136" s="88"/>
      <c r="M136" s="110" t="s">
        <v>0</v>
      </c>
      <c r="N136" s="110" t="s">
        <v>0</v>
      </c>
      <c r="O136" s="110" t="s">
        <v>0</v>
      </c>
      <c r="P136" s="110" t="s">
        <v>0</v>
      </c>
      <c r="Q136" s="110" t="s">
        <v>0</v>
      </c>
      <c r="R136" s="108">
        <f>SUM(Tableau8[[#This Row],[Indicative
     /PPE]:[Autre]])</f>
        <v>0</v>
      </c>
      <c r="S136" s="110" t="s">
        <v>0</v>
      </c>
      <c r="T136" s="110" t="s">
        <v>0</v>
      </c>
      <c r="U136" s="110" t="s">
        <v>0</v>
      </c>
      <c r="V136" s="110" t="s">
        <v>0</v>
      </c>
      <c r="W136" s="110" t="s">
        <v>0</v>
      </c>
      <c r="X136" s="109">
        <f t="shared" si="10"/>
        <v>0</v>
      </c>
      <c r="Y136" s="89" t="s">
        <v>0</v>
      </c>
      <c r="Z136" s="89" t="s">
        <v>0</v>
      </c>
      <c r="AA136" s="89" t="s">
        <v>0</v>
      </c>
      <c r="AB136" s="91" t="s">
        <v>0</v>
      </c>
      <c r="AC136" s="110" t="s">
        <v>0</v>
      </c>
      <c r="AD136" s="110" t="s">
        <v>0</v>
      </c>
      <c r="AE136" s="110" t="s">
        <v>0</v>
      </c>
      <c r="AF136" s="155">
        <f t="shared" si="11"/>
        <v>0</v>
      </c>
      <c r="AG136" s="92"/>
      <c r="AH136" s="111" t="s">
        <v>346</v>
      </c>
      <c r="AI136" s="156">
        <v>0</v>
      </c>
      <c r="AJ136" s="156">
        <v>0</v>
      </c>
      <c r="AK136" s="111">
        <f>SUM(Tableau8[[#This Row],[Terrain
(a)]:[Construction
(b)]])</f>
        <v>0</v>
      </c>
      <c r="AL136" s="95"/>
      <c r="AM136" s="157" t="s">
        <v>310</v>
      </c>
      <c r="AN136" s="147" t="s">
        <v>82</v>
      </c>
      <c r="AO136" s="102">
        <v>38748</v>
      </c>
      <c r="AP136" s="158" t="s">
        <v>0</v>
      </c>
      <c r="AQ136" s="113" t="s">
        <v>0</v>
      </c>
      <c r="AR136" s="100"/>
      <c r="AS136" s="101"/>
      <c r="AT136" s="102"/>
      <c r="AU136" s="103"/>
      <c r="AV136" s="104"/>
      <c r="AW136" s="105"/>
      <c r="AX136" s="106"/>
      <c r="AY136" s="106"/>
      <c r="AZ136" s="106"/>
      <c r="BA136" s="106"/>
      <c r="BB136" s="103"/>
      <c r="BC136" s="106"/>
      <c r="BD136" s="106"/>
      <c r="BE136" s="106"/>
      <c r="BF136" s="106"/>
      <c r="BG136" s="106"/>
      <c r="BH136" s="106"/>
      <c r="BI136" s="106"/>
      <c r="BJ136" s="150"/>
      <c r="BK136" s="150"/>
      <c r="BL136" s="150"/>
      <c r="BM136" s="150"/>
      <c r="BN136" s="150"/>
      <c r="BO136" s="150"/>
      <c r="BP136" s="150"/>
      <c r="BQ136" s="150"/>
      <c r="BR136" s="150"/>
      <c r="BS136" s="150"/>
      <c r="BT136" s="150"/>
      <c r="BU136" s="150"/>
      <c r="BV136" s="150"/>
      <c r="BW136" s="150"/>
    </row>
    <row r="137" spans="1:75" s="151" customFormat="1" ht="13.5" hidden="1" customHeight="1" thickBot="1" x14ac:dyDescent="0.25">
      <c r="A137" s="82"/>
      <c r="B137" s="83"/>
      <c r="C137" s="107" t="str">
        <f t="shared" si="9"/>
        <v>Chemin des Prés-Verts 18</v>
      </c>
      <c r="D137" s="107" t="str">
        <f t="shared" si="9"/>
        <v>La Chaux-de-Fonds</v>
      </c>
      <c r="E137" s="84" t="s">
        <v>0</v>
      </c>
      <c r="F137" s="85" t="s">
        <v>353</v>
      </c>
      <c r="G137" s="86" t="s">
        <v>354</v>
      </c>
      <c r="H137" s="153" t="s">
        <v>355</v>
      </c>
      <c r="I137" s="147" t="s">
        <v>219</v>
      </c>
      <c r="J137" s="86">
        <v>5</v>
      </c>
      <c r="K137" s="154" t="s">
        <v>0</v>
      </c>
      <c r="L137" s="88"/>
      <c r="M137" s="110" t="s">
        <v>0</v>
      </c>
      <c r="N137" s="110" t="s">
        <v>0</v>
      </c>
      <c r="O137" s="110" t="s">
        <v>0</v>
      </c>
      <c r="P137" s="110" t="s">
        <v>0</v>
      </c>
      <c r="Q137" s="110" t="s">
        <v>0</v>
      </c>
      <c r="R137" s="108">
        <f>SUM(Tableau8[[#This Row],[Indicative
     /PPE]:[Autre]])</f>
        <v>0</v>
      </c>
      <c r="S137" s="110" t="s">
        <v>0</v>
      </c>
      <c r="T137" s="110" t="s">
        <v>0</v>
      </c>
      <c r="U137" s="110" t="s">
        <v>0</v>
      </c>
      <c r="V137" s="110" t="s">
        <v>0</v>
      </c>
      <c r="W137" s="110" t="s">
        <v>0</v>
      </c>
      <c r="X137" s="109">
        <f t="shared" si="10"/>
        <v>0</v>
      </c>
      <c r="Y137" s="89" t="s">
        <v>0</v>
      </c>
      <c r="Z137" s="89" t="s">
        <v>0</v>
      </c>
      <c r="AA137" s="89" t="s">
        <v>0</v>
      </c>
      <c r="AB137" s="91" t="s">
        <v>0</v>
      </c>
      <c r="AC137" s="110" t="s">
        <v>0</v>
      </c>
      <c r="AD137" s="110" t="s">
        <v>0</v>
      </c>
      <c r="AE137" s="110" t="s">
        <v>0</v>
      </c>
      <c r="AF137" s="155">
        <f t="shared" si="11"/>
        <v>0</v>
      </c>
      <c r="AG137" s="92"/>
      <c r="AH137" s="111" t="s">
        <v>356</v>
      </c>
      <c r="AI137" s="156">
        <v>0</v>
      </c>
      <c r="AJ137" s="156">
        <v>0</v>
      </c>
      <c r="AK137" s="111">
        <f>SUM(Tableau8[[#This Row],[Terrain
(a)]:[Construction
(b)]])</f>
        <v>0</v>
      </c>
      <c r="AL137" s="95"/>
      <c r="AM137" s="157" t="s">
        <v>342</v>
      </c>
      <c r="AN137" s="147" t="s">
        <v>82</v>
      </c>
      <c r="AO137" s="102">
        <v>38533</v>
      </c>
      <c r="AP137" s="158" t="s">
        <v>0</v>
      </c>
      <c r="AQ137" s="113" t="s">
        <v>0</v>
      </c>
      <c r="AR137" s="100"/>
      <c r="AS137" s="101"/>
      <c r="AT137" s="102"/>
      <c r="AU137" s="103"/>
      <c r="AV137" s="104"/>
      <c r="AW137" s="105"/>
      <c r="AX137" s="106"/>
      <c r="AY137" s="106"/>
      <c r="AZ137" s="106"/>
      <c r="BA137" s="106"/>
      <c r="BB137" s="103"/>
      <c r="BC137" s="106"/>
      <c r="BD137" s="106"/>
      <c r="BE137" s="106"/>
      <c r="BF137" s="106"/>
      <c r="BG137" s="106"/>
      <c r="BH137" s="106"/>
      <c r="BI137" s="106"/>
      <c r="BJ137" s="150"/>
      <c r="BK137" s="150"/>
      <c r="BL137" s="150"/>
      <c r="BM137" s="150"/>
      <c r="BN137" s="150"/>
      <c r="BO137" s="150"/>
      <c r="BP137" s="150"/>
      <c r="BQ137" s="150"/>
      <c r="BR137" s="150"/>
      <c r="BS137" s="150"/>
      <c r="BT137" s="150"/>
      <c r="BU137" s="150"/>
      <c r="BV137" s="150"/>
      <c r="BW137" s="150"/>
    </row>
    <row r="138" spans="1:75" s="151" customFormat="1" ht="13.5" hidden="1" customHeight="1" thickBot="1" x14ac:dyDescent="0.25">
      <c r="A138" s="82"/>
      <c r="B138" s="83"/>
      <c r="C138" s="107" t="str">
        <f t="shared" si="9"/>
        <v>Chemin des Prés-Verts 18</v>
      </c>
      <c r="D138" s="107" t="str">
        <f t="shared" si="9"/>
        <v>La Chaux-de-Fonds</v>
      </c>
      <c r="E138" s="84" t="s">
        <v>0</v>
      </c>
      <c r="F138" s="85" t="s">
        <v>357</v>
      </c>
      <c r="G138" s="86" t="s">
        <v>358</v>
      </c>
      <c r="H138" s="153" t="s">
        <v>345</v>
      </c>
      <c r="I138" s="147" t="s">
        <v>219</v>
      </c>
      <c r="J138" s="86">
        <v>6</v>
      </c>
      <c r="K138" s="154" t="s">
        <v>0</v>
      </c>
      <c r="L138" s="88"/>
      <c r="M138" s="110" t="s">
        <v>0</v>
      </c>
      <c r="N138" s="110" t="s">
        <v>0</v>
      </c>
      <c r="O138" s="110" t="s">
        <v>0</v>
      </c>
      <c r="P138" s="110" t="s">
        <v>0</v>
      </c>
      <c r="Q138" s="110" t="s">
        <v>0</v>
      </c>
      <c r="R138" s="108">
        <f>SUM(Tableau8[[#This Row],[Indicative
     /PPE]:[Autre]])</f>
        <v>0</v>
      </c>
      <c r="S138" s="110" t="s">
        <v>0</v>
      </c>
      <c r="T138" s="110" t="s">
        <v>0</v>
      </c>
      <c r="U138" s="110" t="s">
        <v>0</v>
      </c>
      <c r="V138" s="110" t="s">
        <v>0</v>
      </c>
      <c r="W138" s="110" t="s">
        <v>0</v>
      </c>
      <c r="X138" s="109">
        <f t="shared" si="10"/>
        <v>0</v>
      </c>
      <c r="Y138" s="89" t="s">
        <v>0</v>
      </c>
      <c r="Z138" s="89" t="s">
        <v>0</v>
      </c>
      <c r="AA138" s="89" t="s">
        <v>0</v>
      </c>
      <c r="AB138" s="91" t="s">
        <v>0</v>
      </c>
      <c r="AC138" s="110" t="s">
        <v>0</v>
      </c>
      <c r="AD138" s="110" t="s">
        <v>0</v>
      </c>
      <c r="AE138" s="110" t="s">
        <v>0</v>
      </c>
      <c r="AF138" s="155">
        <f t="shared" si="11"/>
        <v>0</v>
      </c>
      <c r="AG138" s="92"/>
      <c r="AH138" s="111" t="s">
        <v>346</v>
      </c>
      <c r="AI138" s="156">
        <v>0</v>
      </c>
      <c r="AJ138" s="156">
        <v>0</v>
      </c>
      <c r="AK138" s="111">
        <f>SUM(Tableau8[[#This Row],[Terrain
(a)]:[Construction
(b)]])</f>
        <v>0</v>
      </c>
      <c r="AL138" s="95"/>
      <c r="AM138" s="157" t="s">
        <v>307</v>
      </c>
      <c r="AN138" s="147" t="s">
        <v>82</v>
      </c>
      <c r="AO138" s="102">
        <v>38442</v>
      </c>
      <c r="AP138" s="158" t="s">
        <v>0</v>
      </c>
      <c r="AQ138" s="113" t="s">
        <v>0</v>
      </c>
      <c r="AR138" s="100"/>
      <c r="AS138" s="101"/>
      <c r="AT138" s="102"/>
      <c r="AU138" s="103"/>
      <c r="AV138" s="104"/>
      <c r="AW138" s="105"/>
      <c r="AX138" s="106"/>
      <c r="AY138" s="106"/>
      <c r="AZ138" s="106"/>
      <c r="BA138" s="106"/>
      <c r="BB138" s="103"/>
      <c r="BC138" s="106"/>
      <c r="BD138" s="106"/>
      <c r="BE138" s="106"/>
      <c r="BF138" s="106"/>
      <c r="BG138" s="106"/>
      <c r="BH138" s="106"/>
      <c r="BI138" s="106"/>
      <c r="BJ138" s="150"/>
      <c r="BK138" s="150"/>
      <c r="BL138" s="150"/>
      <c r="BM138" s="150"/>
      <c r="BN138" s="150"/>
      <c r="BO138" s="150"/>
      <c r="BP138" s="150"/>
      <c r="BQ138" s="150"/>
      <c r="BR138" s="150"/>
      <c r="BS138" s="150"/>
      <c r="BT138" s="150"/>
      <c r="BU138" s="150"/>
      <c r="BV138" s="150"/>
      <c r="BW138" s="150"/>
    </row>
    <row r="139" spans="1:75" s="151" customFormat="1" ht="13.5" hidden="1" customHeight="1" thickBot="1" x14ac:dyDescent="0.25">
      <c r="A139" s="82"/>
      <c r="B139" s="83"/>
      <c r="C139" s="107" t="str">
        <f t="shared" ref="C139:D147" si="12">C138</f>
        <v>Chemin des Prés-Verts 18</v>
      </c>
      <c r="D139" s="107" t="str">
        <f t="shared" si="12"/>
        <v>La Chaux-de-Fonds</v>
      </c>
      <c r="E139" s="84" t="s">
        <v>0</v>
      </c>
      <c r="F139" s="85" t="s">
        <v>359</v>
      </c>
      <c r="G139" s="86" t="s">
        <v>360</v>
      </c>
      <c r="H139" s="153" t="s">
        <v>345</v>
      </c>
      <c r="I139" s="147" t="s">
        <v>219</v>
      </c>
      <c r="J139" s="86">
        <v>7</v>
      </c>
      <c r="K139" s="154" t="s">
        <v>0</v>
      </c>
      <c r="L139" s="88"/>
      <c r="M139" s="110" t="s">
        <v>0</v>
      </c>
      <c r="N139" s="110" t="s">
        <v>0</v>
      </c>
      <c r="O139" s="110" t="s">
        <v>0</v>
      </c>
      <c r="P139" s="110" t="s">
        <v>0</v>
      </c>
      <c r="Q139" s="110" t="s">
        <v>0</v>
      </c>
      <c r="R139" s="108">
        <f>SUM(Tableau8[[#This Row],[Indicative
     /PPE]:[Autre]])</f>
        <v>0</v>
      </c>
      <c r="S139" s="110" t="s">
        <v>0</v>
      </c>
      <c r="T139" s="110" t="s">
        <v>0</v>
      </c>
      <c r="U139" s="110" t="s">
        <v>0</v>
      </c>
      <c r="V139" s="110" t="s">
        <v>0</v>
      </c>
      <c r="W139" s="110" t="s">
        <v>0</v>
      </c>
      <c r="X139" s="109">
        <f t="shared" si="10"/>
        <v>0</v>
      </c>
      <c r="Y139" s="89" t="s">
        <v>0</v>
      </c>
      <c r="Z139" s="89" t="s">
        <v>0</v>
      </c>
      <c r="AA139" s="89" t="s">
        <v>0</v>
      </c>
      <c r="AB139" s="91" t="s">
        <v>0</v>
      </c>
      <c r="AC139" s="110" t="s">
        <v>0</v>
      </c>
      <c r="AD139" s="110" t="s">
        <v>0</v>
      </c>
      <c r="AE139" s="110" t="s">
        <v>0</v>
      </c>
      <c r="AF139" s="155">
        <f t="shared" si="11"/>
        <v>0</v>
      </c>
      <c r="AG139" s="92"/>
      <c r="AH139" s="111" t="s">
        <v>346</v>
      </c>
      <c r="AI139" s="156">
        <v>0</v>
      </c>
      <c r="AJ139" s="156">
        <v>0</v>
      </c>
      <c r="AK139" s="111">
        <f>SUM(Tableau8[[#This Row],[Terrain
(a)]:[Construction
(b)]])</f>
        <v>0</v>
      </c>
      <c r="AL139" s="95"/>
      <c r="AM139" s="157" t="s">
        <v>313</v>
      </c>
      <c r="AN139" s="147" t="s">
        <v>82</v>
      </c>
      <c r="AO139" s="102">
        <v>38533</v>
      </c>
      <c r="AP139" s="158" t="s">
        <v>0</v>
      </c>
      <c r="AQ139" s="113" t="s">
        <v>0</v>
      </c>
      <c r="AR139" s="100"/>
      <c r="AS139" s="101"/>
      <c r="AT139" s="102"/>
      <c r="AU139" s="103"/>
      <c r="AV139" s="104"/>
      <c r="AW139" s="105"/>
      <c r="AX139" s="106"/>
      <c r="AY139" s="106"/>
      <c r="AZ139" s="106"/>
      <c r="BA139" s="106"/>
      <c r="BB139" s="103"/>
      <c r="BC139" s="106"/>
      <c r="BD139" s="106"/>
      <c r="BE139" s="106"/>
      <c r="BF139" s="106"/>
      <c r="BG139" s="106"/>
      <c r="BH139" s="106"/>
      <c r="BI139" s="106"/>
      <c r="BJ139" s="150"/>
      <c r="BK139" s="150"/>
      <c r="BL139" s="150"/>
      <c r="BM139" s="150"/>
      <c r="BN139" s="150"/>
      <c r="BO139" s="150"/>
      <c r="BP139" s="150"/>
      <c r="BQ139" s="150"/>
      <c r="BR139" s="150"/>
      <c r="BS139" s="150"/>
      <c r="BT139" s="150"/>
      <c r="BU139" s="150"/>
      <c r="BV139" s="150"/>
      <c r="BW139" s="150"/>
    </row>
    <row r="140" spans="1:75" ht="13.5" hidden="1" customHeight="1" thickBot="1" x14ac:dyDescent="0.25">
      <c r="A140" s="82"/>
      <c r="B140" s="83"/>
      <c r="C140" s="107" t="str">
        <f t="shared" si="12"/>
        <v>Chemin des Prés-Verts 18</v>
      </c>
      <c r="D140" s="107" t="str">
        <f t="shared" si="12"/>
        <v>La Chaux-de-Fonds</v>
      </c>
      <c r="E140" s="84" t="s">
        <v>0</v>
      </c>
      <c r="F140" s="85" t="s">
        <v>361</v>
      </c>
      <c r="G140" s="86" t="s">
        <v>362</v>
      </c>
      <c r="H140" s="153" t="s">
        <v>355</v>
      </c>
      <c r="I140" s="147" t="s">
        <v>219</v>
      </c>
      <c r="J140" s="86">
        <v>8</v>
      </c>
      <c r="K140" s="154" t="s">
        <v>0</v>
      </c>
      <c r="L140" s="88"/>
      <c r="M140" s="110" t="s">
        <v>0</v>
      </c>
      <c r="N140" s="110" t="s">
        <v>0</v>
      </c>
      <c r="O140" s="110" t="s">
        <v>0</v>
      </c>
      <c r="P140" s="110" t="s">
        <v>0</v>
      </c>
      <c r="Q140" s="110" t="s">
        <v>0</v>
      </c>
      <c r="R140" s="108">
        <f>SUM(Tableau8[[#This Row],[Indicative
     /PPE]:[Autre]])</f>
        <v>0</v>
      </c>
      <c r="S140" s="110" t="s">
        <v>0</v>
      </c>
      <c r="T140" s="110" t="s">
        <v>0</v>
      </c>
      <c r="U140" s="110" t="s">
        <v>0</v>
      </c>
      <c r="V140" s="110" t="s">
        <v>0</v>
      </c>
      <c r="W140" s="110" t="s">
        <v>0</v>
      </c>
      <c r="X140" s="109">
        <f t="shared" si="10"/>
        <v>0</v>
      </c>
      <c r="Y140" s="89" t="s">
        <v>0</v>
      </c>
      <c r="Z140" s="89" t="s">
        <v>0</v>
      </c>
      <c r="AA140" s="89" t="s">
        <v>0</v>
      </c>
      <c r="AB140" s="91" t="s">
        <v>0</v>
      </c>
      <c r="AC140" s="110" t="s">
        <v>0</v>
      </c>
      <c r="AD140" s="110" t="s">
        <v>0</v>
      </c>
      <c r="AE140" s="110" t="s">
        <v>0</v>
      </c>
      <c r="AF140" s="155">
        <f t="shared" si="11"/>
        <v>0</v>
      </c>
      <c r="AG140" s="92"/>
      <c r="AH140" s="111" t="s">
        <v>356</v>
      </c>
      <c r="AI140" s="156">
        <v>0</v>
      </c>
      <c r="AJ140" s="156">
        <v>0</v>
      </c>
      <c r="AK140" s="111">
        <f>SUM(Tableau8[[#This Row],[Terrain
(a)]:[Construction
(b)]])</f>
        <v>0</v>
      </c>
      <c r="AL140" s="95"/>
      <c r="AM140" s="157" t="s">
        <v>320</v>
      </c>
      <c r="AN140" s="147" t="s">
        <v>82</v>
      </c>
      <c r="AO140" s="102">
        <v>38442</v>
      </c>
      <c r="AP140" s="158" t="s">
        <v>0</v>
      </c>
      <c r="AQ140" s="113" t="s">
        <v>0</v>
      </c>
      <c r="AR140" s="100"/>
      <c r="AS140" s="101"/>
      <c r="AT140" s="102"/>
      <c r="AU140" s="103"/>
      <c r="AV140" s="104"/>
      <c r="AW140" s="105"/>
      <c r="AX140" s="106"/>
      <c r="AY140" s="106"/>
      <c r="AZ140" s="106"/>
      <c r="BA140" s="106"/>
      <c r="BB140" s="103"/>
      <c r="BC140" s="106"/>
      <c r="BD140" s="106"/>
      <c r="BE140" s="106"/>
      <c r="BF140" s="106"/>
      <c r="BG140" s="106"/>
      <c r="BH140" s="106"/>
      <c r="BI140" s="106"/>
    </row>
    <row r="141" spans="1:75" ht="13.5" hidden="1" customHeight="1" thickBot="1" x14ac:dyDescent="0.25">
      <c r="A141" s="82"/>
      <c r="B141" s="83"/>
      <c r="C141" s="107" t="str">
        <f t="shared" si="12"/>
        <v>Chemin des Prés-Verts 18</v>
      </c>
      <c r="D141" s="107" t="str">
        <f t="shared" si="12"/>
        <v>La Chaux-de-Fonds</v>
      </c>
      <c r="E141" s="84" t="s">
        <v>0</v>
      </c>
      <c r="F141" s="85" t="s">
        <v>363</v>
      </c>
      <c r="G141" s="86" t="s">
        <v>364</v>
      </c>
      <c r="H141" s="153" t="s">
        <v>355</v>
      </c>
      <c r="I141" s="147" t="s">
        <v>219</v>
      </c>
      <c r="J141" s="86">
        <v>9</v>
      </c>
      <c r="K141" s="154" t="s">
        <v>0</v>
      </c>
      <c r="L141" s="88"/>
      <c r="M141" s="110" t="s">
        <v>0</v>
      </c>
      <c r="N141" s="110" t="s">
        <v>0</v>
      </c>
      <c r="O141" s="110" t="s">
        <v>0</v>
      </c>
      <c r="P141" s="110" t="s">
        <v>0</v>
      </c>
      <c r="Q141" s="110" t="s">
        <v>0</v>
      </c>
      <c r="R141" s="108">
        <f>SUM(Tableau8[[#This Row],[Indicative
     /PPE]:[Autre]])</f>
        <v>0</v>
      </c>
      <c r="S141" s="110" t="s">
        <v>0</v>
      </c>
      <c r="T141" s="110" t="s">
        <v>0</v>
      </c>
      <c r="U141" s="110" t="s">
        <v>0</v>
      </c>
      <c r="V141" s="110" t="s">
        <v>0</v>
      </c>
      <c r="W141" s="110" t="s">
        <v>0</v>
      </c>
      <c r="X141" s="109">
        <f t="shared" si="10"/>
        <v>0</v>
      </c>
      <c r="Y141" s="89" t="s">
        <v>0</v>
      </c>
      <c r="Z141" s="89" t="s">
        <v>0</v>
      </c>
      <c r="AA141" s="89" t="s">
        <v>0</v>
      </c>
      <c r="AB141" s="91" t="s">
        <v>0</v>
      </c>
      <c r="AC141" s="110" t="s">
        <v>0</v>
      </c>
      <c r="AD141" s="110" t="s">
        <v>0</v>
      </c>
      <c r="AE141" s="110" t="s">
        <v>0</v>
      </c>
      <c r="AF141" s="155">
        <f t="shared" si="11"/>
        <v>0</v>
      </c>
      <c r="AG141" s="92"/>
      <c r="AH141" s="111" t="s">
        <v>356</v>
      </c>
      <c r="AI141" s="156">
        <v>0</v>
      </c>
      <c r="AJ141" s="156">
        <v>0</v>
      </c>
      <c r="AK141" s="111">
        <f>SUM(Tableau8[[#This Row],[Terrain
(a)]:[Construction
(b)]])</f>
        <v>0</v>
      </c>
      <c r="AL141" s="95"/>
      <c r="AM141" s="157" t="s">
        <v>332</v>
      </c>
      <c r="AN141" s="147" t="s">
        <v>82</v>
      </c>
      <c r="AO141" s="102">
        <v>38687</v>
      </c>
      <c r="AP141" s="158" t="s">
        <v>0</v>
      </c>
      <c r="AQ141" s="113" t="s">
        <v>0</v>
      </c>
      <c r="AR141" s="100"/>
      <c r="AS141" s="101"/>
      <c r="AT141" s="102"/>
      <c r="AU141" s="103"/>
      <c r="AV141" s="104"/>
      <c r="AW141" s="105"/>
      <c r="AX141" s="106"/>
      <c r="AY141" s="106"/>
      <c r="AZ141" s="106"/>
      <c r="BA141" s="106"/>
      <c r="BB141" s="103"/>
      <c r="BC141" s="106"/>
      <c r="BD141" s="106"/>
      <c r="BE141" s="106"/>
      <c r="BF141" s="106"/>
      <c r="BG141" s="106"/>
      <c r="BH141" s="106"/>
      <c r="BI141" s="106"/>
    </row>
    <row r="142" spans="1:75" ht="13.5" hidden="1" customHeight="1" thickBot="1" x14ac:dyDescent="0.25">
      <c r="A142" s="82"/>
      <c r="B142" s="83"/>
      <c r="C142" s="107" t="str">
        <f t="shared" si="12"/>
        <v>Chemin des Prés-Verts 18</v>
      </c>
      <c r="D142" s="107" t="str">
        <f t="shared" si="12"/>
        <v>La Chaux-de-Fonds</v>
      </c>
      <c r="E142" s="84" t="s">
        <v>0</v>
      </c>
      <c r="F142" s="85" t="s">
        <v>365</v>
      </c>
      <c r="G142" s="86" t="s">
        <v>366</v>
      </c>
      <c r="H142" s="153" t="s">
        <v>355</v>
      </c>
      <c r="I142" s="147" t="s">
        <v>219</v>
      </c>
      <c r="J142" s="86">
        <v>10</v>
      </c>
      <c r="K142" s="154" t="s">
        <v>0</v>
      </c>
      <c r="L142" s="88"/>
      <c r="M142" s="110" t="s">
        <v>0</v>
      </c>
      <c r="N142" s="110" t="s">
        <v>0</v>
      </c>
      <c r="O142" s="110" t="s">
        <v>0</v>
      </c>
      <c r="P142" s="110" t="s">
        <v>0</v>
      </c>
      <c r="Q142" s="110" t="s">
        <v>0</v>
      </c>
      <c r="R142" s="108">
        <f>SUM(Tableau8[[#This Row],[Indicative
     /PPE]:[Autre]])</f>
        <v>0</v>
      </c>
      <c r="S142" s="110" t="s">
        <v>0</v>
      </c>
      <c r="T142" s="110" t="s">
        <v>0</v>
      </c>
      <c r="U142" s="110" t="s">
        <v>0</v>
      </c>
      <c r="V142" s="110" t="s">
        <v>0</v>
      </c>
      <c r="W142" s="110" t="s">
        <v>0</v>
      </c>
      <c r="X142" s="109">
        <f t="shared" si="10"/>
        <v>0</v>
      </c>
      <c r="Y142" s="89" t="s">
        <v>0</v>
      </c>
      <c r="Z142" s="89" t="s">
        <v>0</v>
      </c>
      <c r="AA142" s="89" t="s">
        <v>0</v>
      </c>
      <c r="AB142" s="91" t="s">
        <v>0</v>
      </c>
      <c r="AC142" s="110" t="s">
        <v>0</v>
      </c>
      <c r="AD142" s="110" t="s">
        <v>0</v>
      </c>
      <c r="AE142" s="110" t="s">
        <v>0</v>
      </c>
      <c r="AF142" s="155">
        <f t="shared" si="11"/>
        <v>0</v>
      </c>
      <c r="AG142" s="92"/>
      <c r="AH142" s="111" t="s">
        <v>356</v>
      </c>
      <c r="AI142" s="156">
        <v>0</v>
      </c>
      <c r="AJ142" s="156">
        <v>0</v>
      </c>
      <c r="AK142" s="111">
        <f>SUM(Tableau8[[#This Row],[Terrain
(a)]:[Construction
(b)]])</f>
        <v>0</v>
      </c>
      <c r="AL142" s="95"/>
      <c r="AM142" s="157" t="s">
        <v>335</v>
      </c>
      <c r="AN142" s="147" t="s">
        <v>82</v>
      </c>
      <c r="AO142" s="102">
        <v>38533</v>
      </c>
      <c r="AP142" s="158" t="s">
        <v>0</v>
      </c>
      <c r="AQ142" s="113" t="s">
        <v>0</v>
      </c>
      <c r="AR142" s="100"/>
      <c r="AS142" s="101"/>
      <c r="AT142" s="102"/>
      <c r="AU142" s="103"/>
      <c r="AV142" s="104"/>
      <c r="AW142" s="105"/>
      <c r="AX142" s="106"/>
      <c r="AY142" s="106"/>
      <c r="AZ142" s="106"/>
      <c r="BA142" s="106"/>
      <c r="BB142" s="103"/>
      <c r="BC142" s="106"/>
      <c r="BD142" s="106"/>
      <c r="BE142" s="106"/>
      <c r="BF142" s="106"/>
      <c r="BG142" s="106"/>
      <c r="BH142" s="106"/>
      <c r="BI142" s="106"/>
    </row>
    <row r="143" spans="1:75" ht="13.5" hidden="1" customHeight="1" thickBot="1" x14ac:dyDescent="0.25">
      <c r="A143" s="82"/>
      <c r="B143" s="83"/>
      <c r="C143" s="107" t="str">
        <f t="shared" si="12"/>
        <v>Chemin des Prés-Verts 18</v>
      </c>
      <c r="D143" s="107" t="str">
        <f t="shared" si="12"/>
        <v>La Chaux-de-Fonds</v>
      </c>
      <c r="E143" s="84" t="s">
        <v>0</v>
      </c>
      <c r="F143" s="85" t="s">
        <v>367</v>
      </c>
      <c r="G143" s="86" t="s">
        <v>368</v>
      </c>
      <c r="H143" s="153" t="s">
        <v>163</v>
      </c>
      <c r="I143" s="147" t="s">
        <v>369</v>
      </c>
      <c r="J143" s="86">
        <v>1</v>
      </c>
      <c r="K143" s="154" t="s">
        <v>0</v>
      </c>
      <c r="L143" s="88"/>
      <c r="M143" s="110" t="s">
        <v>0</v>
      </c>
      <c r="N143" s="110" t="s">
        <v>0</v>
      </c>
      <c r="O143" s="110" t="s">
        <v>0</v>
      </c>
      <c r="P143" s="110" t="s">
        <v>0</v>
      </c>
      <c r="Q143" s="110" t="s">
        <v>0</v>
      </c>
      <c r="R143" s="108">
        <f>SUM(Tableau8[[#This Row],[Indicative
     /PPE]:[Autre]])</f>
        <v>0</v>
      </c>
      <c r="S143" s="110" t="s">
        <v>0</v>
      </c>
      <c r="T143" s="110" t="s">
        <v>0</v>
      </c>
      <c r="U143" s="110" t="s">
        <v>0</v>
      </c>
      <c r="V143" s="110" t="s">
        <v>0</v>
      </c>
      <c r="W143" s="110" t="s">
        <v>0</v>
      </c>
      <c r="X143" s="109">
        <f t="shared" si="10"/>
        <v>0</v>
      </c>
      <c r="Y143" s="89" t="s">
        <v>0</v>
      </c>
      <c r="Z143" s="89" t="s">
        <v>0</v>
      </c>
      <c r="AA143" s="89" t="s">
        <v>0</v>
      </c>
      <c r="AB143" s="91" t="s">
        <v>0</v>
      </c>
      <c r="AC143" s="110" t="s">
        <v>0</v>
      </c>
      <c r="AD143" s="110" t="s">
        <v>0</v>
      </c>
      <c r="AE143" s="110" t="s">
        <v>0</v>
      </c>
      <c r="AF143" s="155">
        <f t="shared" si="11"/>
        <v>0</v>
      </c>
      <c r="AG143" s="92"/>
      <c r="AH143" s="111">
        <v>10000</v>
      </c>
      <c r="AI143" s="156">
        <v>0</v>
      </c>
      <c r="AJ143" s="156">
        <v>0</v>
      </c>
      <c r="AK143" s="111">
        <f>SUM(Tableau8[[#This Row],[Terrain
(a)]:[Construction
(b)]])</f>
        <v>0</v>
      </c>
      <c r="AL143" s="95"/>
      <c r="AM143" s="157" t="s">
        <v>370</v>
      </c>
      <c r="AN143" s="147" t="s">
        <v>82</v>
      </c>
      <c r="AO143" s="102">
        <v>38533</v>
      </c>
      <c r="AP143" s="158" t="s">
        <v>0</v>
      </c>
      <c r="AQ143" s="113" t="s">
        <v>0</v>
      </c>
      <c r="AR143" s="100"/>
      <c r="AS143" s="101"/>
      <c r="AT143" s="102"/>
      <c r="AU143" s="103"/>
      <c r="AV143" s="104"/>
      <c r="AW143" s="105"/>
      <c r="AX143" s="106"/>
      <c r="AY143" s="106"/>
      <c r="AZ143" s="106"/>
      <c r="BA143" s="106"/>
      <c r="BB143" s="103"/>
      <c r="BC143" s="106"/>
      <c r="BD143" s="106"/>
      <c r="BE143" s="106"/>
      <c r="BF143" s="106"/>
      <c r="BG143" s="106"/>
      <c r="BH143" s="106"/>
      <c r="BI143" s="106"/>
    </row>
    <row r="144" spans="1:75" ht="13.5" hidden="1" customHeight="1" thickBot="1" x14ac:dyDescent="0.25">
      <c r="A144" s="82"/>
      <c r="B144" s="83"/>
      <c r="C144" s="107" t="str">
        <f t="shared" si="12"/>
        <v>Chemin des Prés-Verts 18</v>
      </c>
      <c r="D144" s="107" t="str">
        <f t="shared" si="12"/>
        <v>La Chaux-de-Fonds</v>
      </c>
      <c r="E144" s="84" t="s">
        <v>0</v>
      </c>
      <c r="F144" s="85" t="s">
        <v>371</v>
      </c>
      <c r="G144" s="86" t="s">
        <v>372</v>
      </c>
      <c r="H144" s="153" t="s">
        <v>163</v>
      </c>
      <c r="I144" s="147" t="s">
        <v>369</v>
      </c>
      <c r="J144" s="86">
        <v>2</v>
      </c>
      <c r="K144" s="154" t="s">
        <v>0</v>
      </c>
      <c r="L144" s="88"/>
      <c r="M144" s="110" t="s">
        <v>0</v>
      </c>
      <c r="N144" s="110" t="s">
        <v>0</v>
      </c>
      <c r="O144" s="110" t="s">
        <v>0</v>
      </c>
      <c r="P144" s="110" t="s">
        <v>0</v>
      </c>
      <c r="Q144" s="110" t="s">
        <v>0</v>
      </c>
      <c r="R144" s="108">
        <f>SUM(Tableau8[[#This Row],[Indicative
     /PPE]:[Autre]])</f>
        <v>0</v>
      </c>
      <c r="S144" s="110" t="s">
        <v>0</v>
      </c>
      <c r="T144" s="110" t="s">
        <v>0</v>
      </c>
      <c r="U144" s="110" t="s">
        <v>0</v>
      </c>
      <c r="V144" s="110" t="s">
        <v>0</v>
      </c>
      <c r="W144" s="110" t="s">
        <v>0</v>
      </c>
      <c r="X144" s="109">
        <f t="shared" si="10"/>
        <v>0</v>
      </c>
      <c r="Y144" s="89" t="s">
        <v>0</v>
      </c>
      <c r="Z144" s="89" t="s">
        <v>0</v>
      </c>
      <c r="AA144" s="89" t="s">
        <v>0</v>
      </c>
      <c r="AB144" s="91" t="s">
        <v>0</v>
      </c>
      <c r="AC144" s="110" t="s">
        <v>0</v>
      </c>
      <c r="AD144" s="110" t="s">
        <v>0</v>
      </c>
      <c r="AE144" s="110" t="s">
        <v>0</v>
      </c>
      <c r="AF144" s="155">
        <f t="shared" si="11"/>
        <v>0</v>
      </c>
      <c r="AG144" s="92"/>
      <c r="AH144" s="111">
        <v>10000</v>
      </c>
      <c r="AI144" s="156">
        <v>0</v>
      </c>
      <c r="AJ144" s="156">
        <v>0</v>
      </c>
      <c r="AK144" s="111">
        <f>SUM(Tableau8[[#This Row],[Terrain
(a)]:[Construction
(b)]])</f>
        <v>0</v>
      </c>
      <c r="AL144" s="95"/>
      <c r="AM144" s="157" t="s">
        <v>329</v>
      </c>
      <c r="AN144" s="147" t="s">
        <v>82</v>
      </c>
      <c r="AO144" s="102">
        <v>38504</v>
      </c>
      <c r="AP144" s="158" t="s">
        <v>0</v>
      </c>
      <c r="AQ144" s="113" t="s">
        <v>0</v>
      </c>
      <c r="AR144" s="100"/>
      <c r="AS144" s="101"/>
      <c r="AT144" s="102"/>
      <c r="AU144" s="103"/>
      <c r="AV144" s="104"/>
      <c r="AW144" s="105"/>
      <c r="AX144" s="106"/>
      <c r="AY144" s="106"/>
      <c r="AZ144" s="106"/>
      <c r="BA144" s="106"/>
      <c r="BB144" s="103"/>
      <c r="BC144" s="106"/>
      <c r="BD144" s="106"/>
      <c r="BE144" s="106"/>
      <c r="BF144" s="106"/>
      <c r="BG144" s="106"/>
      <c r="BH144" s="106"/>
      <c r="BI144" s="106"/>
    </row>
    <row r="145" spans="1:75" ht="13.5" hidden="1" customHeight="1" thickBot="1" x14ac:dyDescent="0.25">
      <c r="A145" s="82"/>
      <c r="B145" s="83"/>
      <c r="C145" s="107" t="str">
        <f t="shared" si="12"/>
        <v>Chemin des Prés-Verts 18</v>
      </c>
      <c r="D145" s="107" t="str">
        <f t="shared" si="12"/>
        <v>La Chaux-de-Fonds</v>
      </c>
      <c r="E145" s="84" t="s">
        <v>0</v>
      </c>
      <c r="F145" s="85" t="s">
        <v>373</v>
      </c>
      <c r="G145" s="86" t="s">
        <v>374</v>
      </c>
      <c r="H145" s="153" t="s">
        <v>163</v>
      </c>
      <c r="I145" s="147" t="s">
        <v>369</v>
      </c>
      <c r="J145" s="86">
        <v>3</v>
      </c>
      <c r="K145" s="154" t="s">
        <v>0</v>
      </c>
      <c r="L145" s="88"/>
      <c r="M145" s="110" t="s">
        <v>0</v>
      </c>
      <c r="N145" s="110" t="s">
        <v>0</v>
      </c>
      <c r="O145" s="110" t="s">
        <v>0</v>
      </c>
      <c r="P145" s="110" t="s">
        <v>0</v>
      </c>
      <c r="Q145" s="110" t="s">
        <v>0</v>
      </c>
      <c r="R145" s="108">
        <f>SUM(Tableau8[[#This Row],[Indicative
     /PPE]:[Autre]])</f>
        <v>0</v>
      </c>
      <c r="S145" s="110" t="s">
        <v>0</v>
      </c>
      <c r="T145" s="110" t="s">
        <v>0</v>
      </c>
      <c r="U145" s="110" t="s">
        <v>0</v>
      </c>
      <c r="V145" s="110" t="s">
        <v>0</v>
      </c>
      <c r="W145" s="110" t="s">
        <v>0</v>
      </c>
      <c r="X145" s="109">
        <f t="shared" si="10"/>
        <v>0</v>
      </c>
      <c r="Y145" s="89" t="s">
        <v>0</v>
      </c>
      <c r="Z145" s="89" t="s">
        <v>0</v>
      </c>
      <c r="AA145" s="89" t="s">
        <v>0</v>
      </c>
      <c r="AB145" s="91" t="s">
        <v>0</v>
      </c>
      <c r="AC145" s="110" t="s">
        <v>0</v>
      </c>
      <c r="AD145" s="110" t="s">
        <v>0</v>
      </c>
      <c r="AE145" s="110" t="s">
        <v>0</v>
      </c>
      <c r="AF145" s="155">
        <f t="shared" si="11"/>
        <v>0</v>
      </c>
      <c r="AG145" s="92"/>
      <c r="AH145" s="111">
        <v>10000</v>
      </c>
      <c r="AI145" s="156">
        <v>0</v>
      </c>
      <c r="AJ145" s="156">
        <v>0</v>
      </c>
      <c r="AK145" s="111">
        <f>SUM(Tableau8[[#This Row],[Terrain
(a)]:[Construction
(b)]])</f>
        <v>0</v>
      </c>
      <c r="AL145" s="95"/>
      <c r="AM145" s="157" t="s">
        <v>338</v>
      </c>
      <c r="AN145" s="147" t="s">
        <v>82</v>
      </c>
      <c r="AO145" s="102">
        <v>38533</v>
      </c>
      <c r="AP145" s="158" t="s">
        <v>0</v>
      </c>
      <c r="AQ145" s="113" t="s">
        <v>0</v>
      </c>
      <c r="AR145" s="100"/>
      <c r="AS145" s="101"/>
      <c r="AT145" s="102"/>
      <c r="AU145" s="103"/>
      <c r="AV145" s="104"/>
      <c r="AW145" s="105"/>
      <c r="AX145" s="106"/>
      <c r="AY145" s="106"/>
      <c r="AZ145" s="106"/>
      <c r="BA145" s="106"/>
      <c r="BB145" s="103"/>
      <c r="BC145" s="106"/>
      <c r="BD145" s="106"/>
      <c r="BE145" s="106"/>
      <c r="BF145" s="106"/>
      <c r="BG145" s="106"/>
      <c r="BH145" s="106"/>
      <c r="BI145" s="106"/>
    </row>
    <row r="146" spans="1:75" ht="13.5" hidden="1" customHeight="1" thickBot="1" x14ac:dyDescent="0.25">
      <c r="A146" s="82"/>
      <c r="B146" s="83"/>
      <c r="C146" s="107" t="str">
        <f t="shared" si="12"/>
        <v>Chemin des Prés-Verts 18</v>
      </c>
      <c r="D146" s="107" t="str">
        <f t="shared" si="12"/>
        <v>La Chaux-de-Fonds</v>
      </c>
      <c r="E146" s="84" t="s">
        <v>0</v>
      </c>
      <c r="F146" s="85" t="s">
        <v>375</v>
      </c>
      <c r="G146" s="86" t="s">
        <v>376</v>
      </c>
      <c r="H146" s="153" t="s">
        <v>163</v>
      </c>
      <c r="I146" s="147" t="s">
        <v>369</v>
      </c>
      <c r="J146" s="86">
        <v>4</v>
      </c>
      <c r="K146" s="154" t="s">
        <v>0</v>
      </c>
      <c r="L146" s="88"/>
      <c r="M146" s="110" t="s">
        <v>0</v>
      </c>
      <c r="N146" s="110" t="s">
        <v>0</v>
      </c>
      <c r="O146" s="110" t="s">
        <v>0</v>
      </c>
      <c r="P146" s="110" t="s">
        <v>0</v>
      </c>
      <c r="Q146" s="110" t="s">
        <v>0</v>
      </c>
      <c r="R146" s="108">
        <f>SUM(Tableau8[[#This Row],[Indicative
     /PPE]:[Autre]])</f>
        <v>0</v>
      </c>
      <c r="S146" s="110" t="s">
        <v>0</v>
      </c>
      <c r="T146" s="110" t="s">
        <v>0</v>
      </c>
      <c r="U146" s="110" t="s">
        <v>0</v>
      </c>
      <c r="V146" s="110" t="s">
        <v>0</v>
      </c>
      <c r="W146" s="110" t="s">
        <v>0</v>
      </c>
      <c r="X146" s="109">
        <f t="shared" si="10"/>
        <v>0</v>
      </c>
      <c r="Y146" s="89" t="s">
        <v>0</v>
      </c>
      <c r="Z146" s="89" t="s">
        <v>0</v>
      </c>
      <c r="AA146" s="89" t="s">
        <v>0</v>
      </c>
      <c r="AB146" s="91" t="s">
        <v>0</v>
      </c>
      <c r="AC146" s="110" t="s">
        <v>0</v>
      </c>
      <c r="AD146" s="110" t="s">
        <v>0</v>
      </c>
      <c r="AE146" s="110" t="s">
        <v>0</v>
      </c>
      <c r="AF146" s="155">
        <f t="shared" si="11"/>
        <v>0</v>
      </c>
      <c r="AG146" s="92"/>
      <c r="AH146" s="111">
        <v>10000</v>
      </c>
      <c r="AI146" s="156">
        <v>0</v>
      </c>
      <c r="AJ146" s="156">
        <v>0</v>
      </c>
      <c r="AK146" s="111">
        <f>SUM(Tableau8[[#This Row],[Terrain
(a)]:[Construction
(b)]])</f>
        <v>0</v>
      </c>
      <c r="AL146" s="95"/>
      <c r="AM146" s="157" t="s">
        <v>316</v>
      </c>
      <c r="AN146" s="147" t="s">
        <v>82</v>
      </c>
      <c r="AO146" s="102">
        <v>38625</v>
      </c>
      <c r="AP146" s="158" t="s">
        <v>0</v>
      </c>
      <c r="AQ146" s="113" t="s">
        <v>0</v>
      </c>
      <c r="AR146" s="100"/>
      <c r="AS146" s="101"/>
      <c r="AT146" s="102"/>
      <c r="AU146" s="103"/>
      <c r="AV146" s="104"/>
      <c r="AW146" s="105"/>
      <c r="AX146" s="106"/>
      <c r="AY146" s="106"/>
      <c r="AZ146" s="106"/>
      <c r="BA146" s="106"/>
      <c r="BB146" s="103"/>
      <c r="BC146" s="106"/>
      <c r="BD146" s="106"/>
      <c r="BE146" s="106"/>
      <c r="BF146" s="106"/>
      <c r="BG146" s="106"/>
      <c r="BH146" s="106"/>
      <c r="BI146" s="106"/>
    </row>
    <row r="147" spans="1:75" ht="13.5" hidden="1" customHeight="1" thickBot="1" x14ac:dyDescent="0.25">
      <c r="A147" s="82"/>
      <c r="B147" s="83"/>
      <c r="C147" s="114" t="str">
        <f t="shared" si="12"/>
        <v>Chemin des Prés-Verts 18</v>
      </c>
      <c r="D147" s="115" t="str">
        <f t="shared" si="12"/>
        <v>La Chaux-de-Fonds</v>
      </c>
      <c r="E147" s="116" t="s">
        <v>0</v>
      </c>
      <c r="F147" s="117" t="s">
        <v>377</v>
      </c>
      <c r="G147" s="118" t="s">
        <v>378</v>
      </c>
      <c r="H147" s="159" t="s">
        <v>163</v>
      </c>
      <c r="I147" s="160" t="s">
        <v>369</v>
      </c>
      <c r="J147" s="118">
        <v>5</v>
      </c>
      <c r="K147" s="161" t="s">
        <v>0</v>
      </c>
      <c r="L147" s="88"/>
      <c r="M147" s="162" t="s">
        <v>0</v>
      </c>
      <c r="N147" s="163" t="s">
        <v>0</v>
      </c>
      <c r="O147" s="163" t="s">
        <v>0</v>
      </c>
      <c r="P147" s="163" t="s">
        <v>0</v>
      </c>
      <c r="Q147" s="163" t="s">
        <v>0</v>
      </c>
      <c r="R147" s="164">
        <f>SUM(Tableau8[[#This Row],[Indicative
     /PPE]:[Autre]])</f>
        <v>0</v>
      </c>
      <c r="S147" s="165" t="s">
        <v>0</v>
      </c>
      <c r="T147" s="163" t="s">
        <v>0</v>
      </c>
      <c r="U147" s="163" t="s">
        <v>0</v>
      </c>
      <c r="V147" s="163" t="s">
        <v>0</v>
      </c>
      <c r="W147" s="163" t="s">
        <v>0</v>
      </c>
      <c r="X147" s="166">
        <f t="shared" si="10"/>
        <v>0</v>
      </c>
      <c r="Y147" s="123" t="s">
        <v>0</v>
      </c>
      <c r="Z147" s="120" t="s">
        <v>0</v>
      </c>
      <c r="AA147" s="120" t="s">
        <v>0</v>
      </c>
      <c r="AB147" s="122" t="s">
        <v>0</v>
      </c>
      <c r="AC147" s="165" t="s">
        <v>0</v>
      </c>
      <c r="AD147" s="163" t="s">
        <v>0</v>
      </c>
      <c r="AE147" s="163" t="s">
        <v>0</v>
      </c>
      <c r="AF147" s="167">
        <f t="shared" si="11"/>
        <v>0</v>
      </c>
      <c r="AG147" s="92"/>
      <c r="AH147" s="173">
        <v>10000</v>
      </c>
      <c r="AI147" s="169">
        <v>0</v>
      </c>
      <c r="AJ147" s="169">
        <v>0</v>
      </c>
      <c r="AK147" s="170">
        <f>SUM(Tableau8[[#This Row],[Terrain
(a)]:[Construction
(b)]])</f>
        <v>0</v>
      </c>
      <c r="AL147" s="95"/>
      <c r="AM147" s="171" t="s">
        <v>379</v>
      </c>
      <c r="AN147" s="160" t="s">
        <v>82</v>
      </c>
      <c r="AO147" s="132">
        <v>38653</v>
      </c>
      <c r="AP147" s="172" t="s">
        <v>0</v>
      </c>
      <c r="AQ147" s="134" t="s">
        <v>0</v>
      </c>
      <c r="AR147" s="100"/>
      <c r="AS147" s="131"/>
      <c r="AT147" s="102"/>
      <c r="AU147" s="103"/>
      <c r="AV147" s="104"/>
      <c r="AW147" s="105"/>
      <c r="AX147" s="106"/>
      <c r="AY147" s="106"/>
      <c r="AZ147" s="106"/>
      <c r="BA147" s="106"/>
      <c r="BB147" s="103"/>
      <c r="BC147" s="106"/>
      <c r="BD147" s="106"/>
      <c r="BE147" s="106"/>
      <c r="BF147" s="106"/>
      <c r="BG147" s="106"/>
      <c r="BH147" s="106"/>
      <c r="BI147" s="106"/>
    </row>
    <row r="148" spans="1:75" ht="13.5" customHeight="1" thickBot="1" x14ac:dyDescent="0.25">
      <c r="A148" s="82"/>
      <c r="B148" s="83"/>
      <c r="C148" s="107" t="s">
        <v>380</v>
      </c>
      <c r="D148" s="107" t="s">
        <v>71</v>
      </c>
      <c r="E148" s="84" t="s">
        <v>0</v>
      </c>
      <c r="F148" s="85" t="s">
        <v>381</v>
      </c>
      <c r="G148" s="86">
        <v>17507</v>
      </c>
      <c r="H148" s="153" t="s">
        <v>382</v>
      </c>
      <c r="I148" s="147">
        <v>2</v>
      </c>
      <c r="J148" s="86" t="s">
        <v>383</v>
      </c>
      <c r="K148" s="154">
        <v>5.5</v>
      </c>
      <c r="L148" s="88"/>
      <c r="M148" s="110" t="s">
        <v>0</v>
      </c>
      <c r="N148" s="110" t="s">
        <v>0</v>
      </c>
      <c r="O148" s="110" t="s">
        <v>0</v>
      </c>
      <c r="P148" s="110" t="s">
        <v>0</v>
      </c>
      <c r="Q148" s="110" t="s">
        <v>0</v>
      </c>
      <c r="R148" s="108">
        <f>SUM(Tableau8[[#This Row],[Indicative
     /PPE]:[Autre]])</f>
        <v>0</v>
      </c>
      <c r="S148" s="110">
        <v>269</v>
      </c>
      <c r="T148" s="110" t="s">
        <v>0</v>
      </c>
      <c r="U148" s="110" t="s">
        <v>0</v>
      </c>
      <c r="V148" s="110" t="s">
        <v>0</v>
      </c>
      <c r="W148" s="110" t="s">
        <v>0</v>
      </c>
      <c r="X148" s="109">
        <f t="shared" si="10"/>
        <v>269</v>
      </c>
      <c r="Y148" s="89" t="s">
        <v>0</v>
      </c>
      <c r="Z148" s="89" t="s">
        <v>0</v>
      </c>
      <c r="AA148" s="89" t="s">
        <v>0</v>
      </c>
      <c r="AB148" s="91" t="s">
        <v>0</v>
      </c>
      <c r="AC148" s="110" t="s">
        <v>0</v>
      </c>
      <c r="AD148" s="110" t="s">
        <v>0</v>
      </c>
      <c r="AE148" s="110" t="s">
        <v>0</v>
      </c>
      <c r="AF148" s="155">
        <f t="shared" si="11"/>
        <v>0</v>
      </c>
      <c r="AG148" s="92"/>
      <c r="AH148" s="111">
        <v>560000</v>
      </c>
      <c r="AI148" s="156">
        <v>0</v>
      </c>
      <c r="AJ148" s="156">
        <v>0</v>
      </c>
      <c r="AK148" s="111">
        <f>SUM(Tableau8[[#This Row],[Terrain
(a)]:[Construction
(b)]])</f>
        <v>0</v>
      </c>
      <c r="AL148" s="95"/>
      <c r="AM148" s="157" t="s">
        <v>384</v>
      </c>
      <c r="AN148" s="147" t="s">
        <v>82</v>
      </c>
      <c r="AO148" s="102">
        <v>38807</v>
      </c>
      <c r="AP148" s="158" t="s">
        <v>0</v>
      </c>
      <c r="AQ148" s="113" t="s">
        <v>0</v>
      </c>
      <c r="AR148" s="100"/>
      <c r="AS148" s="101" t="str">
        <f>Tableau8[[#This Row],[Adresse]]</f>
        <v>Rue des Combettes 14</v>
      </c>
      <c r="AT148" s="174">
        <v>37987</v>
      </c>
      <c r="AU148" s="174">
        <v>38588</v>
      </c>
      <c r="AV148" s="175">
        <f>Tableau8[[#This Row],[Fin]]-Tableau8[[#This Row],[Début]]</f>
        <v>601</v>
      </c>
      <c r="AW148" s="176"/>
      <c r="AX148" s="177"/>
      <c r="AY148" s="177"/>
      <c r="AZ148" s="177"/>
      <c r="BA148" s="177"/>
      <c r="BB148" s="174"/>
      <c r="BC148" s="177"/>
      <c r="BD148" s="177"/>
      <c r="BE148" s="177"/>
      <c r="BF148" s="177" t="s">
        <v>224</v>
      </c>
      <c r="BG148" s="177"/>
      <c r="BH148" s="177"/>
      <c r="BI148" s="177"/>
    </row>
    <row r="149" spans="1:75" ht="13.5" customHeight="1" thickBot="1" x14ac:dyDescent="0.25">
      <c r="A149" s="82"/>
      <c r="B149" s="83"/>
      <c r="C149" s="114" t="s">
        <v>385</v>
      </c>
      <c r="D149" s="115" t="s">
        <v>71</v>
      </c>
      <c r="E149" s="116" t="s">
        <v>0</v>
      </c>
      <c r="F149" s="117" t="s">
        <v>386</v>
      </c>
      <c r="G149" s="118">
        <v>17506</v>
      </c>
      <c r="H149" s="159" t="s">
        <v>382</v>
      </c>
      <c r="I149" s="160">
        <v>2</v>
      </c>
      <c r="J149" s="118" t="s">
        <v>387</v>
      </c>
      <c r="K149" s="161">
        <v>5.5</v>
      </c>
      <c r="L149" s="88"/>
      <c r="M149" s="162" t="s">
        <v>0</v>
      </c>
      <c r="N149" s="163" t="s">
        <v>0</v>
      </c>
      <c r="O149" s="163" t="s">
        <v>0</v>
      </c>
      <c r="P149" s="163" t="s">
        <v>0</v>
      </c>
      <c r="Q149" s="163" t="s">
        <v>0</v>
      </c>
      <c r="R149" s="164">
        <f>SUM(Tableau8[[#This Row],[Indicative
     /PPE]:[Autre]])</f>
        <v>0</v>
      </c>
      <c r="S149" s="163">
        <v>339</v>
      </c>
      <c r="T149" s="163" t="s">
        <v>0</v>
      </c>
      <c r="U149" s="163" t="s">
        <v>0</v>
      </c>
      <c r="V149" s="163" t="s">
        <v>0</v>
      </c>
      <c r="W149" s="163" t="s">
        <v>0</v>
      </c>
      <c r="X149" s="166">
        <f t="shared" si="10"/>
        <v>339</v>
      </c>
      <c r="Y149" s="123" t="s">
        <v>0</v>
      </c>
      <c r="Z149" s="120" t="s">
        <v>0</v>
      </c>
      <c r="AA149" s="120" t="s">
        <v>0</v>
      </c>
      <c r="AB149" s="122" t="s">
        <v>0</v>
      </c>
      <c r="AC149" s="165" t="s">
        <v>0</v>
      </c>
      <c r="AD149" s="163" t="s">
        <v>0</v>
      </c>
      <c r="AE149" s="163" t="s">
        <v>0</v>
      </c>
      <c r="AF149" s="167">
        <f t="shared" si="11"/>
        <v>0</v>
      </c>
      <c r="AG149" s="92"/>
      <c r="AH149" s="173">
        <v>540000</v>
      </c>
      <c r="AI149" s="169">
        <v>0</v>
      </c>
      <c r="AJ149" s="169">
        <v>0</v>
      </c>
      <c r="AK149" s="170">
        <f>SUM(Tableau8[[#This Row],[Terrain
(a)]:[Construction
(b)]])</f>
        <v>0</v>
      </c>
      <c r="AL149" s="95"/>
      <c r="AM149" s="171" t="s">
        <v>388</v>
      </c>
      <c r="AN149" s="160" t="s">
        <v>82</v>
      </c>
      <c r="AO149" s="132">
        <v>38807</v>
      </c>
      <c r="AP149" s="172" t="s">
        <v>0</v>
      </c>
      <c r="AQ149" s="134" t="s">
        <v>0</v>
      </c>
      <c r="AR149" s="100"/>
      <c r="AS149" s="131" t="str">
        <f>Tableau8[[#This Row],[Adresse]]</f>
        <v>Rue des Combettes 16</v>
      </c>
      <c r="AT149" s="132">
        <f>AT148</f>
        <v>37987</v>
      </c>
      <c r="AU149" s="132">
        <v>38532</v>
      </c>
      <c r="AV149" s="133">
        <f>Tableau8[[#This Row],[Fin]]-Tableau8[[#This Row],[Début]]</f>
        <v>545</v>
      </c>
      <c r="AW149" s="116"/>
      <c r="AX149" s="134"/>
      <c r="AY149" s="134"/>
      <c r="AZ149" s="134"/>
      <c r="BA149" s="134"/>
      <c r="BB149" s="132"/>
      <c r="BC149" s="134"/>
      <c r="BD149" s="134"/>
      <c r="BE149" s="134"/>
      <c r="BF149" s="134" t="str">
        <f>BF148</f>
        <v>Philippe Schultheiss</v>
      </c>
      <c r="BG149" s="134"/>
      <c r="BH149" s="134"/>
      <c r="BI149" s="134"/>
    </row>
    <row r="150" spans="1:75" s="179" customFormat="1" ht="13.5" hidden="1" customHeight="1" thickBot="1" x14ac:dyDescent="0.25">
      <c r="A150" s="82"/>
      <c r="B150" s="83"/>
      <c r="C150" s="107" t="s">
        <v>389</v>
      </c>
      <c r="D150" s="107" t="s">
        <v>71</v>
      </c>
      <c r="E150" s="84" t="s">
        <v>0</v>
      </c>
      <c r="F150" s="85" t="s">
        <v>390</v>
      </c>
      <c r="G150" s="86" t="s">
        <v>391</v>
      </c>
      <c r="H150" s="153" t="s">
        <v>78</v>
      </c>
      <c r="I150" s="147" t="s">
        <v>86</v>
      </c>
      <c r="J150" s="86" t="s">
        <v>387</v>
      </c>
      <c r="K150" s="154">
        <v>4.5</v>
      </c>
      <c r="L150" s="88"/>
      <c r="M150" s="110">
        <v>89</v>
      </c>
      <c r="N150" s="110">
        <v>37.9</v>
      </c>
      <c r="O150" s="110" t="s">
        <v>0</v>
      </c>
      <c r="P150" s="110">
        <v>3.8</v>
      </c>
      <c r="Q150" s="110" t="s">
        <v>0</v>
      </c>
      <c r="R150" s="108">
        <f>SUM(Tableau8[[#This Row],[Indicative
     /PPE]:[Autre]])</f>
        <v>130.70000000000002</v>
      </c>
      <c r="S150" s="110" t="s">
        <v>0</v>
      </c>
      <c r="T150" s="110" t="s">
        <v>0</v>
      </c>
      <c r="U150" s="110" t="s">
        <v>0</v>
      </c>
      <c r="V150" s="110" t="s">
        <v>0</v>
      </c>
      <c r="W150" s="110" t="s">
        <v>0</v>
      </c>
      <c r="X150" s="109">
        <f t="shared" si="10"/>
        <v>0</v>
      </c>
      <c r="Y150" s="89" t="s">
        <v>0</v>
      </c>
      <c r="Z150" s="89" t="s">
        <v>0</v>
      </c>
      <c r="AA150" s="89" t="s">
        <v>0</v>
      </c>
      <c r="AB150" s="91" t="s">
        <v>0</v>
      </c>
      <c r="AC150" s="110" t="s">
        <v>0</v>
      </c>
      <c r="AD150" s="110" t="s">
        <v>0</v>
      </c>
      <c r="AE150" s="110" t="s">
        <v>0</v>
      </c>
      <c r="AF150" s="155">
        <f t="shared" si="11"/>
        <v>0</v>
      </c>
      <c r="AG150" s="92"/>
      <c r="AH150" s="111">
        <v>330000</v>
      </c>
      <c r="AI150" s="156" t="s">
        <v>0</v>
      </c>
      <c r="AJ150" s="156" t="s">
        <v>0</v>
      </c>
      <c r="AK150" s="111">
        <f>SUM(Tableau8[[#This Row],[Terrain
(a)]:[Construction
(b)]])</f>
        <v>0</v>
      </c>
      <c r="AL150" s="95"/>
      <c r="AM150" s="157" t="s">
        <v>392</v>
      </c>
      <c r="AN150" s="147" t="s">
        <v>82</v>
      </c>
      <c r="AO150" s="102">
        <v>38803</v>
      </c>
      <c r="AP150" s="158" t="s">
        <v>0</v>
      </c>
      <c r="AQ150" s="113" t="s">
        <v>0</v>
      </c>
      <c r="AR150" s="100"/>
      <c r="AS150" s="101" t="str">
        <f>Tableau8[[#This Row],[Adresse]]</f>
        <v>Les Cornes-Morel 4</v>
      </c>
      <c r="AT150" s="97">
        <v>38231</v>
      </c>
      <c r="AU150" s="97">
        <v>42095</v>
      </c>
      <c r="AV150" s="178">
        <f>Tableau8[[#This Row],[Fin]]-Tableau8[[#This Row],[Début]]</f>
        <v>3864</v>
      </c>
      <c r="AW150" s="84" t="s">
        <v>300</v>
      </c>
      <c r="AX150" s="113" t="s">
        <v>393</v>
      </c>
      <c r="AY150" s="106" t="s">
        <v>302</v>
      </c>
      <c r="AZ150" s="113" t="s">
        <v>394</v>
      </c>
      <c r="BA150" s="106" t="s">
        <v>72</v>
      </c>
      <c r="BB150" s="103">
        <v>37987</v>
      </c>
      <c r="BC150" s="106"/>
      <c r="BD150" s="106"/>
      <c r="BE150" s="113" t="s">
        <v>131</v>
      </c>
      <c r="BF150" s="106" t="s">
        <v>132</v>
      </c>
      <c r="BG150" s="106"/>
      <c r="BH150" s="106"/>
      <c r="BI150" s="106"/>
      <c r="BJ150" s="17"/>
      <c r="BK150" s="17"/>
      <c r="BL150" s="17"/>
      <c r="BM150" s="17"/>
      <c r="BN150" s="17"/>
      <c r="BO150" s="17"/>
      <c r="BP150" s="17"/>
      <c r="BQ150" s="17"/>
      <c r="BR150" s="17"/>
      <c r="BS150" s="17"/>
      <c r="BT150" s="17"/>
      <c r="BU150" s="17"/>
      <c r="BV150" s="17"/>
      <c r="BW150" s="17"/>
    </row>
    <row r="151" spans="1:75" ht="13.5" hidden="1" customHeight="1" thickBot="1" x14ac:dyDescent="0.25">
      <c r="A151" s="82"/>
      <c r="B151" s="83"/>
      <c r="C151" s="107" t="str">
        <f>C150</f>
        <v>Les Cornes-Morel 4</v>
      </c>
      <c r="D151" s="107" t="str">
        <f>D150</f>
        <v>La Chaux-de-Fonds</v>
      </c>
      <c r="E151" s="84" t="str">
        <f>E150</f>
        <v>-</v>
      </c>
      <c r="F151" s="85" t="s">
        <v>395</v>
      </c>
      <c r="G151" s="86" t="s">
        <v>396</v>
      </c>
      <c r="H151" s="153" t="s">
        <v>230</v>
      </c>
      <c r="I151" s="147" t="s">
        <v>397</v>
      </c>
      <c r="J151" s="86" t="s">
        <v>383</v>
      </c>
      <c r="K151" s="154">
        <v>4.5</v>
      </c>
      <c r="L151" s="88"/>
      <c r="M151" s="110">
        <v>105.3</v>
      </c>
      <c r="N151" s="110">
        <v>28.1</v>
      </c>
      <c r="O151" s="110" t="s">
        <v>0</v>
      </c>
      <c r="P151" s="110">
        <v>3.6</v>
      </c>
      <c r="Q151" s="110" t="s">
        <v>0</v>
      </c>
      <c r="R151" s="108">
        <f>SUM(Tableau8[[#This Row],[Indicative
     /PPE]:[Autre]])</f>
        <v>137</v>
      </c>
      <c r="S151" s="110" t="s">
        <v>0</v>
      </c>
      <c r="T151" s="110" t="s">
        <v>0</v>
      </c>
      <c r="U151" s="110" t="s">
        <v>0</v>
      </c>
      <c r="V151" s="110" t="s">
        <v>0</v>
      </c>
      <c r="W151" s="110" t="s">
        <v>0</v>
      </c>
      <c r="X151" s="109">
        <f t="shared" si="10"/>
        <v>0</v>
      </c>
      <c r="Y151" s="89" t="s">
        <v>0</v>
      </c>
      <c r="Z151" s="89" t="s">
        <v>0</v>
      </c>
      <c r="AA151" s="89" t="s">
        <v>0</v>
      </c>
      <c r="AB151" s="91" t="s">
        <v>0</v>
      </c>
      <c r="AC151" s="110" t="s">
        <v>0</v>
      </c>
      <c r="AD151" s="110" t="s">
        <v>0</v>
      </c>
      <c r="AE151" s="110" t="s">
        <v>0</v>
      </c>
      <c r="AF151" s="155">
        <f t="shared" si="11"/>
        <v>0</v>
      </c>
      <c r="AG151" s="92"/>
      <c r="AH151" s="111">
        <v>385000</v>
      </c>
      <c r="AI151" s="156" t="s">
        <v>0</v>
      </c>
      <c r="AJ151" s="156" t="s">
        <v>0</v>
      </c>
      <c r="AK151" s="111">
        <f>SUM(Tableau8[[#This Row],[Terrain
(a)]:[Construction
(b)]])</f>
        <v>0</v>
      </c>
      <c r="AL151" s="95"/>
      <c r="AM151" s="157" t="s">
        <v>398</v>
      </c>
      <c r="AN151" s="147" t="s">
        <v>82</v>
      </c>
      <c r="AO151" s="102">
        <v>38793</v>
      </c>
      <c r="AP151" s="158" t="s">
        <v>0</v>
      </c>
      <c r="AQ151" s="113" t="s">
        <v>0</v>
      </c>
      <c r="AR151" s="100"/>
      <c r="AS151" s="101"/>
      <c r="AT151" s="102"/>
      <c r="AU151" s="103"/>
      <c r="AV151" s="104"/>
      <c r="AW151" s="105"/>
      <c r="AX151" s="106"/>
      <c r="AY151" s="106"/>
      <c r="AZ151" s="106"/>
      <c r="BA151" s="106"/>
      <c r="BB151" s="103"/>
      <c r="BC151" s="106"/>
      <c r="BD151" s="106"/>
      <c r="BE151" s="106"/>
      <c r="BF151" s="106"/>
      <c r="BG151" s="106"/>
      <c r="BH151" s="106"/>
      <c r="BI151" s="106"/>
    </row>
    <row r="152" spans="1:75" ht="13.5" hidden="1" customHeight="1" thickBot="1" x14ac:dyDescent="0.25">
      <c r="A152" s="82"/>
      <c r="B152" s="83"/>
      <c r="C152" s="107" t="str">
        <f t="shared" ref="C152:E163" si="13">C151</f>
        <v>Les Cornes-Morel 4</v>
      </c>
      <c r="D152" s="107" t="str">
        <f t="shared" si="13"/>
        <v>La Chaux-de-Fonds</v>
      </c>
      <c r="E152" s="84" t="str">
        <f t="shared" si="13"/>
        <v>-</v>
      </c>
      <c r="F152" s="85" t="s">
        <v>399</v>
      </c>
      <c r="G152" s="86" t="s">
        <v>400</v>
      </c>
      <c r="H152" s="153" t="s">
        <v>78</v>
      </c>
      <c r="I152" s="147" t="s">
        <v>142</v>
      </c>
      <c r="J152" s="86" t="s">
        <v>387</v>
      </c>
      <c r="K152" s="154">
        <v>4.5</v>
      </c>
      <c r="L152" s="88"/>
      <c r="M152" s="110">
        <v>89</v>
      </c>
      <c r="N152" s="110">
        <v>10</v>
      </c>
      <c r="O152" s="110" t="s">
        <v>0</v>
      </c>
      <c r="P152" s="110">
        <v>3</v>
      </c>
      <c r="Q152" s="110" t="s">
        <v>0</v>
      </c>
      <c r="R152" s="108">
        <f>SUM(Tableau8[[#This Row],[Indicative
     /PPE]:[Autre]])</f>
        <v>102</v>
      </c>
      <c r="S152" s="110" t="s">
        <v>0</v>
      </c>
      <c r="T152" s="110" t="s">
        <v>0</v>
      </c>
      <c r="U152" s="110" t="s">
        <v>0</v>
      </c>
      <c r="V152" s="110" t="s">
        <v>0</v>
      </c>
      <c r="W152" s="110" t="s">
        <v>0</v>
      </c>
      <c r="X152" s="109">
        <f t="shared" si="10"/>
        <v>0</v>
      </c>
      <c r="Y152" s="89" t="s">
        <v>0</v>
      </c>
      <c r="Z152" s="89" t="s">
        <v>0</v>
      </c>
      <c r="AA152" s="89" t="s">
        <v>0</v>
      </c>
      <c r="AB152" s="91" t="s">
        <v>0</v>
      </c>
      <c r="AC152" s="110" t="s">
        <v>0</v>
      </c>
      <c r="AD152" s="110" t="s">
        <v>0</v>
      </c>
      <c r="AE152" s="110" t="s">
        <v>0</v>
      </c>
      <c r="AF152" s="155">
        <f t="shared" si="11"/>
        <v>0</v>
      </c>
      <c r="AG152" s="92"/>
      <c r="AH152" s="111">
        <v>310000</v>
      </c>
      <c r="AI152" s="156" t="s">
        <v>0</v>
      </c>
      <c r="AJ152" s="156" t="s">
        <v>0</v>
      </c>
      <c r="AK152" s="111">
        <f>SUM(Tableau8[[#This Row],[Terrain
(a)]:[Construction
(b)]])</f>
        <v>0</v>
      </c>
      <c r="AL152" s="95"/>
      <c r="AM152" s="157" t="s">
        <v>401</v>
      </c>
      <c r="AN152" s="147" t="s">
        <v>82</v>
      </c>
      <c r="AO152" s="102">
        <v>38793</v>
      </c>
      <c r="AP152" s="158" t="s">
        <v>0</v>
      </c>
      <c r="AQ152" s="113" t="s">
        <v>0</v>
      </c>
      <c r="AR152" s="100"/>
      <c r="AS152" s="101"/>
      <c r="AT152" s="102"/>
      <c r="AU152" s="103"/>
      <c r="AV152" s="104"/>
      <c r="AW152" s="105"/>
      <c r="AX152" s="106"/>
      <c r="AY152" s="106"/>
      <c r="AZ152" s="106"/>
      <c r="BA152" s="106"/>
      <c r="BB152" s="103"/>
      <c r="BC152" s="106"/>
      <c r="BD152" s="106"/>
      <c r="BE152" s="106"/>
      <c r="BF152" s="106"/>
      <c r="BG152" s="106"/>
      <c r="BH152" s="106"/>
      <c r="BI152" s="106"/>
    </row>
    <row r="153" spans="1:75" ht="13.5" hidden="1" customHeight="1" thickBot="1" x14ac:dyDescent="0.25">
      <c r="A153" s="82"/>
      <c r="B153" s="83"/>
      <c r="C153" s="107" t="str">
        <f t="shared" si="13"/>
        <v>Les Cornes-Morel 4</v>
      </c>
      <c r="D153" s="107" t="str">
        <f t="shared" si="13"/>
        <v>La Chaux-de-Fonds</v>
      </c>
      <c r="E153" s="84" t="str">
        <f t="shared" si="13"/>
        <v>-</v>
      </c>
      <c r="F153" s="85" t="s">
        <v>402</v>
      </c>
      <c r="G153" s="86" t="s">
        <v>403</v>
      </c>
      <c r="H153" s="153" t="s">
        <v>404</v>
      </c>
      <c r="I153" s="147" t="s">
        <v>102</v>
      </c>
      <c r="J153" s="113" t="s">
        <v>0</v>
      </c>
      <c r="K153" s="154">
        <v>4.5</v>
      </c>
      <c r="L153" s="88"/>
      <c r="M153" s="110">
        <v>106</v>
      </c>
      <c r="N153" s="110">
        <v>28.4</v>
      </c>
      <c r="O153" s="110" t="s">
        <v>0</v>
      </c>
      <c r="P153" s="110">
        <v>3.6</v>
      </c>
      <c r="Q153" s="110" t="s">
        <v>0</v>
      </c>
      <c r="R153" s="108">
        <f>SUM(Tableau8[[#This Row],[Indicative
     /PPE]:[Autre]])</f>
        <v>138</v>
      </c>
      <c r="S153" s="110" t="s">
        <v>0</v>
      </c>
      <c r="T153" s="110" t="s">
        <v>0</v>
      </c>
      <c r="U153" s="110" t="s">
        <v>0</v>
      </c>
      <c r="V153" s="110" t="s">
        <v>0</v>
      </c>
      <c r="W153" s="110" t="s">
        <v>0</v>
      </c>
      <c r="X153" s="109">
        <f t="shared" si="10"/>
        <v>0</v>
      </c>
      <c r="Y153" s="89" t="s">
        <v>0</v>
      </c>
      <c r="Z153" s="89" t="s">
        <v>0</v>
      </c>
      <c r="AA153" s="89" t="s">
        <v>0</v>
      </c>
      <c r="AB153" s="91" t="s">
        <v>0</v>
      </c>
      <c r="AC153" s="110" t="s">
        <v>0</v>
      </c>
      <c r="AD153" s="110" t="s">
        <v>0</v>
      </c>
      <c r="AE153" s="110" t="s">
        <v>0</v>
      </c>
      <c r="AF153" s="155">
        <f t="shared" si="11"/>
        <v>0</v>
      </c>
      <c r="AG153" s="92"/>
      <c r="AH153" s="111">
        <v>405000</v>
      </c>
      <c r="AI153" s="156" t="s">
        <v>0</v>
      </c>
      <c r="AJ153" s="156" t="s">
        <v>0</v>
      </c>
      <c r="AK153" s="111">
        <f>SUM(Tableau8[[#This Row],[Terrain
(a)]:[Construction
(b)]])</f>
        <v>0</v>
      </c>
      <c r="AL153" s="95"/>
      <c r="AM153" s="157" t="s">
        <v>405</v>
      </c>
      <c r="AN153" s="147" t="s">
        <v>82</v>
      </c>
      <c r="AO153" s="102">
        <v>38806</v>
      </c>
      <c r="AP153" s="158" t="s">
        <v>0</v>
      </c>
      <c r="AQ153" s="113" t="s">
        <v>0</v>
      </c>
      <c r="AR153" s="100"/>
      <c r="AS153" s="101"/>
      <c r="AT153" s="102"/>
      <c r="AU153" s="103"/>
      <c r="AV153" s="104"/>
      <c r="AW153" s="105"/>
      <c r="AX153" s="106"/>
      <c r="AY153" s="106"/>
      <c r="AZ153" s="106"/>
      <c r="BA153" s="106"/>
      <c r="BB153" s="103"/>
      <c r="BC153" s="106"/>
      <c r="BD153" s="106"/>
      <c r="BE153" s="106"/>
      <c r="BF153" s="106"/>
      <c r="BG153" s="106"/>
      <c r="BH153" s="106"/>
      <c r="BI153" s="106"/>
    </row>
    <row r="154" spans="1:75" ht="13.5" hidden="1" customHeight="1" thickBot="1" x14ac:dyDescent="0.25">
      <c r="A154" s="82"/>
      <c r="B154" s="83"/>
      <c r="C154" s="107" t="str">
        <f t="shared" si="13"/>
        <v>Les Cornes-Morel 4</v>
      </c>
      <c r="D154" s="107" t="str">
        <f t="shared" si="13"/>
        <v>La Chaux-de-Fonds</v>
      </c>
      <c r="E154" s="84" t="str">
        <f t="shared" si="13"/>
        <v>-</v>
      </c>
      <c r="F154" s="85" t="s">
        <v>406</v>
      </c>
      <c r="G154" s="86">
        <v>14077</v>
      </c>
      <c r="H154" s="153" t="s">
        <v>218</v>
      </c>
      <c r="I154" s="147" t="s">
        <v>219</v>
      </c>
      <c r="J154" s="86">
        <v>1</v>
      </c>
      <c r="K154" s="154" t="s">
        <v>0</v>
      </c>
      <c r="L154" s="88"/>
      <c r="M154" s="110" t="s">
        <v>0</v>
      </c>
      <c r="N154" s="110" t="s">
        <v>0</v>
      </c>
      <c r="O154" s="110" t="s">
        <v>0</v>
      </c>
      <c r="P154" s="110" t="s">
        <v>0</v>
      </c>
      <c r="Q154" s="110" t="s">
        <v>0</v>
      </c>
      <c r="R154" s="108">
        <f>SUM(Tableau8[[#This Row],[Indicative
     /PPE]:[Autre]])</f>
        <v>0</v>
      </c>
      <c r="S154" s="110" t="s">
        <v>0</v>
      </c>
      <c r="T154" s="110" t="s">
        <v>0</v>
      </c>
      <c r="U154" s="110" t="s">
        <v>0</v>
      </c>
      <c r="V154" s="110" t="s">
        <v>0</v>
      </c>
      <c r="W154" s="110" t="s">
        <v>0</v>
      </c>
      <c r="X154" s="109">
        <f t="shared" si="10"/>
        <v>0</v>
      </c>
      <c r="Y154" s="89" t="s">
        <v>0</v>
      </c>
      <c r="Z154" s="89" t="s">
        <v>0</v>
      </c>
      <c r="AA154" s="89" t="s">
        <v>0</v>
      </c>
      <c r="AB154" s="91" t="s">
        <v>0</v>
      </c>
      <c r="AC154" s="110" t="s">
        <v>0</v>
      </c>
      <c r="AD154" s="110" t="s">
        <v>0</v>
      </c>
      <c r="AE154" s="110" t="s">
        <v>0</v>
      </c>
      <c r="AF154" s="155">
        <f t="shared" si="11"/>
        <v>0</v>
      </c>
      <c r="AG154" s="92"/>
      <c r="AH154" s="111">
        <v>26000</v>
      </c>
      <c r="AI154" s="156" t="s">
        <v>0</v>
      </c>
      <c r="AJ154" s="156" t="s">
        <v>0</v>
      </c>
      <c r="AK154" s="111">
        <f>SUM(Tableau8[[#This Row],[Terrain
(a)]:[Construction
(b)]])</f>
        <v>0</v>
      </c>
      <c r="AL154" s="95"/>
      <c r="AM154" s="157" t="s">
        <v>407</v>
      </c>
      <c r="AN154" s="147" t="s">
        <v>82</v>
      </c>
      <c r="AO154" s="102">
        <v>42095</v>
      </c>
      <c r="AP154" s="158" t="s">
        <v>0</v>
      </c>
      <c r="AQ154" s="113" t="s">
        <v>0</v>
      </c>
      <c r="AR154" s="100"/>
      <c r="AS154" s="101"/>
      <c r="AT154" s="102"/>
      <c r="AU154" s="103"/>
      <c r="AV154" s="104"/>
      <c r="AW154" s="105"/>
      <c r="AX154" s="106"/>
      <c r="AY154" s="106"/>
      <c r="AZ154" s="106"/>
      <c r="BA154" s="106"/>
      <c r="BB154" s="103"/>
      <c r="BC154" s="106"/>
      <c r="BD154" s="106"/>
      <c r="BE154" s="106"/>
      <c r="BF154" s="106"/>
      <c r="BG154" s="106"/>
      <c r="BH154" s="106"/>
      <c r="BI154" s="106"/>
    </row>
    <row r="155" spans="1:75" ht="13.5" hidden="1" customHeight="1" thickBot="1" x14ac:dyDescent="0.25">
      <c r="A155" s="82"/>
      <c r="B155" s="83"/>
      <c r="C155" s="107" t="str">
        <f t="shared" si="13"/>
        <v>Les Cornes-Morel 4</v>
      </c>
      <c r="D155" s="107" t="str">
        <f t="shared" si="13"/>
        <v>La Chaux-de-Fonds</v>
      </c>
      <c r="E155" s="84" t="str">
        <f t="shared" si="13"/>
        <v>-</v>
      </c>
      <c r="F155" s="85" t="s">
        <v>408</v>
      </c>
      <c r="G155" s="86">
        <v>14078</v>
      </c>
      <c r="H155" s="153" t="s">
        <v>218</v>
      </c>
      <c r="I155" s="147" t="s">
        <v>219</v>
      </c>
      <c r="J155" s="86">
        <v>2</v>
      </c>
      <c r="K155" s="154" t="s">
        <v>0</v>
      </c>
      <c r="L155" s="88"/>
      <c r="M155" s="110" t="s">
        <v>0</v>
      </c>
      <c r="N155" s="110" t="s">
        <v>0</v>
      </c>
      <c r="O155" s="110" t="s">
        <v>0</v>
      </c>
      <c r="P155" s="110" t="s">
        <v>0</v>
      </c>
      <c r="Q155" s="110" t="s">
        <v>0</v>
      </c>
      <c r="R155" s="108">
        <f>SUM(Tableau8[[#This Row],[Indicative
     /PPE]:[Autre]])</f>
        <v>0</v>
      </c>
      <c r="S155" s="110" t="s">
        <v>0</v>
      </c>
      <c r="T155" s="110" t="s">
        <v>0</v>
      </c>
      <c r="U155" s="110" t="s">
        <v>0</v>
      </c>
      <c r="V155" s="110" t="s">
        <v>0</v>
      </c>
      <c r="W155" s="110" t="s">
        <v>0</v>
      </c>
      <c r="X155" s="109">
        <f t="shared" si="10"/>
        <v>0</v>
      </c>
      <c r="Y155" s="89" t="s">
        <v>0</v>
      </c>
      <c r="Z155" s="89" t="s">
        <v>0</v>
      </c>
      <c r="AA155" s="89" t="s">
        <v>0</v>
      </c>
      <c r="AB155" s="91" t="s">
        <v>0</v>
      </c>
      <c r="AC155" s="110" t="s">
        <v>0</v>
      </c>
      <c r="AD155" s="110" t="s">
        <v>0</v>
      </c>
      <c r="AE155" s="110" t="s">
        <v>0</v>
      </c>
      <c r="AF155" s="155">
        <f t="shared" si="11"/>
        <v>0</v>
      </c>
      <c r="AG155" s="92"/>
      <c r="AH155" s="111">
        <v>26000</v>
      </c>
      <c r="AI155" s="156" t="s">
        <v>0</v>
      </c>
      <c r="AJ155" s="156" t="s">
        <v>0</v>
      </c>
      <c r="AK155" s="111">
        <f>SUM(Tableau8[[#This Row],[Terrain
(a)]:[Construction
(b)]])</f>
        <v>0</v>
      </c>
      <c r="AL155" s="95"/>
      <c r="AM155" s="157" t="s">
        <v>407</v>
      </c>
      <c r="AN155" s="147" t="s">
        <v>82</v>
      </c>
      <c r="AO155" s="102">
        <v>42095</v>
      </c>
      <c r="AP155" s="158" t="s">
        <v>0</v>
      </c>
      <c r="AQ155" s="113" t="s">
        <v>0</v>
      </c>
      <c r="AR155" s="100"/>
      <c r="AS155" s="101"/>
      <c r="AT155" s="102"/>
      <c r="AU155" s="103"/>
      <c r="AV155" s="104"/>
      <c r="AW155" s="105"/>
      <c r="AX155" s="106"/>
      <c r="AY155" s="106"/>
      <c r="AZ155" s="106"/>
      <c r="BA155" s="106"/>
      <c r="BB155" s="103"/>
      <c r="BC155" s="106"/>
      <c r="BD155" s="106"/>
      <c r="BE155" s="106"/>
      <c r="BF155" s="106"/>
      <c r="BG155" s="106"/>
      <c r="BH155" s="106"/>
      <c r="BI155" s="106"/>
    </row>
    <row r="156" spans="1:75" ht="13.5" hidden="1" customHeight="1" thickBot="1" x14ac:dyDescent="0.25">
      <c r="A156" s="82"/>
      <c r="B156" s="83"/>
      <c r="C156" s="107" t="str">
        <f t="shared" si="13"/>
        <v>Les Cornes-Morel 4</v>
      </c>
      <c r="D156" s="107" t="str">
        <f t="shared" si="13"/>
        <v>La Chaux-de-Fonds</v>
      </c>
      <c r="E156" s="84" t="str">
        <f t="shared" si="13"/>
        <v>-</v>
      </c>
      <c r="F156" s="85" t="s">
        <v>409</v>
      </c>
      <c r="G156" s="86">
        <v>14079</v>
      </c>
      <c r="H156" s="153" t="s">
        <v>218</v>
      </c>
      <c r="I156" s="147" t="s">
        <v>219</v>
      </c>
      <c r="J156" s="86">
        <v>3</v>
      </c>
      <c r="K156" s="154" t="s">
        <v>0</v>
      </c>
      <c r="L156" s="88"/>
      <c r="M156" s="110" t="s">
        <v>0</v>
      </c>
      <c r="N156" s="110" t="s">
        <v>0</v>
      </c>
      <c r="O156" s="110" t="s">
        <v>0</v>
      </c>
      <c r="P156" s="110" t="s">
        <v>0</v>
      </c>
      <c r="Q156" s="110" t="s">
        <v>0</v>
      </c>
      <c r="R156" s="108">
        <f>SUM(Tableau8[[#This Row],[Indicative
     /PPE]:[Autre]])</f>
        <v>0</v>
      </c>
      <c r="S156" s="110" t="s">
        <v>0</v>
      </c>
      <c r="T156" s="110" t="s">
        <v>0</v>
      </c>
      <c r="U156" s="110" t="s">
        <v>0</v>
      </c>
      <c r="V156" s="110" t="s">
        <v>0</v>
      </c>
      <c r="W156" s="110" t="s">
        <v>0</v>
      </c>
      <c r="X156" s="109">
        <f t="shared" si="10"/>
        <v>0</v>
      </c>
      <c r="Y156" s="89" t="s">
        <v>0</v>
      </c>
      <c r="Z156" s="89" t="s">
        <v>0</v>
      </c>
      <c r="AA156" s="89" t="s">
        <v>0</v>
      </c>
      <c r="AB156" s="91" t="s">
        <v>0</v>
      </c>
      <c r="AC156" s="110" t="s">
        <v>0</v>
      </c>
      <c r="AD156" s="110" t="s">
        <v>0</v>
      </c>
      <c r="AE156" s="110" t="s">
        <v>0</v>
      </c>
      <c r="AF156" s="155">
        <f t="shared" si="11"/>
        <v>0</v>
      </c>
      <c r="AG156" s="92"/>
      <c r="AH156" s="111">
        <v>26000</v>
      </c>
      <c r="AI156" s="156" t="s">
        <v>0</v>
      </c>
      <c r="AJ156" s="156" t="s">
        <v>0</v>
      </c>
      <c r="AK156" s="111">
        <f>SUM(Tableau8[[#This Row],[Terrain
(a)]:[Construction
(b)]])</f>
        <v>0</v>
      </c>
      <c r="AL156" s="95"/>
      <c r="AM156" s="157" t="s">
        <v>392</v>
      </c>
      <c r="AN156" s="147" t="s">
        <v>82</v>
      </c>
      <c r="AO156" s="102">
        <v>38803</v>
      </c>
      <c r="AP156" s="158" t="s">
        <v>0</v>
      </c>
      <c r="AQ156" s="113" t="s">
        <v>0</v>
      </c>
      <c r="AR156" s="100"/>
      <c r="AS156" s="101"/>
      <c r="AT156" s="102"/>
      <c r="AU156" s="103"/>
      <c r="AV156" s="104"/>
      <c r="AW156" s="105"/>
      <c r="AX156" s="106"/>
      <c r="AY156" s="106"/>
      <c r="AZ156" s="106"/>
      <c r="BA156" s="106"/>
      <c r="BB156" s="103"/>
      <c r="BC156" s="106"/>
      <c r="BD156" s="106"/>
      <c r="BE156" s="106"/>
      <c r="BF156" s="106"/>
      <c r="BG156" s="106"/>
      <c r="BH156" s="106"/>
      <c r="BI156" s="106"/>
    </row>
    <row r="157" spans="1:75" ht="13.5" hidden="1" customHeight="1" thickBot="1" x14ac:dyDescent="0.25">
      <c r="A157" s="82"/>
      <c r="B157" s="83"/>
      <c r="C157" s="107" t="str">
        <f t="shared" si="13"/>
        <v>Les Cornes-Morel 4</v>
      </c>
      <c r="D157" s="107" t="str">
        <f t="shared" si="13"/>
        <v>La Chaux-de-Fonds</v>
      </c>
      <c r="E157" s="84" t="str">
        <f t="shared" si="13"/>
        <v>-</v>
      </c>
      <c r="F157" s="85" t="s">
        <v>410</v>
      </c>
      <c r="G157" s="86">
        <v>14080</v>
      </c>
      <c r="H157" s="153" t="s">
        <v>218</v>
      </c>
      <c r="I157" s="147" t="s">
        <v>219</v>
      </c>
      <c r="J157" s="86">
        <v>4</v>
      </c>
      <c r="K157" s="154" t="s">
        <v>0</v>
      </c>
      <c r="L157" s="88"/>
      <c r="M157" s="110" t="s">
        <v>0</v>
      </c>
      <c r="N157" s="110" t="s">
        <v>0</v>
      </c>
      <c r="O157" s="110" t="s">
        <v>0</v>
      </c>
      <c r="P157" s="110" t="s">
        <v>0</v>
      </c>
      <c r="Q157" s="110" t="s">
        <v>0</v>
      </c>
      <c r="R157" s="108">
        <f>SUM(Tableau8[[#This Row],[Indicative
     /PPE]:[Autre]])</f>
        <v>0</v>
      </c>
      <c r="S157" s="110" t="s">
        <v>0</v>
      </c>
      <c r="T157" s="110" t="s">
        <v>0</v>
      </c>
      <c r="U157" s="110" t="s">
        <v>0</v>
      </c>
      <c r="V157" s="110" t="s">
        <v>0</v>
      </c>
      <c r="W157" s="110" t="s">
        <v>0</v>
      </c>
      <c r="X157" s="109">
        <f t="shared" si="10"/>
        <v>0</v>
      </c>
      <c r="Y157" s="89" t="s">
        <v>0</v>
      </c>
      <c r="Z157" s="89" t="s">
        <v>0</v>
      </c>
      <c r="AA157" s="89" t="s">
        <v>0</v>
      </c>
      <c r="AB157" s="91" t="s">
        <v>0</v>
      </c>
      <c r="AC157" s="110" t="s">
        <v>0</v>
      </c>
      <c r="AD157" s="110" t="s">
        <v>0</v>
      </c>
      <c r="AE157" s="110" t="s">
        <v>0</v>
      </c>
      <c r="AF157" s="155">
        <f t="shared" si="11"/>
        <v>0</v>
      </c>
      <c r="AG157" s="92"/>
      <c r="AH157" s="111">
        <v>26000</v>
      </c>
      <c r="AI157" s="156" t="s">
        <v>0</v>
      </c>
      <c r="AJ157" s="156" t="s">
        <v>0</v>
      </c>
      <c r="AK157" s="111">
        <f>SUM(Tableau8[[#This Row],[Terrain
(a)]:[Construction
(b)]])</f>
        <v>0</v>
      </c>
      <c r="AL157" s="95"/>
      <c r="AM157" s="157" t="s">
        <v>401</v>
      </c>
      <c r="AN157" s="147" t="s">
        <v>82</v>
      </c>
      <c r="AO157" s="102">
        <v>38793</v>
      </c>
      <c r="AP157" s="158" t="s">
        <v>0</v>
      </c>
      <c r="AQ157" s="113" t="s">
        <v>0</v>
      </c>
      <c r="AR157" s="100"/>
      <c r="AS157" s="101"/>
      <c r="AT157" s="102"/>
      <c r="AU157" s="103"/>
      <c r="AV157" s="104"/>
      <c r="AW157" s="105"/>
      <c r="AX157" s="106"/>
      <c r="AY157" s="106"/>
      <c r="AZ157" s="106"/>
      <c r="BA157" s="106"/>
      <c r="BB157" s="103"/>
      <c r="BC157" s="106"/>
      <c r="BD157" s="106"/>
      <c r="BE157" s="106"/>
      <c r="BF157" s="106"/>
      <c r="BG157" s="106"/>
      <c r="BH157" s="106"/>
      <c r="BI157" s="106"/>
    </row>
    <row r="158" spans="1:75" ht="13.5" hidden="1" customHeight="1" thickBot="1" x14ac:dyDescent="0.25">
      <c r="A158" s="82"/>
      <c r="B158" s="83"/>
      <c r="C158" s="107" t="str">
        <f t="shared" si="13"/>
        <v>Les Cornes-Morel 4</v>
      </c>
      <c r="D158" s="107" t="str">
        <f t="shared" si="13"/>
        <v>La Chaux-de-Fonds</v>
      </c>
      <c r="E158" s="84" t="str">
        <f t="shared" si="13"/>
        <v>-</v>
      </c>
      <c r="F158" s="85" t="s">
        <v>411</v>
      </c>
      <c r="G158" s="86">
        <v>14081</v>
      </c>
      <c r="H158" s="153" t="s">
        <v>218</v>
      </c>
      <c r="I158" s="147" t="s">
        <v>219</v>
      </c>
      <c r="J158" s="86">
        <v>5</v>
      </c>
      <c r="K158" s="154" t="s">
        <v>0</v>
      </c>
      <c r="L158" s="88"/>
      <c r="M158" s="110" t="s">
        <v>0</v>
      </c>
      <c r="N158" s="110" t="s">
        <v>0</v>
      </c>
      <c r="O158" s="110" t="s">
        <v>0</v>
      </c>
      <c r="P158" s="110" t="s">
        <v>0</v>
      </c>
      <c r="Q158" s="110" t="s">
        <v>0</v>
      </c>
      <c r="R158" s="108">
        <f>SUM(Tableau8[[#This Row],[Indicative
     /PPE]:[Autre]])</f>
        <v>0</v>
      </c>
      <c r="S158" s="110" t="s">
        <v>0</v>
      </c>
      <c r="T158" s="110" t="s">
        <v>0</v>
      </c>
      <c r="U158" s="110" t="s">
        <v>0</v>
      </c>
      <c r="V158" s="110" t="s">
        <v>0</v>
      </c>
      <c r="W158" s="110" t="s">
        <v>0</v>
      </c>
      <c r="X158" s="109">
        <f t="shared" si="10"/>
        <v>0</v>
      </c>
      <c r="Y158" s="89" t="s">
        <v>0</v>
      </c>
      <c r="Z158" s="89" t="s">
        <v>0</v>
      </c>
      <c r="AA158" s="89" t="s">
        <v>0</v>
      </c>
      <c r="AB158" s="91" t="s">
        <v>0</v>
      </c>
      <c r="AC158" s="110" t="s">
        <v>0</v>
      </c>
      <c r="AD158" s="110" t="s">
        <v>0</v>
      </c>
      <c r="AE158" s="110" t="s">
        <v>0</v>
      </c>
      <c r="AF158" s="155">
        <f t="shared" si="11"/>
        <v>0</v>
      </c>
      <c r="AG158" s="92"/>
      <c r="AH158" s="111">
        <v>26000</v>
      </c>
      <c r="AI158" s="156" t="s">
        <v>0</v>
      </c>
      <c r="AJ158" s="156" t="s">
        <v>0</v>
      </c>
      <c r="AK158" s="111">
        <f>SUM(Tableau8[[#This Row],[Terrain
(a)]:[Construction
(b)]])</f>
        <v>0</v>
      </c>
      <c r="AL158" s="95"/>
      <c r="AM158" s="157" t="s">
        <v>398</v>
      </c>
      <c r="AN158" s="147" t="s">
        <v>82</v>
      </c>
      <c r="AO158" s="102">
        <v>38793</v>
      </c>
      <c r="AP158" s="158" t="s">
        <v>0</v>
      </c>
      <c r="AQ158" s="113" t="s">
        <v>0</v>
      </c>
      <c r="AR158" s="100"/>
      <c r="AS158" s="101"/>
      <c r="AT158" s="102"/>
      <c r="AU158" s="103"/>
      <c r="AV158" s="104"/>
      <c r="AW158" s="105"/>
      <c r="AX158" s="106"/>
      <c r="AY158" s="106"/>
      <c r="AZ158" s="106"/>
      <c r="BA158" s="106"/>
      <c r="BB158" s="103"/>
      <c r="BC158" s="106"/>
      <c r="BD158" s="106"/>
      <c r="BE158" s="106"/>
      <c r="BF158" s="106"/>
      <c r="BG158" s="106"/>
      <c r="BH158" s="106"/>
      <c r="BI158" s="106"/>
    </row>
    <row r="159" spans="1:75" ht="13.5" hidden="1" customHeight="1" thickBot="1" x14ac:dyDescent="0.25">
      <c r="A159" s="82"/>
      <c r="B159" s="83"/>
      <c r="C159" s="107" t="str">
        <f t="shared" si="13"/>
        <v>Les Cornes-Morel 4</v>
      </c>
      <c r="D159" s="107" t="str">
        <f t="shared" si="13"/>
        <v>La Chaux-de-Fonds</v>
      </c>
      <c r="E159" s="84" t="str">
        <f t="shared" si="13"/>
        <v>-</v>
      </c>
      <c r="F159" s="85" t="s">
        <v>412</v>
      </c>
      <c r="G159" s="86">
        <v>14082</v>
      </c>
      <c r="H159" s="153" t="s">
        <v>218</v>
      </c>
      <c r="I159" s="147" t="s">
        <v>219</v>
      </c>
      <c r="J159" s="86">
        <v>6</v>
      </c>
      <c r="K159" s="154" t="s">
        <v>0</v>
      </c>
      <c r="L159" s="88"/>
      <c r="M159" s="110" t="s">
        <v>0</v>
      </c>
      <c r="N159" s="110" t="s">
        <v>0</v>
      </c>
      <c r="O159" s="110" t="s">
        <v>0</v>
      </c>
      <c r="P159" s="110" t="s">
        <v>0</v>
      </c>
      <c r="Q159" s="110" t="s">
        <v>0</v>
      </c>
      <c r="R159" s="108">
        <f>SUM(Tableau8[[#This Row],[Indicative
     /PPE]:[Autre]])</f>
        <v>0</v>
      </c>
      <c r="S159" s="110" t="s">
        <v>0</v>
      </c>
      <c r="T159" s="110" t="s">
        <v>0</v>
      </c>
      <c r="U159" s="110" t="s">
        <v>0</v>
      </c>
      <c r="V159" s="110" t="s">
        <v>0</v>
      </c>
      <c r="W159" s="110" t="s">
        <v>0</v>
      </c>
      <c r="X159" s="109">
        <f t="shared" si="10"/>
        <v>0</v>
      </c>
      <c r="Y159" s="89" t="s">
        <v>0</v>
      </c>
      <c r="Z159" s="89" t="s">
        <v>0</v>
      </c>
      <c r="AA159" s="89" t="s">
        <v>0</v>
      </c>
      <c r="AB159" s="91" t="s">
        <v>0</v>
      </c>
      <c r="AC159" s="110" t="s">
        <v>0</v>
      </c>
      <c r="AD159" s="110" t="s">
        <v>0</v>
      </c>
      <c r="AE159" s="110" t="s">
        <v>0</v>
      </c>
      <c r="AF159" s="155">
        <f t="shared" si="11"/>
        <v>0</v>
      </c>
      <c r="AG159" s="92"/>
      <c r="AH159" s="111">
        <v>26000</v>
      </c>
      <c r="AI159" s="156" t="s">
        <v>0</v>
      </c>
      <c r="AJ159" s="156" t="s">
        <v>0</v>
      </c>
      <c r="AK159" s="111">
        <f>SUM(Tableau8[[#This Row],[Terrain
(a)]:[Construction
(b)]])</f>
        <v>0</v>
      </c>
      <c r="AL159" s="95"/>
      <c r="AM159" s="157" t="s">
        <v>401</v>
      </c>
      <c r="AN159" s="147" t="s">
        <v>82</v>
      </c>
      <c r="AO159" s="102">
        <v>38793</v>
      </c>
      <c r="AP159" s="158" t="s">
        <v>0</v>
      </c>
      <c r="AQ159" s="113" t="s">
        <v>0</v>
      </c>
      <c r="AR159" s="100"/>
      <c r="AS159" s="101"/>
      <c r="AT159" s="102"/>
      <c r="AU159" s="103"/>
      <c r="AV159" s="104"/>
      <c r="AW159" s="105"/>
      <c r="AX159" s="106"/>
      <c r="AY159" s="106"/>
      <c r="AZ159" s="106"/>
      <c r="BA159" s="106"/>
      <c r="BB159" s="103"/>
      <c r="BC159" s="106"/>
      <c r="BD159" s="106"/>
      <c r="BE159" s="106"/>
      <c r="BF159" s="106"/>
      <c r="BG159" s="106"/>
      <c r="BH159" s="106"/>
      <c r="BI159" s="106"/>
    </row>
    <row r="160" spans="1:75" ht="13.5" hidden="1" customHeight="1" thickBot="1" x14ac:dyDescent="0.25">
      <c r="A160" s="82"/>
      <c r="B160" s="83"/>
      <c r="C160" s="107" t="str">
        <f t="shared" si="13"/>
        <v>Les Cornes-Morel 4</v>
      </c>
      <c r="D160" s="107" t="str">
        <f t="shared" si="13"/>
        <v>La Chaux-de-Fonds</v>
      </c>
      <c r="E160" s="84" t="str">
        <f t="shared" si="13"/>
        <v>-</v>
      </c>
      <c r="F160" s="85" t="s">
        <v>413</v>
      </c>
      <c r="G160" s="86">
        <v>14083</v>
      </c>
      <c r="H160" s="153" t="s">
        <v>218</v>
      </c>
      <c r="I160" s="147" t="s">
        <v>219</v>
      </c>
      <c r="J160" s="86">
        <v>7</v>
      </c>
      <c r="K160" s="154" t="s">
        <v>0</v>
      </c>
      <c r="L160" s="88"/>
      <c r="M160" s="110" t="s">
        <v>0</v>
      </c>
      <c r="N160" s="110" t="s">
        <v>0</v>
      </c>
      <c r="O160" s="110" t="s">
        <v>0</v>
      </c>
      <c r="P160" s="110" t="s">
        <v>0</v>
      </c>
      <c r="Q160" s="110" t="s">
        <v>0</v>
      </c>
      <c r="R160" s="108">
        <f>SUM(Tableau8[[#This Row],[Indicative
     /PPE]:[Autre]])</f>
        <v>0</v>
      </c>
      <c r="S160" s="110" t="s">
        <v>0</v>
      </c>
      <c r="T160" s="110" t="s">
        <v>0</v>
      </c>
      <c r="U160" s="110" t="s">
        <v>0</v>
      </c>
      <c r="V160" s="110" t="s">
        <v>0</v>
      </c>
      <c r="W160" s="110" t="s">
        <v>0</v>
      </c>
      <c r="X160" s="109">
        <f t="shared" si="10"/>
        <v>0</v>
      </c>
      <c r="Y160" s="89" t="s">
        <v>0</v>
      </c>
      <c r="Z160" s="89" t="s">
        <v>0</v>
      </c>
      <c r="AA160" s="89" t="s">
        <v>0</v>
      </c>
      <c r="AB160" s="91" t="s">
        <v>0</v>
      </c>
      <c r="AC160" s="110" t="s">
        <v>0</v>
      </c>
      <c r="AD160" s="110" t="s">
        <v>0</v>
      </c>
      <c r="AE160" s="110" t="s">
        <v>0</v>
      </c>
      <c r="AF160" s="155">
        <f t="shared" si="11"/>
        <v>0</v>
      </c>
      <c r="AG160" s="92"/>
      <c r="AH160" s="111">
        <v>30000</v>
      </c>
      <c r="AI160" s="156" t="s">
        <v>0</v>
      </c>
      <c r="AJ160" s="156" t="s">
        <v>0</v>
      </c>
      <c r="AK160" s="111">
        <f>SUM(Tableau8[[#This Row],[Terrain
(a)]:[Construction
(b)]])</f>
        <v>0</v>
      </c>
      <c r="AL160" s="95"/>
      <c r="AM160" s="157" t="s">
        <v>405</v>
      </c>
      <c r="AN160" s="147" t="s">
        <v>82</v>
      </c>
      <c r="AO160" s="102">
        <v>38806</v>
      </c>
      <c r="AP160" s="158" t="s">
        <v>0</v>
      </c>
      <c r="AQ160" s="113" t="s">
        <v>0</v>
      </c>
      <c r="AR160" s="100"/>
      <c r="AS160" s="101"/>
      <c r="AT160" s="102"/>
      <c r="AU160" s="103"/>
      <c r="AV160" s="104"/>
      <c r="AW160" s="105"/>
      <c r="AX160" s="106"/>
      <c r="AY160" s="106"/>
      <c r="AZ160" s="106"/>
      <c r="BA160" s="106"/>
      <c r="BB160" s="103"/>
      <c r="BC160" s="106"/>
      <c r="BD160" s="106"/>
      <c r="BE160" s="106"/>
      <c r="BF160" s="106"/>
      <c r="BG160" s="106"/>
      <c r="BH160" s="106"/>
      <c r="BI160" s="106"/>
    </row>
    <row r="161" spans="1:61" ht="13.5" hidden="1" customHeight="1" thickBot="1" x14ac:dyDescent="0.25">
      <c r="A161" s="82"/>
      <c r="B161" s="83"/>
      <c r="C161" s="107" t="str">
        <f t="shared" si="13"/>
        <v>Les Cornes-Morel 4</v>
      </c>
      <c r="D161" s="107" t="str">
        <f t="shared" si="13"/>
        <v>La Chaux-de-Fonds</v>
      </c>
      <c r="E161" s="84" t="str">
        <f t="shared" si="13"/>
        <v>-</v>
      </c>
      <c r="F161" s="85" t="s">
        <v>414</v>
      </c>
      <c r="G161" s="86">
        <v>14084</v>
      </c>
      <c r="H161" s="153" t="s">
        <v>163</v>
      </c>
      <c r="I161" s="147" t="s">
        <v>369</v>
      </c>
      <c r="J161" s="86">
        <v>1</v>
      </c>
      <c r="K161" s="154" t="s">
        <v>0</v>
      </c>
      <c r="L161" s="88"/>
      <c r="M161" s="110" t="s">
        <v>0</v>
      </c>
      <c r="N161" s="110" t="s">
        <v>0</v>
      </c>
      <c r="O161" s="110" t="s">
        <v>0</v>
      </c>
      <c r="P161" s="110" t="s">
        <v>0</v>
      </c>
      <c r="Q161" s="110" t="s">
        <v>0</v>
      </c>
      <c r="R161" s="108">
        <f>SUM(Tableau8[[#This Row],[Indicative
     /PPE]:[Autre]])</f>
        <v>0</v>
      </c>
      <c r="S161" s="110" t="s">
        <v>0</v>
      </c>
      <c r="T161" s="110" t="s">
        <v>0</v>
      </c>
      <c r="U161" s="110" t="s">
        <v>0</v>
      </c>
      <c r="V161" s="110" t="s">
        <v>0</v>
      </c>
      <c r="W161" s="110" t="s">
        <v>0</v>
      </c>
      <c r="X161" s="109">
        <f t="shared" si="10"/>
        <v>0</v>
      </c>
      <c r="Y161" s="89" t="s">
        <v>0</v>
      </c>
      <c r="Z161" s="89" t="s">
        <v>0</v>
      </c>
      <c r="AA161" s="89" t="s">
        <v>0</v>
      </c>
      <c r="AB161" s="91" t="s">
        <v>0</v>
      </c>
      <c r="AC161" s="110" t="s">
        <v>0</v>
      </c>
      <c r="AD161" s="110" t="s">
        <v>0</v>
      </c>
      <c r="AE161" s="110" t="s">
        <v>0</v>
      </c>
      <c r="AF161" s="155">
        <f t="shared" si="11"/>
        <v>0</v>
      </c>
      <c r="AG161" s="92"/>
      <c r="AH161" s="111">
        <v>8000</v>
      </c>
      <c r="AI161" s="156" t="s">
        <v>0</v>
      </c>
      <c r="AJ161" s="156" t="s">
        <v>0</v>
      </c>
      <c r="AK161" s="111">
        <f>SUM(Tableau8[[#This Row],[Terrain
(a)]:[Construction
(b)]])</f>
        <v>0</v>
      </c>
      <c r="AL161" s="95"/>
      <c r="AM161" s="157" t="s">
        <v>405</v>
      </c>
      <c r="AN161" s="147" t="s">
        <v>82</v>
      </c>
      <c r="AO161" s="102">
        <v>38806</v>
      </c>
      <c r="AP161" s="158" t="s">
        <v>0</v>
      </c>
      <c r="AQ161" s="113" t="s">
        <v>0</v>
      </c>
      <c r="AR161" s="100"/>
      <c r="AS161" s="101"/>
      <c r="AT161" s="102"/>
      <c r="AU161" s="103"/>
      <c r="AV161" s="104"/>
      <c r="AW161" s="105"/>
      <c r="AX161" s="106"/>
      <c r="AY161" s="106"/>
      <c r="AZ161" s="106"/>
      <c r="BA161" s="106"/>
      <c r="BB161" s="103"/>
      <c r="BC161" s="106"/>
      <c r="BD161" s="106"/>
      <c r="BE161" s="106"/>
      <c r="BF161" s="106"/>
      <c r="BG161" s="106"/>
      <c r="BH161" s="106"/>
      <c r="BI161" s="106"/>
    </row>
    <row r="162" spans="1:61" ht="13.5" hidden="1" customHeight="1" thickBot="1" x14ac:dyDescent="0.25">
      <c r="A162" s="82"/>
      <c r="B162" s="83"/>
      <c r="C162" s="107" t="str">
        <f t="shared" si="13"/>
        <v>Les Cornes-Morel 4</v>
      </c>
      <c r="D162" s="107" t="str">
        <f t="shared" si="13"/>
        <v>La Chaux-de-Fonds</v>
      </c>
      <c r="E162" s="84" t="str">
        <f t="shared" si="13"/>
        <v>-</v>
      </c>
      <c r="F162" s="85" t="s">
        <v>415</v>
      </c>
      <c r="G162" s="86">
        <v>14085</v>
      </c>
      <c r="H162" s="153" t="s">
        <v>163</v>
      </c>
      <c r="I162" s="147" t="s">
        <v>369</v>
      </c>
      <c r="J162" s="86">
        <v>2</v>
      </c>
      <c r="K162" s="154" t="s">
        <v>0</v>
      </c>
      <c r="L162" s="88"/>
      <c r="M162" s="110" t="s">
        <v>0</v>
      </c>
      <c r="N162" s="110" t="s">
        <v>0</v>
      </c>
      <c r="O162" s="110" t="s">
        <v>0</v>
      </c>
      <c r="P162" s="110" t="s">
        <v>0</v>
      </c>
      <c r="Q162" s="110" t="s">
        <v>0</v>
      </c>
      <c r="R162" s="108">
        <f>SUM(Tableau8[[#This Row],[Indicative
     /PPE]:[Autre]])</f>
        <v>0</v>
      </c>
      <c r="S162" s="110" t="s">
        <v>0</v>
      </c>
      <c r="T162" s="110" t="s">
        <v>0</v>
      </c>
      <c r="U162" s="110" t="s">
        <v>0</v>
      </c>
      <c r="V162" s="110" t="s">
        <v>0</v>
      </c>
      <c r="W162" s="110" t="s">
        <v>0</v>
      </c>
      <c r="X162" s="109">
        <f t="shared" si="10"/>
        <v>0</v>
      </c>
      <c r="Y162" s="89" t="s">
        <v>0</v>
      </c>
      <c r="Z162" s="89" t="s">
        <v>0</v>
      </c>
      <c r="AA162" s="89" t="s">
        <v>0</v>
      </c>
      <c r="AB162" s="91" t="s">
        <v>0</v>
      </c>
      <c r="AC162" s="110" t="s">
        <v>0</v>
      </c>
      <c r="AD162" s="110" t="s">
        <v>0</v>
      </c>
      <c r="AE162" s="110" t="s">
        <v>0</v>
      </c>
      <c r="AF162" s="155">
        <f t="shared" si="11"/>
        <v>0</v>
      </c>
      <c r="AG162" s="92"/>
      <c r="AH162" s="111">
        <v>8000</v>
      </c>
      <c r="AI162" s="156" t="s">
        <v>0</v>
      </c>
      <c r="AJ162" s="156" t="s">
        <v>0</v>
      </c>
      <c r="AK162" s="111">
        <f>SUM(Tableau8[[#This Row],[Terrain
(a)]:[Construction
(b)]])</f>
        <v>0</v>
      </c>
      <c r="AL162" s="95"/>
      <c r="AM162" s="157" t="s">
        <v>73</v>
      </c>
      <c r="AN162" s="147" t="s">
        <v>82</v>
      </c>
      <c r="AO162" s="102">
        <v>38806</v>
      </c>
      <c r="AP162" s="158" t="s">
        <v>0</v>
      </c>
      <c r="AQ162" s="113" t="s">
        <v>0</v>
      </c>
      <c r="AR162" s="100"/>
      <c r="AS162" s="101"/>
      <c r="AT162" s="102"/>
      <c r="AU162" s="103"/>
      <c r="AV162" s="104"/>
      <c r="AW162" s="105"/>
      <c r="AX162" s="106"/>
      <c r="AY162" s="106"/>
      <c r="AZ162" s="106"/>
      <c r="BA162" s="106"/>
      <c r="BB162" s="103"/>
      <c r="BC162" s="106"/>
      <c r="BD162" s="106"/>
      <c r="BE162" s="106"/>
      <c r="BF162" s="106"/>
      <c r="BG162" s="106"/>
      <c r="BH162" s="106"/>
      <c r="BI162" s="106"/>
    </row>
    <row r="163" spans="1:61" ht="13.5" hidden="1" customHeight="1" thickBot="1" x14ac:dyDescent="0.25">
      <c r="A163" s="82"/>
      <c r="B163" s="83"/>
      <c r="C163" s="114" t="str">
        <f t="shared" si="13"/>
        <v>Les Cornes-Morel 4</v>
      </c>
      <c r="D163" s="115" t="str">
        <f t="shared" si="13"/>
        <v>La Chaux-de-Fonds</v>
      </c>
      <c r="E163" s="116" t="str">
        <f t="shared" si="13"/>
        <v>-</v>
      </c>
      <c r="F163" s="117" t="s">
        <v>416</v>
      </c>
      <c r="G163" s="118">
        <v>14086</v>
      </c>
      <c r="H163" s="159" t="s">
        <v>163</v>
      </c>
      <c r="I163" s="160" t="s">
        <v>369</v>
      </c>
      <c r="J163" s="118">
        <v>3</v>
      </c>
      <c r="K163" s="180" t="s">
        <v>0</v>
      </c>
      <c r="L163" s="88"/>
      <c r="M163" s="162" t="s">
        <v>0</v>
      </c>
      <c r="N163" s="163" t="s">
        <v>0</v>
      </c>
      <c r="O163" s="163" t="s">
        <v>0</v>
      </c>
      <c r="P163" s="163" t="s">
        <v>0</v>
      </c>
      <c r="Q163" s="163" t="s">
        <v>0</v>
      </c>
      <c r="R163" s="164">
        <f>SUM(Tableau8[[#This Row],[Indicative
     /PPE]:[Autre]])</f>
        <v>0</v>
      </c>
      <c r="S163" s="165" t="s">
        <v>0</v>
      </c>
      <c r="T163" s="163" t="s">
        <v>0</v>
      </c>
      <c r="U163" s="163" t="s">
        <v>0</v>
      </c>
      <c r="V163" s="163" t="s">
        <v>0</v>
      </c>
      <c r="W163" s="163" t="s">
        <v>0</v>
      </c>
      <c r="X163" s="166">
        <f t="shared" si="10"/>
        <v>0</v>
      </c>
      <c r="Y163" s="123" t="s">
        <v>0</v>
      </c>
      <c r="Z163" s="120" t="s">
        <v>0</v>
      </c>
      <c r="AA163" s="120" t="s">
        <v>0</v>
      </c>
      <c r="AB163" s="122" t="s">
        <v>0</v>
      </c>
      <c r="AC163" s="163" t="s">
        <v>0</v>
      </c>
      <c r="AD163" s="163" t="s">
        <v>0</v>
      </c>
      <c r="AE163" s="163" t="s">
        <v>0</v>
      </c>
      <c r="AF163" s="167">
        <f t="shared" si="11"/>
        <v>0</v>
      </c>
      <c r="AG163" s="92"/>
      <c r="AH163" s="181">
        <v>8000</v>
      </c>
      <c r="AI163" s="169" t="s">
        <v>0</v>
      </c>
      <c r="AJ163" s="169" t="s">
        <v>0</v>
      </c>
      <c r="AK163" s="181">
        <f>SUM(Tableau8[[#This Row],[Terrain
(a)]:[Construction
(b)]])</f>
        <v>0</v>
      </c>
      <c r="AL163" s="95"/>
      <c r="AM163" s="182" t="s">
        <v>392</v>
      </c>
      <c r="AN163" s="160" t="s">
        <v>82</v>
      </c>
      <c r="AO163" s="132">
        <v>38803</v>
      </c>
      <c r="AP163" s="172" t="s">
        <v>0</v>
      </c>
      <c r="AQ163" s="134" t="s">
        <v>0</v>
      </c>
      <c r="AR163" s="100"/>
      <c r="AS163" s="131"/>
      <c r="AT163" s="132"/>
      <c r="AU163" s="132"/>
      <c r="AV163" s="133"/>
      <c r="AW163" s="116"/>
      <c r="AX163" s="134"/>
      <c r="AY163" s="134"/>
      <c r="AZ163" s="134"/>
      <c r="BA163" s="134"/>
      <c r="BB163" s="132"/>
      <c r="BC163" s="134"/>
      <c r="BD163" s="134"/>
      <c r="BE163" s="134"/>
      <c r="BF163" s="134"/>
      <c r="BG163" s="134"/>
      <c r="BH163" s="134"/>
      <c r="BI163" s="134"/>
    </row>
    <row r="164" spans="1:61" ht="13.5" customHeight="1" thickBot="1" x14ac:dyDescent="0.25">
      <c r="A164" s="82"/>
      <c r="B164" s="83"/>
      <c r="C164" s="107" t="s">
        <v>417</v>
      </c>
      <c r="D164" s="107" t="s">
        <v>71</v>
      </c>
      <c r="E164" s="84" t="s">
        <v>0</v>
      </c>
      <c r="F164" s="85" t="s">
        <v>418</v>
      </c>
      <c r="G164" s="86">
        <v>16892</v>
      </c>
      <c r="H164" s="153" t="s">
        <v>419</v>
      </c>
      <c r="I164" s="147">
        <v>2</v>
      </c>
      <c r="J164" s="113" t="s">
        <v>0</v>
      </c>
      <c r="K164" s="154">
        <v>5.5</v>
      </c>
      <c r="L164" s="88"/>
      <c r="M164" s="110" t="s">
        <v>0</v>
      </c>
      <c r="N164" s="110" t="s">
        <v>0</v>
      </c>
      <c r="O164" s="110" t="s">
        <v>0</v>
      </c>
      <c r="P164" s="110" t="s">
        <v>0</v>
      </c>
      <c r="Q164" s="110" t="s">
        <v>0</v>
      </c>
      <c r="R164" s="108">
        <f>SUM(Tableau8[[#This Row],[Indicative
     /PPE]:[Autre]])</f>
        <v>0</v>
      </c>
      <c r="S164" s="110" t="s">
        <v>0</v>
      </c>
      <c r="T164" s="110" t="s">
        <v>0</v>
      </c>
      <c r="U164" s="110" t="s">
        <v>0</v>
      </c>
      <c r="V164" s="110" t="s">
        <v>0</v>
      </c>
      <c r="W164" s="110" t="s">
        <v>0</v>
      </c>
      <c r="X164" s="109">
        <f t="shared" si="10"/>
        <v>0</v>
      </c>
      <c r="Y164" s="89" t="s">
        <v>0</v>
      </c>
      <c r="Z164" s="89" t="s">
        <v>0</v>
      </c>
      <c r="AA164" s="89" t="s">
        <v>0</v>
      </c>
      <c r="AB164" s="91" t="s">
        <v>0</v>
      </c>
      <c r="AC164" s="110" t="s">
        <v>0</v>
      </c>
      <c r="AD164" s="110" t="s">
        <v>0</v>
      </c>
      <c r="AE164" s="110" t="s">
        <v>0</v>
      </c>
      <c r="AF164" s="155">
        <f t="shared" si="11"/>
        <v>0</v>
      </c>
      <c r="AG164" s="92"/>
      <c r="AH164" s="156">
        <v>25000</v>
      </c>
      <c r="AI164" s="156"/>
      <c r="AJ164" s="156"/>
      <c r="AK164" s="111">
        <v>538800</v>
      </c>
      <c r="AL164" s="95"/>
      <c r="AM164" s="157" t="s">
        <v>420</v>
      </c>
      <c r="AN164" s="147" t="s">
        <v>421</v>
      </c>
      <c r="AO164" s="102">
        <v>38626</v>
      </c>
      <c r="AP164" s="158" t="s">
        <v>0</v>
      </c>
      <c r="AQ164" s="158" t="s">
        <v>0</v>
      </c>
      <c r="AR164" s="100"/>
      <c r="AS164" s="101" t="str">
        <f>Tableau8[[#This Row],[Adresse]]</f>
        <v>Route de l'Orée du Bois 100</v>
      </c>
      <c r="AT164" s="102">
        <v>37681</v>
      </c>
      <c r="AU164" s="102">
        <v>40786</v>
      </c>
      <c r="AV164" s="112">
        <f>Tableau8[[#This Row],[Fin]]-Tableau8[[#This Row],[Début]]</f>
        <v>3105</v>
      </c>
      <c r="AW164" s="105" t="s">
        <v>126</v>
      </c>
      <c r="AX164" s="113"/>
      <c r="AY164" s="106" t="s">
        <v>128</v>
      </c>
      <c r="AZ164" s="106"/>
      <c r="BA164" s="106" t="s">
        <v>130</v>
      </c>
      <c r="BB164" s="102"/>
      <c r="BC164" s="113"/>
      <c r="BD164" s="113"/>
      <c r="BE164" s="106"/>
      <c r="BF164" s="106"/>
      <c r="BG164" s="106"/>
      <c r="BH164" s="106"/>
      <c r="BI164" s="106"/>
    </row>
    <row r="165" spans="1:61" ht="13.5" customHeight="1" thickBot="1" x14ac:dyDescent="0.25">
      <c r="A165" s="82"/>
      <c r="B165" s="83"/>
      <c r="C165" s="107" t="s">
        <v>422</v>
      </c>
      <c r="D165" s="107" t="s">
        <v>71</v>
      </c>
      <c r="E165" s="84" t="s">
        <v>0</v>
      </c>
      <c r="F165" s="85" t="s">
        <v>423</v>
      </c>
      <c r="G165" s="86">
        <v>16891</v>
      </c>
      <c r="H165" s="153" t="s">
        <v>424</v>
      </c>
      <c r="I165" s="147">
        <v>2</v>
      </c>
      <c r="J165" s="113" t="s">
        <v>0</v>
      </c>
      <c r="K165" s="154">
        <v>5.5</v>
      </c>
      <c r="L165" s="88"/>
      <c r="M165" s="110" t="s">
        <v>0</v>
      </c>
      <c r="N165" s="110" t="s">
        <v>0</v>
      </c>
      <c r="O165" s="110" t="s">
        <v>0</v>
      </c>
      <c r="P165" s="110" t="s">
        <v>0</v>
      </c>
      <c r="Q165" s="110" t="s">
        <v>0</v>
      </c>
      <c r="R165" s="108">
        <f>SUM(Tableau8[[#This Row],[Indicative
     /PPE]:[Autre]])</f>
        <v>0</v>
      </c>
      <c r="S165" s="110" t="s">
        <v>0</v>
      </c>
      <c r="T165" s="110" t="s">
        <v>0</v>
      </c>
      <c r="U165" s="110" t="s">
        <v>0</v>
      </c>
      <c r="V165" s="110" t="s">
        <v>0</v>
      </c>
      <c r="W165" s="110" t="s">
        <v>0</v>
      </c>
      <c r="X165" s="109">
        <f t="shared" si="10"/>
        <v>0</v>
      </c>
      <c r="Y165" s="89" t="s">
        <v>0</v>
      </c>
      <c r="Z165" s="89" t="s">
        <v>0</v>
      </c>
      <c r="AA165" s="89" t="s">
        <v>0</v>
      </c>
      <c r="AB165" s="91" t="s">
        <v>0</v>
      </c>
      <c r="AC165" s="110" t="s">
        <v>0</v>
      </c>
      <c r="AD165" s="110" t="s">
        <v>0</v>
      </c>
      <c r="AE165" s="110" t="s">
        <v>0</v>
      </c>
      <c r="AF165" s="155">
        <f t="shared" si="11"/>
        <v>0</v>
      </c>
      <c r="AG165" s="92"/>
      <c r="AH165" s="156">
        <v>25000</v>
      </c>
      <c r="AI165" s="156"/>
      <c r="AJ165" s="156"/>
      <c r="AK165" s="111">
        <v>498800</v>
      </c>
      <c r="AL165" s="95"/>
      <c r="AM165" s="157" t="s">
        <v>425</v>
      </c>
      <c r="AN165" s="147" t="s">
        <v>421</v>
      </c>
      <c r="AO165" s="102">
        <v>38717</v>
      </c>
      <c r="AP165" s="158" t="s">
        <v>0</v>
      </c>
      <c r="AQ165" s="158" t="s">
        <v>0</v>
      </c>
      <c r="AR165" s="100"/>
      <c r="AS165" s="101"/>
      <c r="AT165" s="102"/>
      <c r="AU165" s="103"/>
      <c r="AV165" s="104"/>
      <c r="AW165" s="105"/>
      <c r="AX165" s="106"/>
      <c r="AY165" s="106"/>
      <c r="AZ165" s="106"/>
      <c r="BA165" s="106"/>
      <c r="BB165" s="103"/>
      <c r="BC165" s="106"/>
      <c r="BD165" s="106"/>
      <c r="BE165" s="106"/>
      <c r="BF165" s="106"/>
      <c r="BG165" s="106"/>
      <c r="BH165" s="106"/>
      <c r="BI165" s="106"/>
    </row>
    <row r="166" spans="1:61" ht="13.5" customHeight="1" thickBot="1" x14ac:dyDescent="0.25">
      <c r="A166" s="82"/>
      <c r="B166" s="83"/>
      <c r="C166" s="107" t="s">
        <v>426</v>
      </c>
      <c r="D166" s="107" t="s">
        <v>71</v>
      </c>
      <c r="E166" s="84" t="s">
        <v>0</v>
      </c>
      <c r="F166" s="85" t="s">
        <v>427</v>
      </c>
      <c r="G166" s="86">
        <v>16890</v>
      </c>
      <c r="H166" s="153" t="s">
        <v>428</v>
      </c>
      <c r="I166" s="147">
        <v>2</v>
      </c>
      <c r="J166" s="113" t="s">
        <v>0</v>
      </c>
      <c r="K166" s="154">
        <v>5.5</v>
      </c>
      <c r="L166" s="88"/>
      <c r="M166" s="110" t="s">
        <v>0</v>
      </c>
      <c r="N166" s="110" t="s">
        <v>0</v>
      </c>
      <c r="O166" s="110" t="s">
        <v>0</v>
      </c>
      <c r="P166" s="110" t="s">
        <v>0</v>
      </c>
      <c r="Q166" s="110" t="s">
        <v>0</v>
      </c>
      <c r="R166" s="108">
        <f>SUM(Tableau8[[#This Row],[Indicative
     /PPE]:[Autre]])</f>
        <v>0</v>
      </c>
      <c r="S166" s="110" t="s">
        <v>0</v>
      </c>
      <c r="T166" s="110" t="s">
        <v>0</v>
      </c>
      <c r="U166" s="110" t="s">
        <v>0</v>
      </c>
      <c r="V166" s="110" t="s">
        <v>0</v>
      </c>
      <c r="W166" s="110" t="s">
        <v>0</v>
      </c>
      <c r="X166" s="109">
        <f t="shared" si="10"/>
        <v>0</v>
      </c>
      <c r="Y166" s="89" t="s">
        <v>0</v>
      </c>
      <c r="Z166" s="89" t="s">
        <v>0</v>
      </c>
      <c r="AA166" s="89" t="s">
        <v>0</v>
      </c>
      <c r="AB166" s="91" t="s">
        <v>0</v>
      </c>
      <c r="AC166" s="110" t="s">
        <v>0</v>
      </c>
      <c r="AD166" s="110" t="s">
        <v>0</v>
      </c>
      <c r="AE166" s="110" t="s">
        <v>0</v>
      </c>
      <c r="AF166" s="155">
        <f t="shared" si="11"/>
        <v>0</v>
      </c>
      <c r="AG166" s="92"/>
      <c r="AH166" s="156">
        <v>25000</v>
      </c>
      <c r="AI166" s="156"/>
      <c r="AJ166" s="156"/>
      <c r="AK166" s="111">
        <v>498800</v>
      </c>
      <c r="AL166" s="95"/>
      <c r="AM166" s="157" t="s">
        <v>429</v>
      </c>
      <c r="AN166" s="147" t="s">
        <v>421</v>
      </c>
      <c r="AO166" s="102">
        <v>38640</v>
      </c>
      <c r="AP166" s="158" t="s">
        <v>0</v>
      </c>
      <c r="AQ166" s="158" t="s">
        <v>0</v>
      </c>
      <c r="AR166" s="100"/>
      <c r="AS166" s="101"/>
      <c r="AT166" s="102"/>
      <c r="AU166" s="103"/>
      <c r="AV166" s="104"/>
      <c r="AW166" s="105"/>
      <c r="AX166" s="106"/>
      <c r="AY166" s="106"/>
      <c r="AZ166" s="106"/>
      <c r="BA166" s="106"/>
      <c r="BB166" s="103"/>
      <c r="BC166" s="106"/>
      <c r="BD166" s="106"/>
      <c r="BE166" s="106"/>
      <c r="BF166" s="106"/>
      <c r="BG166" s="106"/>
      <c r="BH166" s="106"/>
      <c r="BI166" s="106"/>
    </row>
    <row r="167" spans="1:61" ht="13.5" customHeight="1" thickBot="1" x14ac:dyDescent="0.25">
      <c r="A167" s="82"/>
      <c r="B167" s="83"/>
      <c r="C167" s="107" t="s">
        <v>430</v>
      </c>
      <c r="D167" s="107" t="s">
        <v>71</v>
      </c>
      <c r="E167" s="84" t="s">
        <v>0</v>
      </c>
      <c r="F167" s="85" t="s">
        <v>431</v>
      </c>
      <c r="G167" s="86">
        <v>16889</v>
      </c>
      <c r="H167" s="153" t="s">
        <v>432</v>
      </c>
      <c r="I167" s="147">
        <v>2</v>
      </c>
      <c r="J167" s="113" t="s">
        <v>0</v>
      </c>
      <c r="K167" s="154">
        <v>5.5</v>
      </c>
      <c r="L167" s="88"/>
      <c r="M167" s="110" t="s">
        <v>0</v>
      </c>
      <c r="N167" s="110" t="s">
        <v>0</v>
      </c>
      <c r="O167" s="110" t="s">
        <v>0</v>
      </c>
      <c r="P167" s="110" t="s">
        <v>0</v>
      </c>
      <c r="Q167" s="110" t="s">
        <v>0</v>
      </c>
      <c r="R167" s="108">
        <f>SUM(Tableau8[[#This Row],[Indicative
     /PPE]:[Autre]])</f>
        <v>0</v>
      </c>
      <c r="S167" s="110" t="s">
        <v>0</v>
      </c>
      <c r="T167" s="110" t="s">
        <v>0</v>
      </c>
      <c r="U167" s="110" t="s">
        <v>0</v>
      </c>
      <c r="V167" s="110" t="s">
        <v>0</v>
      </c>
      <c r="W167" s="110" t="s">
        <v>0</v>
      </c>
      <c r="X167" s="109">
        <f t="shared" si="10"/>
        <v>0</v>
      </c>
      <c r="Y167" s="89" t="s">
        <v>0</v>
      </c>
      <c r="Z167" s="89" t="s">
        <v>0</v>
      </c>
      <c r="AA167" s="89" t="s">
        <v>0</v>
      </c>
      <c r="AB167" s="91" t="s">
        <v>0</v>
      </c>
      <c r="AC167" s="110" t="s">
        <v>0</v>
      </c>
      <c r="AD167" s="110" t="s">
        <v>0</v>
      </c>
      <c r="AE167" s="110" t="s">
        <v>0</v>
      </c>
      <c r="AF167" s="155">
        <f t="shared" si="11"/>
        <v>0</v>
      </c>
      <c r="AG167" s="92"/>
      <c r="AH167" s="156">
        <v>25000</v>
      </c>
      <c r="AI167" s="156"/>
      <c r="AJ167" s="156"/>
      <c r="AK167" s="111">
        <v>528800</v>
      </c>
      <c r="AL167" s="95"/>
      <c r="AM167" s="157" t="s">
        <v>433</v>
      </c>
      <c r="AN167" s="147" t="s">
        <v>421</v>
      </c>
      <c r="AO167" s="102">
        <v>39062</v>
      </c>
      <c r="AP167" s="158" t="s">
        <v>0</v>
      </c>
      <c r="AQ167" s="158" t="s">
        <v>0</v>
      </c>
      <c r="AR167" s="100"/>
      <c r="AS167" s="101"/>
      <c r="AT167" s="102"/>
      <c r="AU167" s="103"/>
      <c r="AV167" s="104"/>
      <c r="AW167" s="105"/>
      <c r="AX167" s="106"/>
      <c r="AY167" s="106"/>
      <c r="AZ167" s="106"/>
      <c r="BA167" s="106"/>
      <c r="BB167" s="103"/>
      <c r="BC167" s="106"/>
      <c r="BD167" s="106"/>
      <c r="BE167" s="106"/>
      <c r="BF167" s="106"/>
      <c r="BG167" s="106"/>
      <c r="BH167" s="106"/>
      <c r="BI167" s="106"/>
    </row>
    <row r="168" spans="1:61" ht="13.5" customHeight="1" thickBot="1" x14ac:dyDescent="0.25">
      <c r="A168" s="82"/>
      <c r="B168" s="83"/>
      <c r="C168" s="107" t="s">
        <v>434</v>
      </c>
      <c r="D168" s="107" t="s">
        <v>71</v>
      </c>
      <c r="E168" s="84" t="s">
        <v>0</v>
      </c>
      <c r="F168" s="85" t="s">
        <v>435</v>
      </c>
      <c r="G168" s="86">
        <v>16881</v>
      </c>
      <c r="H168" s="153" t="s">
        <v>436</v>
      </c>
      <c r="I168" s="147">
        <v>2</v>
      </c>
      <c r="J168" s="113" t="s">
        <v>0</v>
      </c>
      <c r="K168" s="154">
        <v>5.5</v>
      </c>
      <c r="L168" s="88"/>
      <c r="M168" s="110" t="s">
        <v>0</v>
      </c>
      <c r="N168" s="110" t="s">
        <v>0</v>
      </c>
      <c r="O168" s="110" t="s">
        <v>0</v>
      </c>
      <c r="P168" s="110" t="s">
        <v>0</v>
      </c>
      <c r="Q168" s="110" t="s">
        <v>0</v>
      </c>
      <c r="R168" s="108">
        <f>SUM(Tableau8[[#This Row],[Indicative
     /PPE]:[Autre]])</f>
        <v>0</v>
      </c>
      <c r="S168" s="110" t="s">
        <v>0</v>
      </c>
      <c r="T168" s="110" t="s">
        <v>0</v>
      </c>
      <c r="U168" s="110" t="s">
        <v>0</v>
      </c>
      <c r="V168" s="110" t="s">
        <v>0</v>
      </c>
      <c r="W168" s="110" t="s">
        <v>0</v>
      </c>
      <c r="X168" s="109">
        <f t="shared" si="10"/>
        <v>0</v>
      </c>
      <c r="Y168" s="89" t="s">
        <v>0</v>
      </c>
      <c r="Z168" s="89" t="s">
        <v>0</v>
      </c>
      <c r="AA168" s="89" t="s">
        <v>0</v>
      </c>
      <c r="AB168" s="91" t="s">
        <v>0</v>
      </c>
      <c r="AC168" s="110" t="s">
        <v>0</v>
      </c>
      <c r="AD168" s="110" t="s">
        <v>0</v>
      </c>
      <c r="AE168" s="110" t="s">
        <v>0</v>
      </c>
      <c r="AF168" s="155">
        <f t="shared" si="11"/>
        <v>0</v>
      </c>
      <c r="AG168" s="92"/>
      <c r="AH168" s="156">
        <v>25000</v>
      </c>
      <c r="AI168" s="156"/>
      <c r="AJ168" s="156"/>
      <c r="AK168" s="111">
        <v>538000</v>
      </c>
      <c r="AL168" s="95"/>
      <c r="AM168" s="157" t="s">
        <v>437</v>
      </c>
      <c r="AN168" s="147" t="s">
        <v>421</v>
      </c>
      <c r="AO168" s="102">
        <v>38352</v>
      </c>
      <c r="AP168" s="158" t="s">
        <v>0</v>
      </c>
      <c r="AQ168" s="158" t="s">
        <v>0</v>
      </c>
      <c r="AR168" s="100"/>
      <c r="AS168" s="101"/>
      <c r="AT168" s="102"/>
      <c r="AU168" s="103"/>
      <c r="AV168" s="104"/>
      <c r="AW168" s="105"/>
      <c r="AX168" s="106"/>
      <c r="AY168" s="106"/>
      <c r="AZ168" s="106"/>
      <c r="BA168" s="106"/>
      <c r="BB168" s="103"/>
      <c r="BC168" s="106"/>
      <c r="BD168" s="106"/>
      <c r="BE168" s="106"/>
      <c r="BF168" s="106"/>
      <c r="BG168" s="106"/>
      <c r="BH168" s="106"/>
      <c r="BI168" s="106"/>
    </row>
    <row r="169" spans="1:61" ht="13.5" customHeight="1" thickBot="1" x14ac:dyDescent="0.25">
      <c r="A169" s="82"/>
      <c r="B169" s="83"/>
      <c r="C169" s="107" t="s">
        <v>438</v>
      </c>
      <c r="D169" s="107" t="s">
        <v>71</v>
      </c>
      <c r="E169" s="84" t="s">
        <v>0</v>
      </c>
      <c r="F169" s="85" t="s">
        <v>439</v>
      </c>
      <c r="G169" s="86">
        <v>16882</v>
      </c>
      <c r="H169" s="153" t="s">
        <v>440</v>
      </c>
      <c r="I169" s="147">
        <v>2</v>
      </c>
      <c r="J169" s="113" t="s">
        <v>0</v>
      </c>
      <c r="K169" s="154">
        <v>5.5</v>
      </c>
      <c r="L169" s="88"/>
      <c r="M169" s="110" t="s">
        <v>0</v>
      </c>
      <c r="N169" s="110" t="s">
        <v>0</v>
      </c>
      <c r="O169" s="110" t="s">
        <v>0</v>
      </c>
      <c r="P169" s="110" t="s">
        <v>0</v>
      </c>
      <c r="Q169" s="110" t="s">
        <v>0</v>
      </c>
      <c r="R169" s="108">
        <f>SUM(Tableau8[[#This Row],[Indicative
     /PPE]:[Autre]])</f>
        <v>0</v>
      </c>
      <c r="S169" s="110" t="s">
        <v>0</v>
      </c>
      <c r="T169" s="110" t="s">
        <v>0</v>
      </c>
      <c r="U169" s="110" t="s">
        <v>0</v>
      </c>
      <c r="V169" s="110" t="s">
        <v>0</v>
      </c>
      <c r="W169" s="110" t="s">
        <v>0</v>
      </c>
      <c r="X169" s="109">
        <f t="shared" si="10"/>
        <v>0</v>
      </c>
      <c r="Y169" s="89" t="s">
        <v>0</v>
      </c>
      <c r="Z169" s="89" t="s">
        <v>0</v>
      </c>
      <c r="AA169" s="89" t="s">
        <v>0</v>
      </c>
      <c r="AB169" s="91" t="s">
        <v>0</v>
      </c>
      <c r="AC169" s="110" t="s">
        <v>0</v>
      </c>
      <c r="AD169" s="110" t="s">
        <v>0</v>
      </c>
      <c r="AE169" s="110" t="s">
        <v>0</v>
      </c>
      <c r="AF169" s="155">
        <f t="shared" si="11"/>
        <v>0</v>
      </c>
      <c r="AG169" s="92"/>
      <c r="AH169" s="156">
        <v>25000</v>
      </c>
      <c r="AI169" s="156"/>
      <c r="AJ169" s="156"/>
      <c r="AK169" s="111">
        <v>488800</v>
      </c>
      <c r="AL169" s="95"/>
      <c r="AM169" s="157" t="s">
        <v>441</v>
      </c>
      <c r="AN169" s="147" t="s">
        <v>421</v>
      </c>
      <c r="AO169" s="102">
        <v>37974</v>
      </c>
      <c r="AP169" s="158" t="s">
        <v>0</v>
      </c>
      <c r="AQ169" s="158" t="s">
        <v>0</v>
      </c>
      <c r="AR169" s="100"/>
      <c r="AS169" s="101"/>
      <c r="AT169" s="102"/>
      <c r="AU169" s="103"/>
      <c r="AV169" s="104"/>
      <c r="AW169" s="105"/>
      <c r="AX169" s="106"/>
      <c r="AY169" s="106"/>
      <c r="AZ169" s="106"/>
      <c r="BA169" s="106"/>
      <c r="BB169" s="103"/>
      <c r="BC169" s="106"/>
      <c r="BD169" s="106"/>
      <c r="BE169" s="106"/>
      <c r="BF169" s="106"/>
      <c r="BG169" s="106"/>
      <c r="BH169" s="106"/>
      <c r="BI169" s="106"/>
    </row>
    <row r="170" spans="1:61" ht="13.5" customHeight="1" thickBot="1" x14ac:dyDescent="0.25">
      <c r="A170" s="82"/>
      <c r="B170" s="83"/>
      <c r="C170" s="107" t="s">
        <v>442</v>
      </c>
      <c r="D170" s="107" t="s">
        <v>71</v>
      </c>
      <c r="E170" s="84" t="s">
        <v>0</v>
      </c>
      <c r="F170" s="85" t="s">
        <v>443</v>
      </c>
      <c r="G170" s="86">
        <v>16883</v>
      </c>
      <c r="H170" s="153" t="s">
        <v>444</v>
      </c>
      <c r="I170" s="147">
        <v>2</v>
      </c>
      <c r="J170" s="113" t="s">
        <v>0</v>
      </c>
      <c r="K170" s="154">
        <v>5.5</v>
      </c>
      <c r="L170" s="88"/>
      <c r="M170" s="110" t="s">
        <v>0</v>
      </c>
      <c r="N170" s="110" t="s">
        <v>0</v>
      </c>
      <c r="O170" s="110" t="s">
        <v>0</v>
      </c>
      <c r="P170" s="110" t="s">
        <v>0</v>
      </c>
      <c r="Q170" s="110" t="s">
        <v>0</v>
      </c>
      <c r="R170" s="108">
        <f>SUM(Tableau8[[#This Row],[Indicative
     /PPE]:[Autre]])</f>
        <v>0</v>
      </c>
      <c r="S170" s="110" t="s">
        <v>0</v>
      </c>
      <c r="T170" s="110" t="s">
        <v>0</v>
      </c>
      <c r="U170" s="110" t="s">
        <v>0</v>
      </c>
      <c r="V170" s="110" t="s">
        <v>0</v>
      </c>
      <c r="W170" s="110" t="s">
        <v>0</v>
      </c>
      <c r="X170" s="109">
        <f t="shared" si="10"/>
        <v>0</v>
      </c>
      <c r="Y170" s="89" t="s">
        <v>0</v>
      </c>
      <c r="Z170" s="89" t="s">
        <v>0</v>
      </c>
      <c r="AA170" s="89" t="s">
        <v>0</v>
      </c>
      <c r="AB170" s="91" t="s">
        <v>0</v>
      </c>
      <c r="AC170" s="110" t="s">
        <v>0</v>
      </c>
      <c r="AD170" s="110" t="s">
        <v>0</v>
      </c>
      <c r="AE170" s="110" t="s">
        <v>0</v>
      </c>
      <c r="AF170" s="155">
        <f t="shared" si="11"/>
        <v>0</v>
      </c>
      <c r="AG170" s="92"/>
      <c r="AH170" s="156">
        <v>25000</v>
      </c>
      <c r="AI170" s="156"/>
      <c r="AJ170" s="156"/>
      <c r="AK170" s="111">
        <v>488800</v>
      </c>
      <c r="AL170" s="95"/>
      <c r="AM170" s="157" t="s">
        <v>445</v>
      </c>
      <c r="AN170" s="147" t="s">
        <v>421</v>
      </c>
      <c r="AO170" s="102">
        <v>38352</v>
      </c>
      <c r="AP170" s="158" t="s">
        <v>0</v>
      </c>
      <c r="AQ170" s="158" t="s">
        <v>0</v>
      </c>
      <c r="AR170" s="100"/>
      <c r="AS170" s="101"/>
      <c r="AT170" s="102"/>
      <c r="AU170" s="103"/>
      <c r="AV170" s="104"/>
      <c r="AW170" s="105"/>
      <c r="AX170" s="106"/>
      <c r="AY170" s="106"/>
      <c r="AZ170" s="106"/>
      <c r="BA170" s="106"/>
      <c r="BB170" s="103"/>
      <c r="BC170" s="106"/>
      <c r="BD170" s="106"/>
      <c r="BE170" s="106"/>
      <c r="BF170" s="106"/>
      <c r="BG170" s="106"/>
      <c r="BH170" s="106"/>
      <c r="BI170" s="106"/>
    </row>
    <row r="171" spans="1:61" ht="13.5" customHeight="1" thickBot="1" x14ac:dyDescent="0.25">
      <c r="A171" s="82"/>
      <c r="B171" s="83"/>
      <c r="C171" s="107" t="s">
        <v>446</v>
      </c>
      <c r="D171" s="107" t="s">
        <v>71</v>
      </c>
      <c r="E171" s="84" t="s">
        <v>0</v>
      </c>
      <c r="F171" s="85" t="s">
        <v>447</v>
      </c>
      <c r="G171" s="86">
        <v>16884</v>
      </c>
      <c r="H171" s="153" t="s">
        <v>448</v>
      </c>
      <c r="I171" s="147">
        <v>2</v>
      </c>
      <c r="J171" s="113" t="s">
        <v>0</v>
      </c>
      <c r="K171" s="154">
        <v>5.5</v>
      </c>
      <c r="L171" s="88"/>
      <c r="M171" s="110" t="s">
        <v>0</v>
      </c>
      <c r="N171" s="110" t="s">
        <v>0</v>
      </c>
      <c r="O171" s="110" t="s">
        <v>0</v>
      </c>
      <c r="P171" s="110" t="s">
        <v>0</v>
      </c>
      <c r="Q171" s="110" t="s">
        <v>0</v>
      </c>
      <c r="R171" s="108">
        <f>SUM(Tableau8[[#This Row],[Indicative
     /PPE]:[Autre]])</f>
        <v>0</v>
      </c>
      <c r="S171" s="110" t="s">
        <v>0</v>
      </c>
      <c r="T171" s="110" t="s">
        <v>0</v>
      </c>
      <c r="U171" s="110" t="s">
        <v>0</v>
      </c>
      <c r="V171" s="110" t="s">
        <v>0</v>
      </c>
      <c r="W171" s="110" t="s">
        <v>0</v>
      </c>
      <c r="X171" s="109">
        <f t="shared" si="10"/>
        <v>0</v>
      </c>
      <c r="Y171" s="89" t="s">
        <v>0</v>
      </c>
      <c r="Z171" s="89" t="s">
        <v>0</v>
      </c>
      <c r="AA171" s="89" t="s">
        <v>0</v>
      </c>
      <c r="AB171" s="91" t="s">
        <v>0</v>
      </c>
      <c r="AC171" s="110" t="s">
        <v>0</v>
      </c>
      <c r="AD171" s="110" t="s">
        <v>0</v>
      </c>
      <c r="AE171" s="110" t="s">
        <v>0</v>
      </c>
      <c r="AF171" s="155">
        <f t="shared" si="11"/>
        <v>0</v>
      </c>
      <c r="AG171" s="92"/>
      <c r="AH171" s="156">
        <v>25000</v>
      </c>
      <c r="AI171" s="156"/>
      <c r="AJ171" s="156"/>
      <c r="AK171" s="111">
        <v>528800</v>
      </c>
      <c r="AL171" s="95"/>
      <c r="AM171" s="157" t="s">
        <v>449</v>
      </c>
      <c r="AN171" s="147" t="s">
        <v>421</v>
      </c>
      <c r="AO171" s="102">
        <v>39508</v>
      </c>
      <c r="AP171" s="158" t="s">
        <v>0</v>
      </c>
      <c r="AQ171" s="158" t="s">
        <v>0</v>
      </c>
      <c r="AR171" s="100"/>
      <c r="AS171" s="101"/>
      <c r="AT171" s="102"/>
      <c r="AU171" s="103"/>
      <c r="AV171" s="104"/>
      <c r="AW171" s="105"/>
      <c r="AX171" s="106"/>
      <c r="AY171" s="106"/>
      <c r="AZ171" s="106"/>
      <c r="BA171" s="106"/>
      <c r="BB171" s="103"/>
      <c r="BC171" s="106"/>
      <c r="BD171" s="106"/>
      <c r="BE171" s="106"/>
      <c r="BF171" s="106"/>
      <c r="BG171" s="106"/>
      <c r="BH171" s="106"/>
      <c r="BI171" s="106"/>
    </row>
    <row r="172" spans="1:61" ht="13.5" customHeight="1" thickBot="1" x14ac:dyDescent="0.25">
      <c r="A172" s="82"/>
      <c r="B172" s="83"/>
      <c r="C172" s="107" t="s">
        <v>450</v>
      </c>
      <c r="D172" s="107" t="s">
        <v>71</v>
      </c>
      <c r="E172" s="84" t="s">
        <v>0</v>
      </c>
      <c r="F172" s="85" t="s">
        <v>451</v>
      </c>
      <c r="G172" s="86">
        <v>16885</v>
      </c>
      <c r="H172" s="153" t="s">
        <v>452</v>
      </c>
      <c r="I172" s="147">
        <v>2</v>
      </c>
      <c r="J172" s="113" t="s">
        <v>0</v>
      </c>
      <c r="K172" s="154">
        <v>5.5</v>
      </c>
      <c r="L172" s="88"/>
      <c r="M172" s="110" t="s">
        <v>0</v>
      </c>
      <c r="N172" s="110" t="s">
        <v>0</v>
      </c>
      <c r="O172" s="110" t="s">
        <v>0</v>
      </c>
      <c r="P172" s="110" t="s">
        <v>0</v>
      </c>
      <c r="Q172" s="110" t="s">
        <v>0</v>
      </c>
      <c r="R172" s="108">
        <f>SUM(Tableau8[[#This Row],[Indicative
     /PPE]:[Autre]])</f>
        <v>0</v>
      </c>
      <c r="S172" s="110" t="s">
        <v>0</v>
      </c>
      <c r="T172" s="110" t="s">
        <v>0</v>
      </c>
      <c r="U172" s="110" t="s">
        <v>0</v>
      </c>
      <c r="V172" s="110" t="s">
        <v>0</v>
      </c>
      <c r="W172" s="110" t="s">
        <v>0</v>
      </c>
      <c r="X172" s="109">
        <f t="shared" si="10"/>
        <v>0</v>
      </c>
      <c r="Y172" s="89" t="s">
        <v>0</v>
      </c>
      <c r="Z172" s="89" t="s">
        <v>0</v>
      </c>
      <c r="AA172" s="89" t="s">
        <v>0</v>
      </c>
      <c r="AB172" s="91" t="s">
        <v>0</v>
      </c>
      <c r="AC172" s="110" t="s">
        <v>0</v>
      </c>
      <c r="AD172" s="110" t="s">
        <v>0</v>
      </c>
      <c r="AE172" s="110" t="s">
        <v>0</v>
      </c>
      <c r="AF172" s="155">
        <f t="shared" si="11"/>
        <v>0</v>
      </c>
      <c r="AG172" s="92"/>
      <c r="AH172" s="156">
        <v>25000</v>
      </c>
      <c r="AI172" s="156"/>
      <c r="AJ172" s="156"/>
      <c r="AK172" s="111">
        <v>548800</v>
      </c>
      <c r="AL172" s="95"/>
      <c r="AM172" s="157" t="s">
        <v>453</v>
      </c>
      <c r="AN172" s="147" t="s">
        <v>421</v>
      </c>
      <c r="AO172" s="102">
        <v>38807</v>
      </c>
      <c r="AP172" s="158" t="s">
        <v>0</v>
      </c>
      <c r="AQ172" s="158" t="s">
        <v>0</v>
      </c>
      <c r="AR172" s="100"/>
      <c r="AS172" s="101"/>
      <c r="AT172" s="102"/>
      <c r="AU172" s="103"/>
      <c r="AV172" s="104"/>
      <c r="AW172" s="105"/>
      <c r="AX172" s="106"/>
      <c r="AY172" s="106"/>
      <c r="AZ172" s="106"/>
      <c r="BA172" s="106"/>
      <c r="BB172" s="103"/>
      <c r="BC172" s="106"/>
      <c r="BD172" s="106"/>
      <c r="BE172" s="106"/>
      <c r="BF172" s="106"/>
      <c r="BG172" s="106"/>
      <c r="BH172" s="106"/>
      <c r="BI172" s="106"/>
    </row>
    <row r="173" spans="1:61" ht="13.5" customHeight="1" thickBot="1" x14ac:dyDescent="0.25">
      <c r="A173" s="82"/>
      <c r="B173" s="83"/>
      <c r="C173" s="107" t="s">
        <v>454</v>
      </c>
      <c r="D173" s="107" t="s">
        <v>71</v>
      </c>
      <c r="E173" s="84" t="s">
        <v>0</v>
      </c>
      <c r="F173" s="85" t="s">
        <v>455</v>
      </c>
      <c r="G173" s="86">
        <v>16886</v>
      </c>
      <c r="H173" s="153" t="s">
        <v>456</v>
      </c>
      <c r="I173" s="147">
        <v>2</v>
      </c>
      <c r="J173" s="113" t="s">
        <v>0</v>
      </c>
      <c r="K173" s="154">
        <v>5.5</v>
      </c>
      <c r="L173" s="88"/>
      <c r="M173" s="110" t="s">
        <v>0</v>
      </c>
      <c r="N173" s="110" t="s">
        <v>0</v>
      </c>
      <c r="O173" s="110" t="s">
        <v>0</v>
      </c>
      <c r="P173" s="110" t="s">
        <v>0</v>
      </c>
      <c r="Q173" s="110" t="s">
        <v>0</v>
      </c>
      <c r="R173" s="108">
        <f>SUM(Tableau8[[#This Row],[Indicative
     /PPE]:[Autre]])</f>
        <v>0</v>
      </c>
      <c r="S173" s="110" t="s">
        <v>0</v>
      </c>
      <c r="T173" s="110" t="s">
        <v>0</v>
      </c>
      <c r="U173" s="110" t="s">
        <v>0</v>
      </c>
      <c r="V173" s="110" t="s">
        <v>0</v>
      </c>
      <c r="W173" s="110" t="s">
        <v>0</v>
      </c>
      <c r="X173" s="109">
        <f t="shared" si="10"/>
        <v>0</v>
      </c>
      <c r="Y173" s="89" t="s">
        <v>0</v>
      </c>
      <c r="Z173" s="89" t="s">
        <v>0</v>
      </c>
      <c r="AA173" s="89" t="s">
        <v>0</v>
      </c>
      <c r="AB173" s="91" t="s">
        <v>0</v>
      </c>
      <c r="AC173" s="110" t="s">
        <v>0</v>
      </c>
      <c r="AD173" s="110" t="s">
        <v>0</v>
      </c>
      <c r="AE173" s="110" t="s">
        <v>0</v>
      </c>
      <c r="AF173" s="155">
        <f t="shared" si="11"/>
        <v>0</v>
      </c>
      <c r="AG173" s="92"/>
      <c r="AH173" s="156">
        <v>25000</v>
      </c>
      <c r="AI173" s="156"/>
      <c r="AJ173" s="156"/>
      <c r="AK173" s="111">
        <v>518800</v>
      </c>
      <c r="AL173" s="95"/>
      <c r="AM173" s="157" t="s">
        <v>457</v>
      </c>
      <c r="AN173" s="147" t="s">
        <v>421</v>
      </c>
      <c r="AO173" s="102">
        <v>38533</v>
      </c>
      <c r="AP173" s="158" t="s">
        <v>0</v>
      </c>
      <c r="AQ173" s="158" t="s">
        <v>0</v>
      </c>
      <c r="AR173" s="100"/>
      <c r="AS173" s="101"/>
      <c r="AT173" s="102"/>
      <c r="AU173" s="103"/>
      <c r="AV173" s="104"/>
      <c r="AW173" s="105"/>
      <c r="AX173" s="106"/>
      <c r="AY173" s="106"/>
      <c r="AZ173" s="106"/>
      <c r="BA173" s="106"/>
      <c r="BB173" s="103"/>
      <c r="BC173" s="106"/>
      <c r="BD173" s="106"/>
      <c r="BE173" s="106"/>
      <c r="BF173" s="106"/>
      <c r="BG173" s="106"/>
      <c r="BH173" s="106"/>
      <c r="BI173" s="106"/>
    </row>
    <row r="174" spans="1:61" ht="13.5" customHeight="1" thickBot="1" x14ac:dyDescent="0.25">
      <c r="A174" s="82"/>
      <c r="B174" s="83"/>
      <c r="C174" s="107" t="s">
        <v>458</v>
      </c>
      <c r="D174" s="107" t="s">
        <v>71</v>
      </c>
      <c r="E174" s="84" t="s">
        <v>0</v>
      </c>
      <c r="F174" s="85" t="s">
        <v>459</v>
      </c>
      <c r="G174" s="86">
        <v>16887</v>
      </c>
      <c r="H174" s="153" t="s">
        <v>460</v>
      </c>
      <c r="I174" s="147">
        <v>2</v>
      </c>
      <c r="J174" s="113" t="s">
        <v>0</v>
      </c>
      <c r="K174" s="154">
        <v>5.5</v>
      </c>
      <c r="L174" s="88"/>
      <c r="M174" s="110" t="s">
        <v>0</v>
      </c>
      <c r="N174" s="110" t="s">
        <v>0</v>
      </c>
      <c r="O174" s="110" t="s">
        <v>0</v>
      </c>
      <c r="P174" s="110" t="s">
        <v>0</v>
      </c>
      <c r="Q174" s="110" t="s">
        <v>0</v>
      </c>
      <c r="R174" s="108">
        <f>SUM(Tableau8[[#This Row],[Indicative
     /PPE]:[Autre]])</f>
        <v>0</v>
      </c>
      <c r="S174" s="110" t="s">
        <v>0</v>
      </c>
      <c r="T174" s="110" t="s">
        <v>0</v>
      </c>
      <c r="U174" s="110" t="s">
        <v>0</v>
      </c>
      <c r="V174" s="110" t="s">
        <v>0</v>
      </c>
      <c r="W174" s="110" t="s">
        <v>0</v>
      </c>
      <c r="X174" s="109">
        <f t="shared" si="10"/>
        <v>0</v>
      </c>
      <c r="Y174" s="89" t="s">
        <v>0</v>
      </c>
      <c r="Z174" s="89" t="s">
        <v>0</v>
      </c>
      <c r="AA174" s="89" t="s">
        <v>0</v>
      </c>
      <c r="AB174" s="91" t="s">
        <v>0</v>
      </c>
      <c r="AC174" s="110" t="s">
        <v>0</v>
      </c>
      <c r="AD174" s="110" t="s">
        <v>0</v>
      </c>
      <c r="AE174" s="110" t="s">
        <v>0</v>
      </c>
      <c r="AF174" s="155">
        <f t="shared" si="11"/>
        <v>0</v>
      </c>
      <c r="AG174" s="92"/>
      <c r="AH174" s="156">
        <v>25000</v>
      </c>
      <c r="AI174" s="156"/>
      <c r="AJ174" s="156"/>
      <c r="AK174" s="111">
        <v>518800</v>
      </c>
      <c r="AL174" s="95"/>
      <c r="AM174" s="157" t="s">
        <v>461</v>
      </c>
      <c r="AN174" s="147" t="s">
        <v>421</v>
      </c>
      <c r="AO174" s="102">
        <v>38533</v>
      </c>
      <c r="AP174" s="158" t="s">
        <v>0</v>
      </c>
      <c r="AQ174" s="158" t="s">
        <v>0</v>
      </c>
      <c r="AR174" s="100"/>
      <c r="AS174" s="101"/>
      <c r="AT174" s="102"/>
      <c r="AU174" s="103"/>
      <c r="AV174" s="104"/>
      <c r="AW174" s="105"/>
      <c r="AX174" s="106"/>
      <c r="AY174" s="106"/>
      <c r="AZ174" s="106"/>
      <c r="BA174" s="106"/>
      <c r="BB174" s="103"/>
      <c r="BC174" s="106"/>
      <c r="BD174" s="106"/>
      <c r="BE174" s="106"/>
      <c r="BF174" s="106"/>
      <c r="BG174" s="106"/>
      <c r="BH174" s="106"/>
      <c r="BI174" s="106"/>
    </row>
    <row r="175" spans="1:61" ht="13.5" customHeight="1" thickBot="1" x14ac:dyDescent="0.25">
      <c r="A175" s="82"/>
      <c r="B175" s="83"/>
      <c r="C175" s="107" t="s">
        <v>462</v>
      </c>
      <c r="D175" s="107" t="s">
        <v>71</v>
      </c>
      <c r="E175" s="84" t="s">
        <v>0</v>
      </c>
      <c r="F175" s="85" t="s">
        <v>463</v>
      </c>
      <c r="G175" s="86">
        <v>16888</v>
      </c>
      <c r="H175" s="153" t="s">
        <v>464</v>
      </c>
      <c r="I175" s="147">
        <v>2</v>
      </c>
      <c r="J175" s="113" t="s">
        <v>0</v>
      </c>
      <c r="K175" s="154">
        <v>5.5</v>
      </c>
      <c r="L175" s="88"/>
      <c r="M175" s="110" t="s">
        <v>0</v>
      </c>
      <c r="N175" s="110" t="s">
        <v>0</v>
      </c>
      <c r="O175" s="110" t="s">
        <v>0</v>
      </c>
      <c r="P175" s="110" t="s">
        <v>0</v>
      </c>
      <c r="Q175" s="110" t="s">
        <v>0</v>
      </c>
      <c r="R175" s="108">
        <f>SUM(Tableau8[[#This Row],[Indicative
     /PPE]:[Autre]])</f>
        <v>0</v>
      </c>
      <c r="S175" s="110" t="s">
        <v>0</v>
      </c>
      <c r="T175" s="110" t="s">
        <v>0</v>
      </c>
      <c r="U175" s="110" t="s">
        <v>0</v>
      </c>
      <c r="V175" s="110" t="s">
        <v>0</v>
      </c>
      <c r="W175" s="110" t="s">
        <v>0</v>
      </c>
      <c r="X175" s="109">
        <f t="shared" si="10"/>
        <v>0</v>
      </c>
      <c r="Y175" s="89" t="s">
        <v>0</v>
      </c>
      <c r="Z175" s="89" t="s">
        <v>0</v>
      </c>
      <c r="AA175" s="89" t="s">
        <v>0</v>
      </c>
      <c r="AB175" s="91" t="s">
        <v>0</v>
      </c>
      <c r="AC175" s="110" t="s">
        <v>0</v>
      </c>
      <c r="AD175" s="110" t="s">
        <v>0</v>
      </c>
      <c r="AE175" s="110" t="s">
        <v>0</v>
      </c>
      <c r="AF175" s="155">
        <f t="shared" si="11"/>
        <v>0</v>
      </c>
      <c r="AG175" s="92"/>
      <c r="AH175" s="156">
        <v>25000</v>
      </c>
      <c r="AI175" s="156"/>
      <c r="AJ175" s="156"/>
      <c r="AK175" s="111">
        <v>538800</v>
      </c>
      <c r="AL175" s="95"/>
      <c r="AM175" s="157" t="s">
        <v>465</v>
      </c>
      <c r="AN175" s="147" t="s">
        <v>421</v>
      </c>
      <c r="AO175" s="102">
        <v>38701</v>
      </c>
      <c r="AP175" s="158" t="s">
        <v>0</v>
      </c>
      <c r="AQ175" s="158" t="s">
        <v>0</v>
      </c>
      <c r="AR175" s="100"/>
      <c r="AS175" s="101"/>
      <c r="AT175" s="102"/>
      <c r="AU175" s="103"/>
      <c r="AV175" s="104"/>
      <c r="AW175" s="105"/>
      <c r="AX175" s="106"/>
      <c r="AY175" s="106"/>
      <c r="AZ175" s="106"/>
      <c r="BA175" s="106"/>
      <c r="BB175" s="103"/>
      <c r="BC175" s="106"/>
      <c r="BD175" s="106"/>
      <c r="BE175" s="106"/>
      <c r="BF175" s="106"/>
      <c r="BG175" s="106"/>
      <c r="BH175" s="106"/>
      <c r="BI175" s="106"/>
    </row>
    <row r="176" spans="1:61" ht="13.5" hidden="1" customHeight="1" thickBot="1" x14ac:dyDescent="0.25">
      <c r="A176" s="82"/>
      <c r="B176" s="83"/>
      <c r="C176" s="107" t="s">
        <v>466</v>
      </c>
      <c r="D176" s="107" t="s">
        <v>71</v>
      </c>
      <c r="E176" s="84" t="s">
        <v>0</v>
      </c>
      <c r="F176" s="85" t="s">
        <v>467</v>
      </c>
      <c r="G176" s="86">
        <v>17002</v>
      </c>
      <c r="H176" s="153" t="s">
        <v>218</v>
      </c>
      <c r="I176" s="147" t="s">
        <v>219</v>
      </c>
      <c r="J176" s="86">
        <v>1</v>
      </c>
      <c r="K176" s="154" t="s">
        <v>0</v>
      </c>
      <c r="L176" s="88"/>
      <c r="M176" s="110" t="s">
        <v>0</v>
      </c>
      <c r="N176" s="110" t="s">
        <v>0</v>
      </c>
      <c r="O176" s="110" t="s">
        <v>0</v>
      </c>
      <c r="P176" s="110" t="s">
        <v>0</v>
      </c>
      <c r="Q176" s="110" t="s">
        <v>0</v>
      </c>
      <c r="R176" s="108">
        <f>SUM(Tableau8[[#This Row],[Indicative
     /PPE]:[Autre]])</f>
        <v>0</v>
      </c>
      <c r="S176" s="110" t="s">
        <v>0</v>
      </c>
      <c r="T176" s="110" t="s">
        <v>0</v>
      </c>
      <c r="U176" s="110" t="s">
        <v>0</v>
      </c>
      <c r="V176" s="110" t="s">
        <v>0</v>
      </c>
      <c r="W176" s="110" t="s">
        <v>0</v>
      </c>
      <c r="X176" s="109">
        <f t="shared" si="10"/>
        <v>0</v>
      </c>
      <c r="Y176" s="89" t="s">
        <v>0</v>
      </c>
      <c r="Z176" s="89" t="s">
        <v>0</v>
      </c>
      <c r="AA176" s="89" t="s">
        <v>0</v>
      </c>
      <c r="AB176" s="91" t="s">
        <v>0</v>
      </c>
      <c r="AC176" s="110" t="s">
        <v>0</v>
      </c>
      <c r="AD176" s="110" t="s">
        <v>0</v>
      </c>
      <c r="AE176" s="110" t="s">
        <v>0</v>
      </c>
      <c r="AF176" s="155">
        <f t="shared" si="11"/>
        <v>0</v>
      </c>
      <c r="AG176" s="92"/>
      <c r="AH176" s="156">
        <v>25000</v>
      </c>
      <c r="AI176" s="156" t="s">
        <v>0</v>
      </c>
      <c r="AJ176" s="156" t="s">
        <v>0</v>
      </c>
      <c r="AK176" s="156" t="s">
        <v>0</v>
      </c>
      <c r="AL176" s="95"/>
      <c r="AM176" s="157" t="s">
        <v>465</v>
      </c>
      <c r="AN176" s="147" t="s">
        <v>421</v>
      </c>
      <c r="AO176" s="102">
        <v>38701</v>
      </c>
      <c r="AP176" s="158" t="s">
        <v>0</v>
      </c>
      <c r="AQ176" s="158" t="s">
        <v>0</v>
      </c>
      <c r="AR176" s="100"/>
      <c r="AS176" s="101"/>
      <c r="AT176" s="102"/>
      <c r="AU176" s="103"/>
      <c r="AV176" s="104"/>
      <c r="AW176" s="105"/>
      <c r="AX176" s="106"/>
      <c r="AY176" s="106"/>
      <c r="AZ176" s="106"/>
      <c r="BA176" s="106"/>
      <c r="BB176" s="103"/>
      <c r="BC176" s="106"/>
      <c r="BD176" s="106"/>
      <c r="BE176" s="106"/>
      <c r="BF176" s="106"/>
      <c r="BG176" s="106"/>
      <c r="BH176" s="106"/>
      <c r="BI176" s="106"/>
    </row>
    <row r="177" spans="1:61" ht="13.5" hidden="1" customHeight="1" thickBot="1" x14ac:dyDescent="0.25">
      <c r="A177" s="82"/>
      <c r="B177" s="83"/>
      <c r="C177" s="107" t="s">
        <v>466</v>
      </c>
      <c r="D177" s="107" t="s">
        <v>71</v>
      </c>
      <c r="E177" s="84" t="s">
        <v>0</v>
      </c>
      <c r="F177" s="85" t="s">
        <v>468</v>
      </c>
      <c r="G177" s="86">
        <v>17003</v>
      </c>
      <c r="H177" s="153" t="s">
        <v>218</v>
      </c>
      <c r="I177" s="147" t="s">
        <v>219</v>
      </c>
      <c r="J177" s="86">
        <v>2</v>
      </c>
      <c r="K177" s="154" t="s">
        <v>0</v>
      </c>
      <c r="L177" s="88"/>
      <c r="M177" s="110" t="s">
        <v>0</v>
      </c>
      <c r="N177" s="110" t="s">
        <v>0</v>
      </c>
      <c r="O177" s="110" t="s">
        <v>0</v>
      </c>
      <c r="P177" s="110" t="s">
        <v>0</v>
      </c>
      <c r="Q177" s="110" t="s">
        <v>0</v>
      </c>
      <c r="R177" s="108">
        <f>SUM(Tableau8[[#This Row],[Indicative
     /PPE]:[Autre]])</f>
        <v>0</v>
      </c>
      <c r="S177" s="110" t="s">
        <v>0</v>
      </c>
      <c r="T177" s="110" t="s">
        <v>0</v>
      </c>
      <c r="U177" s="110" t="s">
        <v>0</v>
      </c>
      <c r="V177" s="110" t="s">
        <v>0</v>
      </c>
      <c r="W177" s="110" t="s">
        <v>0</v>
      </c>
      <c r="X177" s="109">
        <f t="shared" si="10"/>
        <v>0</v>
      </c>
      <c r="Y177" s="89" t="s">
        <v>0</v>
      </c>
      <c r="Z177" s="89" t="s">
        <v>0</v>
      </c>
      <c r="AA177" s="89" t="s">
        <v>0</v>
      </c>
      <c r="AB177" s="91" t="s">
        <v>0</v>
      </c>
      <c r="AC177" s="110" t="s">
        <v>0</v>
      </c>
      <c r="AD177" s="110" t="s">
        <v>0</v>
      </c>
      <c r="AE177" s="110" t="s">
        <v>0</v>
      </c>
      <c r="AF177" s="155">
        <f t="shared" si="11"/>
        <v>0</v>
      </c>
      <c r="AG177" s="92"/>
      <c r="AH177" s="156">
        <v>25000</v>
      </c>
      <c r="AI177" s="156" t="s">
        <v>0</v>
      </c>
      <c r="AJ177" s="156" t="s">
        <v>0</v>
      </c>
      <c r="AK177" s="156" t="s">
        <v>0</v>
      </c>
      <c r="AL177" s="95"/>
      <c r="AM177" s="157" t="s">
        <v>425</v>
      </c>
      <c r="AN177" s="147" t="s">
        <v>421</v>
      </c>
      <c r="AO177" s="102">
        <v>38352</v>
      </c>
      <c r="AP177" s="158" t="s">
        <v>0</v>
      </c>
      <c r="AQ177" s="158" t="s">
        <v>0</v>
      </c>
      <c r="AR177" s="100"/>
      <c r="AS177" s="101"/>
      <c r="AT177" s="102"/>
      <c r="AU177" s="103"/>
      <c r="AV177" s="104"/>
      <c r="AW177" s="105"/>
      <c r="AX177" s="106"/>
      <c r="AY177" s="106"/>
      <c r="AZ177" s="106"/>
      <c r="BA177" s="106"/>
      <c r="BB177" s="103"/>
      <c r="BC177" s="106"/>
      <c r="BD177" s="106"/>
      <c r="BE177" s="106"/>
      <c r="BF177" s="106"/>
      <c r="BG177" s="106"/>
      <c r="BH177" s="106"/>
      <c r="BI177" s="106"/>
    </row>
    <row r="178" spans="1:61" ht="13.5" hidden="1" customHeight="1" thickBot="1" x14ac:dyDescent="0.25">
      <c r="A178" s="82"/>
      <c r="B178" s="83"/>
      <c r="C178" s="107" t="s">
        <v>466</v>
      </c>
      <c r="D178" s="107" t="s">
        <v>71</v>
      </c>
      <c r="E178" s="84" t="s">
        <v>0</v>
      </c>
      <c r="F178" s="85" t="s">
        <v>469</v>
      </c>
      <c r="G178" s="86">
        <v>17004</v>
      </c>
      <c r="H178" s="153" t="s">
        <v>218</v>
      </c>
      <c r="I178" s="147" t="s">
        <v>219</v>
      </c>
      <c r="J178" s="86">
        <v>3</v>
      </c>
      <c r="K178" s="154" t="s">
        <v>0</v>
      </c>
      <c r="L178" s="88"/>
      <c r="M178" s="110" t="s">
        <v>0</v>
      </c>
      <c r="N178" s="110" t="s">
        <v>0</v>
      </c>
      <c r="O178" s="110" t="s">
        <v>0</v>
      </c>
      <c r="P178" s="110" t="s">
        <v>0</v>
      </c>
      <c r="Q178" s="110" t="s">
        <v>0</v>
      </c>
      <c r="R178" s="108">
        <f>SUM(Tableau8[[#This Row],[Indicative
     /PPE]:[Autre]])</f>
        <v>0</v>
      </c>
      <c r="S178" s="110" t="s">
        <v>0</v>
      </c>
      <c r="T178" s="110" t="s">
        <v>0</v>
      </c>
      <c r="U178" s="110" t="s">
        <v>0</v>
      </c>
      <c r="V178" s="110" t="s">
        <v>0</v>
      </c>
      <c r="W178" s="110" t="s">
        <v>0</v>
      </c>
      <c r="X178" s="109">
        <f t="shared" si="10"/>
        <v>0</v>
      </c>
      <c r="Y178" s="89" t="s">
        <v>0</v>
      </c>
      <c r="Z178" s="89" t="s">
        <v>0</v>
      </c>
      <c r="AA178" s="89" t="s">
        <v>0</v>
      </c>
      <c r="AB178" s="91" t="s">
        <v>0</v>
      </c>
      <c r="AC178" s="110" t="s">
        <v>0</v>
      </c>
      <c r="AD178" s="110" t="s">
        <v>0</v>
      </c>
      <c r="AE178" s="110" t="s">
        <v>0</v>
      </c>
      <c r="AF178" s="155">
        <f t="shared" si="11"/>
        <v>0</v>
      </c>
      <c r="AG178" s="92"/>
      <c r="AH178" s="156">
        <v>25000</v>
      </c>
      <c r="AI178" s="156" t="s">
        <v>0</v>
      </c>
      <c r="AJ178" s="156" t="s">
        <v>0</v>
      </c>
      <c r="AK178" s="156" t="s">
        <v>0</v>
      </c>
      <c r="AL178" s="95"/>
      <c r="AM178" s="157" t="s">
        <v>465</v>
      </c>
      <c r="AN178" s="147" t="s">
        <v>421</v>
      </c>
      <c r="AO178" s="102">
        <v>38718</v>
      </c>
      <c r="AP178" s="158" t="s">
        <v>0</v>
      </c>
      <c r="AQ178" s="158" t="s">
        <v>0</v>
      </c>
      <c r="AR178" s="100"/>
      <c r="AS178" s="101"/>
      <c r="AT178" s="102"/>
      <c r="AU178" s="103"/>
      <c r="AV178" s="104"/>
      <c r="AW178" s="105"/>
      <c r="AX178" s="106"/>
      <c r="AY178" s="106"/>
      <c r="AZ178" s="106"/>
      <c r="BA178" s="106"/>
      <c r="BB178" s="103"/>
      <c r="BC178" s="106"/>
      <c r="BD178" s="106"/>
      <c r="BE178" s="106"/>
      <c r="BF178" s="106"/>
      <c r="BG178" s="106"/>
      <c r="BH178" s="106"/>
      <c r="BI178" s="106"/>
    </row>
    <row r="179" spans="1:61" ht="13.5" hidden="1" customHeight="1" thickBot="1" x14ac:dyDescent="0.25">
      <c r="A179" s="82"/>
      <c r="B179" s="83"/>
      <c r="C179" s="107" t="s">
        <v>466</v>
      </c>
      <c r="D179" s="107" t="s">
        <v>71</v>
      </c>
      <c r="E179" s="84" t="s">
        <v>0</v>
      </c>
      <c r="F179" s="85" t="s">
        <v>470</v>
      </c>
      <c r="G179" s="86">
        <v>17005</v>
      </c>
      <c r="H179" s="153" t="s">
        <v>218</v>
      </c>
      <c r="I179" s="147" t="s">
        <v>219</v>
      </c>
      <c r="J179" s="86">
        <v>4</v>
      </c>
      <c r="K179" s="154" t="s">
        <v>0</v>
      </c>
      <c r="L179" s="88"/>
      <c r="M179" s="110" t="s">
        <v>0</v>
      </c>
      <c r="N179" s="110" t="s">
        <v>0</v>
      </c>
      <c r="O179" s="110" t="s">
        <v>0</v>
      </c>
      <c r="P179" s="110" t="s">
        <v>0</v>
      </c>
      <c r="Q179" s="110" t="s">
        <v>0</v>
      </c>
      <c r="R179" s="108">
        <f>SUM(Tableau8[[#This Row],[Indicative
     /PPE]:[Autre]])</f>
        <v>0</v>
      </c>
      <c r="S179" s="110" t="s">
        <v>0</v>
      </c>
      <c r="T179" s="110" t="s">
        <v>0</v>
      </c>
      <c r="U179" s="110" t="s">
        <v>0</v>
      </c>
      <c r="V179" s="110" t="s">
        <v>0</v>
      </c>
      <c r="W179" s="110" t="s">
        <v>0</v>
      </c>
      <c r="X179" s="109">
        <f t="shared" si="10"/>
        <v>0</v>
      </c>
      <c r="Y179" s="89" t="s">
        <v>0</v>
      </c>
      <c r="Z179" s="89" t="s">
        <v>0</v>
      </c>
      <c r="AA179" s="89" t="s">
        <v>0</v>
      </c>
      <c r="AB179" s="91" t="s">
        <v>0</v>
      </c>
      <c r="AC179" s="110" t="s">
        <v>0</v>
      </c>
      <c r="AD179" s="110" t="s">
        <v>0</v>
      </c>
      <c r="AE179" s="110" t="s">
        <v>0</v>
      </c>
      <c r="AF179" s="155">
        <f t="shared" si="11"/>
        <v>0</v>
      </c>
      <c r="AG179" s="92"/>
      <c r="AH179" s="156">
        <v>25000</v>
      </c>
      <c r="AI179" s="156" t="s">
        <v>0</v>
      </c>
      <c r="AJ179" s="156" t="s">
        <v>0</v>
      </c>
      <c r="AK179" s="156" t="s">
        <v>0</v>
      </c>
      <c r="AL179" s="95"/>
      <c r="AM179" s="157" t="s">
        <v>461</v>
      </c>
      <c r="AN179" s="147" t="s">
        <v>421</v>
      </c>
      <c r="AO179" s="102">
        <v>38352</v>
      </c>
      <c r="AP179" s="158" t="s">
        <v>0</v>
      </c>
      <c r="AQ179" s="158" t="s">
        <v>0</v>
      </c>
      <c r="AR179" s="100"/>
      <c r="AS179" s="101"/>
      <c r="AT179" s="102"/>
      <c r="AU179" s="103"/>
      <c r="AV179" s="104"/>
      <c r="AW179" s="105"/>
      <c r="AX179" s="106"/>
      <c r="AY179" s="106"/>
      <c r="AZ179" s="106"/>
      <c r="BA179" s="106"/>
      <c r="BB179" s="103"/>
      <c r="BC179" s="106"/>
      <c r="BD179" s="106"/>
      <c r="BE179" s="106"/>
      <c r="BF179" s="106"/>
      <c r="BG179" s="106"/>
      <c r="BH179" s="106"/>
      <c r="BI179" s="106"/>
    </row>
    <row r="180" spans="1:61" ht="13.5" hidden="1" customHeight="1" thickBot="1" x14ac:dyDescent="0.25">
      <c r="A180" s="82"/>
      <c r="B180" s="83"/>
      <c r="C180" s="107" t="s">
        <v>466</v>
      </c>
      <c r="D180" s="107" t="s">
        <v>71</v>
      </c>
      <c r="E180" s="84" t="s">
        <v>0</v>
      </c>
      <c r="F180" s="85" t="s">
        <v>471</v>
      </c>
      <c r="G180" s="86">
        <v>17006</v>
      </c>
      <c r="H180" s="153" t="s">
        <v>218</v>
      </c>
      <c r="I180" s="147" t="s">
        <v>219</v>
      </c>
      <c r="J180" s="86">
        <v>5</v>
      </c>
      <c r="K180" s="154" t="s">
        <v>0</v>
      </c>
      <c r="L180" s="88"/>
      <c r="M180" s="110" t="s">
        <v>0</v>
      </c>
      <c r="N180" s="110" t="s">
        <v>0</v>
      </c>
      <c r="O180" s="110" t="s">
        <v>0</v>
      </c>
      <c r="P180" s="110" t="s">
        <v>0</v>
      </c>
      <c r="Q180" s="110" t="s">
        <v>0</v>
      </c>
      <c r="R180" s="108">
        <f>SUM(Tableau8[[#This Row],[Indicative
     /PPE]:[Autre]])</f>
        <v>0</v>
      </c>
      <c r="S180" s="110" t="s">
        <v>0</v>
      </c>
      <c r="T180" s="110" t="s">
        <v>0</v>
      </c>
      <c r="U180" s="110" t="s">
        <v>0</v>
      </c>
      <c r="V180" s="110" t="s">
        <v>0</v>
      </c>
      <c r="W180" s="110" t="s">
        <v>0</v>
      </c>
      <c r="X180" s="109">
        <f t="shared" si="10"/>
        <v>0</v>
      </c>
      <c r="Y180" s="89" t="s">
        <v>0</v>
      </c>
      <c r="Z180" s="89" t="s">
        <v>0</v>
      </c>
      <c r="AA180" s="89" t="s">
        <v>0</v>
      </c>
      <c r="AB180" s="91" t="s">
        <v>0</v>
      </c>
      <c r="AC180" s="110" t="s">
        <v>0</v>
      </c>
      <c r="AD180" s="110" t="s">
        <v>0</v>
      </c>
      <c r="AE180" s="110" t="s">
        <v>0</v>
      </c>
      <c r="AF180" s="155">
        <f t="shared" si="11"/>
        <v>0</v>
      </c>
      <c r="AG180" s="92"/>
      <c r="AH180" s="156">
        <v>25000</v>
      </c>
      <c r="AI180" s="156" t="s">
        <v>0</v>
      </c>
      <c r="AJ180" s="156" t="s">
        <v>0</v>
      </c>
      <c r="AK180" s="156" t="s">
        <v>0</v>
      </c>
      <c r="AL180" s="95"/>
      <c r="AM180" s="157" t="s">
        <v>461</v>
      </c>
      <c r="AN180" s="147" t="s">
        <v>421</v>
      </c>
      <c r="AO180" s="102">
        <v>38352</v>
      </c>
      <c r="AP180" s="158" t="s">
        <v>0</v>
      </c>
      <c r="AQ180" s="158" t="s">
        <v>0</v>
      </c>
      <c r="AR180" s="100"/>
      <c r="AS180" s="101"/>
      <c r="AT180" s="102"/>
      <c r="AU180" s="103"/>
      <c r="AV180" s="104"/>
      <c r="AW180" s="105"/>
      <c r="AX180" s="106"/>
      <c r="AY180" s="106"/>
      <c r="AZ180" s="106"/>
      <c r="BA180" s="106"/>
      <c r="BB180" s="103"/>
      <c r="BC180" s="106"/>
      <c r="BD180" s="106"/>
      <c r="BE180" s="106"/>
      <c r="BF180" s="106"/>
      <c r="BG180" s="106"/>
      <c r="BH180" s="106"/>
      <c r="BI180" s="106"/>
    </row>
    <row r="181" spans="1:61" ht="13.5" hidden="1" customHeight="1" thickBot="1" x14ac:dyDescent="0.25">
      <c r="A181" s="82"/>
      <c r="B181" s="83"/>
      <c r="C181" s="107" t="s">
        <v>466</v>
      </c>
      <c r="D181" s="107" t="s">
        <v>71</v>
      </c>
      <c r="E181" s="84" t="s">
        <v>0</v>
      </c>
      <c r="F181" s="85" t="s">
        <v>472</v>
      </c>
      <c r="G181" s="86">
        <v>17007</v>
      </c>
      <c r="H181" s="153" t="s">
        <v>218</v>
      </c>
      <c r="I181" s="147" t="s">
        <v>219</v>
      </c>
      <c r="J181" s="86">
        <v>6</v>
      </c>
      <c r="K181" s="154" t="s">
        <v>0</v>
      </c>
      <c r="L181" s="88"/>
      <c r="M181" s="110" t="s">
        <v>0</v>
      </c>
      <c r="N181" s="110" t="s">
        <v>0</v>
      </c>
      <c r="O181" s="110" t="s">
        <v>0</v>
      </c>
      <c r="P181" s="110" t="s">
        <v>0</v>
      </c>
      <c r="Q181" s="110" t="s">
        <v>0</v>
      </c>
      <c r="R181" s="108">
        <f>SUM(Tableau8[[#This Row],[Indicative
     /PPE]:[Autre]])</f>
        <v>0</v>
      </c>
      <c r="S181" s="110" t="s">
        <v>0</v>
      </c>
      <c r="T181" s="110" t="s">
        <v>0</v>
      </c>
      <c r="U181" s="110" t="s">
        <v>0</v>
      </c>
      <c r="V181" s="110" t="s">
        <v>0</v>
      </c>
      <c r="W181" s="110" t="s">
        <v>0</v>
      </c>
      <c r="X181" s="109">
        <f t="shared" si="10"/>
        <v>0</v>
      </c>
      <c r="Y181" s="89" t="s">
        <v>0</v>
      </c>
      <c r="Z181" s="89" t="s">
        <v>0</v>
      </c>
      <c r="AA181" s="89" t="s">
        <v>0</v>
      </c>
      <c r="AB181" s="91" t="s">
        <v>0</v>
      </c>
      <c r="AC181" s="110" t="s">
        <v>0</v>
      </c>
      <c r="AD181" s="110" t="s">
        <v>0</v>
      </c>
      <c r="AE181" s="110" t="s">
        <v>0</v>
      </c>
      <c r="AF181" s="155">
        <f t="shared" si="11"/>
        <v>0</v>
      </c>
      <c r="AG181" s="92"/>
      <c r="AH181" s="156">
        <v>25000</v>
      </c>
      <c r="AI181" s="156" t="s">
        <v>0</v>
      </c>
      <c r="AJ181" s="156" t="s">
        <v>0</v>
      </c>
      <c r="AK181" s="156" t="s">
        <v>0</v>
      </c>
      <c r="AL181" s="95"/>
      <c r="AM181" s="157" t="s">
        <v>433</v>
      </c>
      <c r="AN181" s="147" t="s">
        <v>421</v>
      </c>
      <c r="AO181" s="102">
        <v>39062</v>
      </c>
      <c r="AP181" s="158" t="s">
        <v>0</v>
      </c>
      <c r="AQ181" s="158" t="s">
        <v>0</v>
      </c>
      <c r="AR181" s="100"/>
      <c r="AS181" s="101"/>
      <c r="AT181" s="102"/>
      <c r="AU181" s="103"/>
      <c r="AV181" s="104"/>
      <c r="AW181" s="105"/>
      <c r="AX181" s="106"/>
      <c r="AY181" s="106"/>
      <c r="AZ181" s="106"/>
      <c r="BA181" s="106"/>
      <c r="BB181" s="103"/>
      <c r="BC181" s="106"/>
      <c r="BD181" s="106"/>
      <c r="BE181" s="106"/>
      <c r="BF181" s="106"/>
      <c r="BG181" s="106"/>
      <c r="BH181" s="106"/>
      <c r="BI181" s="106"/>
    </row>
    <row r="182" spans="1:61" ht="13.5" hidden="1" customHeight="1" thickBot="1" x14ac:dyDescent="0.25">
      <c r="A182" s="82"/>
      <c r="B182" s="83"/>
      <c r="C182" s="107" t="s">
        <v>466</v>
      </c>
      <c r="D182" s="107" t="s">
        <v>71</v>
      </c>
      <c r="E182" s="84" t="s">
        <v>0</v>
      </c>
      <c r="F182" s="85" t="s">
        <v>473</v>
      </c>
      <c r="G182" s="86">
        <v>17008</v>
      </c>
      <c r="H182" s="153" t="s">
        <v>218</v>
      </c>
      <c r="I182" s="147" t="s">
        <v>219</v>
      </c>
      <c r="J182" s="86">
        <v>7</v>
      </c>
      <c r="K182" s="154" t="s">
        <v>0</v>
      </c>
      <c r="L182" s="88"/>
      <c r="M182" s="110" t="s">
        <v>0</v>
      </c>
      <c r="N182" s="110" t="s">
        <v>0</v>
      </c>
      <c r="O182" s="110" t="s">
        <v>0</v>
      </c>
      <c r="P182" s="110" t="s">
        <v>0</v>
      </c>
      <c r="Q182" s="110" t="s">
        <v>0</v>
      </c>
      <c r="R182" s="108">
        <f>SUM(Tableau8[[#This Row],[Indicative
     /PPE]:[Autre]])</f>
        <v>0</v>
      </c>
      <c r="S182" s="110" t="s">
        <v>0</v>
      </c>
      <c r="T182" s="110" t="s">
        <v>0</v>
      </c>
      <c r="U182" s="110" t="s">
        <v>0</v>
      </c>
      <c r="V182" s="110" t="s">
        <v>0</v>
      </c>
      <c r="W182" s="110" t="s">
        <v>0</v>
      </c>
      <c r="X182" s="109">
        <f t="shared" si="10"/>
        <v>0</v>
      </c>
      <c r="Y182" s="89" t="s">
        <v>0</v>
      </c>
      <c r="Z182" s="89" t="s">
        <v>0</v>
      </c>
      <c r="AA182" s="89" t="s">
        <v>0</v>
      </c>
      <c r="AB182" s="91" t="s">
        <v>0</v>
      </c>
      <c r="AC182" s="110" t="s">
        <v>0</v>
      </c>
      <c r="AD182" s="110" t="s">
        <v>0</v>
      </c>
      <c r="AE182" s="110" t="s">
        <v>0</v>
      </c>
      <c r="AF182" s="155">
        <f t="shared" si="11"/>
        <v>0</v>
      </c>
      <c r="AG182" s="92"/>
      <c r="AH182" s="111">
        <v>28000</v>
      </c>
      <c r="AI182" s="156" t="s">
        <v>0</v>
      </c>
      <c r="AJ182" s="156" t="s">
        <v>0</v>
      </c>
      <c r="AK182" s="156" t="s">
        <v>0</v>
      </c>
      <c r="AL182" s="95"/>
      <c r="AM182" s="157" t="s">
        <v>429</v>
      </c>
      <c r="AN182" s="147" t="s">
        <v>82</v>
      </c>
      <c r="AO182" s="102">
        <v>40224</v>
      </c>
      <c r="AP182" s="158" t="s">
        <v>0</v>
      </c>
      <c r="AQ182" s="158" t="s">
        <v>0</v>
      </c>
      <c r="AR182" s="100"/>
      <c r="AS182" s="101"/>
      <c r="AT182" s="102"/>
      <c r="AU182" s="103"/>
      <c r="AV182" s="104"/>
      <c r="AW182" s="105"/>
      <c r="AX182" s="106"/>
      <c r="AY182" s="106"/>
      <c r="AZ182" s="106"/>
      <c r="BA182" s="106"/>
      <c r="BB182" s="103"/>
      <c r="BC182" s="106"/>
      <c r="BD182" s="106"/>
      <c r="BE182" s="106"/>
      <c r="BF182" s="106"/>
      <c r="BG182" s="106"/>
      <c r="BH182" s="106"/>
      <c r="BI182" s="106"/>
    </row>
    <row r="183" spans="1:61" ht="13.5" hidden="1" customHeight="1" thickBot="1" x14ac:dyDescent="0.25">
      <c r="A183" s="82"/>
      <c r="B183" s="83"/>
      <c r="C183" s="107" t="s">
        <v>466</v>
      </c>
      <c r="D183" s="107" t="s">
        <v>71</v>
      </c>
      <c r="E183" s="84" t="s">
        <v>0</v>
      </c>
      <c r="F183" s="85" t="s">
        <v>474</v>
      </c>
      <c r="G183" s="86">
        <v>17009</v>
      </c>
      <c r="H183" s="153" t="s">
        <v>218</v>
      </c>
      <c r="I183" s="147" t="s">
        <v>219</v>
      </c>
      <c r="J183" s="86">
        <v>8</v>
      </c>
      <c r="K183" s="154" t="s">
        <v>0</v>
      </c>
      <c r="L183" s="88"/>
      <c r="M183" s="110" t="s">
        <v>0</v>
      </c>
      <c r="N183" s="110" t="s">
        <v>0</v>
      </c>
      <c r="O183" s="110" t="s">
        <v>0</v>
      </c>
      <c r="P183" s="110" t="s">
        <v>0</v>
      </c>
      <c r="Q183" s="110" t="s">
        <v>0</v>
      </c>
      <c r="R183" s="108">
        <f>SUM(Tableau8[[#This Row],[Indicative
     /PPE]:[Autre]])</f>
        <v>0</v>
      </c>
      <c r="S183" s="110" t="s">
        <v>0</v>
      </c>
      <c r="T183" s="110" t="s">
        <v>0</v>
      </c>
      <c r="U183" s="110" t="s">
        <v>0</v>
      </c>
      <c r="V183" s="110" t="s">
        <v>0</v>
      </c>
      <c r="W183" s="110" t="s">
        <v>0</v>
      </c>
      <c r="X183" s="109">
        <f t="shared" si="10"/>
        <v>0</v>
      </c>
      <c r="Y183" s="89" t="s">
        <v>0</v>
      </c>
      <c r="Z183" s="89" t="s">
        <v>0</v>
      </c>
      <c r="AA183" s="89" t="s">
        <v>0</v>
      </c>
      <c r="AB183" s="91" t="s">
        <v>0</v>
      </c>
      <c r="AC183" s="110" t="s">
        <v>0</v>
      </c>
      <c r="AD183" s="110" t="s">
        <v>0</v>
      </c>
      <c r="AE183" s="110" t="s">
        <v>0</v>
      </c>
      <c r="AF183" s="155">
        <f t="shared" si="11"/>
        <v>0</v>
      </c>
      <c r="AG183" s="92"/>
      <c r="AH183" s="111">
        <v>25000</v>
      </c>
      <c r="AI183" s="156" t="s">
        <v>0</v>
      </c>
      <c r="AJ183" s="156" t="s">
        <v>0</v>
      </c>
      <c r="AK183" s="156" t="s">
        <v>0</v>
      </c>
      <c r="AL183" s="95"/>
      <c r="AM183" s="157" t="s">
        <v>457</v>
      </c>
      <c r="AN183" s="147" t="s">
        <v>421</v>
      </c>
      <c r="AO183" s="102">
        <v>39569</v>
      </c>
      <c r="AP183" s="158" t="s">
        <v>0</v>
      </c>
      <c r="AQ183" s="158" t="s">
        <v>0</v>
      </c>
      <c r="AR183" s="100"/>
      <c r="AS183" s="101"/>
      <c r="AT183" s="102"/>
      <c r="AU183" s="103"/>
      <c r="AV183" s="104"/>
      <c r="AW183" s="105"/>
      <c r="AX183" s="106"/>
      <c r="AY183" s="106"/>
      <c r="AZ183" s="106"/>
      <c r="BA183" s="106"/>
      <c r="BB183" s="103"/>
      <c r="BC183" s="106"/>
      <c r="BD183" s="106"/>
      <c r="BE183" s="106"/>
      <c r="BF183" s="106"/>
      <c r="BG183" s="106"/>
      <c r="BH183" s="106"/>
      <c r="BI183" s="106"/>
    </row>
    <row r="184" spans="1:61" ht="13.5" hidden="1" customHeight="1" thickBot="1" x14ac:dyDescent="0.25">
      <c r="A184" s="82"/>
      <c r="B184" s="83"/>
      <c r="C184" s="107" t="s">
        <v>466</v>
      </c>
      <c r="D184" s="107" t="s">
        <v>71</v>
      </c>
      <c r="E184" s="84" t="s">
        <v>0</v>
      </c>
      <c r="F184" s="85" t="s">
        <v>475</v>
      </c>
      <c r="G184" s="86">
        <v>17010</v>
      </c>
      <c r="H184" s="153" t="s">
        <v>218</v>
      </c>
      <c r="I184" s="147" t="s">
        <v>219</v>
      </c>
      <c r="J184" s="86">
        <v>9</v>
      </c>
      <c r="K184" s="154" t="s">
        <v>0</v>
      </c>
      <c r="L184" s="88"/>
      <c r="M184" s="110" t="s">
        <v>0</v>
      </c>
      <c r="N184" s="110" t="s">
        <v>0</v>
      </c>
      <c r="O184" s="110" t="s">
        <v>0</v>
      </c>
      <c r="P184" s="110" t="s">
        <v>0</v>
      </c>
      <c r="Q184" s="110" t="s">
        <v>0</v>
      </c>
      <c r="R184" s="108">
        <f>SUM(Tableau8[[#This Row],[Indicative
     /PPE]:[Autre]])</f>
        <v>0</v>
      </c>
      <c r="S184" s="110" t="s">
        <v>0</v>
      </c>
      <c r="T184" s="110" t="s">
        <v>0</v>
      </c>
      <c r="U184" s="110" t="s">
        <v>0</v>
      </c>
      <c r="V184" s="110" t="s">
        <v>0</v>
      </c>
      <c r="W184" s="110" t="s">
        <v>0</v>
      </c>
      <c r="X184" s="109">
        <f t="shared" si="10"/>
        <v>0</v>
      </c>
      <c r="Y184" s="89" t="s">
        <v>0</v>
      </c>
      <c r="Z184" s="89" t="s">
        <v>0</v>
      </c>
      <c r="AA184" s="89" t="s">
        <v>0</v>
      </c>
      <c r="AB184" s="91" t="s">
        <v>0</v>
      </c>
      <c r="AC184" s="110" t="s">
        <v>0</v>
      </c>
      <c r="AD184" s="110" t="s">
        <v>0</v>
      </c>
      <c r="AE184" s="110" t="s">
        <v>0</v>
      </c>
      <c r="AF184" s="155">
        <f t="shared" si="11"/>
        <v>0</v>
      </c>
      <c r="AG184" s="92"/>
      <c r="AH184" s="111">
        <v>25000</v>
      </c>
      <c r="AI184" s="156" t="s">
        <v>0</v>
      </c>
      <c r="AJ184" s="156" t="s">
        <v>0</v>
      </c>
      <c r="AK184" s="156" t="s">
        <v>0</v>
      </c>
      <c r="AL184" s="95"/>
      <c r="AM184" s="157" t="s">
        <v>457</v>
      </c>
      <c r="AN184" s="147" t="s">
        <v>421</v>
      </c>
      <c r="AO184" s="102">
        <v>38352</v>
      </c>
      <c r="AP184" s="158" t="s">
        <v>0</v>
      </c>
      <c r="AQ184" s="158" t="s">
        <v>0</v>
      </c>
      <c r="AR184" s="100"/>
      <c r="AS184" s="101"/>
      <c r="AT184" s="102"/>
      <c r="AU184" s="103"/>
      <c r="AV184" s="104"/>
      <c r="AW184" s="105"/>
      <c r="AX184" s="106"/>
      <c r="AY184" s="106"/>
      <c r="AZ184" s="106"/>
      <c r="BA184" s="106"/>
      <c r="BB184" s="103"/>
      <c r="BC184" s="106"/>
      <c r="BD184" s="106"/>
      <c r="BE184" s="106"/>
      <c r="BF184" s="106"/>
      <c r="BG184" s="106"/>
      <c r="BH184" s="106"/>
      <c r="BI184" s="106"/>
    </row>
    <row r="185" spans="1:61" ht="13.5" hidden="1" customHeight="1" thickBot="1" x14ac:dyDescent="0.25">
      <c r="A185" s="82"/>
      <c r="B185" s="83"/>
      <c r="C185" s="107" t="s">
        <v>466</v>
      </c>
      <c r="D185" s="107" t="s">
        <v>71</v>
      </c>
      <c r="E185" s="84" t="s">
        <v>0</v>
      </c>
      <c r="F185" s="85" t="s">
        <v>476</v>
      </c>
      <c r="G185" s="86">
        <v>17011</v>
      </c>
      <c r="H185" s="153" t="s">
        <v>218</v>
      </c>
      <c r="I185" s="147" t="s">
        <v>219</v>
      </c>
      <c r="J185" s="86">
        <v>10</v>
      </c>
      <c r="K185" s="154" t="s">
        <v>0</v>
      </c>
      <c r="L185" s="88"/>
      <c r="M185" s="110" t="s">
        <v>0</v>
      </c>
      <c r="N185" s="110" t="s">
        <v>0</v>
      </c>
      <c r="O185" s="110" t="s">
        <v>0</v>
      </c>
      <c r="P185" s="110" t="s">
        <v>0</v>
      </c>
      <c r="Q185" s="110" t="s">
        <v>0</v>
      </c>
      <c r="R185" s="108">
        <f>SUM(Tableau8[[#This Row],[Indicative
     /PPE]:[Autre]])</f>
        <v>0</v>
      </c>
      <c r="S185" s="110" t="s">
        <v>0</v>
      </c>
      <c r="T185" s="110" t="s">
        <v>0</v>
      </c>
      <c r="U185" s="110" t="s">
        <v>0</v>
      </c>
      <c r="V185" s="110" t="s">
        <v>0</v>
      </c>
      <c r="W185" s="110" t="s">
        <v>0</v>
      </c>
      <c r="X185" s="109">
        <f t="shared" si="10"/>
        <v>0</v>
      </c>
      <c r="Y185" s="89" t="s">
        <v>0</v>
      </c>
      <c r="Z185" s="89" t="s">
        <v>0</v>
      </c>
      <c r="AA185" s="89" t="s">
        <v>0</v>
      </c>
      <c r="AB185" s="91" t="s">
        <v>0</v>
      </c>
      <c r="AC185" s="110" t="s">
        <v>0</v>
      </c>
      <c r="AD185" s="110" t="s">
        <v>0</v>
      </c>
      <c r="AE185" s="110" t="s">
        <v>0</v>
      </c>
      <c r="AF185" s="155">
        <f t="shared" si="11"/>
        <v>0</v>
      </c>
      <c r="AG185" s="92"/>
      <c r="AH185" s="111">
        <v>23800</v>
      </c>
      <c r="AI185" s="156" t="s">
        <v>0</v>
      </c>
      <c r="AJ185" s="156" t="s">
        <v>0</v>
      </c>
      <c r="AK185" s="156" t="s">
        <v>0</v>
      </c>
      <c r="AL185" s="95"/>
      <c r="AM185" s="157" t="s">
        <v>453</v>
      </c>
      <c r="AN185" s="147" t="s">
        <v>421</v>
      </c>
      <c r="AO185" s="102">
        <v>38896</v>
      </c>
      <c r="AP185" s="158" t="s">
        <v>0</v>
      </c>
      <c r="AQ185" s="158" t="s">
        <v>0</v>
      </c>
      <c r="AR185" s="100"/>
      <c r="AS185" s="101"/>
      <c r="AT185" s="102"/>
      <c r="AU185" s="103"/>
      <c r="AV185" s="104"/>
      <c r="AW185" s="105"/>
      <c r="AX185" s="106"/>
      <c r="AY185" s="106"/>
      <c r="AZ185" s="106"/>
      <c r="BA185" s="106"/>
      <c r="BB185" s="103"/>
      <c r="BC185" s="106"/>
      <c r="BD185" s="106"/>
      <c r="BE185" s="106"/>
      <c r="BF185" s="106"/>
      <c r="BG185" s="106"/>
      <c r="BH185" s="106"/>
      <c r="BI185" s="106"/>
    </row>
    <row r="186" spans="1:61" ht="13.5" hidden="1" customHeight="1" thickBot="1" x14ac:dyDescent="0.25">
      <c r="A186" s="82"/>
      <c r="B186" s="83"/>
      <c r="C186" s="107" t="s">
        <v>466</v>
      </c>
      <c r="D186" s="107" t="s">
        <v>71</v>
      </c>
      <c r="E186" s="84" t="s">
        <v>0</v>
      </c>
      <c r="F186" s="85" t="s">
        <v>477</v>
      </c>
      <c r="G186" s="86">
        <v>17012</v>
      </c>
      <c r="H186" s="153" t="s">
        <v>218</v>
      </c>
      <c r="I186" s="147" t="s">
        <v>219</v>
      </c>
      <c r="J186" s="86">
        <v>11</v>
      </c>
      <c r="K186" s="154" t="s">
        <v>0</v>
      </c>
      <c r="L186" s="88"/>
      <c r="M186" s="110" t="s">
        <v>0</v>
      </c>
      <c r="N186" s="110" t="s">
        <v>0</v>
      </c>
      <c r="O186" s="110" t="s">
        <v>0</v>
      </c>
      <c r="P186" s="110" t="s">
        <v>0</v>
      </c>
      <c r="Q186" s="110" t="s">
        <v>0</v>
      </c>
      <c r="R186" s="108">
        <f>SUM(Tableau8[[#This Row],[Indicative
     /PPE]:[Autre]])</f>
        <v>0</v>
      </c>
      <c r="S186" s="110" t="s">
        <v>0</v>
      </c>
      <c r="T186" s="110" t="s">
        <v>0</v>
      </c>
      <c r="U186" s="110" t="s">
        <v>0</v>
      </c>
      <c r="V186" s="110" t="s">
        <v>0</v>
      </c>
      <c r="W186" s="110" t="s">
        <v>0</v>
      </c>
      <c r="X186" s="109">
        <f t="shared" si="10"/>
        <v>0</v>
      </c>
      <c r="Y186" s="89" t="s">
        <v>0</v>
      </c>
      <c r="Z186" s="89" t="s">
        <v>0</v>
      </c>
      <c r="AA186" s="89" t="s">
        <v>0</v>
      </c>
      <c r="AB186" s="91" t="s">
        <v>0</v>
      </c>
      <c r="AC186" s="110" t="s">
        <v>0</v>
      </c>
      <c r="AD186" s="110" t="s">
        <v>0</v>
      </c>
      <c r="AE186" s="110" t="s">
        <v>0</v>
      </c>
      <c r="AF186" s="155">
        <f t="shared" si="11"/>
        <v>0</v>
      </c>
      <c r="AG186" s="92"/>
      <c r="AH186" s="111">
        <v>23800</v>
      </c>
      <c r="AI186" s="156" t="s">
        <v>0</v>
      </c>
      <c r="AJ186" s="156" t="s">
        <v>0</v>
      </c>
      <c r="AK186" s="156" t="s">
        <v>0</v>
      </c>
      <c r="AL186" s="95"/>
      <c r="AM186" s="157" t="s">
        <v>453</v>
      </c>
      <c r="AN186" s="147" t="s">
        <v>421</v>
      </c>
      <c r="AO186" s="102">
        <v>38896</v>
      </c>
      <c r="AP186" s="158" t="s">
        <v>0</v>
      </c>
      <c r="AQ186" s="158" t="s">
        <v>0</v>
      </c>
      <c r="AR186" s="100"/>
      <c r="AS186" s="101"/>
      <c r="AT186" s="102"/>
      <c r="AU186" s="103"/>
      <c r="AV186" s="104"/>
      <c r="AW186" s="105"/>
      <c r="AX186" s="106"/>
      <c r="AY186" s="106"/>
      <c r="AZ186" s="106"/>
      <c r="BA186" s="106"/>
      <c r="BB186" s="103"/>
      <c r="BC186" s="106"/>
      <c r="BD186" s="106"/>
      <c r="BE186" s="106"/>
      <c r="BF186" s="106"/>
      <c r="BG186" s="106"/>
      <c r="BH186" s="106"/>
      <c r="BI186" s="106"/>
    </row>
    <row r="187" spans="1:61" ht="13.5" hidden="1" customHeight="1" thickBot="1" x14ac:dyDescent="0.25">
      <c r="A187" s="82"/>
      <c r="B187" s="83"/>
      <c r="C187" s="107" t="s">
        <v>466</v>
      </c>
      <c r="D187" s="107" t="s">
        <v>71</v>
      </c>
      <c r="E187" s="84" t="s">
        <v>0</v>
      </c>
      <c r="F187" s="85" t="s">
        <v>478</v>
      </c>
      <c r="G187" s="86">
        <v>17013</v>
      </c>
      <c r="H187" s="153" t="s">
        <v>218</v>
      </c>
      <c r="I187" s="147" t="s">
        <v>219</v>
      </c>
      <c r="J187" s="86">
        <v>12</v>
      </c>
      <c r="K187" s="154" t="s">
        <v>0</v>
      </c>
      <c r="L187" s="88"/>
      <c r="M187" s="110" t="s">
        <v>0</v>
      </c>
      <c r="N187" s="110" t="s">
        <v>0</v>
      </c>
      <c r="O187" s="110" t="s">
        <v>0</v>
      </c>
      <c r="P187" s="110" t="s">
        <v>0</v>
      </c>
      <c r="Q187" s="110" t="s">
        <v>0</v>
      </c>
      <c r="R187" s="108">
        <f>SUM(Tableau8[[#This Row],[Indicative
     /PPE]:[Autre]])</f>
        <v>0</v>
      </c>
      <c r="S187" s="110" t="s">
        <v>0</v>
      </c>
      <c r="T187" s="110" t="s">
        <v>0</v>
      </c>
      <c r="U187" s="110" t="s">
        <v>0</v>
      </c>
      <c r="V187" s="110" t="s">
        <v>0</v>
      </c>
      <c r="W187" s="110" t="s">
        <v>0</v>
      </c>
      <c r="X187" s="109">
        <f t="shared" si="10"/>
        <v>0</v>
      </c>
      <c r="Y187" s="89" t="s">
        <v>0</v>
      </c>
      <c r="Z187" s="89" t="s">
        <v>0</v>
      </c>
      <c r="AA187" s="89" t="s">
        <v>0</v>
      </c>
      <c r="AB187" s="91" t="s">
        <v>0</v>
      </c>
      <c r="AC187" s="110" t="s">
        <v>0</v>
      </c>
      <c r="AD187" s="110" t="s">
        <v>0</v>
      </c>
      <c r="AE187" s="110" t="s">
        <v>0</v>
      </c>
      <c r="AF187" s="155">
        <f t="shared" si="11"/>
        <v>0</v>
      </c>
      <c r="AG187" s="92"/>
      <c r="AH187" s="111">
        <v>26000</v>
      </c>
      <c r="AI187" s="156" t="s">
        <v>0</v>
      </c>
      <c r="AJ187" s="156" t="s">
        <v>0</v>
      </c>
      <c r="AK187" s="156" t="s">
        <v>0</v>
      </c>
      <c r="AL187" s="95"/>
      <c r="AM187" s="157" t="s">
        <v>441</v>
      </c>
      <c r="AN187" s="147" t="s">
        <v>421</v>
      </c>
      <c r="AO187" s="102">
        <v>39171</v>
      </c>
      <c r="AP187" s="158" t="s">
        <v>0</v>
      </c>
      <c r="AQ187" s="158" t="s">
        <v>0</v>
      </c>
      <c r="AR187" s="100"/>
      <c r="AS187" s="101"/>
      <c r="AT187" s="102"/>
      <c r="AU187" s="103"/>
      <c r="AV187" s="104"/>
      <c r="AW187" s="105"/>
      <c r="AX187" s="106"/>
      <c r="AY187" s="106"/>
      <c r="AZ187" s="106"/>
      <c r="BA187" s="106"/>
      <c r="BB187" s="103"/>
      <c r="BC187" s="106"/>
      <c r="BD187" s="106"/>
      <c r="BE187" s="106"/>
      <c r="BF187" s="106"/>
      <c r="BG187" s="106"/>
      <c r="BH187" s="106"/>
      <c r="BI187" s="106"/>
    </row>
    <row r="188" spans="1:61" ht="13.5" hidden="1" customHeight="1" thickBot="1" x14ac:dyDescent="0.25">
      <c r="A188" s="82"/>
      <c r="B188" s="83"/>
      <c r="C188" s="107" t="s">
        <v>466</v>
      </c>
      <c r="D188" s="107" t="s">
        <v>71</v>
      </c>
      <c r="E188" s="84" t="s">
        <v>0</v>
      </c>
      <c r="F188" s="85" t="s">
        <v>479</v>
      </c>
      <c r="G188" s="86">
        <v>17014</v>
      </c>
      <c r="H188" s="153" t="s">
        <v>218</v>
      </c>
      <c r="I188" s="147" t="s">
        <v>219</v>
      </c>
      <c r="J188" s="86">
        <v>13</v>
      </c>
      <c r="K188" s="154" t="s">
        <v>0</v>
      </c>
      <c r="L188" s="88"/>
      <c r="M188" s="110" t="s">
        <v>0</v>
      </c>
      <c r="N188" s="110" t="s">
        <v>0</v>
      </c>
      <c r="O188" s="110" t="s">
        <v>0</v>
      </c>
      <c r="P188" s="110" t="s">
        <v>0</v>
      </c>
      <c r="Q188" s="110" t="s">
        <v>0</v>
      </c>
      <c r="R188" s="108">
        <f>SUM(Tableau8[[#This Row],[Indicative
     /PPE]:[Autre]])</f>
        <v>0</v>
      </c>
      <c r="S188" s="110" t="s">
        <v>0</v>
      </c>
      <c r="T188" s="110" t="s">
        <v>0</v>
      </c>
      <c r="U188" s="110" t="s">
        <v>0</v>
      </c>
      <c r="V188" s="110" t="s">
        <v>0</v>
      </c>
      <c r="W188" s="110" t="s">
        <v>0</v>
      </c>
      <c r="X188" s="109">
        <f t="shared" si="10"/>
        <v>0</v>
      </c>
      <c r="Y188" s="89" t="s">
        <v>0</v>
      </c>
      <c r="Z188" s="89" t="s">
        <v>0</v>
      </c>
      <c r="AA188" s="89" t="s">
        <v>0</v>
      </c>
      <c r="AB188" s="91" t="s">
        <v>0</v>
      </c>
      <c r="AC188" s="110" t="s">
        <v>0</v>
      </c>
      <c r="AD188" s="110" t="s">
        <v>0</v>
      </c>
      <c r="AE188" s="110" t="s">
        <v>0</v>
      </c>
      <c r="AF188" s="155">
        <f t="shared" si="11"/>
        <v>0</v>
      </c>
      <c r="AG188" s="92"/>
      <c r="AH188" s="111">
        <v>25000</v>
      </c>
      <c r="AI188" s="156" t="s">
        <v>0</v>
      </c>
      <c r="AJ188" s="156" t="s">
        <v>0</v>
      </c>
      <c r="AK188" s="156" t="s">
        <v>0</v>
      </c>
      <c r="AL188" s="95"/>
      <c r="AM188" s="157" t="s">
        <v>441</v>
      </c>
      <c r="AN188" s="147" t="s">
        <v>421</v>
      </c>
      <c r="AO188" s="102">
        <v>38352</v>
      </c>
      <c r="AP188" s="158" t="s">
        <v>0</v>
      </c>
      <c r="AQ188" s="158" t="s">
        <v>0</v>
      </c>
      <c r="AR188" s="100"/>
      <c r="AS188" s="101"/>
      <c r="AT188" s="102"/>
      <c r="AU188" s="103"/>
      <c r="AV188" s="104"/>
      <c r="AW188" s="105"/>
      <c r="AX188" s="106"/>
      <c r="AY188" s="106"/>
      <c r="AZ188" s="106"/>
      <c r="BA188" s="106"/>
      <c r="BB188" s="103"/>
      <c r="BC188" s="106"/>
      <c r="BD188" s="106"/>
      <c r="BE188" s="106"/>
      <c r="BF188" s="106"/>
      <c r="BG188" s="106"/>
      <c r="BH188" s="106"/>
      <c r="BI188" s="106"/>
    </row>
    <row r="189" spans="1:61" ht="13.5" hidden="1" customHeight="1" thickBot="1" x14ac:dyDescent="0.25">
      <c r="A189" s="82"/>
      <c r="B189" s="83"/>
      <c r="C189" s="107" t="s">
        <v>466</v>
      </c>
      <c r="D189" s="107" t="s">
        <v>71</v>
      </c>
      <c r="E189" s="84" t="s">
        <v>0</v>
      </c>
      <c r="F189" s="85" t="s">
        <v>480</v>
      </c>
      <c r="G189" s="86">
        <v>17015</v>
      </c>
      <c r="H189" s="153" t="s">
        <v>218</v>
      </c>
      <c r="I189" s="147" t="s">
        <v>219</v>
      </c>
      <c r="J189" s="86">
        <v>14</v>
      </c>
      <c r="K189" s="154" t="s">
        <v>0</v>
      </c>
      <c r="L189" s="88"/>
      <c r="M189" s="110" t="s">
        <v>0</v>
      </c>
      <c r="N189" s="110" t="s">
        <v>0</v>
      </c>
      <c r="O189" s="110" t="s">
        <v>0</v>
      </c>
      <c r="P189" s="110" t="s">
        <v>0</v>
      </c>
      <c r="Q189" s="110" t="s">
        <v>0</v>
      </c>
      <c r="R189" s="108">
        <f>SUM(Tableau8[[#This Row],[Indicative
     /PPE]:[Autre]])</f>
        <v>0</v>
      </c>
      <c r="S189" s="110" t="s">
        <v>0</v>
      </c>
      <c r="T189" s="110" t="s">
        <v>0</v>
      </c>
      <c r="U189" s="110" t="s">
        <v>0</v>
      </c>
      <c r="V189" s="110" t="s">
        <v>0</v>
      </c>
      <c r="W189" s="110" t="s">
        <v>0</v>
      </c>
      <c r="X189" s="109">
        <f t="shared" si="10"/>
        <v>0</v>
      </c>
      <c r="Y189" s="89" t="s">
        <v>0</v>
      </c>
      <c r="Z189" s="89" t="s">
        <v>0</v>
      </c>
      <c r="AA189" s="89" t="s">
        <v>0</v>
      </c>
      <c r="AB189" s="91" t="s">
        <v>0</v>
      </c>
      <c r="AC189" s="110" t="s">
        <v>0</v>
      </c>
      <c r="AD189" s="110" t="s">
        <v>0</v>
      </c>
      <c r="AE189" s="110" t="s">
        <v>0</v>
      </c>
      <c r="AF189" s="155">
        <f t="shared" si="11"/>
        <v>0</v>
      </c>
      <c r="AG189" s="92"/>
      <c r="AH189" s="111">
        <v>25000</v>
      </c>
      <c r="AI189" s="156" t="s">
        <v>0</v>
      </c>
      <c r="AJ189" s="156" t="s">
        <v>0</v>
      </c>
      <c r="AK189" s="156" t="s">
        <v>0</v>
      </c>
      <c r="AL189" s="95"/>
      <c r="AM189" s="157" t="s">
        <v>429</v>
      </c>
      <c r="AN189" s="147" t="s">
        <v>421</v>
      </c>
      <c r="AO189" s="102">
        <v>39447</v>
      </c>
      <c r="AP189" s="158" t="s">
        <v>0</v>
      </c>
      <c r="AQ189" s="158" t="s">
        <v>0</v>
      </c>
      <c r="AR189" s="100"/>
      <c r="AS189" s="101"/>
      <c r="AT189" s="102"/>
      <c r="AU189" s="103"/>
      <c r="AV189" s="104"/>
      <c r="AW189" s="105"/>
      <c r="AX189" s="106"/>
      <c r="AY189" s="106"/>
      <c r="AZ189" s="106"/>
      <c r="BA189" s="106"/>
      <c r="BB189" s="103"/>
      <c r="BC189" s="106"/>
      <c r="BD189" s="106"/>
      <c r="BE189" s="106"/>
      <c r="BF189" s="106"/>
      <c r="BG189" s="106"/>
      <c r="BH189" s="106"/>
      <c r="BI189" s="106"/>
    </row>
    <row r="190" spans="1:61" ht="13.5" hidden="1" customHeight="1" thickBot="1" x14ac:dyDescent="0.25">
      <c r="A190" s="82"/>
      <c r="B190" s="83"/>
      <c r="C190" s="107" t="s">
        <v>466</v>
      </c>
      <c r="D190" s="107" t="s">
        <v>71</v>
      </c>
      <c r="E190" s="84" t="s">
        <v>0</v>
      </c>
      <c r="F190" s="85" t="s">
        <v>481</v>
      </c>
      <c r="G190" s="86">
        <v>17016</v>
      </c>
      <c r="H190" s="153" t="s">
        <v>218</v>
      </c>
      <c r="I190" s="147" t="s">
        <v>219</v>
      </c>
      <c r="J190" s="86">
        <v>15</v>
      </c>
      <c r="K190" s="154" t="s">
        <v>0</v>
      </c>
      <c r="L190" s="88"/>
      <c r="M190" s="110" t="s">
        <v>0</v>
      </c>
      <c r="N190" s="110" t="s">
        <v>0</v>
      </c>
      <c r="O190" s="110" t="s">
        <v>0</v>
      </c>
      <c r="P190" s="110" t="s">
        <v>0</v>
      </c>
      <c r="Q190" s="110" t="s">
        <v>0</v>
      </c>
      <c r="R190" s="108">
        <f>SUM(Tableau8[[#This Row],[Indicative
     /PPE]:[Autre]])</f>
        <v>0</v>
      </c>
      <c r="S190" s="110" t="s">
        <v>0</v>
      </c>
      <c r="T190" s="110" t="s">
        <v>0</v>
      </c>
      <c r="U190" s="110" t="s">
        <v>0</v>
      </c>
      <c r="V190" s="110" t="s">
        <v>0</v>
      </c>
      <c r="W190" s="110" t="s">
        <v>0</v>
      </c>
      <c r="X190" s="109">
        <f t="shared" si="10"/>
        <v>0</v>
      </c>
      <c r="Y190" s="89" t="s">
        <v>0</v>
      </c>
      <c r="Z190" s="89" t="s">
        <v>0</v>
      </c>
      <c r="AA190" s="89" t="s">
        <v>0</v>
      </c>
      <c r="AB190" s="91" t="s">
        <v>0</v>
      </c>
      <c r="AC190" s="110" t="s">
        <v>0</v>
      </c>
      <c r="AD190" s="110" t="s">
        <v>0</v>
      </c>
      <c r="AE190" s="110" t="s">
        <v>0</v>
      </c>
      <c r="AF190" s="155">
        <f t="shared" si="11"/>
        <v>0</v>
      </c>
      <c r="AG190" s="92"/>
      <c r="AH190" s="111">
        <v>25000</v>
      </c>
      <c r="AI190" s="156" t="s">
        <v>0</v>
      </c>
      <c r="AJ190" s="156" t="s">
        <v>0</v>
      </c>
      <c r="AK190" s="156" t="s">
        <v>0</v>
      </c>
      <c r="AL190" s="95"/>
      <c r="AM190" s="157" t="s">
        <v>445</v>
      </c>
      <c r="AN190" s="147" t="s">
        <v>421</v>
      </c>
      <c r="AO190" s="102">
        <v>38352</v>
      </c>
      <c r="AP190" s="158" t="s">
        <v>0</v>
      </c>
      <c r="AQ190" s="158" t="s">
        <v>0</v>
      </c>
      <c r="AR190" s="100"/>
      <c r="AS190" s="101"/>
      <c r="AT190" s="102"/>
      <c r="AU190" s="103"/>
      <c r="AV190" s="104"/>
      <c r="AW190" s="105"/>
      <c r="AX190" s="106"/>
      <c r="AY190" s="106"/>
      <c r="AZ190" s="106"/>
      <c r="BA190" s="106"/>
      <c r="BB190" s="103"/>
      <c r="BC190" s="106"/>
      <c r="BD190" s="106"/>
      <c r="BE190" s="106"/>
      <c r="BF190" s="106"/>
      <c r="BG190" s="106"/>
      <c r="BH190" s="106"/>
      <c r="BI190" s="106"/>
    </row>
    <row r="191" spans="1:61" ht="13.5" hidden="1" customHeight="1" thickBot="1" x14ac:dyDescent="0.25">
      <c r="A191" s="82"/>
      <c r="B191" s="83"/>
      <c r="C191" s="107" t="s">
        <v>466</v>
      </c>
      <c r="D191" s="107" t="s">
        <v>71</v>
      </c>
      <c r="E191" s="84" t="s">
        <v>0</v>
      </c>
      <c r="F191" s="85" t="s">
        <v>482</v>
      </c>
      <c r="G191" s="86">
        <v>17017</v>
      </c>
      <c r="H191" s="153" t="s">
        <v>218</v>
      </c>
      <c r="I191" s="147" t="s">
        <v>219</v>
      </c>
      <c r="J191" s="86">
        <v>16</v>
      </c>
      <c r="K191" s="154" t="s">
        <v>0</v>
      </c>
      <c r="L191" s="88"/>
      <c r="M191" s="110" t="s">
        <v>0</v>
      </c>
      <c r="N191" s="110" t="s">
        <v>0</v>
      </c>
      <c r="O191" s="110" t="s">
        <v>0</v>
      </c>
      <c r="P191" s="110" t="s">
        <v>0</v>
      </c>
      <c r="Q191" s="110" t="s">
        <v>0</v>
      </c>
      <c r="R191" s="108">
        <f>SUM(Tableau8[[#This Row],[Indicative
     /PPE]:[Autre]])</f>
        <v>0</v>
      </c>
      <c r="S191" s="110" t="s">
        <v>0</v>
      </c>
      <c r="T191" s="110" t="s">
        <v>0</v>
      </c>
      <c r="U191" s="110" t="s">
        <v>0</v>
      </c>
      <c r="V191" s="110" t="s">
        <v>0</v>
      </c>
      <c r="W191" s="110" t="s">
        <v>0</v>
      </c>
      <c r="X191" s="109">
        <f t="shared" si="10"/>
        <v>0</v>
      </c>
      <c r="Y191" s="89" t="s">
        <v>0</v>
      </c>
      <c r="Z191" s="89" t="s">
        <v>0</v>
      </c>
      <c r="AA191" s="89" t="s">
        <v>0</v>
      </c>
      <c r="AB191" s="91" t="s">
        <v>0</v>
      </c>
      <c r="AC191" s="110" t="s">
        <v>0</v>
      </c>
      <c r="AD191" s="110" t="s">
        <v>0</v>
      </c>
      <c r="AE191" s="110" t="s">
        <v>0</v>
      </c>
      <c r="AF191" s="155">
        <f t="shared" si="11"/>
        <v>0</v>
      </c>
      <c r="AG191" s="92"/>
      <c r="AH191" s="111">
        <v>25000</v>
      </c>
      <c r="AI191" s="156" t="s">
        <v>0</v>
      </c>
      <c r="AJ191" s="156" t="s">
        <v>0</v>
      </c>
      <c r="AK191" s="156" t="s">
        <v>0</v>
      </c>
      <c r="AL191" s="95"/>
      <c r="AM191" s="157" t="s">
        <v>445</v>
      </c>
      <c r="AN191" s="147" t="s">
        <v>421</v>
      </c>
      <c r="AO191" s="102">
        <v>39600</v>
      </c>
      <c r="AP191" s="158" t="s">
        <v>0</v>
      </c>
      <c r="AQ191" s="158" t="s">
        <v>0</v>
      </c>
      <c r="AR191" s="100"/>
      <c r="AS191" s="101"/>
      <c r="AT191" s="102"/>
      <c r="AU191" s="103"/>
      <c r="AV191" s="104"/>
      <c r="AW191" s="105"/>
      <c r="AX191" s="106"/>
      <c r="AY191" s="106"/>
      <c r="AZ191" s="106"/>
      <c r="BA191" s="106"/>
      <c r="BB191" s="103"/>
      <c r="BC191" s="106"/>
      <c r="BD191" s="106"/>
      <c r="BE191" s="106"/>
      <c r="BF191" s="106"/>
      <c r="BG191" s="106"/>
      <c r="BH191" s="106"/>
      <c r="BI191" s="106"/>
    </row>
    <row r="192" spans="1:61" ht="13.5" hidden="1" customHeight="1" thickBot="1" x14ac:dyDescent="0.25">
      <c r="A192" s="82"/>
      <c r="B192" s="83"/>
      <c r="C192" s="107" t="s">
        <v>466</v>
      </c>
      <c r="D192" s="107" t="s">
        <v>71</v>
      </c>
      <c r="E192" s="84" t="s">
        <v>0</v>
      </c>
      <c r="F192" s="85" t="s">
        <v>483</v>
      </c>
      <c r="G192" s="86">
        <v>17018</v>
      </c>
      <c r="H192" s="153" t="s">
        <v>218</v>
      </c>
      <c r="I192" s="147" t="s">
        <v>219</v>
      </c>
      <c r="J192" s="86">
        <v>17</v>
      </c>
      <c r="K192" s="154" t="s">
        <v>0</v>
      </c>
      <c r="L192" s="88"/>
      <c r="M192" s="110" t="s">
        <v>0</v>
      </c>
      <c r="N192" s="110" t="s">
        <v>0</v>
      </c>
      <c r="O192" s="110" t="s">
        <v>0</v>
      </c>
      <c r="P192" s="110" t="s">
        <v>0</v>
      </c>
      <c r="Q192" s="110" t="s">
        <v>0</v>
      </c>
      <c r="R192" s="108">
        <f>SUM(Tableau8[[#This Row],[Indicative
     /PPE]:[Autre]])</f>
        <v>0</v>
      </c>
      <c r="S192" s="110" t="s">
        <v>0</v>
      </c>
      <c r="T192" s="110" t="s">
        <v>0</v>
      </c>
      <c r="U192" s="110" t="s">
        <v>0</v>
      </c>
      <c r="V192" s="110" t="s">
        <v>0</v>
      </c>
      <c r="W192" s="110" t="s">
        <v>0</v>
      </c>
      <c r="X192" s="109">
        <f t="shared" si="10"/>
        <v>0</v>
      </c>
      <c r="Y192" s="89" t="s">
        <v>0</v>
      </c>
      <c r="Z192" s="89" t="s">
        <v>0</v>
      </c>
      <c r="AA192" s="89" t="s">
        <v>0</v>
      </c>
      <c r="AB192" s="91" t="s">
        <v>0</v>
      </c>
      <c r="AC192" s="110" t="s">
        <v>0</v>
      </c>
      <c r="AD192" s="110" t="s">
        <v>0</v>
      </c>
      <c r="AE192" s="110" t="s">
        <v>0</v>
      </c>
      <c r="AF192" s="155">
        <f t="shared" si="11"/>
        <v>0</v>
      </c>
      <c r="AG192" s="92"/>
      <c r="AH192" s="111">
        <v>25000</v>
      </c>
      <c r="AI192" s="156" t="s">
        <v>0</v>
      </c>
      <c r="AJ192" s="156" t="s">
        <v>0</v>
      </c>
      <c r="AK192" s="156" t="s">
        <v>0</v>
      </c>
      <c r="AL192" s="95"/>
      <c r="AM192" s="157" t="s">
        <v>437</v>
      </c>
      <c r="AN192" s="147" t="s">
        <v>421</v>
      </c>
      <c r="AO192" s="102">
        <v>38352</v>
      </c>
      <c r="AP192" s="158" t="s">
        <v>0</v>
      </c>
      <c r="AQ192" s="158" t="s">
        <v>0</v>
      </c>
      <c r="AR192" s="100"/>
      <c r="AS192" s="101"/>
      <c r="AT192" s="102"/>
      <c r="AU192" s="103"/>
      <c r="AV192" s="104"/>
      <c r="AW192" s="105"/>
      <c r="AX192" s="106"/>
      <c r="AY192" s="106"/>
      <c r="AZ192" s="106"/>
      <c r="BA192" s="106"/>
      <c r="BB192" s="103"/>
      <c r="BC192" s="106"/>
      <c r="BD192" s="106"/>
      <c r="BE192" s="106"/>
      <c r="BF192" s="106"/>
      <c r="BG192" s="106"/>
      <c r="BH192" s="106"/>
      <c r="BI192" s="106"/>
    </row>
    <row r="193" spans="1:61" ht="13.5" hidden="1" customHeight="1" thickBot="1" x14ac:dyDescent="0.25">
      <c r="A193" s="82"/>
      <c r="B193" s="83"/>
      <c r="C193" s="107" t="s">
        <v>466</v>
      </c>
      <c r="D193" s="107" t="s">
        <v>71</v>
      </c>
      <c r="E193" s="84" t="s">
        <v>0</v>
      </c>
      <c r="F193" s="85" t="s">
        <v>484</v>
      </c>
      <c r="G193" s="86">
        <v>17019</v>
      </c>
      <c r="H193" s="153" t="s">
        <v>218</v>
      </c>
      <c r="I193" s="147" t="s">
        <v>219</v>
      </c>
      <c r="J193" s="86">
        <v>18</v>
      </c>
      <c r="K193" s="154" t="s">
        <v>0</v>
      </c>
      <c r="L193" s="88"/>
      <c r="M193" s="110" t="s">
        <v>0</v>
      </c>
      <c r="N193" s="110" t="s">
        <v>0</v>
      </c>
      <c r="O193" s="110" t="s">
        <v>0</v>
      </c>
      <c r="P193" s="110" t="s">
        <v>0</v>
      </c>
      <c r="Q193" s="110" t="s">
        <v>0</v>
      </c>
      <c r="R193" s="108">
        <f>SUM(Tableau8[[#This Row],[Indicative
     /PPE]:[Autre]])</f>
        <v>0</v>
      </c>
      <c r="S193" s="110" t="s">
        <v>0</v>
      </c>
      <c r="T193" s="110" t="s">
        <v>0</v>
      </c>
      <c r="U193" s="110" t="s">
        <v>0</v>
      </c>
      <c r="V193" s="110" t="s">
        <v>0</v>
      </c>
      <c r="W193" s="110" t="s">
        <v>0</v>
      </c>
      <c r="X193" s="109">
        <f t="shared" si="10"/>
        <v>0</v>
      </c>
      <c r="Y193" s="89" t="s">
        <v>0</v>
      </c>
      <c r="Z193" s="89" t="s">
        <v>0</v>
      </c>
      <c r="AA193" s="89" t="s">
        <v>0</v>
      </c>
      <c r="AB193" s="91" t="s">
        <v>0</v>
      </c>
      <c r="AC193" s="110" t="s">
        <v>0</v>
      </c>
      <c r="AD193" s="110" t="s">
        <v>0</v>
      </c>
      <c r="AE193" s="110" t="s">
        <v>0</v>
      </c>
      <c r="AF193" s="155">
        <f t="shared" si="11"/>
        <v>0</v>
      </c>
      <c r="AG193" s="92"/>
      <c r="AH193" s="111">
        <v>25000</v>
      </c>
      <c r="AI193" s="156" t="s">
        <v>0</v>
      </c>
      <c r="AJ193" s="156" t="s">
        <v>0</v>
      </c>
      <c r="AK193" s="156" t="s">
        <v>0</v>
      </c>
      <c r="AL193" s="95"/>
      <c r="AM193" s="157" t="s">
        <v>437</v>
      </c>
      <c r="AN193" s="147" t="s">
        <v>421</v>
      </c>
      <c r="AO193" s="102">
        <v>38352</v>
      </c>
      <c r="AP193" s="158" t="s">
        <v>0</v>
      </c>
      <c r="AQ193" s="158" t="s">
        <v>0</v>
      </c>
      <c r="AR193" s="100"/>
      <c r="AS193" s="101"/>
      <c r="AT193" s="102"/>
      <c r="AU193" s="103"/>
      <c r="AV193" s="104"/>
      <c r="AW193" s="105"/>
      <c r="AX193" s="106"/>
      <c r="AY193" s="106"/>
      <c r="AZ193" s="106"/>
      <c r="BA193" s="106"/>
      <c r="BB193" s="103"/>
      <c r="BC193" s="106"/>
      <c r="BD193" s="106"/>
      <c r="BE193" s="106"/>
      <c r="BF193" s="106"/>
      <c r="BG193" s="106"/>
      <c r="BH193" s="106"/>
      <c r="BI193" s="106"/>
    </row>
    <row r="194" spans="1:61" ht="13.5" hidden="1" customHeight="1" thickBot="1" x14ac:dyDescent="0.25">
      <c r="A194" s="82"/>
      <c r="B194" s="83"/>
      <c r="C194" s="107" t="s">
        <v>466</v>
      </c>
      <c r="D194" s="107" t="s">
        <v>71</v>
      </c>
      <c r="E194" s="84" t="s">
        <v>0</v>
      </c>
      <c r="F194" s="85" t="s">
        <v>485</v>
      </c>
      <c r="G194" s="86">
        <v>17020</v>
      </c>
      <c r="H194" s="153" t="s">
        <v>218</v>
      </c>
      <c r="I194" s="147" t="s">
        <v>219</v>
      </c>
      <c r="J194" s="86">
        <v>19</v>
      </c>
      <c r="K194" s="154" t="s">
        <v>0</v>
      </c>
      <c r="L194" s="88"/>
      <c r="M194" s="110" t="s">
        <v>0</v>
      </c>
      <c r="N194" s="110" t="s">
        <v>0</v>
      </c>
      <c r="O194" s="110" t="s">
        <v>0</v>
      </c>
      <c r="P194" s="110" t="s">
        <v>0</v>
      </c>
      <c r="Q194" s="110" t="s">
        <v>0</v>
      </c>
      <c r="R194" s="108">
        <f>SUM(Tableau8[[#This Row],[Indicative
     /PPE]:[Autre]])</f>
        <v>0</v>
      </c>
      <c r="S194" s="110" t="s">
        <v>0</v>
      </c>
      <c r="T194" s="110" t="s">
        <v>0</v>
      </c>
      <c r="U194" s="110" t="s">
        <v>0</v>
      </c>
      <c r="V194" s="110" t="s">
        <v>0</v>
      </c>
      <c r="W194" s="110" t="s">
        <v>0</v>
      </c>
      <c r="X194" s="109">
        <f t="shared" si="10"/>
        <v>0</v>
      </c>
      <c r="Y194" s="89" t="s">
        <v>0</v>
      </c>
      <c r="Z194" s="89" t="s">
        <v>0</v>
      </c>
      <c r="AA194" s="89" t="s">
        <v>0</v>
      </c>
      <c r="AB194" s="91" t="s">
        <v>0</v>
      </c>
      <c r="AC194" s="110" t="s">
        <v>0</v>
      </c>
      <c r="AD194" s="110" t="s">
        <v>0</v>
      </c>
      <c r="AE194" s="110" t="s">
        <v>0</v>
      </c>
      <c r="AF194" s="155">
        <f t="shared" si="11"/>
        <v>0</v>
      </c>
      <c r="AG194" s="92"/>
      <c r="AH194" s="111">
        <v>25000</v>
      </c>
      <c r="AI194" s="156" t="s">
        <v>0</v>
      </c>
      <c r="AJ194" s="156" t="s">
        <v>0</v>
      </c>
      <c r="AK194" s="156" t="s">
        <v>0</v>
      </c>
      <c r="AL194" s="95"/>
      <c r="AM194" s="157" t="s">
        <v>449</v>
      </c>
      <c r="AN194" s="147" t="s">
        <v>421</v>
      </c>
      <c r="AO194" s="102">
        <v>39508</v>
      </c>
      <c r="AP194" s="158" t="s">
        <v>0</v>
      </c>
      <c r="AQ194" s="158" t="s">
        <v>0</v>
      </c>
      <c r="AR194" s="100"/>
      <c r="AS194" s="101"/>
      <c r="AT194" s="102"/>
      <c r="AU194" s="103"/>
      <c r="AV194" s="104"/>
      <c r="AW194" s="105"/>
      <c r="AX194" s="106"/>
      <c r="AY194" s="106"/>
      <c r="AZ194" s="106"/>
      <c r="BA194" s="106"/>
      <c r="BB194" s="103"/>
      <c r="BC194" s="106"/>
      <c r="BD194" s="106"/>
      <c r="BE194" s="106"/>
      <c r="BF194" s="106"/>
      <c r="BG194" s="106"/>
      <c r="BH194" s="106"/>
      <c r="BI194" s="106"/>
    </row>
    <row r="195" spans="1:61" ht="13.5" hidden="1" customHeight="1" thickBot="1" x14ac:dyDescent="0.25">
      <c r="A195" s="82"/>
      <c r="B195" s="83"/>
      <c r="C195" s="107" t="s">
        <v>466</v>
      </c>
      <c r="D195" s="107" t="s">
        <v>71</v>
      </c>
      <c r="E195" s="84" t="s">
        <v>0</v>
      </c>
      <c r="F195" s="85" t="s">
        <v>486</v>
      </c>
      <c r="G195" s="86">
        <v>17021</v>
      </c>
      <c r="H195" s="153" t="s">
        <v>218</v>
      </c>
      <c r="I195" s="147" t="s">
        <v>219</v>
      </c>
      <c r="J195" s="86">
        <v>20</v>
      </c>
      <c r="K195" s="154" t="s">
        <v>0</v>
      </c>
      <c r="L195" s="88"/>
      <c r="M195" s="110" t="s">
        <v>0</v>
      </c>
      <c r="N195" s="110" t="s">
        <v>0</v>
      </c>
      <c r="O195" s="110" t="s">
        <v>0</v>
      </c>
      <c r="P195" s="110" t="s">
        <v>0</v>
      </c>
      <c r="Q195" s="110" t="s">
        <v>0</v>
      </c>
      <c r="R195" s="108">
        <f>SUM(Tableau8[[#This Row],[Indicative
     /PPE]:[Autre]])</f>
        <v>0</v>
      </c>
      <c r="S195" s="110" t="s">
        <v>0</v>
      </c>
      <c r="T195" s="110" t="s">
        <v>0</v>
      </c>
      <c r="U195" s="110" t="s">
        <v>0</v>
      </c>
      <c r="V195" s="110" t="s">
        <v>0</v>
      </c>
      <c r="W195" s="110" t="s">
        <v>0</v>
      </c>
      <c r="X195" s="109">
        <f t="shared" si="10"/>
        <v>0</v>
      </c>
      <c r="Y195" s="89" t="s">
        <v>0</v>
      </c>
      <c r="Z195" s="89" t="s">
        <v>0</v>
      </c>
      <c r="AA195" s="89" t="s">
        <v>0</v>
      </c>
      <c r="AB195" s="91" t="s">
        <v>0</v>
      </c>
      <c r="AC195" s="110" t="s">
        <v>0</v>
      </c>
      <c r="AD195" s="110" t="s">
        <v>0</v>
      </c>
      <c r="AE195" s="110" t="s">
        <v>0</v>
      </c>
      <c r="AF195" s="155">
        <f t="shared" si="11"/>
        <v>0</v>
      </c>
      <c r="AG195" s="92"/>
      <c r="AH195" s="111">
        <v>25000</v>
      </c>
      <c r="AI195" s="156" t="s">
        <v>0</v>
      </c>
      <c r="AJ195" s="156" t="s">
        <v>0</v>
      </c>
      <c r="AK195" s="156" t="s">
        <v>0</v>
      </c>
      <c r="AL195" s="95"/>
      <c r="AM195" s="157" t="s">
        <v>449</v>
      </c>
      <c r="AN195" s="147" t="s">
        <v>421</v>
      </c>
      <c r="AO195" s="102">
        <v>39508</v>
      </c>
      <c r="AP195" s="158" t="s">
        <v>0</v>
      </c>
      <c r="AQ195" s="158" t="s">
        <v>0</v>
      </c>
      <c r="AR195" s="100"/>
      <c r="AS195" s="101"/>
      <c r="AT195" s="102"/>
      <c r="AU195" s="103"/>
      <c r="AV195" s="104"/>
      <c r="AW195" s="105"/>
      <c r="AX195" s="106"/>
      <c r="AY195" s="106"/>
      <c r="AZ195" s="106"/>
      <c r="BA195" s="106"/>
      <c r="BB195" s="103"/>
      <c r="BC195" s="106"/>
      <c r="BD195" s="106"/>
      <c r="BE195" s="106"/>
      <c r="BF195" s="106"/>
      <c r="BG195" s="106"/>
      <c r="BH195" s="106"/>
      <c r="BI195" s="106"/>
    </row>
    <row r="196" spans="1:61" ht="13.5" hidden="1" customHeight="1" thickBot="1" x14ac:dyDescent="0.25">
      <c r="A196" s="82"/>
      <c r="B196" s="83"/>
      <c r="C196" s="107" t="s">
        <v>466</v>
      </c>
      <c r="D196" s="107" t="s">
        <v>71</v>
      </c>
      <c r="E196" s="84" t="s">
        <v>0</v>
      </c>
      <c r="F196" s="85" t="s">
        <v>487</v>
      </c>
      <c r="G196" s="86">
        <v>17022</v>
      </c>
      <c r="H196" s="153" t="s">
        <v>218</v>
      </c>
      <c r="I196" s="147" t="s">
        <v>219</v>
      </c>
      <c r="J196" s="86">
        <v>21</v>
      </c>
      <c r="K196" s="154" t="s">
        <v>0</v>
      </c>
      <c r="L196" s="88"/>
      <c r="M196" s="110" t="s">
        <v>0</v>
      </c>
      <c r="N196" s="110" t="s">
        <v>0</v>
      </c>
      <c r="O196" s="110" t="s">
        <v>0</v>
      </c>
      <c r="P196" s="110" t="s">
        <v>0</v>
      </c>
      <c r="Q196" s="110" t="s">
        <v>0</v>
      </c>
      <c r="R196" s="108">
        <f>SUM(Tableau8[[#This Row],[Indicative
     /PPE]:[Autre]])</f>
        <v>0</v>
      </c>
      <c r="S196" s="110" t="s">
        <v>0</v>
      </c>
      <c r="T196" s="110" t="s">
        <v>0</v>
      </c>
      <c r="U196" s="110" t="s">
        <v>0</v>
      </c>
      <c r="V196" s="110" t="s">
        <v>0</v>
      </c>
      <c r="W196" s="110" t="s">
        <v>0</v>
      </c>
      <c r="X196" s="109">
        <f t="shared" si="10"/>
        <v>0</v>
      </c>
      <c r="Y196" s="89" t="s">
        <v>0</v>
      </c>
      <c r="Z196" s="89" t="s">
        <v>0</v>
      </c>
      <c r="AA196" s="89" t="s">
        <v>0</v>
      </c>
      <c r="AB196" s="91" t="s">
        <v>0</v>
      </c>
      <c r="AC196" s="110" t="s">
        <v>0</v>
      </c>
      <c r="AD196" s="110" t="s">
        <v>0</v>
      </c>
      <c r="AE196" s="110" t="s">
        <v>0</v>
      </c>
      <c r="AF196" s="155">
        <f t="shared" si="11"/>
        <v>0</v>
      </c>
      <c r="AG196" s="92"/>
      <c r="AH196" s="111">
        <v>25000</v>
      </c>
      <c r="AI196" s="156" t="s">
        <v>0</v>
      </c>
      <c r="AJ196" s="156" t="s">
        <v>0</v>
      </c>
      <c r="AK196" s="156" t="s">
        <v>0</v>
      </c>
      <c r="AL196" s="95"/>
      <c r="AM196" s="157" t="s">
        <v>488</v>
      </c>
      <c r="AN196" s="147" t="s">
        <v>421</v>
      </c>
      <c r="AO196" s="102">
        <v>38352</v>
      </c>
      <c r="AP196" s="158" t="s">
        <v>0</v>
      </c>
      <c r="AQ196" s="158" t="s">
        <v>0</v>
      </c>
      <c r="AR196" s="100"/>
      <c r="AS196" s="101"/>
      <c r="AT196" s="102"/>
      <c r="AU196" s="103"/>
      <c r="AV196" s="104"/>
      <c r="AW196" s="105"/>
      <c r="AX196" s="106"/>
      <c r="AY196" s="106"/>
      <c r="AZ196" s="106"/>
      <c r="BA196" s="106"/>
      <c r="BB196" s="103"/>
      <c r="BC196" s="106"/>
      <c r="BD196" s="106"/>
      <c r="BE196" s="106"/>
      <c r="BF196" s="106"/>
      <c r="BG196" s="106"/>
      <c r="BH196" s="106"/>
      <c r="BI196" s="106"/>
    </row>
    <row r="197" spans="1:61" ht="13.5" hidden="1" customHeight="1" thickBot="1" x14ac:dyDescent="0.25">
      <c r="A197" s="82"/>
      <c r="B197" s="83"/>
      <c r="C197" s="107" t="s">
        <v>466</v>
      </c>
      <c r="D197" s="107" t="s">
        <v>71</v>
      </c>
      <c r="E197" s="84" t="s">
        <v>0</v>
      </c>
      <c r="F197" s="85" t="s">
        <v>489</v>
      </c>
      <c r="G197" s="86">
        <v>17023</v>
      </c>
      <c r="H197" s="153" t="s">
        <v>218</v>
      </c>
      <c r="I197" s="147" t="s">
        <v>219</v>
      </c>
      <c r="J197" s="86">
        <v>22</v>
      </c>
      <c r="K197" s="154" t="s">
        <v>0</v>
      </c>
      <c r="L197" s="88"/>
      <c r="M197" s="110" t="s">
        <v>0</v>
      </c>
      <c r="N197" s="110" t="s">
        <v>0</v>
      </c>
      <c r="O197" s="110" t="s">
        <v>0</v>
      </c>
      <c r="P197" s="110" t="s">
        <v>0</v>
      </c>
      <c r="Q197" s="110" t="s">
        <v>0</v>
      </c>
      <c r="R197" s="108">
        <f>SUM(Tableau8[[#This Row],[Indicative
     /PPE]:[Autre]])</f>
        <v>0</v>
      </c>
      <c r="S197" s="110" t="s">
        <v>0</v>
      </c>
      <c r="T197" s="110" t="s">
        <v>0</v>
      </c>
      <c r="U197" s="110" t="s">
        <v>0</v>
      </c>
      <c r="V197" s="110" t="s">
        <v>0</v>
      </c>
      <c r="W197" s="110" t="s">
        <v>0</v>
      </c>
      <c r="X197" s="109">
        <f t="shared" si="10"/>
        <v>0</v>
      </c>
      <c r="Y197" s="89" t="s">
        <v>0</v>
      </c>
      <c r="Z197" s="89" t="s">
        <v>0</v>
      </c>
      <c r="AA197" s="89" t="s">
        <v>0</v>
      </c>
      <c r="AB197" s="91" t="s">
        <v>0</v>
      </c>
      <c r="AC197" s="110" t="s">
        <v>0</v>
      </c>
      <c r="AD197" s="110" t="s">
        <v>0</v>
      </c>
      <c r="AE197" s="110" t="s">
        <v>0</v>
      </c>
      <c r="AF197" s="155">
        <f t="shared" si="11"/>
        <v>0</v>
      </c>
      <c r="AG197" s="92"/>
      <c r="AH197" s="111">
        <v>27200</v>
      </c>
      <c r="AI197" s="156" t="s">
        <v>0</v>
      </c>
      <c r="AJ197" s="156" t="s">
        <v>0</v>
      </c>
      <c r="AK197" s="156" t="s">
        <v>0</v>
      </c>
      <c r="AL197" s="95"/>
      <c r="AM197" s="157" t="s">
        <v>420</v>
      </c>
      <c r="AN197" s="147" t="s">
        <v>421</v>
      </c>
      <c r="AO197" s="102">
        <v>39783</v>
      </c>
      <c r="AP197" s="158" t="s">
        <v>0</v>
      </c>
      <c r="AQ197" s="158" t="s">
        <v>0</v>
      </c>
      <c r="AR197" s="100"/>
      <c r="AS197" s="101"/>
      <c r="AT197" s="102"/>
      <c r="AU197" s="103"/>
      <c r="AV197" s="104"/>
      <c r="AW197" s="105"/>
      <c r="AX197" s="106"/>
      <c r="AY197" s="106"/>
      <c r="AZ197" s="106"/>
      <c r="BA197" s="106"/>
      <c r="BB197" s="103"/>
      <c r="BC197" s="106"/>
      <c r="BD197" s="106"/>
      <c r="BE197" s="106"/>
      <c r="BF197" s="106"/>
      <c r="BG197" s="106"/>
      <c r="BH197" s="106"/>
      <c r="BI197" s="106"/>
    </row>
    <row r="198" spans="1:61" ht="13.5" hidden="1" customHeight="1" thickBot="1" x14ac:dyDescent="0.25">
      <c r="A198" s="82"/>
      <c r="B198" s="83"/>
      <c r="C198" s="107" t="s">
        <v>466</v>
      </c>
      <c r="D198" s="107" t="s">
        <v>71</v>
      </c>
      <c r="E198" s="84" t="s">
        <v>0</v>
      </c>
      <c r="F198" s="85" t="s">
        <v>490</v>
      </c>
      <c r="G198" s="86">
        <v>17024</v>
      </c>
      <c r="H198" s="153" t="s">
        <v>218</v>
      </c>
      <c r="I198" s="147" t="s">
        <v>219</v>
      </c>
      <c r="J198" s="86">
        <v>23</v>
      </c>
      <c r="K198" s="154" t="s">
        <v>0</v>
      </c>
      <c r="L198" s="88"/>
      <c r="M198" s="110" t="s">
        <v>0</v>
      </c>
      <c r="N198" s="110" t="s">
        <v>0</v>
      </c>
      <c r="O198" s="110" t="s">
        <v>0</v>
      </c>
      <c r="P198" s="110" t="s">
        <v>0</v>
      </c>
      <c r="Q198" s="110" t="s">
        <v>0</v>
      </c>
      <c r="R198" s="108">
        <f>SUM(Tableau8[[#This Row],[Indicative
     /PPE]:[Autre]])</f>
        <v>0</v>
      </c>
      <c r="S198" s="110" t="s">
        <v>0</v>
      </c>
      <c r="T198" s="110" t="s">
        <v>0</v>
      </c>
      <c r="U198" s="110" t="s">
        <v>0</v>
      </c>
      <c r="V198" s="110" t="s">
        <v>0</v>
      </c>
      <c r="W198" s="110" t="s">
        <v>0</v>
      </c>
      <c r="X198" s="109">
        <f t="shared" ref="X198:X261" si="14">SUM(S198:W198)</f>
        <v>0</v>
      </c>
      <c r="Y198" s="89" t="s">
        <v>0</v>
      </c>
      <c r="Z198" s="89" t="s">
        <v>0</v>
      </c>
      <c r="AA198" s="89" t="s">
        <v>0</v>
      </c>
      <c r="AB198" s="91" t="s">
        <v>0</v>
      </c>
      <c r="AC198" s="110" t="s">
        <v>0</v>
      </c>
      <c r="AD198" s="110" t="s">
        <v>0</v>
      </c>
      <c r="AE198" s="110" t="s">
        <v>0</v>
      </c>
      <c r="AF198" s="155">
        <f t="shared" ref="AF198:AF261" si="15">SUM(AC198:AE198)</f>
        <v>0</v>
      </c>
      <c r="AG198" s="92"/>
      <c r="AH198" s="111">
        <v>25000</v>
      </c>
      <c r="AI198" s="156" t="s">
        <v>0</v>
      </c>
      <c r="AJ198" s="156" t="s">
        <v>0</v>
      </c>
      <c r="AK198" s="156" t="s">
        <v>0</v>
      </c>
      <c r="AL198" s="95"/>
      <c r="AM198" s="157" t="s">
        <v>491</v>
      </c>
      <c r="AN198" s="147" t="s">
        <v>421</v>
      </c>
      <c r="AO198" s="102">
        <v>40786</v>
      </c>
      <c r="AP198" s="158" t="s">
        <v>0</v>
      </c>
      <c r="AQ198" s="158" t="s">
        <v>0</v>
      </c>
      <c r="AR198" s="100"/>
      <c r="AS198" s="101"/>
      <c r="AT198" s="102"/>
      <c r="AU198" s="103"/>
      <c r="AV198" s="104"/>
      <c r="AW198" s="105"/>
      <c r="AX198" s="106"/>
      <c r="AY198" s="106"/>
      <c r="AZ198" s="106"/>
      <c r="BA198" s="106"/>
      <c r="BB198" s="103"/>
      <c r="BC198" s="106"/>
      <c r="BD198" s="106"/>
      <c r="BE198" s="106"/>
      <c r="BF198" s="106"/>
      <c r="BG198" s="106"/>
      <c r="BH198" s="106"/>
      <c r="BI198" s="106"/>
    </row>
    <row r="199" spans="1:61" ht="13.5" hidden="1" customHeight="1" thickBot="1" x14ac:dyDescent="0.25">
      <c r="A199" s="82"/>
      <c r="B199" s="83"/>
      <c r="C199" s="107" t="s">
        <v>466</v>
      </c>
      <c r="D199" s="107" t="s">
        <v>71</v>
      </c>
      <c r="E199" s="84" t="s">
        <v>0</v>
      </c>
      <c r="F199" s="85" t="s">
        <v>492</v>
      </c>
      <c r="G199" s="86">
        <v>17025</v>
      </c>
      <c r="H199" s="153" t="s">
        <v>218</v>
      </c>
      <c r="I199" s="147" t="s">
        <v>219</v>
      </c>
      <c r="J199" s="86">
        <v>24</v>
      </c>
      <c r="K199" s="154" t="s">
        <v>0</v>
      </c>
      <c r="L199" s="88"/>
      <c r="M199" s="110" t="s">
        <v>0</v>
      </c>
      <c r="N199" s="110" t="s">
        <v>0</v>
      </c>
      <c r="O199" s="110" t="s">
        <v>0</v>
      </c>
      <c r="P199" s="110" t="s">
        <v>0</v>
      </c>
      <c r="Q199" s="110" t="s">
        <v>0</v>
      </c>
      <c r="R199" s="108">
        <f>SUM(Tableau8[[#This Row],[Indicative
     /PPE]:[Autre]])</f>
        <v>0</v>
      </c>
      <c r="S199" s="110" t="s">
        <v>0</v>
      </c>
      <c r="T199" s="110" t="s">
        <v>0</v>
      </c>
      <c r="U199" s="110" t="s">
        <v>0</v>
      </c>
      <c r="V199" s="110" t="s">
        <v>0</v>
      </c>
      <c r="W199" s="110" t="s">
        <v>0</v>
      </c>
      <c r="X199" s="109">
        <f t="shared" si="14"/>
        <v>0</v>
      </c>
      <c r="Y199" s="89" t="s">
        <v>0</v>
      </c>
      <c r="Z199" s="89" t="s">
        <v>0</v>
      </c>
      <c r="AA199" s="89" t="s">
        <v>0</v>
      </c>
      <c r="AB199" s="91" t="s">
        <v>0</v>
      </c>
      <c r="AC199" s="110" t="s">
        <v>0</v>
      </c>
      <c r="AD199" s="110" t="s">
        <v>0</v>
      </c>
      <c r="AE199" s="110" t="s">
        <v>0</v>
      </c>
      <c r="AF199" s="155">
        <f t="shared" si="15"/>
        <v>0</v>
      </c>
      <c r="AG199" s="92"/>
      <c r="AH199" s="111">
        <v>25000</v>
      </c>
      <c r="AI199" s="156" t="s">
        <v>0</v>
      </c>
      <c r="AJ199" s="156" t="s">
        <v>0</v>
      </c>
      <c r="AK199" s="156" t="s">
        <v>0</v>
      </c>
      <c r="AL199" s="95"/>
      <c r="AM199" s="157" t="s">
        <v>491</v>
      </c>
      <c r="AN199" s="147" t="s">
        <v>421</v>
      </c>
      <c r="AO199" s="102">
        <v>40786</v>
      </c>
      <c r="AP199" s="158" t="s">
        <v>0</v>
      </c>
      <c r="AQ199" s="158" t="s">
        <v>0</v>
      </c>
      <c r="AR199" s="100"/>
      <c r="AS199" s="101"/>
      <c r="AT199" s="102"/>
      <c r="AU199" s="103"/>
      <c r="AV199" s="104"/>
      <c r="AW199" s="105"/>
      <c r="AX199" s="106"/>
      <c r="AY199" s="106"/>
      <c r="AZ199" s="106"/>
      <c r="BA199" s="106"/>
      <c r="BB199" s="103"/>
      <c r="BC199" s="106"/>
      <c r="BD199" s="106"/>
      <c r="BE199" s="106"/>
      <c r="BF199" s="106"/>
      <c r="BG199" s="106"/>
      <c r="BH199" s="106"/>
      <c r="BI199" s="106"/>
    </row>
    <row r="200" spans="1:61" ht="13.5" hidden="1" customHeight="1" thickBot="1" x14ac:dyDescent="0.25">
      <c r="A200" s="82"/>
      <c r="B200" s="83"/>
      <c r="C200" s="107" t="s">
        <v>466</v>
      </c>
      <c r="D200" s="107" t="s">
        <v>71</v>
      </c>
      <c r="E200" s="84" t="s">
        <v>0</v>
      </c>
      <c r="F200" s="85" t="s">
        <v>493</v>
      </c>
      <c r="G200" s="86">
        <v>17026</v>
      </c>
      <c r="H200" s="153" t="s">
        <v>218</v>
      </c>
      <c r="I200" s="147" t="s">
        <v>219</v>
      </c>
      <c r="J200" s="86">
        <v>25</v>
      </c>
      <c r="K200" s="154" t="s">
        <v>0</v>
      </c>
      <c r="L200" s="88"/>
      <c r="M200" s="110" t="s">
        <v>0</v>
      </c>
      <c r="N200" s="110" t="s">
        <v>0</v>
      </c>
      <c r="O200" s="110" t="s">
        <v>0</v>
      </c>
      <c r="P200" s="110" t="s">
        <v>0</v>
      </c>
      <c r="Q200" s="110" t="s">
        <v>0</v>
      </c>
      <c r="R200" s="108">
        <f>SUM(Tableau8[[#This Row],[Indicative
     /PPE]:[Autre]])</f>
        <v>0</v>
      </c>
      <c r="S200" s="110" t="s">
        <v>0</v>
      </c>
      <c r="T200" s="110" t="s">
        <v>0</v>
      </c>
      <c r="U200" s="110" t="s">
        <v>0</v>
      </c>
      <c r="V200" s="110" t="s">
        <v>0</v>
      </c>
      <c r="W200" s="110" t="s">
        <v>0</v>
      </c>
      <c r="X200" s="109">
        <f t="shared" si="14"/>
        <v>0</v>
      </c>
      <c r="Y200" s="89" t="s">
        <v>0</v>
      </c>
      <c r="Z200" s="89" t="s">
        <v>0</v>
      </c>
      <c r="AA200" s="89" t="s">
        <v>0</v>
      </c>
      <c r="AB200" s="91" t="s">
        <v>0</v>
      </c>
      <c r="AC200" s="110" t="s">
        <v>0</v>
      </c>
      <c r="AD200" s="110" t="s">
        <v>0</v>
      </c>
      <c r="AE200" s="110" t="s">
        <v>0</v>
      </c>
      <c r="AF200" s="155">
        <f t="shared" si="15"/>
        <v>0</v>
      </c>
      <c r="AG200" s="92"/>
      <c r="AH200" s="111">
        <v>25000</v>
      </c>
      <c r="AI200" s="156" t="s">
        <v>0</v>
      </c>
      <c r="AJ200" s="156" t="s">
        <v>0</v>
      </c>
      <c r="AK200" s="156" t="s">
        <v>0</v>
      </c>
      <c r="AL200" s="95"/>
      <c r="AM200" s="157" t="s">
        <v>491</v>
      </c>
      <c r="AN200" s="147" t="s">
        <v>421</v>
      </c>
      <c r="AO200" s="102">
        <v>40786</v>
      </c>
      <c r="AP200" s="158" t="s">
        <v>0</v>
      </c>
      <c r="AQ200" s="158" t="s">
        <v>0</v>
      </c>
      <c r="AR200" s="100"/>
      <c r="AS200" s="101"/>
      <c r="AT200" s="102"/>
      <c r="AU200" s="103"/>
      <c r="AV200" s="104"/>
      <c r="AW200" s="105"/>
      <c r="AX200" s="106"/>
      <c r="AY200" s="106"/>
      <c r="AZ200" s="106"/>
      <c r="BA200" s="106"/>
      <c r="BB200" s="103"/>
      <c r="BC200" s="106"/>
      <c r="BD200" s="106"/>
      <c r="BE200" s="106"/>
      <c r="BF200" s="106"/>
      <c r="BG200" s="106"/>
      <c r="BH200" s="106"/>
      <c r="BI200" s="106"/>
    </row>
    <row r="201" spans="1:61" ht="13.5" hidden="1" customHeight="1" thickBot="1" x14ac:dyDescent="0.25">
      <c r="A201" s="82"/>
      <c r="B201" s="83"/>
      <c r="C201" s="107" t="s">
        <v>466</v>
      </c>
      <c r="D201" s="107" t="s">
        <v>71</v>
      </c>
      <c r="E201" s="84" t="s">
        <v>0</v>
      </c>
      <c r="F201" s="85" t="s">
        <v>494</v>
      </c>
      <c r="G201" s="86">
        <v>17027</v>
      </c>
      <c r="H201" s="153" t="s">
        <v>218</v>
      </c>
      <c r="I201" s="147" t="s">
        <v>219</v>
      </c>
      <c r="J201" s="86">
        <v>26</v>
      </c>
      <c r="K201" s="154" t="s">
        <v>0</v>
      </c>
      <c r="L201" s="88"/>
      <c r="M201" s="110" t="s">
        <v>0</v>
      </c>
      <c r="N201" s="110" t="s">
        <v>0</v>
      </c>
      <c r="O201" s="110" t="s">
        <v>0</v>
      </c>
      <c r="P201" s="110" t="s">
        <v>0</v>
      </c>
      <c r="Q201" s="110" t="s">
        <v>0</v>
      </c>
      <c r="R201" s="108">
        <f>SUM(Tableau8[[#This Row],[Indicative
     /PPE]:[Autre]])</f>
        <v>0</v>
      </c>
      <c r="S201" s="110" t="s">
        <v>0</v>
      </c>
      <c r="T201" s="110" t="s">
        <v>0</v>
      </c>
      <c r="U201" s="110" t="s">
        <v>0</v>
      </c>
      <c r="V201" s="110" t="s">
        <v>0</v>
      </c>
      <c r="W201" s="110" t="s">
        <v>0</v>
      </c>
      <c r="X201" s="109">
        <f t="shared" si="14"/>
        <v>0</v>
      </c>
      <c r="Y201" s="89" t="s">
        <v>0</v>
      </c>
      <c r="Z201" s="89" t="s">
        <v>0</v>
      </c>
      <c r="AA201" s="89" t="s">
        <v>0</v>
      </c>
      <c r="AB201" s="91" t="s">
        <v>0</v>
      </c>
      <c r="AC201" s="110" t="s">
        <v>0</v>
      </c>
      <c r="AD201" s="110" t="s">
        <v>0</v>
      </c>
      <c r="AE201" s="110" t="s">
        <v>0</v>
      </c>
      <c r="AF201" s="155">
        <f t="shared" si="15"/>
        <v>0</v>
      </c>
      <c r="AG201" s="92"/>
      <c r="AH201" s="111">
        <v>25000</v>
      </c>
      <c r="AI201" s="156" t="s">
        <v>0</v>
      </c>
      <c r="AJ201" s="156" t="s">
        <v>0</v>
      </c>
      <c r="AK201" s="156" t="s">
        <v>0</v>
      </c>
      <c r="AL201" s="95"/>
      <c r="AM201" s="157" t="s">
        <v>495</v>
      </c>
      <c r="AN201" s="147" t="s">
        <v>421</v>
      </c>
      <c r="AO201" s="102">
        <v>38352</v>
      </c>
      <c r="AP201" s="158" t="s">
        <v>0</v>
      </c>
      <c r="AQ201" s="158" t="s">
        <v>0</v>
      </c>
      <c r="AR201" s="100"/>
      <c r="AS201" s="101"/>
      <c r="AT201" s="102"/>
      <c r="AU201" s="103"/>
      <c r="AV201" s="104"/>
      <c r="AW201" s="105"/>
      <c r="AX201" s="106"/>
      <c r="AY201" s="106"/>
      <c r="AZ201" s="106"/>
      <c r="BA201" s="106"/>
      <c r="BB201" s="103"/>
      <c r="BC201" s="106"/>
      <c r="BD201" s="106"/>
      <c r="BE201" s="106"/>
      <c r="BF201" s="106"/>
      <c r="BG201" s="106"/>
      <c r="BH201" s="106"/>
      <c r="BI201" s="106"/>
    </row>
    <row r="202" spans="1:61" ht="13.5" hidden="1" customHeight="1" thickBot="1" x14ac:dyDescent="0.25">
      <c r="A202" s="82"/>
      <c r="B202" s="83"/>
      <c r="C202" s="107" t="s">
        <v>466</v>
      </c>
      <c r="D202" s="107" t="s">
        <v>71</v>
      </c>
      <c r="E202" s="84" t="s">
        <v>0</v>
      </c>
      <c r="F202" s="85" t="s">
        <v>496</v>
      </c>
      <c r="G202" s="86">
        <v>17028</v>
      </c>
      <c r="H202" s="153" t="s">
        <v>218</v>
      </c>
      <c r="I202" s="147" t="s">
        <v>219</v>
      </c>
      <c r="J202" s="86">
        <v>27</v>
      </c>
      <c r="K202" s="154" t="s">
        <v>0</v>
      </c>
      <c r="L202" s="88"/>
      <c r="M202" s="110" t="s">
        <v>0</v>
      </c>
      <c r="N202" s="110" t="s">
        <v>0</v>
      </c>
      <c r="O202" s="110" t="s">
        <v>0</v>
      </c>
      <c r="P202" s="110" t="s">
        <v>0</v>
      </c>
      <c r="Q202" s="110" t="s">
        <v>0</v>
      </c>
      <c r="R202" s="108">
        <f>SUM(Tableau8[[#This Row],[Indicative
     /PPE]:[Autre]])</f>
        <v>0</v>
      </c>
      <c r="S202" s="110" t="s">
        <v>0</v>
      </c>
      <c r="T202" s="110" t="s">
        <v>0</v>
      </c>
      <c r="U202" s="110" t="s">
        <v>0</v>
      </c>
      <c r="V202" s="110" t="s">
        <v>0</v>
      </c>
      <c r="W202" s="110" t="s">
        <v>0</v>
      </c>
      <c r="X202" s="109">
        <f t="shared" si="14"/>
        <v>0</v>
      </c>
      <c r="Y202" s="89" t="s">
        <v>0</v>
      </c>
      <c r="Z202" s="89" t="s">
        <v>0</v>
      </c>
      <c r="AA202" s="89" t="s">
        <v>0</v>
      </c>
      <c r="AB202" s="91" t="s">
        <v>0</v>
      </c>
      <c r="AC202" s="110" t="s">
        <v>0</v>
      </c>
      <c r="AD202" s="110" t="s">
        <v>0</v>
      </c>
      <c r="AE202" s="110" t="s">
        <v>0</v>
      </c>
      <c r="AF202" s="155">
        <f t="shared" si="15"/>
        <v>0</v>
      </c>
      <c r="AG202" s="92"/>
      <c r="AH202" s="111">
        <v>25000</v>
      </c>
      <c r="AI202" s="156" t="s">
        <v>0</v>
      </c>
      <c r="AJ202" s="156" t="s">
        <v>0</v>
      </c>
      <c r="AK202" s="156" t="s">
        <v>0</v>
      </c>
      <c r="AL202" s="95"/>
      <c r="AM202" s="157" t="s">
        <v>495</v>
      </c>
      <c r="AN202" s="147" t="s">
        <v>421</v>
      </c>
      <c r="AO202" s="102">
        <v>38352</v>
      </c>
      <c r="AP202" s="158" t="s">
        <v>0</v>
      </c>
      <c r="AQ202" s="158" t="s">
        <v>0</v>
      </c>
      <c r="AR202" s="100"/>
      <c r="AS202" s="101"/>
      <c r="AT202" s="102"/>
      <c r="AU202" s="103"/>
      <c r="AV202" s="104"/>
      <c r="AW202" s="105"/>
      <c r="AX202" s="106"/>
      <c r="AY202" s="106"/>
      <c r="AZ202" s="106"/>
      <c r="BA202" s="106"/>
      <c r="BB202" s="103"/>
      <c r="BC202" s="106"/>
      <c r="BD202" s="106"/>
      <c r="BE202" s="106"/>
      <c r="BF202" s="106"/>
      <c r="BG202" s="106"/>
      <c r="BH202" s="106"/>
      <c r="BI202" s="106"/>
    </row>
    <row r="203" spans="1:61" ht="13.5" hidden="1" customHeight="1" thickBot="1" x14ac:dyDescent="0.25">
      <c r="A203" s="82"/>
      <c r="B203" s="83"/>
      <c r="C203" s="107" t="s">
        <v>466</v>
      </c>
      <c r="D203" s="107" t="s">
        <v>71</v>
      </c>
      <c r="E203" s="84" t="s">
        <v>0</v>
      </c>
      <c r="F203" s="85" t="s">
        <v>497</v>
      </c>
      <c r="G203" s="86">
        <v>17029</v>
      </c>
      <c r="H203" s="153" t="s">
        <v>218</v>
      </c>
      <c r="I203" s="147" t="s">
        <v>219</v>
      </c>
      <c r="J203" s="86">
        <v>28</v>
      </c>
      <c r="K203" s="154" t="s">
        <v>0</v>
      </c>
      <c r="L203" s="88"/>
      <c r="M203" s="110" t="s">
        <v>0</v>
      </c>
      <c r="N203" s="110" t="s">
        <v>0</v>
      </c>
      <c r="O203" s="110" t="s">
        <v>0</v>
      </c>
      <c r="P203" s="110" t="s">
        <v>0</v>
      </c>
      <c r="Q203" s="110" t="s">
        <v>0</v>
      </c>
      <c r="R203" s="108">
        <f>SUM(Tableau8[[#This Row],[Indicative
     /PPE]:[Autre]])</f>
        <v>0</v>
      </c>
      <c r="S203" s="110" t="s">
        <v>0</v>
      </c>
      <c r="T203" s="110" t="s">
        <v>0</v>
      </c>
      <c r="U203" s="110" t="s">
        <v>0</v>
      </c>
      <c r="V203" s="110" t="s">
        <v>0</v>
      </c>
      <c r="W203" s="110" t="s">
        <v>0</v>
      </c>
      <c r="X203" s="109">
        <f t="shared" si="14"/>
        <v>0</v>
      </c>
      <c r="Y203" s="89" t="s">
        <v>0</v>
      </c>
      <c r="Z203" s="89" t="s">
        <v>0</v>
      </c>
      <c r="AA203" s="89" t="s">
        <v>0</v>
      </c>
      <c r="AB203" s="91" t="s">
        <v>0</v>
      </c>
      <c r="AC203" s="110" t="s">
        <v>0</v>
      </c>
      <c r="AD203" s="110" t="s">
        <v>0</v>
      </c>
      <c r="AE203" s="110" t="s">
        <v>0</v>
      </c>
      <c r="AF203" s="155">
        <f t="shared" si="15"/>
        <v>0</v>
      </c>
      <c r="AG203" s="92"/>
      <c r="AH203" s="111">
        <v>25000</v>
      </c>
      <c r="AI203" s="156" t="s">
        <v>0</v>
      </c>
      <c r="AJ203" s="156" t="s">
        <v>0</v>
      </c>
      <c r="AK203" s="156" t="s">
        <v>0</v>
      </c>
      <c r="AL203" s="95"/>
      <c r="AM203" s="157" t="s">
        <v>498</v>
      </c>
      <c r="AN203" s="147" t="s">
        <v>421</v>
      </c>
      <c r="AO203" s="102">
        <v>38838</v>
      </c>
      <c r="AP203" s="158" t="s">
        <v>0</v>
      </c>
      <c r="AQ203" s="158" t="s">
        <v>0</v>
      </c>
      <c r="AR203" s="100"/>
      <c r="AS203" s="101"/>
      <c r="AT203" s="102"/>
      <c r="AU203" s="103"/>
      <c r="AV203" s="104"/>
      <c r="AW203" s="105"/>
      <c r="AX203" s="106"/>
      <c r="AY203" s="106"/>
      <c r="AZ203" s="106"/>
      <c r="BA203" s="106"/>
      <c r="BB203" s="103"/>
      <c r="BC203" s="106"/>
      <c r="BD203" s="106"/>
      <c r="BE203" s="106"/>
      <c r="BF203" s="106"/>
      <c r="BG203" s="106"/>
      <c r="BH203" s="106"/>
      <c r="BI203" s="106"/>
    </row>
    <row r="204" spans="1:61" ht="13.5" hidden="1" customHeight="1" thickBot="1" x14ac:dyDescent="0.25">
      <c r="A204" s="82"/>
      <c r="B204" s="83"/>
      <c r="C204" s="114" t="s">
        <v>466</v>
      </c>
      <c r="D204" s="115" t="s">
        <v>71</v>
      </c>
      <c r="E204" s="116" t="s">
        <v>0</v>
      </c>
      <c r="F204" s="117" t="s">
        <v>499</v>
      </c>
      <c r="G204" s="118">
        <v>17030</v>
      </c>
      <c r="H204" s="159" t="s">
        <v>218</v>
      </c>
      <c r="I204" s="160" t="s">
        <v>219</v>
      </c>
      <c r="J204" s="118">
        <v>29</v>
      </c>
      <c r="K204" s="161" t="s">
        <v>0</v>
      </c>
      <c r="L204" s="88"/>
      <c r="M204" s="162" t="s">
        <v>0</v>
      </c>
      <c r="N204" s="163" t="s">
        <v>0</v>
      </c>
      <c r="O204" s="163" t="s">
        <v>0</v>
      </c>
      <c r="P204" s="163" t="s">
        <v>0</v>
      </c>
      <c r="Q204" s="163" t="s">
        <v>0</v>
      </c>
      <c r="R204" s="164">
        <f>SUM(Tableau8[[#This Row],[Indicative
     /PPE]:[Autre]])</f>
        <v>0</v>
      </c>
      <c r="S204" s="165" t="s">
        <v>0</v>
      </c>
      <c r="T204" s="163" t="s">
        <v>0</v>
      </c>
      <c r="U204" s="163" t="s">
        <v>0</v>
      </c>
      <c r="V204" s="163" t="s">
        <v>0</v>
      </c>
      <c r="W204" s="163" t="s">
        <v>0</v>
      </c>
      <c r="X204" s="166">
        <f t="shared" si="14"/>
        <v>0</v>
      </c>
      <c r="Y204" s="123" t="s">
        <v>0</v>
      </c>
      <c r="Z204" s="120" t="s">
        <v>0</v>
      </c>
      <c r="AA204" s="120" t="s">
        <v>0</v>
      </c>
      <c r="AB204" s="122" t="s">
        <v>0</v>
      </c>
      <c r="AC204" s="163" t="s">
        <v>0</v>
      </c>
      <c r="AD204" s="163" t="s">
        <v>0</v>
      </c>
      <c r="AE204" s="163" t="s">
        <v>0</v>
      </c>
      <c r="AF204" s="167">
        <f t="shared" si="15"/>
        <v>0</v>
      </c>
      <c r="AG204" s="92"/>
      <c r="AH204" s="173">
        <v>28800</v>
      </c>
      <c r="AI204" s="169" t="s">
        <v>0</v>
      </c>
      <c r="AJ204" s="169" t="s">
        <v>0</v>
      </c>
      <c r="AK204" s="183" t="s">
        <v>0</v>
      </c>
      <c r="AL204" s="95"/>
      <c r="AM204" s="171" t="s">
        <v>500</v>
      </c>
      <c r="AN204" s="160" t="s">
        <v>421</v>
      </c>
      <c r="AO204" s="132">
        <v>38456</v>
      </c>
      <c r="AP204" s="172" t="s">
        <v>0</v>
      </c>
      <c r="AQ204" s="172" t="s">
        <v>0</v>
      </c>
      <c r="AR204" s="100"/>
      <c r="AS204" s="131"/>
      <c r="AT204" s="132"/>
      <c r="AU204" s="132"/>
      <c r="AV204" s="133"/>
      <c r="AW204" s="116"/>
      <c r="AX204" s="134"/>
      <c r="AY204" s="134"/>
      <c r="AZ204" s="134"/>
      <c r="BA204" s="134"/>
      <c r="BB204" s="132"/>
      <c r="BC204" s="134"/>
      <c r="BD204" s="134"/>
      <c r="BE204" s="134"/>
      <c r="BF204" s="134"/>
      <c r="BG204" s="134"/>
      <c r="BH204" s="134"/>
      <c r="BI204" s="134"/>
    </row>
    <row r="205" spans="1:61" ht="13.5" hidden="1" customHeight="1" thickBot="1" x14ac:dyDescent="0.25">
      <c r="A205" s="82"/>
      <c r="B205" s="83"/>
      <c r="C205" s="107" t="s">
        <v>501</v>
      </c>
      <c r="D205" s="107" t="s">
        <v>502</v>
      </c>
      <c r="E205" s="84" t="s">
        <v>503</v>
      </c>
      <c r="F205" s="85" t="s">
        <v>504</v>
      </c>
      <c r="G205" s="86" t="s">
        <v>505</v>
      </c>
      <c r="H205" s="153" t="s">
        <v>506</v>
      </c>
      <c r="I205" s="147" t="s">
        <v>507</v>
      </c>
      <c r="J205" s="86" t="s">
        <v>87</v>
      </c>
      <c r="K205" s="154">
        <v>6</v>
      </c>
      <c r="L205" s="88"/>
      <c r="M205" s="110">
        <v>150</v>
      </c>
      <c r="N205" s="110">
        <v>11.5</v>
      </c>
      <c r="O205" s="110" t="s">
        <v>0</v>
      </c>
      <c r="P205" s="110" t="s">
        <v>0</v>
      </c>
      <c r="Q205" s="110">
        <v>17</v>
      </c>
      <c r="R205" s="108">
        <f>SUM(Tableau8[[#This Row],[Indicative
     /PPE]:[Autre]])</f>
        <v>178.5</v>
      </c>
      <c r="S205" s="110" t="s">
        <v>0</v>
      </c>
      <c r="T205" s="110" t="s">
        <v>0</v>
      </c>
      <c r="U205" s="110" t="s">
        <v>0</v>
      </c>
      <c r="V205" s="110" t="s">
        <v>0</v>
      </c>
      <c r="W205" s="110" t="s">
        <v>0</v>
      </c>
      <c r="X205" s="109">
        <f t="shared" si="14"/>
        <v>0</v>
      </c>
      <c r="Y205" s="89" t="s">
        <v>0</v>
      </c>
      <c r="Z205" s="89" t="s">
        <v>0</v>
      </c>
      <c r="AA205" s="89" t="s">
        <v>0</v>
      </c>
      <c r="AB205" s="91" t="s">
        <v>0</v>
      </c>
      <c r="AC205" s="110" t="s">
        <v>0</v>
      </c>
      <c r="AD205" s="110" t="s">
        <v>0</v>
      </c>
      <c r="AE205" s="110" t="s">
        <v>0</v>
      </c>
      <c r="AF205" s="155">
        <f t="shared" si="15"/>
        <v>0</v>
      </c>
      <c r="AG205" s="92"/>
      <c r="AH205" s="111">
        <v>645000</v>
      </c>
      <c r="AI205" s="156">
        <v>0</v>
      </c>
      <c r="AJ205" s="156">
        <v>0</v>
      </c>
      <c r="AK205" s="111">
        <f>SUM(Tableau8[[#This Row],[Terrain
(a)]:[Construction
(b)]])</f>
        <v>0</v>
      </c>
      <c r="AL205" s="95"/>
      <c r="AM205" s="157" t="s">
        <v>508</v>
      </c>
      <c r="AN205" s="147" t="s">
        <v>421</v>
      </c>
      <c r="AO205" s="102">
        <v>40087</v>
      </c>
      <c r="AP205" s="158" t="s">
        <v>0</v>
      </c>
      <c r="AQ205" s="113" t="s">
        <v>0</v>
      </c>
      <c r="AR205" s="100"/>
      <c r="AS205" s="101" t="str">
        <f>Tableau8[[#This Row],[Adresse]]</f>
        <v>Rue des Côteaux 30-32</v>
      </c>
      <c r="AT205" s="102">
        <v>38943</v>
      </c>
      <c r="AU205" s="102">
        <v>40755</v>
      </c>
      <c r="AV205" s="112">
        <f>Tableau8[[#This Row],[Fin]]-Tableau8[[#This Row],[Début]]</f>
        <v>1812</v>
      </c>
      <c r="AW205" s="84" t="s">
        <v>509</v>
      </c>
      <c r="AX205" s="113"/>
      <c r="AY205" s="113"/>
      <c r="AZ205" s="113" t="s">
        <v>510</v>
      </c>
      <c r="BA205" s="106" t="s">
        <v>83</v>
      </c>
      <c r="BB205" s="102">
        <v>40087</v>
      </c>
      <c r="BC205" s="113" t="s">
        <v>511</v>
      </c>
      <c r="BD205" s="113"/>
      <c r="BE205" s="113" t="s">
        <v>131</v>
      </c>
      <c r="BF205" s="113" t="s">
        <v>132</v>
      </c>
      <c r="BG205" s="113"/>
      <c r="BH205" s="113"/>
      <c r="BI205" s="113"/>
    </row>
    <row r="206" spans="1:61" ht="13.5" hidden="1" customHeight="1" thickBot="1" x14ac:dyDescent="0.25">
      <c r="A206" s="82"/>
      <c r="B206" s="83"/>
      <c r="C206" s="107" t="s">
        <v>501</v>
      </c>
      <c r="D206" s="107" t="s">
        <v>502</v>
      </c>
      <c r="E206" s="84" t="s">
        <v>503</v>
      </c>
      <c r="F206" s="85" t="s">
        <v>512</v>
      </c>
      <c r="G206" s="86" t="s">
        <v>513</v>
      </c>
      <c r="H206" s="153" t="s">
        <v>506</v>
      </c>
      <c r="I206" s="147" t="s">
        <v>507</v>
      </c>
      <c r="J206" s="86" t="s">
        <v>193</v>
      </c>
      <c r="K206" s="154">
        <v>6</v>
      </c>
      <c r="L206" s="88"/>
      <c r="M206" s="110">
        <v>138</v>
      </c>
      <c r="N206" s="110">
        <v>12</v>
      </c>
      <c r="O206" s="110" t="s">
        <v>0</v>
      </c>
      <c r="P206" s="110" t="s">
        <v>0</v>
      </c>
      <c r="Q206" s="110">
        <v>13.5</v>
      </c>
      <c r="R206" s="108">
        <f>SUM(Tableau8[[#This Row],[Indicative
     /PPE]:[Autre]])</f>
        <v>163.5</v>
      </c>
      <c r="S206" s="110" t="s">
        <v>0</v>
      </c>
      <c r="T206" s="110" t="s">
        <v>0</v>
      </c>
      <c r="U206" s="110" t="s">
        <v>0</v>
      </c>
      <c r="V206" s="110" t="s">
        <v>0</v>
      </c>
      <c r="W206" s="110" t="s">
        <v>0</v>
      </c>
      <c r="X206" s="109">
        <f t="shared" si="14"/>
        <v>0</v>
      </c>
      <c r="Y206" s="89" t="s">
        <v>0</v>
      </c>
      <c r="Z206" s="89" t="s">
        <v>0</v>
      </c>
      <c r="AA206" s="89" t="s">
        <v>0</v>
      </c>
      <c r="AB206" s="91" t="s">
        <v>0</v>
      </c>
      <c r="AC206" s="110" t="s">
        <v>0</v>
      </c>
      <c r="AD206" s="110" t="s">
        <v>0</v>
      </c>
      <c r="AE206" s="110" t="s">
        <v>0</v>
      </c>
      <c r="AF206" s="155">
        <f t="shared" si="15"/>
        <v>0</v>
      </c>
      <c r="AG206" s="92"/>
      <c r="AH206" s="111">
        <v>600000</v>
      </c>
      <c r="AI206" s="156">
        <v>0</v>
      </c>
      <c r="AJ206" s="156">
        <v>0</v>
      </c>
      <c r="AK206" s="111">
        <f>SUM(Tableau8[[#This Row],[Terrain
(a)]:[Construction
(b)]])</f>
        <v>0</v>
      </c>
      <c r="AL206" s="95"/>
      <c r="AM206" s="157" t="s">
        <v>514</v>
      </c>
      <c r="AN206" s="147" t="s">
        <v>421</v>
      </c>
      <c r="AO206" s="102">
        <v>40087</v>
      </c>
      <c r="AP206" s="158" t="s">
        <v>0</v>
      </c>
      <c r="AQ206" s="113" t="s">
        <v>0</v>
      </c>
      <c r="AR206" s="100"/>
      <c r="AS206" s="101"/>
      <c r="AT206" s="102"/>
      <c r="AU206" s="103"/>
      <c r="AV206" s="104"/>
      <c r="AW206" s="105"/>
      <c r="AX206" s="106"/>
      <c r="AY206" s="106"/>
      <c r="AZ206" s="106"/>
      <c r="BA206" s="106"/>
      <c r="BB206" s="103"/>
      <c r="BC206" s="106"/>
      <c r="BD206" s="106"/>
      <c r="BE206" s="106"/>
      <c r="BF206" s="106"/>
      <c r="BG206" s="106"/>
      <c r="BH206" s="106"/>
      <c r="BI206" s="106"/>
    </row>
    <row r="207" spans="1:61" ht="13.5" hidden="1" customHeight="1" thickBot="1" x14ac:dyDescent="0.25">
      <c r="A207" s="82"/>
      <c r="B207" s="83"/>
      <c r="C207" s="107" t="s">
        <v>501</v>
      </c>
      <c r="D207" s="107" t="s">
        <v>502</v>
      </c>
      <c r="E207" s="84" t="s">
        <v>503</v>
      </c>
      <c r="F207" s="85" t="s">
        <v>515</v>
      </c>
      <c r="G207" s="86" t="s">
        <v>516</v>
      </c>
      <c r="H207" s="153" t="s">
        <v>506</v>
      </c>
      <c r="I207" s="147" t="s">
        <v>507</v>
      </c>
      <c r="J207" s="86" t="s">
        <v>327</v>
      </c>
      <c r="K207" s="154">
        <v>3</v>
      </c>
      <c r="L207" s="88"/>
      <c r="M207" s="110">
        <v>110</v>
      </c>
      <c r="N207" s="110" t="s">
        <v>0</v>
      </c>
      <c r="O207" s="110" t="s">
        <v>0</v>
      </c>
      <c r="P207" s="110" t="s">
        <v>0</v>
      </c>
      <c r="Q207" s="110" t="s">
        <v>0</v>
      </c>
      <c r="R207" s="108">
        <f>SUM(Tableau8[[#This Row],[Indicative
     /PPE]:[Autre]])</f>
        <v>110</v>
      </c>
      <c r="S207" s="110" t="s">
        <v>0</v>
      </c>
      <c r="T207" s="110" t="s">
        <v>0</v>
      </c>
      <c r="U207" s="110" t="s">
        <v>0</v>
      </c>
      <c r="V207" s="110" t="s">
        <v>0</v>
      </c>
      <c r="W207" s="110" t="s">
        <v>0</v>
      </c>
      <c r="X207" s="109">
        <f t="shared" si="14"/>
        <v>0</v>
      </c>
      <c r="Y207" s="89" t="s">
        <v>0</v>
      </c>
      <c r="Z207" s="89" t="s">
        <v>0</v>
      </c>
      <c r="AA207" s="89" t="s">
        <v>0</v>
      </c>
      <c r="AB207" s="91" t="s">
        <v>0</v>
      </c>
      <c r="AC207" s="110" t="s">
        <v>0</v>
      </c>
      <c r="AD207" s="110" t="s">
        <v>0</v>
      </c>
      <c r="AE207" s="110" t="s">
        <v>0</v>
      </c>
      <c r="AF207" s="155">
        <f t="shared" si="15"/>
        <v>0</v>
      </c>
      <c r="AG207" s="92"/>
      <c r="AH207" s="111">
        <v>395000</v>
      </c>
      <c r="AI207" s="156">
        <v>0</v>
      </c>
      <c r="AJ207" s="156">
        <v>0</v>
      </c>
      <c r="AK207" s="111">
        <f>SUM(Tableau8[[#This Row],[Terrain
(a)]:[Construction
(b)]])</f>
        <v>0</v>
      </c>
      <c r="AL207" s="95"/>
      <c r="AM207" s="157" t="s">
        <v>517</v>
      </c>
      <c r="AN207" s="147" t="s">
        <v>421</v>
      </c>
      <c r="AO207" s="102">
        <v>40183</v>
      </c>
      <c r="AP207" s="158" t="s">
        <v>0</v>
      </c>
      <c r="AQ207" s="113" t="s">
        <v>0</v>
      </c>
      <c r="AR207" s="100"/>
      <c r="AS207" s="101"/>
      <c r="AT207" s="102"/>
      <c r="AU207" s="103"/>
      <c r="AV207" s="104"/>
      <c r="AW207" s="105"/>
      <c r="AX207" s="106"/>
      <c r="AY207" s="106"/>
      <c r="AZ207" s="106"/>
      <c r="BA207" s="106"/>
      <c r="BB207" s="103"/>
      <c r="BC207" s="106"/>
      <c r="BD207" s="106"/>
      <c r="BE207" s="106"/>
      <c r="BF207" s="106"/>
      <c r="BG207" s="106"/>
      <c r="BH207" s="106"/>
      <c r="BI207" s="106"/>
    </row>
    <row r="208" spans="1:61" ht="13.5" hidden="1" customHeight="1" thickBot="1" x14ac:dyDescent="0.25">
      <c r="A208" s="82"/>
      <c r="B208" s="83"/>
      <c r="C208" s="107" t="s">
        <v>501</v>
      </c>
      <c r="D208" s="107" t="s">
        <v>502</v>
      </c>
      <c r="E208" s="84" t="s">
        <v>503</v>
      </c>
      <c r="F208" s="85" t="s">
        <v>518</v>
      </c>
      <c r="G208" s="86" t="s">
        <v>519</v>
      </c>
      <c r="H208" s="153" t="s">
        <v>520</v>
      </c>
      <c r="I208" s="147" t="s">
        <v>86</v>
      </c>
      <c r="J208" s="86" t="s">
        <v>297</v>
      </c>
      <c r="K208" s="154">
        <v>4</v>
      </c>
      <c r="L208" s="88"/>
      <c r="M208" s="110">
        <v>102</v>
      </c>
      <c r="N208" s="110">
        <v>11.5</v>
      </c>
      <c r="O208" s="110" t="s">
        <v>0</v>
      </c>
      <c r="P208" s="110" t="s">
        <v>0</v>
      </c>
      <c r="Q208" s="110" t="s">
        <v>0</v>
      </c>
      <c r="R208" s="108">
        <f>SUM(Tableau8[[#This Row],[Indicative
     /PPE]:[Autre]])</f>
        <v>113.5</v>
      </c>
      <c r="S208" s="110" t="s">
        <v>0</v>
      </c>
      <c r="T208" s="110" t="s">
        <v>0</v>
      </c>
      <c r="U208" s="110" t="s">
        <v>0</v>
      </c>
      <c r="V208" s="110" t="s">
        <v>0</v>
      </c>
      <c r="W208" s="110" t="s">
        <v>0</v>
      </c>
      <c r="X208" s="109">
        <f t="shared" si="14"/>
        <v>0</v>
      </c>
      <c r="Y208" s="89" t="s">
        <v>0</v>
      </c>
      <c r="Z208" s="89" t="s">
        <v>0</v>
      </c>
      <c r="AA208" s="89" t="s">
        <v>0</v>
      </c>
      <c r="AB208" s="91" t="s">
        <v>0</v>
      </c>
      <c r="AC208" s="110" t="s">
        <v>0</v>
      </c>
      <c r="AD208" s="110" t="s">
        <v>0</v>
      </c>
      <c r="AE208" s="110" t="s">
        <v>0</v>
      </c>
      <c r="AF208" s="155">
        <f t="shared" si="15"/>
        <v>0</v>
      </c>
      <c r="AG208" s="92"/>
      <c r="AH208" s="111">
        <v>418000</v>
      </c>
      <c r="AI208" s="156">
        <v>0</v>
      </c>
      <c r="AJ208" s="156">
        <v>0</v>
      </c>
      <c r="AK208" s="111">
        <f>SUM(Tableau8[[#This Row],[Terrain
(a)]:[Construction
(b)]])</f>
        <v>0</v>
      </c>
      <c r="AL208" s="95"/>
      <c r="AM208" s="157" t="s">
        <v>514</v>
      </c>
      <c r="AN208" s="147" t="s">
        <v>421</v>
      </c>
      <c r="AO208" s="102">
        <v>40087</v>
      </c>
      <c r="AP208" s="158" t="s">
        <v>0</v>
      </c>
      <c r="AQ208" s="113" t="s">
        <v>0</v>
      </c>
      <c r="AR208" s="100"/>
      <c r="AS208" s="101"/>
      <c r="AT208" s="102"/>
      <c r="AU208" s="103"/>
      <c r="AV208" s="104"/>
      <c r="AW208" s="105"/>
      <c r="AX208" s="106"/>
      <c r="AY208" s="106"/>
      <c r="AZ208" s="106"/>
      <c r="BA208" s="106"/>
      <c r="BB208" s="103"/>
      <c r="BC208" s="106"/>
      <c r="BD208" s="106"/>
      <c r="BE208" s="106"/>
      <c r="BF208" s="106"/>
      <c r="BG208" s="106"/>
      <c r="BH208" s="106"/>
      <c r="BI208" s="106"/>
    </row>
    <row r="209" spans="1:61" ht="13.5" hidden="1" customHeight="1" thickBot="1" x14ac:dyDescent="0.25">
      <c r="A209" s="82"/>
      <c r="B209" s="83"/>
      <c r="C209" s="107" t="s">
        <v>501</v>
      </c>
      <c r="D209" s="107" t="s">
        <v>502</v>
      </c>
      <c r="E209" s="84" t="s">
        <v>503</v>
      </c>
      <c r="F209" s="85" t="s">
        <v>521</v>
      </c>
      <c r="G209" s="86" t="s">
        <v>522</v>
      </c>
      <c r="H209" s="153" t="s">
        <v>520</v>
      </c>
      <c r="I209" s="147" t="s">
        <v>142</v>
      </c>
      <c r="J209" s="86" t="s">
        <v>297</v>
      </c>
      <c r="K209" s="154">
        <v>4</v>
      </c>
      <c r="L209" s="88"/>
      <c r="M209" s="110">
        <v>102</v>
      </c>
      <c r="N209" s="110" t="s">
        <v>0</v>
      </c>
      <c r="O209" s="110" t="s">
        <v>0</v>
      </c>
      <c r="P209" s="110" t="s">
        <v>0</v>
      </c>
      <c r="Q209" s="110" t="s">
        <v>0</v>
      </c>
      <c r="R209" s="108">
        <f>SUM(Tableau8[[#This Row],[Indicative
     /PPE]:[Autre]])</f>
        <v>102</v>
      </c>
      <c r="S209" s="110" t="s">
        <v>0</v>
      </c>
      <c r="T209" s="110" t="s">
        <v>0</v>
      </c>
      <c r="U209" s="110" t="s">
        <v>0</v>
      </c>
      <c r="V209" s="110" t="s">
        <v>0</v>
      </c>
      <c r="W209" s="110" t="s">
        <v>0</v>
      </c>
      <c r="X209" s="109">
        <f t="shared" si="14"/>
        <v>0</v>
      </c>
      <c r="Y209" s="89" t="s">
        <v>0</v>
      </c>
      <c r="Z209" s="89" t="s">
        <v>0</v>
      </c>
      <c r="AA209" s="89" t="s">
        <v>0</v>
      </c>
      <c r="AB209" s="91" t="s">
        <v>0</v>
      </c>
      <c r="AC209" s="110" t="s">
        <v>0</v>
      </c>
      <c r="AD209" s="110" t="s">
        <v>0</v>
      </c>
      <c r="AE209" s="110" t="s">
        <v>0</v>
      </c>
      <c r="AF209" s="155">
        <f t="shared" si="15"/>
        <v>0</v>
      </c>
      <c r="AG209" s="92"/>
      <c r="AH209" s="111">
        <v>465000</v>
      </c>
      <c r="AI209" s="156">
        <v>0</v>
      </c>
      <c r="AJ209" s="156">
        <v>0</v>
      </c>
      <c r="AK209" s="111">
        <f>SUM(Tableau8[[#This Row],[Terrain
(a)]:[Construction
(b)]])</f>
        <v>0</v>
      </c>
      <c r="AL209" s="95"/>
      <c r="AM209" s="157" t="s">
        <v>523</v>
      </c>
      <c r="AN209" s="147" t="s">
        <v>82</v>
      </c>
      <c r="AO209" s="102">
        <v>40738</v>
      </c>
      <c r="AP209" s="158" t="s">
        <v>0</v>
      </c>
      <c r="AQ209" s="113" t="s">
        <v>0</v>
      </c>
      <c r="AR209" s="100"/>
      <c r="AS209" s="101"/>
      <c r="AT209" s="102"/>
      <c r="AU209" s="103"/>
      <c r="AV209" s="104"/>
      <c r="AW209" s="105"/>
      <c r="AX209" s="106"/>
      <c r="AY209" s="106"/>
      <c r="AZ209" s="106"/>
      <c r="BA209" s="106"/>
      <c r="BB209" s="103"/>
      <c r="BC209" s="106"/>
      <c r="BD209" s="106"/>
      <c r="BE209" s="106"/>
      <c r="BF209" s="106"/>
      <c r="BG209" s="106"/>
      <c r="BH209" s="106"/>
      <c r="BI209" s="106"/>
    </row>
    <row r="210" spans="1:61" ht="13.5" hidden="1" customHeight="1" thickBot="1" x14ac:dyDescent="0.25">
      <c r="A210" s="82"/>
      <c r="B210" s="83"/>
      <c r="C210" s="107" t="s">
        <v>501</v>
      </c>
      <c r="D210" s="107" t="s">
        <v>502</v>
      </c>
      <c r="E210" s="84" t="s">
        <v>503</v>
      </c>
      <c r="F210" s="85" t="s">
        <v>524</v>
      </c>
      <c r="G210" s="86" t="s">
        <v>525</v>
      </c>
      <c r="H210" s="153" t="s">
        <v>520</v>
      </c>
      <c r="I210" s="147" t="s">
        <v>102</v>
      </c>
      <c r="J210" s="86" t="s">
        <v>323</v>
      </c>
      <c r="K210" s="154">
        <v>5</v>
      </c>
      <c r="L210" s="88"/>
      <c r="M210" s="110">
        <v>110</v>
      </c>
      <c r="N210" s="110">
        <f>7.5+21</f>
        <v>28.5</v>
      </c>
      <c r="O210" s="110" t="s">
        <v>0</v>
      </c>
      <c r="P210" s="110" t="s">
        <v>0</v>
      </c>
      <c r="Q210" s="110" t="s">
        <v>0</v>
      </c>
      <c r="R210" s="108">
        <f>SUM(Tableau8[[#This Row],[Indicative
     /PPE]:[Autre]])</f>
        <v>138.5</v>
      </c>
      <c r="S210" s="110" t="s">
        <v>0</v>
      </c>
      <c r="T210" s="110" t="s">
        <v>0</v>
      </c>
      <c r="U210" s="110" t="s">
        <v>0</v>
      </c>
      <c r="V210" s="110" t="s">
        <v>0</v>
      </c>
      <c r="W210" s="110" t="s">
        <v>0</v>
      </c>
      <c r="X210" s="109">
        <f t="shared" si="14"/>
        <v>0</v>
      </c>
      <c r="Y210" s="89" t="s">
        <v>0</v>
      </c>
      <c r="Z210" s="89" t="s">
        <v>0</v>
      </c>
      <c r="AA210" s="89" t="s">
        <v>0</v>
      </c>
      <c r="AB210" s="91" t="s">
        <v>0</v>
      </c>
      <c r="AC210" s="110" t="s">
        <v>0</v>
      </c>
      <c r="AD210" s="110" t="s">
        <v>0</v>
      </c>
      <c r="AE210" s="110" t="s">
        <v>0</v>
      </c>
      <c r="AF210" s="155">
        <f t="shared" si="15"/>
        <v>0</v>
      </c>
      <c r="AG210" s="92"/>
      <c r="AH210" s="111">
        <v>510000</v>
      </c>
      <c r="AI210" s="156">
        <v>0</v>
      </c>
      <c r="AJ210" s="156">
        <v>0</v>
      </c>
      <c r="AK210" s="111">
        <f>SUM(Tableau8[[#This Row],[Terrain
(a)]:[Construction
(b)]])</f>
        <v>0</v>
      </c>
      <c r="AL210" s="95"/>
      <c r="AM210" s="157" t="s">
        <v>81</v>
      </c>
      <c r="AN210" s="147" t="s">
        <v>421</v>
      </c>
      <c r="AO210" s="102">
        <v>40087</v>
      </c>
      <c r="AP210" s="158" t="s">
        <v>0</v>
      </c>
      <c r="AQ210" s="113" t="s">
        <v>0</v>
      </c>
      <c r="AR210" s="100"/>
      <c r="AS210" s="101"/>
      <c r="AT210" s="102"/>
      <c r="AU210" s="103"/>
      <c r="AV210" s="104"/>
      <c r="AW210" s="105"/>
      <c r="AX210" s="106"/>
      <c r="AY210" s="106"/>
      <c r="AZ210" s="106"/>
      <c r="BA210" s="106"/>
      <c r="BB210" s="103"/>
      <c r="BC210" s="106"/>
      <c r="BD210" s="106"/>
      <c r="BE210" s="106"/>
      <c r="BF210" s="106"/>
      <c r="BG210" s="106"/>
      <c r="BH210" s="106"/>
      <c r="BI210" s="106"/>
    </row>
    <row r="211" spans="1:61" ht="13.5" hidden="1" customHeight="1" thickBot="1" x14ac:dyDescent="0.25">
      <c r="A211" s="82"/>
      <c r="B211" s="83"/>
      <c r="C211" s="107" t="s">
        <v>501</v>
      </c>
      <c r="D211" s="107" t="s">
        <v>502</v>
      </c>
      <c r="E211" s="84" t="s">
        <v>503</v>
      </c>
      <c r="F211" s="85" t="s">
        <v>526</v>
      </c>
      <c r="G211" s="86" t="s">
        <v>527</v>
      </c>
      <c r="H211" s="153" t="s">
        <v>520</v>
      </c>
      <c r="I211" s="147" t="s">
        <v>102</v>
      </c>
      <c r="J211" s="86" t="s">
        <v>305</v>
      </c>
      <c r="K211" s="154">
        <v>3</v>
      </c>
      <c r="L211" s="88"/>
      <c r="M211" s="110">
        <v>107</v>
      </c>
      <c r="N211" s="110">
        <f>5+20</f>
        <v>25</v>
      </c>
      <c r="O211" s="110" t="s">
        <v>0</v>
      </c>
      <c r="P211" s="110" t="s">
        <v>0</v>
      </c>
      <c r="Q211" s="110" t="s">
        <v>0</v>
      </c>
      <c r="R211" s="108">
        <f>SUM(Tableau8[[#This Row],[Indicative
     /PPE]:[Autre]])</f>
        <v>132</v>
      </c>
      <c r="S211" s="110" t="s">
        <v>0</v>
      </c>
      <c r="T211" s="110" t="s">
        <v>0</v>
      </c>
      <c r="U211" s="110" t="s">
        <v>0</v>
      </c>
      <c r="V211" s="110" t="s">
        <v>0</v>
      </c>
      <c r="W211" s="110" t="s">
        <v>0</v>
      </c>
      <c r="X211" s="109">
        <f t="shared" si="14"/>
        <v>0</v>
      </c>
      <c r="Y211" s="89" t="s">
        <v>0</v>
      </c>
      <c r="Z211" s="89" t="s">
        <v>0</v>
      </c>
      <c r="AA211" s="89" t="s">
        <v>0</v>
      </c>
      <c r="AB211" s="91" t="s">
        <v>0</v>
      </c>
      <c r="AC211" s="110" t="s">
        <v>0</v>
      </c>
      <c r="AD211" s="110" t="s">
        <v>0</v>
      </c>
      <c r="AE211" s="110" t="s">
        <v>0</v>
      </c>
      <c r="AF211" s="155">
        <f t="shared" si="15"/>
        <v>0</v>
      </c>
      <c r="AG211" s="92"/>
      <c r="AH211" s="111">
        <v>480000</v>
      </c>
      <c r="AI211" s="156">
        <v>0</v>
      </c>
      <c r="AJ211" s="156">
        <v>0</v>
      </c>
      <c r="AK211" s="111">
        <f>SUM(Tableau8[[#This Row],[Terrain
(a)]:[Construction
(b)]])</f>
        <v>0</v>
      </c>
      <c r="AL211" s="95"/>
      <c r="AM211" s="157" t="s">
        <v>81</v>
      </c>
      <c r="AN211" s="147" t="s">
        <v>421</v>
      </c>
      <c r="AO211" s="102">
        <v>40087</v>
      </c>
      <c r="AP211" s="158" t="s">
        <v>0</v>
      </c>
      <c r="AQ211" s="113" t="s">
        <v>0</v>
      </c>
      <c r="AR211" s="100"/>
      <c r="AS211" s="101"/>
      <c r="AT211" s="102"/>
      <c r="AU211" s="103"/>
      <c r="AV211" s="104"/>
      <c r="AW211" s="105"/>
      <c r="AX211" s="106"/>
      <c r="AY211" s="106"/>
      <c r="AZ211" s="106"/>
      <c r="BA211" s="106"/>
      <c r="BB211" s="103"/>
      <c r="BC211" s="106"/>
      <c r="BD211" s="106"/>
      <c r="BE211" s="106"/>
      <c r="BF211" s="106"/>
      <c r="BG211" s="106"/>
      <c r="BH211" s="106"/>
      <c r="BI211" s="106"/>
    </row>
    <row r="212" spans="1:61" ht="13.5" hidden="1" customHeight="1" thickBot="1" x14ac:dyDescent="0.25">
      <c r="A212" s="82"/>
      <c r="B212" s="83"/>
      <c r="C212" s="107" t="s">
        <v>501</v>
      </c>
      <c r="D212" s="107" t="s">
        <v>502</v>
      </c>
      <c r="E212" s="84" t="s">
        <v>503</v>
      </c>
      <c r="F212" s="85" t="s">
        <v>528</v>
      </c>
      <c r="G212" s="86" t="s">
        <v>529</v>
      </c>
      <c r="H212" s="153" t="s">
        <v>520</v>
      </c>
      <c r="I212" s="147" t="s">
        <v>530</v>
      </c>
      <c r="J212" s="86" t="s">
        <v>387</v>
      </c>
      <c r="K212" s="154">
        <v>6</v>
      </c>
      <c r="L212" s="88"/>
      <c r="M212" s="110">
        <v>148</v>
      </c>
      <c r="N212" s="110">
        <v>13</v>
      </c>
      <c r="O212" s="110" t="s">
        <v>0</v>
      </c>
      <c r="P212" s="110" t="s">
        <v>0</v>
      </c>
      <c r="Q212" s="110" t="s">
        <v>0</v>
      </c>
      <c r="R212" s="108">
        <f>SUM(Tableau8[[#This Row],[Indicative
     /PPE]:[Autre]])</f>
        <v>161</v>
      </c>
      <c r="S212" s="110" t="s">
        <v>0</v>
      </c>
      <c r="T212" s="110" t="s">
        <v>0</v>
      </c>
      <c r="U212" s="110" t="s">
        <v>0</v>
      </c>
      <c r="V212" s="110" t="s">
        <v>0</v>
      </c>
      <c r="W212" s="110" t="s">
        <v>0</v>
      </c>
      <c r="X212" s="109">
        <f t="shared" si="14"/>
        <v>0</v>
      </c>
      <c r="Y212" s="89" t="s">
        <v>0</v>
      </c>
      <c r="Z212" s="89" t="s">
        <v>0</v>
      </c>
      <c r="AA212" s="89" t="s">
        <v>0</v>
      </c>
      <c r="AB212" s="91" t="s">
        <v>0</v>
      </c>
      <c r="AC212" s="110" t="s">
        <v>0</v>
      </c>
      <c r="AD212" s="110" t="s">
        <v>0</v>
      </c>
      <c r="AE212" s="110" t="s">
        <v>0</v>
      </c>
      <c r="AF212" s="155">
        <f t="shared" si="15"/>
        <v>0</v>
      </c>
      <c r="AG212" s="92"/>
      <c r="AH212" s="111">
        <v>590000</v>
      </c>
      <c r="AI212" s="156">
        <v>0</v>
      </c>
      <c r="AJ212" s="156">
        <v>0</v>
      </c>
      <c r="AK212" s="111">
        <f>SUM(Tableau8[[#This Row],[Terrain
(a)]:[Construction
(b)]])</f>
        <v>0</v>
      </c>
      <c r="AL212" s="95"/>
      <c r="AM212" s="157" t="s">
        <v>531</v>
      </c>
      <c r="AN212" s="147" t="s">
        <v>421</v>
      </c>
      <c r="AO212" s="102">
        <v>40087</v>
      </c>
      <c r="AP212" s="158" t="s">
        <v>0</v>
      </c>
      <c r="AQ212" s="113" t="s">
        <v>0</v>
      </c>
      <c r="AR212" s="100"/>
      <c r="AS212" s="101"/>
      <c r="AT212" s="102"/>
      <c r="AU212" s="103"/>
      <c r="AV212" s="104"/>
      <c r="AW212" s="105"/>
      <c r="AX212" s="106"/>
      <c r="AY212" s="106"/>
      <c r="AZ212" s="106"/>
      <c r="BA212" s="106"/>
      <c r="BB212" s="103"/>
      <c r="BC212" s="106"/>
      <c r="BD212" s="106"/>
      <c r="BE212" s="106"/>
      <c r="BF212" s="106"/>
      <c r="BG212" s="106"/>
      <c r="BH212" s="106"/>
      <c r="BI212" s="106"/>
    </row>
    <row r="213" spans="1:61" ht="13.5" hidden="1" customHeight="1" thickBot="1" x14ac:dyDescent="0.25">
      <c r="A213" s="82"/>
      <c r="B213" s="83"/>
      <c r="C213" s="107" t="s">
        <v>501</v>
      </c>
      <c r="D213" s="107" t="s">
        <v>502</v>
      </c>
      <c r="E213" s="84" t="s">
        <v>503</v>
      </c>
      <c r="F213" s="85" t="s">
        <v>532</v>
      </c>
      <c r="G213" s="86" t="s">
        <v>533</v>
      </c>
      <c r="H213" s="153" t="s">
        <v>534</v>
      </c>
      <c r="I213" s="147" t="s">
        <v>219</v>
      </c>
      <c r="J213" s="113" t="s">
        <v>0</v>
      </c>
      <c r="K213" s="154" t="s">
        <v>0</v>
      </c>
      <c r="L213" s="88"/>
      <c r="M213" s="110" t="s">
        <v>0</v>
      </c>
      <c r="N213" s="110" t="s">
        <v>0</v>
      </c>
      <c r="O213" s="110" t="s">
        <v>0</v>
      </c>
      <c r="P213" s="110" t="s">
        <v>0</v>
      </c>
      <c r="Q213" s="110" t="s">
        <v>0</v>
      </c>
      <c r="R213" s="108">
        <f>SUM(Tableau8[[#This Row],[Indicative
     /PPE]:[Autre]])</f>
        <v>0</v>
      </c>
      <c r="S213" s="110" t="s">
        <v>0</v>
      </c>
      <c r="T213" s="110" t="s">
        <v>0</v>
      </c>
      <c r="U213" s="110" t="s">
        <v>0</v>
      </c>
      <c r="V213" s="110" t="s">
        <v>0</v>
      </c>
      <c r="W213" s="110" t="s">
        <v>0</v>
      </c>
      <c r="X213" s="109">
        <f t="shared" si="14"/>
        <v>0</v>
      </c>
      <c r="Y213" s="89" t="s">
        <v>0</v>
      </c>
      <c r="Z213" s="89" t="s">
        <v>0</v>
      </c>
      <c r="AA213" s="89" t="s">
        <v>0</v>
      </c>
      <c r="AB213" s="91" t="s">
        <v>0</v>
      </c>
      <c r="AC213" s="110" t="s">
        <v>0</v>
      </c>
      <c r="AD213" s="110" t="s">
        <v>0</v>
      </c>
      <c r="AE213" s="110" t="s">
        <v>0</v>
      </c>
      <c r="AF213" s="155">
        <f t="shared" si="15"/>
        <v>0</v>
      </c>
      <c r="AG213" s="92"/>
      <c r="AH213" s="156">
        <v>0</v>
      </c>
      <c r="AI213" s="156">
        <v>0</v>
      </c>
      <c r="AJ213" s="156">
        <v>0</v>
      </c>
      <c r="AK213" s="111">
        <f>SUM(Tableau8[[#This Row],[Terrain
(a)]:[Construction
(b)]])</f>
        <v>0</v>
      </c>
      <c r="AL213" s="95"/>
      <c r="AM213" s="157" t="s">
        <v>81</v>
      </c>
      <c r="AN213" s="157" t="s">
        <v>0</v>
      </c>
      <c r="AO213" s="102" t="s">
        <v>0</v>
      </c>
      <c r="AP213" s="158" t="s">
        <v>0</v>
      </c>
      <c r="AQ213" s="113" t="s">
        <v>0</v>
      </c>
      <c r="AR213" s="100"/>
      <c r="AS213" s="101"/>
      <c r="AT213" s="102"/>
      <c r="AU213" s="103"/>
      <c r="AV213" s="104"/>
      <c r="AW213" s="105"/>
      <c r="AX213" s="106"/>
      <c r="AY213" s="106"/>
      <c r="AZ213" s="106"/>
      <c r="BA213" s="106"/>
      <c r="BB213" s="103"/>
      <c r="BC213" s="106"/>
      <c r="BD213" s="106"/>
      <c r="BE213" s="106"/>
      <c r="BF213" s="106"/>
      <c r="BG213" s="106"/>
      <c r="BH213" s="106"/>
      <c r="BI213" s="106"/>
    </row>
    <row r="214" spans="1:61" ht="13.5" hidden="1" customHeight="1" thickBot="1" x14ac:dyDescent="0.25">
      <c r="A214" s="82"/>
      <c r="B214" s="83"/>
      <c r="C214" s="107" t="s">
        <v>501</v>
      </c>
      <c r="D214" s="107" t="s">
        <v>502</v>
      </c>
      <c r="E214" s="84" t="s">
        <v>503</v>
      </c>
      <c r="F214" s="85" t="s">
        <v>535</v>
      </c>
      <c r="G214" s="86" t="s">
        <v>536</v>
      </c>
      <c r="H214" s="153" t="s">
        <v>534</v>
      </c>
      <c r="I214" s="147" t="s">
        <v>219</v>
      </c>
      <c r="J214" s="113" t="s">
        <v>0</v>
      </c>
      <c r="K214" s="154" t="s">
        <v>0</v>
      </c>
      <c r="L214" s="88"/>
      <c r="M214" s="110" t="s">
        <v>0</v>
      </c>
      <c r="N214" s="110" t="s">
        <v>0</v>
      </c>
      <c r="O214" s="110" t="s">
        <v>0</v>
      </c>
      <c r="P214" s="110" t="s">
        <v>0</v>
      </c>
      <c r="Q214" s="110" t="s">
        <v>0</v>
      </c>
      <c r="R214" s="108">
        <f>SUM(Tableau8[[#This Row],[Indicative
     /PPE]:[Autre]])</f>
        <v>0</v>
      </c>
      <c r="S214" s="110" t="s">
        <v>0</v>
      </c>
      <c r="T214" s="110" t="s">
        <v>0</v>
      </c>
      <c r="U214" s="110" t="s">
        <v>0</v>
      </c>
      <c r="V214" s="110" t="s">
        <v>0</v>
      </c>
      <c r="W214" s="110" t="s">
        <v>0</v>
      </c>
      <c r="X214" s="109">
        <f t="shared" si="14"/>
        <v>0</v>
      </c>
      <c r="Y214" s="89" t="s">
        <v>0</v>
      </c>
      <c r="Z214" s="89" t="s">
        <v>0</v>
      </c>
      <c r="AA214" s="89" t="s">
        <v>0</v>
      </c>
      <c r="AB214" s="91" t="s">
        <v>0</v>
      </c>
      <c r="AC214" s="110" t="s">
        <v>0</v>
      </c>
      <c r="AD214" s="110" t="s">
        <v>0</v>
      </c>
      <c r="AE214" s="110" t="s">
        <v>0</v>
      </c>
      <c r="AF214" s="155">
        <f t="shared" si="15"/>
        <v>0</v>
      </c>
      <c r="AG214" s="92"/>
      <c r="AH214" s="156">
        <v>0</v>
      </c>
      <c r="AI214" s="156">
        <v>0</v>
      </c>
      <c r="AJ214" s="156">
        <v>0</v>
      </c>
      <c r="AK214" s="111">
        <f>SUM(Tableau8[[#This Row],[Terrain
(a)]:[Construction
(b)]])</f>
        <v>0</v>
      </c>
      <c r="AL214" s="95"/>
      <c r="AM214" s="157" t="s">
        <v>508</v>
      </c>
      <c r="AN214" s="157" t="s">
        <v>0</v>
      </c>
      <c r="AO214" s="102" t="s">
        <v>0</v>
      </c>
      <c r="AP214" s="158" t="s">
        <v>0</v>
      </c>
      <c r="AQ214" s="113" t="s">
        <v>0</v>
      </c>
      <c r="AR214" s="100"/>
      <c r="AS214" s="101"/>
      <c r="AT214" s="102"/>
      <c r="AU214" s="103"/>
      <c r="AV214" s="104"/>
      <c r="AW214" s="105"/>
      <c r="AX214" s="106"/>
      <c r="AY214" s="106"/>
      <c r="AZ214" s="106"/>
      <c r="BA214" s="106"/>
      <c r="BB214" s="103"/>
      <c r="BC214" s="106"/>
      <c r="BD214" s="106"/>
      <c r="BE214" s="106"/>
      <c r="BF214" s="106"/>
      <c r="BG214" s="106"/>
      <c r="BH214" s="106"/>
      <c r="BI214" s="106"/>
    </row>
    <row r="215" spans="1:61" ht="13.5" hidden="1" customHeight="1" thickBot="1" x14ac:dyDescent="0.25">
      <c r="A215" s="82"/>
      <c r="B215" s="83"/>
      <c r="C215" s="107" t="s">
        <v>501</v>
      </c>
      <c r="D215" s="107" t="s">
        <v>502</v>
      </c>
      <c r="E215" s="84" t="s">
        <v>503</v>
      </c>
      <c r="F215" s="85" t="s">
        <v>537</v>
      </c>
      <c r="G215" s="86" t="s">
        <v>92</v>
      </c>
      <c r="H215" s="153" t="s">
        <v>163</v>
      </c>
      <c r="I215" s="147" t="s">
        <v>86</v>
      </c>
      <c r="J215" s="113">
        <v>1</v>
      </c>
      <c r="K215" s="154" t="s">
        <v>0</v>
      </c>
      <c r="L215" s="88"/>
      <c r="M215" s="110" t="s">
        <v>0</v>
      </c>
      <c r="N215" s="110" t="s">
        <v>0</v>
      </c>
      <c r="O215" s="110" t="s">
        <v>0</v>
      </c>
      <c r="P215" s="110" t="s">
        <v>0</v>
      </c>
      <c r="Q215" s="110" t="s">
        <v>0</v>
      </c>
      <c r="R215" s="108">
        <f>SUM(Tableau8[[#This Row],[Indicative
     /PPE]:[Autre]])</f>
        <v>0</v>
      </c>
      <c r="S215" s="110" t="s">
        <v>0</v>
      </c>
      <c r="T215" s="110" t="s">
        <v>0</v>
      </c>
      <c r="U215" s="110" t="s">
        <v>0</v>
      </c>
      <c r="V215" s="110" t="s">
        <v>0</v>
      </c>
      <c r="W215" s="110" t="s">
        <v>0</v>
      </c>
      <c r="X215" s="109">
        <f t="shared" si="14"/>
        <v>0</v>
      </c>
      <c r="Y215" s="89" t="s">
        <v>0</v>
      </c>
      <c r="Z215" s="89" t="s">
        <v>0</v>
      </c>
      <c r="AA215" s="89" t="s">
        <v>0</v>
      </c>
      <c r="AB215" s="91" t="s">
        <v>0</v>
      </c>
      <c r="AC215" s="110" t="s">
        <v>0</v>
      </c>
      <c r="AD215" s="110" t="s">
        <v>0</v>
      </c>
      <c r="AE215" s="110" t="s">
        <v>0</v>
      </c>
      <c r="AF215" s="155">
        <f t="shared" si="15"/>
        <v>0</v>
      </c>
      <c r="AG215" s="92"/>
      <c r="AH215" s="111">
        <v>8000</v>
      </c>
      <c r="AI215" s="156">
        <v>0</v>
      </c>
      <c r="AJ215" s="156">
        <v>0</v>
      </c>
      <c r="AK215" s="111">
        <f>SUM(Tableau8[[#This Row],[Terrain
(a)]:[Construction
(b)]])</f>
        <v>0</v>
      </c>
      <c r="AL215" s="95"/>
      <c r="AM215" s="157" t="s">
        <v>508</v>
      </c>
      <c r="AN215" s="147" t="s">
        <v>421</v>
      </c>
      <c r="AO215" s="102">
        <v>40087</v>
      </c>
      <c r="AP215" s="158" t="s">
        <v>0</v>
      </c>
      <c r="AQ215" s="113" t="s">
        <v>0</v>
      </c>
      <c r="AR215" s="100"/>
      <c r="AS215" s="101"/>
      <c r="AT215" s="102"/>
      <c r="AU215" s="103"/>
      <c r="AV215" s="104"/>
      <c r="AW215" s="105"/>
      <c r="AX215" s="106"/>
      <c r="AY215" s="106"/>
      <c r="AZ215" s="106"/>
      <c r="BA215" s="106"/>
      <c r="BB215" s="103"/>
      <c r="BC215" s="106"/>
      <c r="BD215" s="106"/>
      <c r="BE215" s="106"/>
      <c r="BF215" s="106"/>
      <c r="BG215" s="106"/>
      <c r="BH215" s="106"/>
      <c r="BI215" s="106"/>
    </row>
    <row r="216" spans="1:61" ht="13.5" hidden="1" customHeight="1" thickBot="1" x14ac:dyDescent="0.25">
      <c r="A216" s="82"/>
      <c r="B216" s="83"/>
      <c r="C216" s="107" t="s">
        <v>501</v>
      </c>
      <c r="D216" s="107" t="s">
        <v>502</v>
      </c>
      <c r="E216" s="84" t="s">
        <v>503</v>
      </c>
      <c r="F216" s="85" t="s">
        <v>538</v>
      </c>
      <c r="G216" s="86" t="s">
        <v>92</v>
      </c>
      <c r="H216" s="153" t="s">
        <v>163</v>
      </c>
      <c r="I216" s="147" t="s">
        <v>86</v>
      </c>
      <c r="J216" s="113">
        <v>2</v>
      </c>
      <c r="K216" s="154" t="s">
        <v>0</v>
      </c>
      <c r="L216" s="88"/>
      <c r="M216" s="110" t="s">
        <v>0</v>
      </c>
      <c r="N216" s="110" t="s">
        <v>0</v>
      </c>
      <c r="O216" s="110" t="s">
        <v>0</v>
      </c>
      <c r="P216" s="110" t="s">
        <v>0</v>
      </c>
      <c r="Q216" s="110" t="s">
        <v>0</v>
      </c>
      <c r="R216" s="108">
        <f>SUM(Tableau8[[#This Row],[Indicative
     /PPE]:[Autre]])</f>
        <v>0</v>
      </c>
      <c r="S216" s="110" t="s">
        <v>0</v>
      </c>
      <c r="T216" s="110" t="s">
        <v>0</v>
      </c>
      <c r="U216" s="110" t="s">
        <v>0</v>
      </c>
      <c r="V216" s="110" t="s">
        <v>0</v>
      </c>
      <c r="W216" s="110" t="s">
        <v>0</v>
      </c>
      <c r="X216" s="109">
        <f t="shared" si="14"/>
        <v>0</v>
      </c>
      <c r="Y216" s="89" t="s">
        <v>0</v>
      </c>
      <c r="Z216" s="89" t="s">
        <v>0</v>
      </c>
      <c r="AA216" s="89" t="s">
        <v>0</v>
      </c>
      <c r="AB216" s="91" t="s">
        <v>0</v>
      </c>
      <c r="AC216" s="110" t="s">
        <v>0</v>
      </c>
      <c r="AD216" s="110" t="s">
        <v>0</v>
      </c>
      <c r="AE216" s="110" t="s">
        <v>0</v>
      </c>
      <c r="AF216" s="155">
        <f t="shared" si="15"/>
        <v>0</v>
      </c>
      <c r="AG216" s="92"/>
      <c r="AH216" s="111">
        <v>8000</v>
      </c>
      <c r="AI216" s="156">
        <v>0</v>
      </c>
      <c r="AJ216" s="156">
        <v>0</v>
      </c>
      <c r="AK216" s="111">
        <f>SUM(Tableau8[[#This Row],[Terrain
(a)]:[Construction
(b)]])</f>
        <v>0</v>
      </c>
      <c r="AL216" s="95"/>
      <c r="AM216" s="157" t="s">
        <v>514</v>
      </c>
      <c r="AN216" s="147" t="s">
        <v>421</v>
      </c>
      <c r="AO216" s="102">
        <v>40087</v>
      </c>
      <c r="AP216" s="158" t="s">
        <v>0</v>
      </c>
      <c r="AQ216" s="113" t="s">
        <v>0</v>
      </c>
      <c r="AR216" s="100"/>
      <c r="AS216" s="101"/>
      <c r="AT216" s="102"/>
      <c r="AU216" s="103"/>
      <c r="AV216" s="104"/>
      <c r="AW216" s="105"/>
      <c r="AX216" s="106"/>
      <c r="AY216" s="106"/>
      <c r="AZ216" s="106"/>
      <c r="BA216" s="106"/>
      <c r="BB216" s="103"/>
      <c r="BC216" s="106"/>
      <c r="BD216" s="106"/>
      <c r="BE216" s="106"/>
      <c r="BF216" s="106"/>
      <c r="BG216" s="106"/>
      <c r="BH216" s="106"/>
      <c r="BI216" s="106"/>
    </row>
    <row r="217" spans="1:61" ht="13.5" hidden="1" customHeight="1" thickBot="1" x14ac:dyDescent="0.25">
      <c r="A217" s="82"/>
      <c r="B217" s="83"/>
      <c r="C217" s="107" t="s">
        <v>501</v>
      </c>
      <c r="D217" s="107" t="s">
        <v>502</v>
      </c>
      <c r="E217" s="84" t="s">
        <v>503</v>
      </c>
      <c r="F217" s="85" t="s">
        <v>539</v>
      </c>
      <c r="G217" s="86" t="s">
        <v>92</v>
      </c>
      <c r="H217" s="153" t="s">
        <v>163</v>
      </c>
      <c r="I217" s="147" t="s">
        <v>86</v>
      </c>
      <c r="J217" s="113">
        <v>3</v>
      </c>
      <c r="K217" s="154" t="s">
        <v>0</v>
      </c>
      <c r="L217" s="88"/>
      <c r="M217" s="110" t="s">
        <v>0</v>
      </c>
      <c r="N217" s="110" t="s">
        <v>0</v>
      </c>
      <c r="O217" s="110" t="s">
        <v>0</v>
      </c>
      <c r="P217" s="110" t="s">
        <v>0</v>
      </c>
      <c r="Q217" s="110" t="s">
        <v>0</v>
      </c>
      <c r="R217" s="108">
        <f>SUM(Tableau8[[#This Row],[Indicative
     /PPE]:[Autre]])</f>
        <v>0</v>
      </c>
      <c r="S217" s="110" t="s">
        <v>0</v>
      </c>
      <c r="T217" s="110" t="s">
        <v>0</v>
      </c>
      <c r="U217" s="110" t="s">
        <v>0</v>
      </c>
      <c r="V217" s="110" t="s">
        <v>0</v>
      </c>
      <c r="W217" s="110" t="s">
        <v>0</v>
      </c>
      <c r="X217" s="109">
        <f t="shared" si="14"/>
        <v>0</v>
      </c>
      <c r="Y217" s="89" t="s">
        <v>0</v>
      </c>
      <c r="Z217" s="89" t="s">
        <v>0</v>
      </c>
      <c r="AA217" s="89" t="s">
        <v>0</v>
      </c>
      <c r="AB217" s="91" t="s">
        <v>0</v>
      </c>
      <c r="AC217" s="110" t="s">
        <v>0</v>
      </c>
      <c r="AD217" s="110" t="s">
        <v>0</v>
      </c>
      <c r="AE217" s="110" t="s">
        <v>0</v>
      </c>
      <c r="AF217" s="155">
        <f t="shared" si="15"/>
        <v>0</v>
      </c>
      <c r="AG217" s="92"/>
      <c r="AH217" s="111">
        <v>8000</v>
      </c>
      <c r="AI217" s="156">
        <v>0</v>
      </c>
      <c r="AJ217" s="156">
        <v>0</v>
      </c>
      <c r="AK217" s="111">
        <f>SUM(Tableau8[[#This Row],[Terrain
(a)]:[Construction
(b)]])</f>
        <v>0</v>
      </c>
      <c r="AL217" s="95"/>
      <c r="AM217" s="157" t="s">
        <v>514</v>
      </c>
      <c r="AN217" s="147" t="s">
        <v>421</v>
      </c>
      <c r="AO217" s="102">
        <v>40087</v>
      </c>
      <c r="AP217" s="158" t="s">
        <v>0</v>
      </c>
      <c r="AQ217" s="113" t="s">
        <v>0</v>
      </c>
      <c r="AR217" s="100"/>
      <c r="AS217" s="101"/>
      <c r="AT217" s="102"/>
      <c r="AU217" s="103"/>
      <c r="AV217" s="104"/>
      <c r="AW217" s="105"/>
      <c r="AX217" s="106"/>
      <c r="AY217" s="106"/>
      <c r="AZ217" s="106"/>
      <c r="BA217" s="106"/>
      <c r="BB217" s="103"/>
      <c r="BC217" s="106"/>
      <c r="BD217" s="106"/>
      <c r="BE217" s="106"/>
      <c r="BF217" s="106"/>
      <c r="BG217" s="106"/>
      <c r="BH217" s="106"/>
      <c r="BI217" s="106"/>
    </row>
    <row r="218" spans="1:61" ht="13.5" hidden="1" customHeight="1" thickBot="1" x14ac:dyDescent="0.25">
      <c r="A218" s="82"/>
      <c r="B218" s="83"/>
      <c r="C218" s="107" t="s">
        <v>501</v>
      </c>
      <c r="D218" s="107" t="s">
        <v>502</v>
      </c>
      <c r="E218" s="84" t="s">
        <v>503</v>
      </c>
      <c r="F218" s="85" t="s">
        <v>540</v>
      </c>
      <c r="G218" s="86" t="s">
        <v>92</v>
      </c>
      <c r="H218" s="153" t="s">
        <v>163</v>
      </c>
      <c r="I218" s="147" t="s">
        <v>86</v>
      </c>
      <c r="J218" s="113">
        <v>4</v>
      </c>
      <c r="K218" s="154" t="s">
        <v>0</v>
      </c>
      <c r="L218" s="88"/>
      <c r="M218" s="110" t="s">
        <v>0</v>
      </c>
      <c r="N218" s="110" t="s">
        <v>0</v>
      </c>
      <c r="O218" s="110" t="s">
        <v>0</v>
      </c>
      <c r="P218" s="110" t="s">
        <v>0</v>
      </c>
      <c r="Q218" s="110" t="s">
        <v>0</v>
      </c>
      <c r="R218" s="108">
        <f>SUM(Tableau8[[#This Row],[Indicative
     /PPE]:[Autre]])</f>
        <v>0</v>
      </c>
      <c r="S218" s="110" t="s">
        <v>0</v>
      </c>
      <c r="T218" s="110" t="s">
        <v>0</v>
      </c>
      <c r="U218" s="110" t="s">
        <v>0</v>
      </c>
      <c r="V218" s="110" t="s">
        <v>0</v>
      </c>
      <c r="W218" s="110" t="s">
        <v>0</v>
      </c>
      <c r="X218" s="109">
        <f t="shared" si="14"/>
        <v>0</v>
      </c>
      <c r="Y218" s="89" t="s">
        <v>0</v>
      </c>
      <c r="Z218" s="89" t="s">
        <v>0</v>
      </c>
      <c r="AA218" s="89" t="s">
        <v>0</v>
      </c>
      <c r="AB218" s="91" t="s">
        <v>0</v>
      </c>
      <c r="AC218" s="110" t="s">
        <v>0</v>
      </c>
      <c r="AD218" s="110" t="s">
        <v>0</v>
      </c>
      <c r="AE218" s="110" t="s">
        <v>0</v>
      </c>
      <c r="AF218" s="155">
        <f t="shared" si="15"/>
        <v>0</v>
      </c>
      <c r="AG218" s="92"/>
      <c r="AH218" s="111">
        <v>8000</v>
      </c>
      <c r="AI218" s="156">
        <v>0</v>
      </c>
      <c r="AJ218" s="156">
        <v>0</v>
      </c>
      <c r="AK218" s="111">
        <f>SUM(Tableau8[[#This Row],[Terrain
(a)]:[Construction
(b)]])</f>
        <v>0</v>
      </c>
      <c r="AL218" s="95"/>
      <c r="AM218" s="157" t="s">
        <v>81</v>
      </c>
      <c r="AN218" s="147" t="s">
        <v>421</v>
      </c>
      <c r="AO218" s="102">
        <v>40087</v>
      </c>
      <c r="AP218" s="158" t="s">
        <v>0</v>
      </c>
      <c r="AQ218" s="113" t="s">
        <v>0</v>
      </c>
      <c r="AR218" s="100"/>
      <c r="AS218" s="101"/>
      <c r="AT218" s="102"/>
      <c r="AU218" s="103"/>
      <c r="AV218" s="104"/>
      <c r="AW218" s="105"/>
      <c r="AX218" s="106"/>
      <c r="AY218" s="106"/>
      <c r="AZ218" s="106"/>
      <c r="BA218" s="106"/>
      <c r="BB218" s="103"/>
      <c r="BC218" s="106"/>
      <c r="BD218" s="106"/>
      <c r="BE218" s="106"/>
      <c r="BF218" s="106"/>
      <c r="BG218" s="106"/>
      <c r="BH218" s="106"/>
      <c r="BI218" s="106"/>
    </row>
    <row r="219" spans="1:61" ht="13.5" hidden="1" customHeight="1" thickBot="1" x14ac:dyDescent="0.25">
      <c r="A219" s="82"/>
      <c r="B219" s="83"/>
      <c r="C219" s="114" t="s">
        <v>501</v>
      </c>
      <c r="D219" s="115" t="s">
        <v>502</v>
      </c>
      <c r="E219" s="116" t="s">
        <v>503</v>
      </c>
      <c r="F219" s="117" t="s">
        <v>541</v>
      </c>
      <c r="G219" s="118" t="s">
        <v>92</v>
      </c>
      <c r="H219" s="159" t="s">
        <v>163</v>
      </c>
      <c r="I219" s="160" t="s">
        <v>86</v>
      </c>
      <c r="J219" s="134">
        <v>5</v>
      </c>
      <c r="K219" s="161" t="s">
        <v>0</v>
      </c>
      <c r="L219" s="88"/>
      <c r="M219" s="162" t="s">
        <v>0</v>
      </c>
      <c r="N219" s="163" t="s">
        <v>0</v>
      </c>
      <c r="O219" s="163" t="s">
        <v>0</v>
      </c>
      <c r="P219" s="163" t="s">
        <v>0</v>
      </c>
      <c r="Q219" s="163" t="s">
        <v>0</v>
      </c>
      <c r="R219" s="164">
        <f>SUM(Tableau8[[#This Row],[Indicative
     /PPE]:[Autre]])</f>
        <v>0</v>
      </c>
      <c r="S219" s="165" t="s">
        <v>0</v>
      </c>
      <c r="T219" s="163" t="s">
        <v>0</v>
      </c>
      <c r="U219" s="163" t="s">
        <v>0</v>
      </c>
      <c r="V219" s="163" t="s">
        <v>0</v>
      </c>
      <c r="W219" s="163" t="s">
        <v>0</v>
      </c>
      <c r="X219" s="166">
        <f t="shared" si="14"/>
        <v>0</v>
      </c>
      <c r="Y219" s="120" t="s">
        <v>0</v>
      </c>
      <c r="Z219" s="120" t="s">
        <v>0</v>
      </c>
      <c r="AA219" s="120" t="s">
        <v>0</v>
      </c>
      <c r="AB219" s="122" t="s">
        <v>0</v>
      </c>
      <c r="AC219" s="163" t="s">
        <v>0</v>
      </c>
      <c r="AD219" s="163" t="s">
        <v>0</v>
      </c>
      <c r="AE219" s="163" t="s">
        <v>0</v>
      </c>
      <c r="AF219" s="167">
        <f t="shared" si="15"/>
        <v>0</v>
      </c>
      <c r="AG219" s="92"/>
      <c r="AH219" s="173">
        <v>8000</v>
      </c>
      <c r="AI219" s="169">
        <v>0</v>
      </c>
      <c r="AJ219" s="169">
        <v>0</v>
      </c>
      <c r="AK219" s="170">
        <f>SUM(Tableau8[[#This Row],[Terrain
(a)]:[Construction
(b)]])</f>
        <v>0</v>
      </c>
      <c r="AL219" s="95"/>
      <c r="AM219" s="171" t="s">
        <v>81</v>
      </c>
      <c r="AN219" s="160" t="s">
        <v>421</v>
      </c>
      <c r="AO219" s="132">
        <v>40087</v>
      </c>
      <c r="AP219" s="172" t="s">
        <v>0</v>
      </c>
      <c r="AQ219" s="134" t="s">
        <v>0</v>
      </c>
      <c r="AR219" s="100"/>
      <c r="AS219" s="131"/>
      <c r="AT219" s="132"/>
      <c r="AU219" s="132"/>
      <c r="AV219" s="133"/>
      <c r="AW219" s="116"/>
      <c r="AX219" s="134"/>
      <c r="AY219" s="134"/>
      <c r="AZ219" s="134"/>
      <c r="BA219" s="134"/>
      <c r="BB219" s="132"/>
      <c r="BC219" s="134"/>
      <c r="BD219" s="134"/>
      <c r="BE219" s="134"/>
      <c r="BF219" s="134"/>
      <c r="BG219" s="134"/>
      <c r="BH219" s="134"/>
      <c r="BI219" s="134"/>
    </row>
    <row r="220" spans="1:61" ht="13.5" customHeight="1" thickBot="1" x14ac:dyDescent="0.25">
      <c r="A220" s="82"/>
      <c r="B220" s="83"/>
      <c r="C220" s="107" t="str">
        <f>[1]Emp!D105</f>
        <v>Chemin des Empétières</v>
      </c>
      <c r="D220" s="107" t="str">
        <f>[1]Emp!AW108</f>
        <v>Dombresson</v>
      </c>
      <c r="E220" s="84" t="str">
        <f>[1]Emp!AW106</f>
        <v>Les Empétières</v>
      </c>
      <c r="F220" s="85" t="str">
        <f>[1]Emp!A105</f>
        <v>0047-01</v>
      </c>
      <c r="G220" s="86">
        <f>[1]Emp!B105</f>
        <v>2828</v>
      </c>
      <c r="H220" s="153" t="s">
        <v>542</v>
      </c>
      <c r="I220" s="157">
        <v>2</v>
      </c>
      <c r="J220" s="113" t="s">
        <v>0</v>
      </c>
      <c r="K220" s="154">
        <f>[1]Emp!E105</f>
        <v>5.5</v>
      </c>
      <c r="L220" s="88"/>
      <c r="M220" s="110" t="s">
        <v>0</v>
      </c>
      <c r="N220" s="110" t="s">
        <v>0</v>
      </c>
      <c r="O220" s="110" t="s">
        <v>0</v>
      </c>
      <c r="P220" s="110" t="s">
        <v>0</v>
      </c>
      <c r="Q220" s="110" t="s">
        <v>0</v>
      </c>
      <c r="R220" s="108">
        <f>SUM(Tableau8[[#This Row],[Indicative
     /PPE]:[Autre]])</f>
        <v>0</v>
      </c>
      <c r="S220" s="110">
        <f>[1]Emp!F105</f>
        <v>803</v>
      </c>
      <c r="T220" s="110">
        <f>[1]Emp!G105</f>
        <v>0</v>
      </c>
      <c r="U220" s="110">
        <f>[1]Emp!H105</f>
        <v>0</v>
      </c>
      <c r="V220" s="110">
        <f>[1]Emp!I105</f>
        <v>0</v>
      </c>
      <c r="W220" s="110">
        <f>[1]Emp!J105</f>
        <v>0</v>
      </c>
      <c r="X220" s="109">
        <f t="shared" si="14"/>
        <v>803</v>
      </c>
      <c r="Y220" s="89" t="s">
        <v>0</v>
      </c>
      <c r="Z220" s="89" t="s">
        <v>0</v>
      </c>
      <c r="AA220" s="89" t="s">
        <v>0</v>
      </c>
      <c r="AB220" s="91" t="s">
        <v>0</v>
      </c>
      <c r="AC220" s="110">
        <f>[1]Emp!L105</f>
        <v>0</v>
      </c>
      <c r="AD220" s="110">
        <f>[1]Emp!M105</f>
        <v>0</v>
      </c>
      <c r="AE220" s="110">
        <f>[1]Emp!N105</f>
        <v>0</v>
      </c>
      <c r="AF220" s="155">
        <f t="shared" si="15"/>
        <v>0</v>
      </c>
      <c r="AG220" s="92"/>
      <c r="AH220" s="156" t="s">
        <v>0</v>
      </c>
      <c r="AI220" s="156">
        <f>[1]Emp!P105</f>
        <v>180000</v>
      </c>
      <c r="AJ220" s="156">
        <f>[1]Emp!R105</f>
        <v>620000</v>
      </c>
      <c r="AK220" s="111">
        <f>SUM(Tableau8[[#This Row],[Terrain
(a)]:[Construction
(b)]])</f>
        <v>800000</v>
      </c>
      <c r="AL220" s="95"/>
      <c r="AM220" s="184" t="str">
        <f>[1]Emp!T105</f>
        <v>-</v>
      </c>
      <c r="AN220" s="147" t="str">
        <f>[1]Emp!V105</f>
        <v>A vendre</v>
      </c>
      <c r="AO220" s="102">
        <f>[1]Emp!W105</f>
        <v>43378</v>
      </c>
      <c r="AP220" s="158" t="s">
        <v>0</v>
      </c>
      <c r="AQ220" s="99" t="str">
        <f>[1]Emp!X105</f>
        <v>Bardage bois + CHF 40'000.--</v>
      </c>
      <c r="AR220" s="100"/>
      <c r="AS220" s="101" t="str">
        <f>Tableau8[[#This Row],[Adresse]]</f>
        <v>Chemin des Empétières</v>
      </c>
      <c r="AT220" s="102">
        <f>[1]Emp!AW109</f>
        <v>40603</v>
      </c>
      <c r="AU220" s="103"/>
      <c r="AV220" s="104"/>
      <c r="AW220" s="105" t="s">
        <v>126</v>
      </c>
      <c r="AX220" s="106" t="str">
        <f>[1]Emp!AW112</f>
        <v>766 - 1012.52.93.5, IBAN : CH8700766000101252935</v>
      </c>
      <c r="AY220" s="106" t="str">
        <f>[1]Emp!AW113</f>
        <v>Monsieur Alain Cuche, av. Léopold-Robert 44/CP 2301, 2300 La Chaux-de-Fonds, 032 911 88 38, alain.francois.cuche@bcn.ch</v>
      </c>
      <c r="AZ220" s="106" t="s">
        <v>3</v>
      </c>
      <c r="BA220" s="106"/>
      <c r="BB220" s="103"/>
      <c r="BC220" s="106" t="s">
        <v>543</v>
      </c>
      <c r="BD220" s="106"/>
      <c r="BE220" s="106" t="str">
        <f>[1]Emp!AW119</f>
        <v>Fabio Angelucci, 032 911 22 04, f.angelucci@proimmb.ch</v>
      </c>
      <c r="BF220" s="106" t="str">
        <f>[1]Emp!AW121</f>
        <v>Laurent Luder, 032 967 99 57, laurent.luder@sareg.ch</v>
      </c>
      <c r="BG220" s="106"/>
      <c r="BH220" s="106"/>
      <c r="BI220" s="106" t="str">
        <f>[1]Emp!AW124</f>
        <v>Virginie Glardon, 032 967 99 59, virginie.glardon@sareg.ch</v>
      </c>
    </row>
    <row r="221" spans="1:61" ht="13.5" customHeight="1" thickBot="1" x14ac:dyDescent="0.25">
      <c r="A221" s="82"/>
      <c r="B221" s="83"/>
      <c r="C221" s="107" t="str">
        <f>[1]Emp!D106</f>
        <v>Chemin des Empétières</v>
      </c>
      <c r="D221" s="107" t="str">
        <f>D220</f>
        <v>Dombresson</v>
      </c>
      <c r="E221" s="84" t="str">
        <f>E220</f>
        <v>Les Empétières</v>
      </c>
      <c r="F221" s="85" t="str">
        <f>[1]Emp!A106</f>
        <v>0047-02</v>
      </c>
      <c r="G221" s="86">
        <f>[1]Emp!B106</f>
        <v>2827</v>
      </c>
      <c r="H221" s="153" t="s">
        <v>544</v>
      </c>
      <c r="I221" s="157">
        <v>2</v>
      </c>
      <c r="J221" s="113" t="s">
        <v>0</v>
      </c>
      <c r="K221" s="154">
        <f>[1]Emp!E106</f>
        <v>5.5</v>
      </c>
      <c r="L221" s="88"/>
      <c r="M221" s="110" t="s">
        <v>0</v>
      </c>
      <c r="N221" s="110" t="s">
        <v>0</v>
      </c>
      <c r="O221" s="110" t="s">
        <v>0</v>
      </c>
      <c r="P221" s="110" t="s">
        <v>0</v>
      </c>
      <c r="Q221" s="110" t="s">
        <v>0</v>
      </c>
      <c r="R221" s="108">
        <f>SUM(Tableau8[[#This Row],[Indicative
     /PPE]:[Autre]])</f>
        <v>0</v>
      </c>
      <c r="S221" s="110">
        <f>[1]Emp!F106</f>
        <v>706</v>
      </c>
      <c r="T221" s="110">
        <f>[1]Emp!G106</f>
        <v>0</v>
      </c>
      <c r="U221" s="110">
        <f>[1]Emp!H106</f>
        <v>0</v>
      </c>
      <c r="V221" s="110">
        <f>[1]Emp!I106</f>
        <v>0</v>
      </c>
      <c r="W221" s="110">
        <f>[1]Emp!J106</f>
        <v>0</v>
      </c>
      <c r="X221" s="109">
        <f t="shared" si="14"/>
        <v>706</v>
      </c>
      <c r="Y221" s="89" t="s">
        <v>0</v>
      </c>
      <c r="Z221" s="89" t="s">
        <v>0</v>
      </c>
      <c r="AA221" s="89" t="s">
        <v>0</v>
      </c>
      <c r="AB221" s="91" t="s">
        <v>0</v>
      </c>
      <c r="AC221" s="110">
        <f>[1]Emp!L106</f>
        <v>0</v>
      </c>
      <c r="AD221" s="110">
        <f>[1]Emp!M106</f>
        <v>0</v>
      </c>
      <c r="AE221" s="110">
        <f>[1]Emp!N106</f>
        <v>0</v>
      </c>
      <c r="AF221" s="155">
        <f t="shared" si="15"/>
        <v>0</v>
      </c>
      <c r="AG221" s="92"/>
      <c r="AH221" s="156" t="s">
        <v>0</v>
      </c>
      <c r="AI221" s="156">
        <f>[1]Emp!P106</f>
        <v>160000</v>
      </c>
      <c r="AJ221" s="156">
        <f>[1]Emp!R106</f>
        <v>635000</v>
      </c>
      <c r="AK221" s="111">
        <f>SUM(Tableau8[[#This Row],[Terrain
(a)]:[Construction
(b)]])</f>
        <v>795000</v>
      </c>
      <c r="AL221" s="95"/>
      <c r="AM221" s="184" t="str">
        <f>[1]Emp!T106</f>
        <v>Réservé pour MGO -&gt; fin du chantier</v>
      </c>
      <c r="AN221" s="147" t="str">
        <f>[1]Emp!V106</f>
        <v>A vendre</v>
      </c>
      <c r="AO221" s="102">
        <f>[1]Emp!W106</f>
        <v>43378</v>
      </c>
      <c r="AP221" s="158" t="s">
        <v>0</v>
      </c>
      <c r="AQ221" s="99" t="str">
        <f>[1]Emp!X106</f>
        <v>EJ prévisionnelle: aujourd'hui  + 15 mois !</v>
      </c>
      <c r="AR221" s="100"/>
      <c r="AS221" s="101"/>
      <c r="AT221" s="102"/>
      <c r="AU221" s="103"/>
      <c r="AV221" s="104"/>
      <c r="AW221" s="105"/>
      <c r="AX221" s="106"/>
      <c r="AY221" s="106"/>
      <c r="AZ221" s="106"/>
      <c r="BA221" s="106"/>
      <c r="BB221" s="103"/>
      <c r="BC221" s="106"/>
      <c r="BD221" s="106"/>
      <c r="BE221" s="106"/>
      <c r="BF221" s="106"/>
      <c r="BG221" s="106"/>
      <c r="BH221" s="106"/>
      <c r="BI221" s="106"/>
    </row>
    <row r="222" spans="1:61" ht="13.5" customHeight="1" thickBot="1" x14ac:dyDescent="0.25">
      <c r="A222" s="82"/>
      <c r="B222" s="83"/>
      <c r="C222" s="107" t="str">
        <f>[1]Emp!D107</f>
        <v>Chemin des Empétières 5</v>
      </c>
      <c r="D222" s="107" t="str">
        <f t="shared" ref="D222:E235" si="16">D221</f>
        <v>Dombresson</v>
      </c>
      <c r="E222" s="84" t="str">
        <f t="shared" si="16"/>
        <v>Les Empétières</v>
      </c>
      <c r="F222" s="85" t="str">
        <f>[1]Emp!A107</f>
        <v>0047-03</v>
      </c>
      <c r="G222" s="86">
        <f>[1]Emp!B107</f>
        <v>2826</v>
      </c>
      <c r="H222" s="153" t="s">
        <v>545</v>
      </c>
      <c r="I222" s="157">
        <v>2</v>
      </c>
      <c r="J222" s="113" t="s">
        <v>0</v>
      </c>
      <c r="K222" s="154">
        <f>[1]Emp!E107</f>
        <v>5.5</v>
      </c>
      <c r="L222" s="88"/>
      <c r="M222" s="110" t="s">
        <v>0</v>
      </c>
      <c r="N222" s="110" t="s">
        <v>0</v>
      </c>
      <c r="O222" s="110" t="s">
        <v>0</v>
      </c>
      <c r="P222" s="110" t="s">
        <v>0</v>
      </c>
      <c r="Q222" s="110" t="s">
        <v>0</v>
      </c>
      <c r="R222" s="108">
        <f>SUM(Tableau8[[#This Row],[Indicative
     /PPE]:[Autre]])</f>
        <v>0</v>
      </c>
      <c r="S222" s="110">
        <f>[1]Emp!F107</f>
        <v>641</v>
      </c>
      <c r="T222" s="110">
        <f>[1]Emp!G107</f>
        <v>0</v>
      </c>
      <c r="U222" s="110">
        <f>[1]Emp!H107</f>
        <v>0</v>
      </c>
      <c r="V222" s="110">
        <f>[1]Emp!I107</f>
        <v>0</v>
      </c>
      <c r="W222" s="110">
        <f>[1]Emp!J107</f>
        <v>0</v>
      </c>
      <c r="X222" s="109">
        <f t="shared" si="14"/>
        <v>641</v>
      </c>
      <c r="Y222" s="89" t="s">
        <v>0</v>
      </c>
      <c r="Z222" s="89" t="s">
        <v>0</v>
      </c>
      <c r="AA222" s="89" t="s">
        <v>0</v>
      </c>
      <c r="AB222" s="91" t="s">
        <v>0</v>
      </c>
      <c r="AC222" s="110">
        <f>[1]Emp!L107</f>
        <v>0</v>
      </c>
      <c r="AD222" s="110">
        <f>[1]Emp!M107</f>
        <v>0</v>
      </c>
      <c r="AE222" s="110">
        <f>[1]Emp!N107</f>
        <v>0</v>
      </c>
      <c r="AF222" s="155">
        <f t="shared" si="15"/>
        <v>0</v>
      </c>
      <c r="AG222" s="92"/>
      <c r="AH222" s="156" t="s">
        <v>0</v>
      </c>
      <c r="AI222" s="156">
        <f>[1]Emp!P107</f>
        <v>150000</v>
      </c>
      <c r="AJ222" s="156">
        <f>[1]Emp!R107</f>
        <v>600000</v>
      </c>
      <c r="AK222" s="111">
        <f>SUM(Tableau8[[#This Row],[Terrain
(a)]:[Construction
(b)]])</f>
        <v>750000</v>
      </c>
      <c r="AL222" s="95"/>
      <c r="AM222" s="184" t="str">
        <f>[1]Emp!T107</f>
        <v>Vilhena Bruno et Anouk</v>
      </c>
      <c r="AN222" s="147" t="str">
        <f>[1]Emp!V107</f>
        <v>Vendu</v>
      </c>
      <c r="AO222" s="102">
        <f>[1]Emp!W107</f>
        <v>41729</v>
      </c>
      <c r="AP222" s="158" t="s">
        <v>0</v>
      </c>
      <c r="AQ222" s="99" t="str">
        <f>[1]Emp!X107</f>
        <v>-</v>
      </c>
      <c r="AR222" s="100"/>
      <c r="AS222" s="101"/>
      <c r="AT222" s="102"/>
      <c r="AU222" s="103"/>
      <c r="AV222" s="104"/>
      <c r="AW222" s="105"/>
      <c r="AX222" s="106"/>
      <c r="AY222" s="106"/>
      <c r="AZ222" s="106"/>
      <c r="BA222" s="106"/>
      <c r="BB222" s="103"/>
      <c r="BC222" s="106"/>
      <c r="BD222" s="106"/>
      <c r="BE222" s="106"/>
      <c r="BF222" s="106"/>
      <c r="BG222" s="106"/>
      <c r="BH222" s="106"/>
      <c r="BI222" s="106"/>
    </row>
    <row r="223" spans="1:61" ht="13.5" customHeight="1" thickBot="1" x14ac:dyDescent="0.25">
      <c r="A223" s="82"/>
      <c r="B223" s="83"/>
      <c r="C223" s="107" t="str">
        <f>[1]Emp!D108</f>
        <v>Chemin des Empétières</v>
      </c>
      <c r="D223" s="107" t="str">
        <f t="shared" si="16"/>
        <v>Dombresson</v>
      </c>
      <c r="E223" s="84" t="str">
        <f t="shared" si="16"/>
        <v>Les Empétières</v>
      </c>
      <c r="F223" s="85" t="str">
        <f>[1]Emp!A108</f>
        <v>0047-04</v>
      </c>
      <c r="G223" s="86">
        <f>[1]Emp!B108</f>
        <v>2825</v>
      </c>
      <c r="H223" s="153" t="s">
        <v>546</v>
      </c>
      <c r="I223" s="157">
        <v>2</v>
      </c>
      <c r="J223" s="113" t="s">
        <v>0</v>
      </c>
      <c r="K223" s="154">
        <f>[1]Emp!E108</f>
        <v>5.5</v>
      </c>
      <c r="L223" s="88"/>
      <c r="M223" s="110" t="s">
        <v>0</v>
      </c>
      <c r="N223" s="110" t="s">
        <v>0</v>
      </c>
      <c r="O223" s="110" t="s">
        <v>0</v>
      </c>
      <c r="P223" s="110" t="s">
        <v>0</v>
      </c>
      <c r="Q223" s="110" t="s">
        <v>0</v>
      </c>
      <c r="R223" s="108">
        <f>SUM(Tableau8[[#This Row],[Indicative
     /PPE]:[Autre]])</f>
        <v>0</v>
      </c>
      <c r="S223" s="110">
        <f>[1]Emp!F108</f>
        <v>635</v>
      </c>
      <c r="T223" s="110">
        <f>[1]Emp!G108</f>
        <v>0</v>
      </c>
      <c r="U223" s="110">
        <f>[1]Emp!H108</f>
        <v>0</v>
      </c>
      <c r="V223" s="110">
        <f>[1]Emp!I108</f>
        <v>0</v>
      </c>
      <c r="W223" s="110">
        <f>[1]Emp!J108</f>
        <v>0</v>
      </c>
      <c r="X223" s="109">
        <f t="shared" si="14"/>
        <v>635</v>
      </c>
      <c r="Y223" s="89" t="s">
        <v>0</v>
      </c>
      <c r="Z223" s="89" t="s">
        <v>0</v>
      </c>
      <c r="AA223" s="89" t="s">
        <v>0</v>
      </c>
      <c r="AB223" s="91" t="s">
        <v>0</v>
      </c>
      <c r="AC223" s="110">
        <f>[1]Emp!L108</f>
        <v>0</v>
      </c>
      <c r="AD223" s="110">
        <f>[1]Emp!M108</f>
        <v>0</v>
      </c>
      <c r="AE223" s="110">
        <f>[1]Emp!N108</f>
        <v>0</v>
      </c>
      <c r="AF223" s="155">
        <f t="shared" si="15"/>
        <v>0</v>
      </c>
      <c r="AG223" s="92"/>
      <c r="AH223" s="156" t="s">
        <v>0</v>
      </c>
      <c r="AI223" s="156">
        <f>[1]Emp!P108</f>
        <v>150000</v>
      </c>
      <c r="AJ223" s="156">
        <f>[1]Emp!R108</f>
        <v>0</v>
      </c>
      <c r="AK223" s="111">
        <f>SUM(Tableau8[[#This Row],[Terrain
(a)]:[Construction
(b)]])</f>
        <v>150000</v>
      </c>
      <c r="AL223" s="95"/>
      <c r="AM223" s="184" t="str">
        <f>[1]Emp!T108</f>
        <v>-</v>
      </c>
      <c r="AN223" s="147" t="str">
        <f>[1]Emp!V108</f>
        <v>A vendre</v>
      </c>
      <c r="AO223" s="102">
        <f>[1]Emp!W108</f>
        <v>43378</v>
      </c>
      <c r="AP223" s="158" t="s">
        <v>0</v>
      </c>
      <c r="AQ223" s="99" t="str">
        <f>[1]Emp!X108</f>
        <v>EJ prévisionnelle: aujourd'hui  + 15 mois !</v>
      </c>
      <c r="AR223" s="100"/>
      <c r="AS223" s="101"/>
      <c r="AT223" s="102"/>
      <c r="AU223" s="103"/>
      <c r="AV223" s="104"/>
      <c r="AW223" s="105"/>
      <c r="AX223" s="106"/>
      <c r="AY223" s="106"/>
      <c r="AZ223" s="106"/>
      <c r="BA223" s="106"/>
      <c r="BB223" s="103"/>
      <c r="BC223" s="106"/>
      <c r="BD223" s="106"/>
      <c r="BE223" s="106"/>
      <c r="BF223" s="106"/>
      <c r="BG223" s="106"/>
      <c r="BH223" s="106"/>
      <c r="BI223" s="106"/>
    </row>
    <row r="224" spans="1:61" ht="13.5" customHeight="1" thickBot="1" x14ac:dyDescent="0.25">
      <c r="A224" s="82"/>
      <c r="B224" s="83"/>
      <c r="C224" s="107" t="str">
        <f>[1]Emp!D109</f>
        <v>Chemin des Empétières</v>
      </c>
      <c r="D224" s="107" t="str">
        <f t="shared" si="16"/>
        <v>Dombresson</v>
      </c>
      <c r="E224" s="84" t="str">
        <f t="shared" si="16"/>
        <v>Les Empétières</v>
      </c>
      <c r="F224" s="85" t="str">
        <f>[1]Emp!A109</f>
        <v>0047-05</v>
      </c>
      <c r="G224" s="86">
        <f>[1]Emp!B109</f>
        <v>2824</v>
      </c>
      <c r="H224" s="153" t="s">
        <v>547</v>
      </c>
      <c r="I224" s="157">
        <v>2</v>
      </c>
      <c r="J224" s="113" t="s">
        <v>0</v>
      </c>
      <c r="K224" s="154">
        <f>[1]Emp!E109</f>
        <v>5.5</v>
      </c>
      <c r="L224" s="88"/>
      <c r="M224" s="110" t="s">
        <v>0</v>
      </c>
      <c r="N224" s="110" t="s">
        <v>0</v>
      </c>
      <c r="O224" s="110" t="s">
        <v>0</v>
      </c>
      <c r="P224" s="110" t="s">
        <v>0</v>
      </c>
      <c r="Q224" s="110" t="s">
        <v>0</v>
      </c>
      <c r="R224" s="108">
        <f>SUM(Tableau8[[#This Row],[Indicative
     /PPE]:[Autre]])</f>
        <v>0</v>
      </c>
      <c r="S224" s="110">
        <f>[1]Emp!F109</f>
        <v>1238</v>
      </c>
      <c r="T224" s="110">
        <f>[1]Emp!G109</f>
        <v>0</v>
      </c>
      <c r="U224" s="110">
        <f>[1]Emp!H109</f>
        <v>0</v>
      </c>
      <c r="V224" s="110">
        <f>[1]Emp!I109</f>
        <v>0</v>
      </c>
      <c r="W224" s="110">
        <f>[1]Emp!J109</f>
        <v>0</v>
      </c>
      <c r="X224" s="109">
        <f t="shared" si="14"/>
        <v>1238</v>
      </c>
      <c r="Y224" s="89" t="s">
        <v>0</v>
      </c>
      <c r="Z224" s="89" t="s">
        <v>0</v>
      </c>
      <c r="AA224" s="89" t="s">
        <v>0</v>
      </c>
      <c r="AB224" s="91" t="s">
        <v>0</v>
      </c>
      <c r="AC224" s="110">
        <f>[1]Emp!L109</f>
        <v>0</v>
      </c>
      <c r="AD224" s="110">
        <f>[1]Emp!M109</f>
        <v>0</v>
      </c>
      <c r="AE224" s="110">
        <f>[1]Emp!N109</f>
        <v>0</v>
      </c>
      <c r="AF224" s="155">
        <f t="shared" si="15"/>
        <v>0</v>
      </c>
      <c r="AG224" s="92"/>
      <c r="AH224" s="156" t="s">
        <v>0</v>
      </c>
      <c r="AI224" s="156">
        <f>[1]Emp!P109</f>
        <v>190000</v>
      </c>
      <c r="AJ224" s="156">
        <f>[1]Emp!R109</f>
        <v>0</v>
      </c>
      <c r="AK224" s="111">
        <f>SUM(Tableau8[[#This Row],[Terrain
(a)]:[Construction
(b)]])</f>
        <v>190000</v>
      </c>
      <c r="AL224" s="95"/>
      <c r="AM224" s="184" t="str">
        <f>[1]Emp!T109</f>
        <v>Réservé pour MGO (investigations)</v>
      </c>
      <c r="AN224" s="147" t="str">
        <f>[1]Emp!V109</f>
        <v>A vendre</v>
      </c>
      <c r="AO224" s="102">
        <f>[1]Emp!W109</f>
        <v>43378</v>
      </c>
      <c r="AP224" s="158" t="s">
        <v>0</v>
      </c>
      <c r="AQ224" s="99" t="str">
        <f>[1]Emp!X109</f>
        <v>EJ prévisionnelle: aujourd'hui  + 15 mois !</v>
      </c>
      <c r="AR224" s="100"/>
      <c r="AS224" s="101"/>
      <c r="AT224" s="102"/>
      <c r="AU224" s="103"/>
      <c r="AV224" s="104"/>
      <c r="AW224" s="105"/>
      <c r="AX224" s="106"/>
      <c r="AY224" s="106"/>
      <c r="AZ224" s="106"/>
      <c r="BA224" s="106"/>
      <c r="BB224" s="103"/>
      <c r="BC224" s="106"/>
      <c r="BD224" s="106"/>
      <c r="BE224" s="106"/>
      <c r="BF224" s="106"/>
      <c r="BG224" s="106"/>
      <c r="BH224" s="106"/>
      <c r="BI224" s="106"/>
    </row>
    <row r="225" spans="1:61" ht="13.5" customHeight="1" thickBot="1" x14ac:dyDescent="0.25">
      <c r="A225" s="82"/>
      <c r="B225" s="83"/>
      <c r="C225" s="107" t="str">
        <f>[1]Emp!D110</f>
        <v>Chemin des Empétières 7</v>
      </c>
      <c r="D225" s="107" t="str">
        <f t="shared" si="16"/>
        <v>Dombresson</v>
      </c>
      <c r="E225" s="84" t="str">
        <f t="shared" si="16"/>
        <v>Les Empétières</v>
      </c>
      <c r="F225" s="85" t="str">
        <f>[1]Emp!A110</f>
        <v>0047-06</v>
      </c>
      <c r="G225" s="86">
        <f>[1]Emp!B110</f>
        <v>2819</v>
      </c>
      <c r="H225" s="153" t="s">
        <v>548</v>
      </c>
      <c r="I225" s="157">
        <v>2</v>
      </c>
      <c r="J225" s="113" t="s">
        <v>0</v>
      </c>
      <c r="K225" s="154">
        <f>[1]Emp!E110</f>
        <v>5.5</v>
      </c>
      <c r="L225" s="88"/>
      <c r="M225" s="110" t="s">
        <v>0</v>
      </c>
      <c r="N225" s="110" t="s">
        <v>0</v>
      </c>
      <c r="O225" s="110" t="s">
        <v>0</v>
      </c>
      <c r="P225" s="110" t="s">
        <v>0</v>
      </c>
      <c r="Q225" s="110" t="s">
        <v>0</v>
      </c>
      <c r="R225" s="108">
        <f>SUM(Tableau8[[#This Row],[Indicative
     /PPE]:[Autre]])</f>
        <v>0</v>
      </c>
      <c r="S225" s="110">
        <f>[1]Emp!F110</f>
        <v>771</v>
      </c>
      <c r="T225" s="110">
        <f>[1]Emp!G110</f>
        <v>0</v>
      </c>
      <c r="U225" s="110">
        <f>[1]Emp!H110</f>
        <v>0</v>
      </c>
      <c r="V225" s="110">
        <f>[1]Emp!I110</f>
        <v>0</v>
      </c>
      <c r="W225" s="110">
        <f>[1]Emp!J110</f>
        <v>0</v>
      </c>
      <c r="X225" s="109">
        <f t="shared" si="14"/>
        <v>771</v>
      </c>
      <c r="Y225" s="89" t="s">
        <v>0</v>
      </c>
      <c r="Z225" s="89" t="s">
        <v>0</v>
      </c>
      <c r="AA225" s="89" t="s">
        <v>0</v>
      </c>
      <c r="AB225" s="91" t="s">
        <v>0</v>
      </c>
      <c r="AC225" s="110">
        <f>[1]Emp!L110</f>
        <v>0</v>
      </c>
      <c r="AD225" s="110">
        <f>[1]Emp!M110</f>
        <v>0</v>
      </c>
      <c r="AE225" s="110">
        <f>[1]Emp!N110</f>
        <v>0</v>
      </c>
      <c r="AF225" s="155">
        <f t="shared" si="15"/>
        <v>0</v>
      </c>
      <c r="AG225" s="92"/>
      <c r="AH225" s="156" t="s">
        <v>0</v>
      </c>
      <c r="AI225" s="156">
        <f>[1]Emp!P110</f>
        <v>165000</v>
      </c>
      <c r="AJ225" s="156">
        <f>[1]Emp!R110</f>
        <v>585000</v>
      </c>
      <c r="AK225" s="111">
        <f>SUM(Tableau8[[#This Row],[Terrain
(a)]:[Construction
(b)]])</f>
        <v>750000</v>
      </c>
      <c r="AL225" s="95"/>
      <c r="AM225" s="184" t="str">
        <f>[1]Emp!T110</f>
        <v>Weber Sandra et Olivier</v>
      </c>
      <c r="AN225" s="147" t="str">
        <f>[1]Emp!V110</f>
        <v>Vendu</v>
      </c>
      <c r="AO225" s="102">
        <f>[1]Emp!W110</f>
        <v>42094</v>
      </c>
      <c r="AP225" s="158" t="s">
        <v>0</v>
      </c>
      <c r="AQ225" s="99" t="str">
        <f>[1]Emp!X110</f>
        <v>-</v>
      </c>
      <c r="AR225" s="100"/>
      <c r="AS225" s="101"/>
      <c r="AT225" s="102"/>
      <c r="AU225" s="103"/>
      <c r="AV225" s="104"/>
      <c r="AW225" s="105"/>
      <c r="AX225" s="106"/>
      <c r="AY225" s="106"/>
      <c r="AZ225" s="106"/>
      <c r="BA225" s="106"/>
      <c r="BB225" s="103"/>
      <c r="BC225" s="106"/>
      <c r="BD225" s="106"/>
      <c r="BE225" s="106"/>
      <c r="BF225" s="106"/>
      <c r="BG225" s="106"/>
      <c r="BH225" s="106"/>
      <c r="BI225" s="106"/>
    </row>
    <row r="226" spans="1:61" ht="13.5" customHeight="1" thickBot="1" x14ac:dyDescent="0.25">
      <c r="A226" s="82"/>
      <c r="B226" s="83"/>
      <c r="C226" s="107" t="str">
        <f>[1]Emp!D111</f>
        <v>Chemin des Empétières</v>
      </c>
      <c r="D226" s="107" t="str">
        <f t="shared" si="16"/>
        <v>Dombresson</v>
      </c>
      <c r="E226" s="84" t="str">
        <f t="shared" si="16"/>
        <v>Les Empétières</v>
      </c>
      <c r="F226" s="85" t="str">
        <f>[1]Emp!A111</f>
        <v>0047-07</v>
      </c>
      <c r="G226" s="86">
        <f>[1]Emp!B111</f>
        <v>2820</v>
      </c>
      <c r="H226" s="153" t="s">
        <v>549</v>
      </c>
      <c r="I226" s="157">
        <v>2</v>
      </c>
      <c r="J226" s="113" t="s">
        <v>0</v>
      </c>
      <c r="K226" s="154">
        <f>[1]Emp!E111</f>
        <v>5.5</v>
      </c>
      <c r="L226" s="88"/>
      <c r="M226" s="110" t="s">
        <v>0</v>
      </c>
      <c r="N226" s="110" t="s">
        <v>0</v>
      </c>
      <c r="O226" s="110" t="s">
        <v>0</v>
      </c>
      <c r="P226" s="110" t="s">
        <v>0</v>
      </c>
      <c r="Q226" s="110" t="s">
        <v>0</v>
      </c>
      <c r="R226" s="108">
        <f>SUM(Tableau8[[#This Row],[Indicative
     /PPE]:[Autre]])</f>
        <v>0</v>
      </c>
      <c r="S226" s="110">
        <f>[1]Emp!F111</f>
        <v>818</v>
      </c>
      <c r="T226" s="110">
        <f>[1]Emp!G111</f>
        <v>0</v>
      </c>
      <c r="U226" s="110">
        <f>[1]Emp!H111</f>
        <v>0</v>
      </c>
      <c r="V226" s="110">
        <f>[1]Emp!I111</f>
        <v>0</v>
      </c>
      <c r="W226" s="110">
        <f>[1]Emp!J111</f>
        <v>0</v>
      </c>
      <c r="X226" s="109">
        <f t="shared" si="14"/>
        <v>818</v>
      </c>
      <c r="Y226" s="89" t="s">
        <v>0</v>
      </c>
      <c r="Z226" s="89" t="s">
        <v>0</v>
      </c>
      <c r="AA226" s="89" t="s">
        <v>0</v>
      </c>
      <c r="AB226" s="91" t="s">
        <v>0</v>
      </c>
      <c r="AC226" s="110">
        <f>[1]Emp!L111</f>
        <v>0</v>
      </c>
      <c r="AD226" s="110">
        <f>[1]Emp!M111</f>
        <v>0</v>
      </c>
      <c r="AE226" s="110">
        <f>[1]Emp!N111</f>
        <v>0</v>
      </c>
      <c r="AF226" s="155">
        <f t="shared" si="15"/>
        <v>0</v>
      </c>
      <c r="AG226" s="92"/>
      <c r="AH226" s="156" t="s">
        <v>0</v>
      </c>
      <c r="AI226" s="156">
        <f>[1]Emp!P111</f>
        <v>175000</v>
      </c>
      <c r="AJ226" s="156">
        <f>[1]Emp!R111</f>
        <v>0</v>
      </c>
      <c r="AK226" s="111">
        <f>SUM(Tableau8[[#This Row],[Terrain
(a)]:[Construction
(b)]])</f>
        <v>175000</v>
      </c>
      <c r="AL226" s="95"/>
      <c r="AM226" s="184" t="str">
        <f>[1]Emp!T111</f>
        <v>-</v>
      </c>
      <c r="AN226" s="147" t="str">
        <f>[1]Emp!V111</f>
        <v>A vendre</v>
      </c>
      <c r="AO226" s="102">
        <f>[1]Emp!W111</f>
        <v>43378</v>
      </c>
      <c r="AP226" s="158" t="s">
        <v>0</v>
      </c>
      <c r="AQ226" s="99" t="str">
        <f>[1]Emp!X111</f>
        <v>EJ prévisionnelle: aujourd'hui  + 15 mois !</v>
      </c>
      <c r="AR226" s="100"/>
      <c r="AS226" s="101"/>
      <c r="AT226" s="102"/>
      <c r="AU226" s="103"/>
      <c r="AV226" s="104"/>
      <c r="AW226" s="105"/>
      <c r="AX226" s="106"/>
      <c r="AY226" s="106"/>
      <c r="AZ226" s="106"/>
      <c r="BA226" s="106"/>
      <c r="BB226" s="103"/>
      <c r="BC226" s="106"/>
      <c r="BD226" s="106"/>
      <c r="BE226" s="106"/>
      <c r="BF226" s="106"/>
      <c r="BG226" s="106"/>
      <c r="BH226" s="106"/>
      <c r="BI226" s="106"/>
    </row>
    <row r="227" spans="1:61" ht="13.5" customHeight="1" thickBot="1" x14ac:dyDescent="0.25">
      <c r="A227" s="82"/>
      <c r="B227" s="83"/>
      <c r="C227" s="107" t="str">
        <f>[1]Emp!D112</f>
        <v>Chemin des Empétières 11</v>
      </c>
      <c r="D227" s="107" t="str">
        <f t="shared" si="16"/>
        <v>Dombresson</v>
      </c>
      <c r="E227" s="84" t="str">
        <f t="shared" si="16"/>
        <v>Les Empétières</v>
      </c>
      <c r="F227" s="85" t="str">
        <f>[1]Emp!A112</f>
        <v>0047-08</v>
      </c>
      <c r="G227" s="86">
        <f>[1]Emp!B112</f>
        <v>2821</v>
      </c>
      <c r="H227" s="153" t="s">
        <v>550</v>
      </c>
      <c r="I227" s="157">
        <v>2</v>
      </c>
      <c r="J227" s="113" t="s">
        <v>0</v>
      </c>
      <c r="K227" s="154">
        <f>[1]Emp!E112</f>
        <v>5.5</v>
      </c>
      <c r="L227" s="88"/>
      <c r="M227" s="110" t="s">
        <v>0</v>
      </c>
      <c r="N227" s="110" t="s">
        <v>0</v>
      </c>
      <c r="O227" s="110" t="s">
        <v>0</v>
      </c>
      <c r="P227" s="110" t="s">
        <v>0</v>
      </c>
      <c r="Q227" s="110" t="s">
        <v>0</v>
      </c>
      <c r="R227" s="108">
        <f>SUM(Tableau8[[#This Row],[Indicative
     /PPE]:[Autre]])</f>
        <v>0</v>
      </c>
      <c r="S227" s="110">
        <f>[1]Emp!F112</f>
        <v>839</v>
      </c>
      <c r="T227" s="110">
        <f>[1]Emp!G112</f>
        <v>0</v>
      </c>
      <c r="U227" s="110">
        <f>[1]Emp!H112</f>
        <v>0</v>
      </c>
      <c r="V227" s="110">
        <f>[1]Emp!I112</f>
        <v>0</v>
      </c>
      <c r="W227" s="110">
        <f>[1]Emp!J112</f>
        <v>0</v>
      </c>
      <c r="X227" s="109">
        <f t="shared" si="14"/>
        <v>839</v>
      </c>
      <c r="Y227" s="89" t="s">
        <v>0</v>
      </c>
      <c r="Z227" s="89" t="s">
        <v>0</v>
      </c>
      <c r="AA227" s="89" t="s">
        <v>0</v>
      </c>
      <c r="AB227" s="91" t="s">
        <v>0</v>
      </c>
      <c r="AC227" s="110">
        <f>[1]Emp!L112</f>
        <v>0</v>
      </c>
      <c r="AD227" s="110">
        <f>[1]Emp!M112</f>
        <v>0</v>
      </c>
      <c r="AE227" s="110">
        <f>[1]Emp!N112</f>
        <v>0</v>
      </c>
      <c r="AF227" s="155">
        <f t="shared" si="15"/>
        <v>0</v>
      </c>
      <c r="AG227" s="92"/>
      <c r="AH227" s="156" t="s">
        <v>0</v>
      </c>
      <c r="AI227" s="156">
        <f>[1]Emp!P112</f>
        <v>170000</v>
      </c>
      <c r="AJ227" s="156">
        <f>[1]Emp!R112</f>
        <v>595500</v>
      </c>
      <c r="AK227" s="111">
        <f>SUM(Tableau8[[#This Row],[Terrain
(a)]:[Construction
(b)]])</f>
        <v>765500</v>
      </c>
      <c r="AL227" s="95"/>
      <c r="AM227" s="184" t="str">
        <f>[1]Emp!T112</f>
        <v>Berberat Luc et Viviane</v>
      </c>
      <c r="AN227" s="147" t="str">
        <f>[1]Emp!V112</f>
        <v>Vendu</v>
      </c>
      <c r="AO227" s="102">
        <f>[1]Emp!W112</f>
        <v>41090</v>
      </c>
      <c r="AP227" s="158" t="s">
        <v>0</v>
      </c>
      <c r="AQ227" s="99" t="str">
        <f>[1]Emp!X112</f>
        <v>-</v>
      </c>
      <c r="AR227" s="100"/>
      <c r="AS227" s="101"/>
      <c r="AT227" s="102"/>
      <c r="AU227" s="103"/>
      <c r="AV227" s="104"/>
      <c r="AW227" s="105"/>
      <c r="AX227" s="106"/>
      <c r="AY227" s="106"/>
      <c r="AZ227" s="106"/>
      <c r="BA227" s="106"/>
      <c r="BB227" s="103"/>
      <c r="BC227" s="106"/>
      <c r="BD227" s="106"/>
      <c r="BE227" s="106"/>
      <c r="BF227" s="106"/>
      <c r="BG227" s="106"/>
      <c r="BH227" s="106"/>
      <c r="BI227" s="106"/>
    </row>
    <row r="228" spans="1:61" ht="13.5" customHeight="1" thickBot="1" x14ac:dyDescent="0.25">
      <c r="A228" s="82"/>
      <c r="B228" s="83"/>
      <c r="C228" s="107" t="str">
        <f>[1]Emp!D113</f>
        <v>Chemin des Empétières</v>
      </c>
      <c r="D228" s="107" t="str">
        <f t="shared" si="16"/>
        <v>Dombresson</v>
      </c>
      <c r="E228" s="84" t="str">
        <f t="shared" si="16"/>
        <v>Les Empétières</v>
      </c>
      <c r="F228" s="85" t="str">
        <f>[1]Emp!A113</f>
        <v>0047-09</v>
      </c>
      <c r="G228" s="86">
        <f>[1]Emp!B113</f>
        <v>2822</v>
      </c>
      <c r="H228" s="153" t="s">
        <v>551</v>
      </c>
      <c r="I228" s="157">
        <v>2</v>
      </c>
      <c r="J228" s="113" t="s">
        <v>0</v>
      </c>
      <c r="K228" s="154">
        <f>[1]Emp!E113</f>
        <v>5.5</v>
      </c>
      <c r="L228" s="88"/>
      <c r="M228" s="110" t="s">
        <v>0</v>
      </c>
      <c r="N228" s="110" t="s">
        <v>0</v>
      </c>
      <c r="O228" s="110" t="s">
        <v>0</v>
      </c>
      <c r="P228" s="110" t="s">
        <v>0</v>
      </c>
      <c r="Q228" s="110" t="s">
        <v>0</v>
      </c>
      <c r="R228" s="108">
        <f>SUM(Tableau8[[#This Row],[Indicative
     /PPE]:[Autre]])</f>
        <v>0</v>
      </c>
      <c r="S228" s="110">
        <f>[1]Emp!F113</f>
        <v>843</v>
      </c>
      <c r="T228" s="110">
        <f>[1]Emp!G113</f>
        <v>0</v>
      </c>
      <c r="U228" s="110">
        <f>[1]Emp!H113</f>
        <v>0</v>
      </c>
      <c r="V228" s="110">
        <f>[1]Emp!I113</f>
        <v>0</v>
      </c>
      <c r="W228" s="110">
        <f>[1]Emp!J113</f>
        <v>0</v>
      </c>
      <c r="X228" s="109">
        <f t="shared" si="14"/>
        <v>843</v>
      </c>
      <c r="Y228" s="89" t="s">
        <v>0</v>
      </c>
      <c r="Z228" s="89" t="s">
        <v>0</v>
      </c>
      <c r="AA228" s="89" t="s">
        <v>0</v>
      </c>
      <c r="AB228" s="91" t="s">
        <v>0</v>
      </c>
      <c r="AC228" s="110">
        <f>[1]Emp!L113</f>
        <v>0</v>
      </c>
      <c r="AD228" s="110">
        <f>[1]Emp!M113</f>
        <v>0</v>
      </c>
      <c r="AE228" s="110">
        <f>[1]Emp!N113</f>
        <v>0</v>
      </c>
      <c r="AF228" s="155">
        <f t="shared" si="15"/>
        <v>0</v>
      </c>
      <c r="AG228" s="92"/>
      <c r="AH228" s="156" t="s">
        <v>0</v>
      </c>
      <c r="AI228" s="156">
        <f>[1]Emp!P113</f>
        <v>180000</v>
      </c>
      <c r="AJ228" s="156">
        <f>[1]Emp!R113</f>
        <v>660000</v>
      </c>
      <c r="AK228" s="111">
        <f>SUM(Tableau8[[#This Row],[Terrain
(a)]:[Construction
(b)]])</f>
        <v>840000</v>
      </c>
      <c r="AL228" s="95"/>
      <c r="AM228" s="184" t="str">
        <f>[1]Emp!T113</f>
        <v>Bletsas Dimitri</v>
      </c>
      <c r="AN228" s="147" t="str">
        <f>[1]Emp!V113</f>
        <v>Pré réservé</v>
      </c>
      <c r="AO228" s="102">
        <f>[1]Emp!W113</f>
        <v>43378</v>
      </c>
      <c r="AP228" s="158" t="s">
        <v>0</v>
      </c>
      <c r="AQ228" s="99" t="str">
        <f>[1]Emp!X113</f>
        <v>EJ prévisionnelle: aujourd'hui  + 15 mois !</v>
      </c>
      <c r="AR228" s="100"/>
      <c r="AS228" s="101"/>
      <c r="AT228" s="102"/>
      <c r="AU228" s="103"/>
      <c r="AV228" s="104"/>
      <c r="AW228" s="105"/>
      <c r="AX228" s="106"/>
      <c r="AY228" s="106"/>
      <c r="AZ228" s="106"/>
      <c r="BA228" s="106"/>
      <c r="BB228" s="103"/>
      <c r="BC228" s="106"/>
      <c r="BD228" s="106"/>
      <c r="BE228" s="106"/>
      <c r="BF228" s="106"/>
      <c r="BG228" s="106"/>
      <c r="BH228" s="106"/>
      <c r="BI228" s="106"/>
    </row>
    <row r="229" spans="1:61" ht="13.5" customHeight="1" thickBot="1" x14ac:dyDescent="0.25">
      <c r="A229" s="82"/>
      <c r="B229" s="83"/>
      <c r="C229" s="107" t="str">
        <f>[1]Emp!D114</f>
        <v>Chemin des Empétières</v>
      </c>
      <c r="D229" s="107" t="str">
        <f t="shared" si="16"/>
        <v>Dombresson</v>
      </c>
      <c r="E229" s="84" t="str">
        <f t="shared" si="16"/>
        <v>Les Empétières</v>
      </c>
      <c r="F229" s="85" t="str">
        <f>[1]Emp!A114</f>
        <v>0047-10</v>
      </c>
      <c r="G229" s="86">
        <f>[1]Emp!B114</f>
        <v>2823</v>
      </c>
      <c r="H229" s="153" t="s">
        <v>552</v>
      </c>
      <c r="I229" s="157">
        <v>2</v>
      </c>
      <c r="J229" s="113" t="s">
        <v>0</v>
      </c>
      <c r="K229" s="154">
        <f>[1]Emp!E114</f>
        <v>5.5</v>
      </c>
      <c r="L229" s="88"/>
      <c r="M229" s="110" t="s">
        <v>0</v>
      </c>
      <c r="N229" s="110" t="s">
        <v>0</v>
      </c>
      <c r="O229" s="110" t="s">
        <v>0</v>
      </c>
      <c r="P229" s="110" t="s">
        <v>0</v>
      </c>
      <c r="Q229" s="110" t="s">
        <v>0</v>
      </c>
      <c r="R229" s="108">
        <f>SUM(Tableau8[[#This Row],[Indicative
     /PPE]:[Autre]])</f>
        <v>0</v>
      </c>
      <c r="S229" s="110">
        <f>[1]Emp!F114</f>
        <v>954</v>
      </c>
      <c r="T229" s="110">
        <f>[1]Emp!G114</f>
        <v>0</v>
      </c>
      <c r="U229" s="110">
        <f>[1]Emp!H114</f>
        <v>0</v>
      </c>
      <c r="V229" s="110">
        <f>[1]Emp!I114</f>
        <v>0</v>
      </c>
      <c r="W229" s="110">
        <f>[1]Emp!J114</f>
        <v>0</v>
      </c>
      <c r="X229" s="109">
        <f t="shared" si="14"/>
        <v>954</v>
      </c>
      <c r="Y229" s="89" t="s">
        <v>0</v>
      </c>
      <c r="Z229" s="89" t="s">
        <v>0</v>
      </c>
      <c r="AA229" s="89" t="s">
        <v>0</v>
      </c>
      <c r="AB229" s="91" t="s">
        <v>0</v>
      </c>
      <c r="AC229" s="110">
        <f>[1]Emp!L114</f>
        <v>0</v>
      </c>
      <c r="AD229" s="110">
        <f>[1]Emp!M114</f>
        <v>0</v>
      </c>
      <c r="AE229" s="110">
        <f>[1]Emp!N114</f>
        <v>0</v>
      </c>
      <c r="AF229" s="155">
        <f t="shared" si="15"/>
        <v>0</v>
      </c>
      <c r="AG229" s="92"/>
      <c r="AH229" s="156" t="s">
        <v>0</v>
      </c>
      <c r="AI229" s="156">
        <f>[1]Emp!P114</f>
        <v>195000</v>
      </c>
      <c r="AJ229" s="156">
        <f>[1]Emp!R114</f>
        <v>670000</v>
      </c>
      <c r="AK229" s="111">
        <f>SUM(Tableau8[[#This Row],[Terrain
(a)]:[Construction
(b)]])</f>
        <v>865000</v>
      </c>
      <c r="AL229" s="95"/>
      <c r="AM229" s="184" t="str">
        <f>[1]Emp!T114</f>
        <v>Bletsas Dimitri</v>
      </c>
      <c r="AN229" s="147" t="str">
        <f>[1]Emp!V114</f>
        <v>Pré réservé</v>
      </c>
      <c r="AO229" s="102">
        <f>[1]Emp!W114</f>
        <v>43378</v>
      </c>
      <c r="AP229" s="158" t="s">
        <v>0</v>
      </c>
      <c r="AQ229" s="99" t="str">
        <f>[1]Emp!X114</f>
        <v>EJ prévisionnelle: aujourd'hui  + 15 mois !</v>
      </c>
      <c r="AR229" s="100"/>
      <c r="AS229" s="101"/>
      <c r="AT229" s="102"/>
      <c r="AU229" s="103"/>
      <c r="AV229" s="104"/>
      <c r="AW229" s="105"/>
      <c r="AX229" s="106"/>
      <c r="AY229" s="106"/>
      <c r="AZ229" s="106"/>
      <c r="BA229" s="106"/>
      <c r="BB229" s="103"/>
      <c r="BC229" s="106"/>
      <c r="BD229" s="106"/>
      <c r="BE229" s="106"/>
      <c r="BF229" s="106"/>
      <c r="BG229" s="106"/>
      <c r="BH229" s="106"/>
      <c r="BI229" s="106"/>
    </row>
    <row r="230" spans="1:61" ht="13.5" customHeight="1" thickBot="1" x14ac:dyDescent="0.25">
      <c r="A230" s="82"/>
      <c r="B230" s="83"/>
      <c r="C230" s="107" t="str">
        <f>[1]Emp!D115</f>
        <v>Chemin des Empétières</v>
      </c>
      <c r="D230" s="107" t="str">
        <f t="shared" si="16"/>
        <v>Dombresson</v>
      </c>
      <c r="E230" s="84" t="str">
        <f t="shared" si="16"/>
        <v>Les Empétières</v>
      </c>
      <c r="F230" s="85" t="str">
        <f>[1]Emp!A115</f>
        <v>0047-11</v>
      </c>
      <c r="G230" s="86">
        <f>[1]Emp!B115</f>
        <v>2812</v>
      </c>
      <c r="H230" s="153" t="s">
        <v>553</v>
      </c>
      <c r="I230" s="157">
        <v>2</v>
      </c>
      <c r="J230" s="113" t="s">
        <v>0</v>
      </c>
      <c r="K230" s="154">
        <f>[1]Emp!E115</f>
        <v>5.5</v>
      </c>
      <c r="L230" s="88"/>
      <c r="M230" s="110" t="s">
        <v>0</v>
      </c>
      <c r="N230" s="110" t="s">
        <v>0</v>
      </c>
      <c r="O230" s="110" t="s">
        <v>0</v>
      </c>
      <c r="P230" s="110" t="s">
        <v>0</v>
      </c>
      <c r="Q230" s="110" t="s">
        <v>0</v>
      </c>
      <c r="R230" s="108">
        <f>SUM(Tableau8[[#This Row],[Indicative
     /PPE]:[Autre]])</f>
        <v>0</v>
      </c>
      <c r="S230" s="110">
        <f>[1]Emp!F115</f>
        <v>1075</v>
      </c>
      <c r="T230" s="110">
        <f>[1]Emp!G115</f>
        <v>0</v>
      </c>
      <c r="U230" s="110">
        <f>[1]Emp!H115</f>
        <v>0</v>
      </c>
      <c r="V230" s="110">
        <f>[1]Emp!I115</f>
        <v>0</v>
      </c>
      <c r="W230" s="110">
        <f>[1]Emp!J115</f>
        <v>0</v>
      </c>
      <c r="X230" s="109">
        <f t="shared" si="14"/>
        <v>1075</v>
      </c>
      <c r="Y230" s="89" t="s">
        <v>0</v>
      </c>
      <c r="Z230" s="89" t="s">
        <v>0</v>
      </c>
      <c r="AA230" s="89" t="s">
        <v>0</v>
      </c>
      <c r="AB230" s="91" t="s">
        <v>0</v>
      </c>
      <c r="AC230" s="110">
        <f>[1]Emp!L115</f>
        <v>0</v>
      </c>
      <c r="AD230" s="110">
        <f>[1]Emp!M115</f>
        <v>0</v>
      </c>
      <c r="AE230" s="110">
        <f>[1]Emp!N115</f>
        <v>0</v>
      </c>
      <c r="AF230" s="155">
        <f t="shared" si="15"/>
        <v>0</v>
      </c>
      <c r="AG230" s="92"/>
      <c r="AH230" s="156" t="s">
        <v>0</v>
      </c>
      <c r="AI230" s="156">
        <f>[1]Emp!P115</f>
        <v>190000</v>
      </c>
      <c r="AJ230" s="156">
        <f>[1]Emp!R115</f>
        <v>725000</v>
      </c>
      <c r="AK230" s="111">
        <f>SUM(Tableau8[[#This Row],[Terrain
(a)]:[Construction
(b)]])</f>
        <v>915000</v>
      </c>
      <c r="AL230" s="95"/>
      <c r="AM230" s="184" t="str">
        <f>[1]Emp!T115</f>
        <v>-</v>
      </c>
      <c r="AN230" s="147" t="str">
        <f>[1]Emp!V115</f>
        <v>A vendre</v>
      </c>
      <c r="AO230" s="102">
        <f>[1]Emp!W115</f>
        <v>43378</v>
      </c>
      <c r="AP230" s="158" t="s">
        <v>0</v>
      </c>
      <c r="AQ230" s="99" t="str">
        <f>[1]Emp!X115</f>
        <v>EJ prévisionnelle: aujourd'hui  + 15 mois !</v>
      </c>
      <c r="AR230" s="100"/>
      <c r="AS230" s="101"/>
      <c r="AT230" s="102"/>
      <c r="AU230" s="103"/>
      <c r="AV230" s="104"/>
      <c r="AW230" s="105"/>
      <c r="AX230" s="106"/>
      <c r="AY230" s="106"/>
      <c r="AZ230" s="106"/>
      <c r="BA230" s="106"/>
      <c r="BB230" s="103"/>
      <c r="BC230" s="106"/>
      <c r="BD230" s="106"/>
      <c r="BE230" s="106"/>
      <c r="BF230" s="106"/>
      <c r="BG230" s="106"/>
      <c r="BH230" s="106"/>
      <c r="BI230" s="106"/>
    </row>
    <row r="231" spans="1:61" ht="13.5" customHeight="1" thickBot="1" x14ac:dyDescent="0.25">
      <c r="A231" s="82"/>
      <c r="B231" s="83"/>
      <c r="C231" s="107" t="str">
        <f>[1]Emp!D116</f>
        <v>Chemin des Empétières</v>
      </c>
      <c r="D231" s="107" t="str">
        <f t="shared" si="16"/>
        <v>Dombresson</v>
      </c>
      <c r="E231" s="84" t="str">
        <f t="shared" si="16"/>
        <v>Les Empétières</v>
      </c>
      <c r="F231" s="85" t="str">
        <f>[1]Emp!A116</f>
        <v>0047-12</v>
      </c>
      <c r="G231" s="86">
        <f>[1]Emp!B116</f>
        <v>2813</v>
      </c>
      <c r="H231" s="153" t="s">
        <v>554</v>
      </c>
      <c r="I231" s="157">
        <v>2</v>
      </c>
      <c r="J231" s="113" t="s">
        <v>0</v>
      </c>
      <c r="K231" s="154">
        <f>[1]Emp!E116</f>
        <v>5.5</v>
      </c>
      <c r="L231" s="88"/>
      <c r="M231" s="110" t="s">
        <v>0</v>
      </c>
      <c r="N231" s="110" t="s">
        <v>0</v>
      </c>
      <c r="O231" s="110" t="s">
        <v>0</v>
      </c>
      <c r="P231" s="110" t="s">
        <v>0</v>
      </c>
      <c r="Q231" s="110" t="s">
        <v>0</v>
      </c>
      <c r="R231" s="108">
        <f>SUM(Tableau8[[#This Row],[Indicative
     /PPE]:[Autre]])</f>
        <v>0</v>
      </c>
      <c r="S231" s="110">
        <f>[1]Emp!F116</f>
        <v>939</v>
      </c>
      <c r="T231" s="110">
        <f>[1]Emp!G116</f>
        <v>0</v>
      </c>
      <c r="U231" s="110">
        <f>[1]Emp!H116</f>
        <v>0</v>
      </c>
      <c r="V231" s="110">
        <f>[1]Emp!I116</f>
        <v>0</v>
      </c>
      <c r="W231" s="110">
        <f>[1]Emp!J116</f>
        <v>0</v>
      </c>
      <c r="X231" s="109">
        <f t="shared" si="14"/>
        <v>939</v>
      </c>
      <c r="Y231" s="89" t="s">
        <v>0</v>
      </c>
      <c r="Z231" s="89" t="s">
        <v>0</v>
      </c>
      <c r="AA231" s="89" t="s">
        <v>0</v>
      </c>
      <c r="AB231" s="91" t="s">
        <v>0</v>
      </c>
      <c r="AC231" s="110">
        <f>[1]Emp!L116</f>
        <v>0</v>
      </c>
      <c r="AD231" s="110">
        <f>[1]Emp!M116</f>
        <v>0</v>
      </c>
      <c r="AE231" s="110">
        <f>[1]Emp!N116</f>
        <v>0</v>
      </c>
      <c r="AF231" s="155">
        <f t="shared" si="15"/>
        <v>0</v>
      </c>
      <c r="AG231" s="92"/>
      <c r="AH231" s="156" t="s">
        <v>0</v>
      </c>
      <c r="AI231" s="156">
        <f>[1]Emp!P116</f>
        <v>190000</v>
      </c>
      <c r="AJ231" s="156">
        <f>[1]Emp!R116</f>
        <v>725000</v>
      </c>
      <c r="AK231" s="111">
        <f>SUM(Tableau8[[#This Row],[Terrain
(a)]:[Construction
(b)]])</f>
        <v>915000</v>
      </c>
      <c r="AL231" s="95"/>
      <c r="AM231" s="184" t="str">
        <f>[1]Emp!T116</f>
        <v>Réservé pour MGO (investigations)</v>
      </c>
      <c r="AN231" s="147" t="str">
        <f>[1]Emp!V116</f>
        <v>A vendre</v>
      </c>
      <c r="AO231" s="102">
        <f>[1]Emp!W116</f>
        <v>43378</v>
      </c>
      <c r="AP231" s="158" t="s">
        <v>0</v>
      </c>
      <c r="AQ231" s="99" t="str">
        <f>[1]Emp!X116</f>
        <v>EJ prévisionnelle: aujourd'hui  + 15 mois !</v>
      </c>
      <c r="AR231" s="100"/>
      <c r="AS231" s="101"/>
      <c r="AT231" s="102"/>
      <c r="AU231" s="103"/>
      <c r="AV231" s="104"/>
      <c r="AW231" s="105"/>
      <c r="AX231" s="106"/>
      <c r="AY231" s="106"/>
      <c r="AZ231" s="106"/>
      <c r="BA231" s="106"/>
      <c r="BB231" s="103"/>
      <c r="BC231" s="106"/>
      <c r="BD231" s="106"/>
      <c r="BE231" s="106"/>
      <c r="BF231" s="106"/>
      <c r="BG231" s="106"/>
      <c r="BH231" s="106"/>
      <c r="BI231" s="106"/>
    </row>
    <row r="232" spans="1:61" ht="13.5" customHeight="1" thickBot="1" x14ac:dyDescent="0.25">
      <c r="A232" s="82"/>
      <c r="B232" s="83"/>
      <c r="C232" s="107" t="str">
        <f>[1]Emp!D117</f>
        <v>Chemin des Empétières</v>
      </c>
      <c r="D232" s="107" t="str">
        <f t="shared" si="16"/>
        <v>Dombresson</v>
      </c>
      <c r="E232" s="84" t="str">
        <f t="shared" si="16"/>
        <v>Les Empétières</v>
      </c>
      <c r="F232" s="85" t="str">
        <f>[1]Emp!A117</f>
        <v>0047-13</v>
      </c>
      <c r="G232" s="86">
        <f>[1]Emp!B117</f>
        <v>2814</v>
      </c>
      <c r="H232" s="153" t="s">
        <v>555</v>
      </c>
      <c r="I232" s="157">
        <v>2</v>
      </c>
      <c r="J232" s="113" t="s">
        <v>0</v>
      </c>
      <c r="K232" s="154">
        <f>[1]Emp!E117</f>
        <v>5.5</v>
      </c>
      <c r="L232" s="88"/>
      <c r="M232" s="110" t="s">
        <v>0</v>
      </c>
      <c r="N232" s="110" t="s">
        <v>0</v>
      </c>
      <c r="O232" s="110" t="s">
        <v>0</v>
      </c>
      <c r="P232" s="110" t="s">
        <v>0</v>
      </c>
      <c r="Q232" s="110" t="s">
        <v>0</v>
      </c>
      <c r="R232" s="108">
        <f>SUM(Tableau8[[#This Row],[Indicative
     /PPE]:[Autre]])</f>
        <v>0</v>
      </c>
      <c r="S232" s="110">
        <f>[1]Emp!F117</f>
        <v>939</v>
      </c>
      <c r="T232" s="110">
        <f>[1]Emp!G117</f>
        <v>0</v>
      </c>
      <c r="U232" s="110">
        <f>[1]Emp!H117</f>
        <v>0</v>
      </c>
      <c r="V232" s="110">
        <f>[1]Emp!I117</f>
        <v>0</v>
      </c>
      <c r="W232" s="110">
        <f>[1]Emp!J117</f>
        <v>0</v>
      </c>
      <c r="X232" s="109">
        <f t="shared" si="14"/>
        <v>939</v>
      </c>
      <c r="Y232" s="89" t="s">
        <v>0</v>
      </c>
      <c r="Z232" s="89" t="s">
        <v>0</v>
      </c>
      <c r="AA232" s="89" t="s">
        <v>0</v>
      </c>
      <c r="AB232" s="91" t="s">
        <v>0</v>
      </c>
      <c r="AC232" s="110">
        <f>[1]Emp!L117</f>
        <v>0</v>
      </c>
      <c r="AD232" s="110">
        <f>[1]Emp!M117</f>
        <v>0</v>
      </c>
      <c r="AE232" s="110">
        <f>[1]Emp!N117</f>
        <v>0</v>
      </c>
      <c r="AF232" s="155">
        <f t="shared" si="15"/>
        <v>0</v>
      </c>
      <c r="AG232" s="92"/>
      <c r="AH232" s="156" t="s">
        <v>0</v>
      </c>
      <c r="AI232" s="156">
        <f>[1]Emp!P117</f>
        <v>190000</v>
      </c>
      <c r="AJ232" s="156">
        <f>[1]Emp!R117</f>
        <v>725000</v>
      </c>
      <c r="AK232" s="111">
        <f>SUM(Tableau8[[#This Row],[Terrain
(a)]:[Construction
(b)]])</f>
        <v>915000</v>
      </c>
      <c r="AL232" s="95"/>
      <c r="AM232" s="184" t="str">
        <f>[1]Emp!T117</f>
        <v>-</v>
      </c>
      <c r="AN232" s="147" t="str">
        <f>[1]Emp!V117</f>
        <v>A vendre</v>
      </c>
      <c r="AO232" s="102">
        <f>[1]Emp!W117</f>
        <v>43378</v>
      </c>
      <c r="AP232" s="158" t="s">
        <v>0</v>
      </c>
      <c r="AQ232" s="99" t="str">
        <f>[1]Emp!X117</f>
        <v>EJ prévisionnelle: aujourd'hui  + 15 mois !</v>
      </c>
      <c r="AR232" s="100"/>
      <c r="AS232" s="101"/>
      <c r="AT232" s="102"/>
      <c r="AU232" s="103"/>
      <c r="AV232" s="104"/>
      <c r="AW232" s="105"/>
      <c r="AX232" s="106"/>
      <c r="AY232" s="106"/>
      <c r="AZ232" s="106"/>
      <c r="BA232" s="106"/>
      <c r="BB232" s="103"/>
      <c r="BC232" s="106"/>
      <c r="BD232" s="106"/>
      <c r="BE232" s="106"/>
      <c r="BF232" s="106"/>
      <c r="BG232" s="106"/>
      <c r="BH232" s="106"/>
      <c r="BI232" s="106"/>
    </row>
    <row r="233" spans="1:61" ht="13.5" customHeight="1" thickBot="1" x14ac:dyDescent="0.25">
      <c r="A233" s="82"/>
      <c r="B233" s="83"/>
      <c r="C233" s="107" t="str">
        <f>[1]Emp!D118</f>
        <v>Chemin des Empétières</v>
      </c>
      <c r="D233" s="107" t="str">
        <f t="shared" si="16"/>
        <v>Dombresson</v>
      </c>
      <c r="E233" s="84" t="str">
        <f t="shared" si="16"/>
        <v>Les Empétières</v>
      </c>
      <c r="F233" s="85" t="str">
        <f>[1]Emp!A118</f>
        <v>0047-14</v>
      </c>
      <c r="G233" s="86">
        <f>[1]Emp!B118</f>
        <v>2815</v>
      </c>
      <c r="H233" s="153" t="s">
        <v>556</v>
      </c>
      <c r="I233" s="157">
        <v>2</v>
      </c>
      <c r="J233" s="113" t="s">
        <v>0</v>
      </c>
      <c r="K233" s="154">
        <f>[1]Emp!E118</f>
        <v>5.5</v>
      </c>
      <c r="L233" s="88"/>
      <c r="M233" s="110" t="s">
        <v>0</v>
      </c>
      <c r="N233" s="110" t="s">
        <v>0</v>
      </c>
      <c r="O233" s="110" t="s">
        <v>0</v>
      </c>
      <c r="P233" s="110" t="s">
        <v>0</v>
      </c>
      <c r="Q233" s="110" t="s">
        <v>0</v>
      </c>
      <c r="R233" s="108">
        <f>SUM(Tableau8[[#This Row],[Indicative
     /PPE]:[Autre]])</f>
        <v>0</v>
      </c>
      <c r="S233" s="110">
        <f>[1]Emp!F118</f>
        <v>939</v>
      </c>
      <c r="T233" s="110">
        <f>[1]Emp!G118</f>
        <v>0</v>
      </c>
      <c r="U233" s="110">
        <f>[1]Emp!H118</f>
        <v>0</v>
      </c>
      <c r="V233" s="110">
        <f>[1]Emp!I118</f>
        <v>0</v>
      </c>
      <c r="W233" s="110">
        <f>[1]Emp!J118</f>
        <v>0</v>
      </c>
      <c r="X233" s="109">
        <f t="shared" si="14"/>
        <v>939</v>
      </c>
      <c r="Y233" s="89" t="s">
        <v>0</v>
      </c>
      <c r="Z233" s="89" t="s">
        <v>0</v>
      </c>
      <c r="AA233" s="89" t="s">
        <v>0</v>
      </c>
      <c r="AB233" s="91" t="s">
        <v>0</v>
      </c>
      <c r="AC233" s="110">
        <f>[1]Emp!L118</f>
        <v>0</v>
      </c>
      <c r="AD233" s="110">
        <f>[1]Emp!M118</f>
        <v>0</v>
      </c>
      <c r="AE233" s="110">
        <f>[1]Emp!N118</f>
        <v>0</v>
      </c>
      <c r="AF233" s="155">
        <f t="shared" si="15"/>
        <v>0</v>
      </c>
      <c r="AG233" s="92"/>
      <c r="AH233" s="156" t="s">
        <v>0</v>
      </c>
      <c r="AI233" s="156">
        <f>[1]Emp!P118</f>
        <v>190000</v>
      </c>
      <c r="AJ233" s="156">
        <f>[1]Emp!R118</f>
        <v>725000</v>
      </c>
      <c r="AK233" s="111">
        <f>SUM(Tableau8[[#This Row],[Terrain
(a)]:[Construction
(b)]])</f>
        <v>915000</v>
      </c>
      <c r="AL233" s="95"/>
      <c r="AM233" s="184" t="str">
        <f>[1]Emp!T118</f>
        <v>-</v>
      </c>
      <c r="AN233" s="147" t="str">
        <f>[1]Emp!V118</f>
        <v>A vendre</v>
      </c>
      <c r="AO233" s="102">
        <f>[1]Emp!W118</f>
        <v>43378</v>
      </c>
      <c r="AP233" s="158" t="s">
        <v>0</v>
      </c>
      <c r="AQ233" s="99" t="str">
        <f>[1]Emp!X118</f>
        <v>EJ prévisionnelle: aujourd'hui  + 15 mois !</v>
      </c>
      <c r="AR233" s="100"/>
      <c r="AS233" s="101"/>
      <c r="AT233" s="102"/>
      <c r="AU233" s="103"/>
      <c r="AV233" s="104"/>
      <c r="AW233" s="105"/>
      <c r="AX233" s="106"/>
      <c r="AY233" s="106"/>
      <c r="AZ233" s="106"/>
      <c r="BA233" s="106"/>
      <c r="BB233" s="103"/>
      <c r="BC233" s="106"/>
      <c r="BD233" s="106"/>
      <c r="BE233" s="106"/>
      <c r="BF233" s="106"/>
      <c r="BG233" s="106"/>
      <c r="BH233" s="106"/>
      <c r="BI233" s="106"/>
    </row>
    <row r="234" spans="1:61" ht="13.5" customHeight="1" thickBot="1" x14ac:dyDescent="0.25">
      <c r="A234" s="82"/>
      <c r="B234" s="83"/>
      <c r="C234" s="107" t="str">
        <f>[1]Emp!D119</f>
        <v>Chemin des Empétières</v>
      </c>
      <c r="D234" s="107" t="str">
        <f t="shared" si="16"/>
        <v>Dombresson</v>
      </c>
      <c r="E234" s="84" t="str">
        <f t="shared" si="16"/>
        <v>Les Empétières</v>
      </c>
      <c r="F234" s="85" t="str">
        <f>[1]Emp!A119</f>
        <v>0047-15</v>
      </c>
      <c r="G234" s="86">
        <f>[1]Emp!B119</f>
        <v>2816</v>
      </c>
      <c r="H234" s="153" t="s">
        <v>557</v>
      </c>
      <c r="I234" s="157">
        <v>2</v>
      </c>
      <c r="J234" s="113" t="s">
        <v>0</v>
      </c>
      <c r="K234" s="154">
        <f>[1]Emp!E119</f>
        <v>5.5</v>
      </c>
      <c r="L234" s="88"/>
      <c r="M234" s="110" t="s">
        <v>0</v>
      </c>
      <c r="N234" s="110" t="s">
        <v>0</v>
      </c>
      <c r="O234" s="110" t="s">
        <v>0</v>
      </c>
      <c r="P234" s="110" t="s">
        <v>0</v>
      </c>
      <c r="Q234" s="110" t="s">
        <v>0</v>
      </c>
      <c r="R234" s="108">
        <f>SUM(Tableau8[[#This Row],[Indicative
     /PPE]:[Autre]])</f>
        <v>0</v>
      </c>
      <c r="S234" s="110">
        <f>[1]Emp!F119</f>
        <v>939</v>
      </c>
      <c r="T234" s="110">
        <f>[1]Emp!G119</f>
        <v>0</v>
      </c>
      <c r="U234" s="110">
        <f>[1]Emp!H119</f>
        <v>0</v>
      </c>
      <c r="V234" s="110">
        <f>[1]Emp!I119</f>
        <v>0</v>
      </c>
      <c r="W234" s="110">
        <f>[1]Emp!J119</f>
        <v>0</v>
      </c>
      <c r="X234" s="109">
        <f t="shared" si="14"/>
        <v>939</v>
      </c>
      <c r="Y234" s="89" t="s">
        <v>0</v>
      </c>
      <c r="Z234" s="89" t="s">
        <v>0</v>
      </c>
      <c r="AA234" s="89" t="s">
        <v>0</v>
      </c>
      <c r="AB234" s="91" t="s">
        <v>0</v>
      </c>
      <c r="AC234" s="110">
        <f>[1]Emp!L119</f>
        <v>0</v>
      </c>
      <c r="AD234" s="110">
        <f>[1]Emp!M119</f>
        <v>0</v>
      </c>
      <c r="AE234" s="110">
        <f>[1]Emp!N119</f>
        <v>0</v>
      </c>
      <c r="AF234" s="155">
        <f t="shared" si="15"/>
        <v>0</v>
      </c>
      <c r="AG234" s="92"/>
      <c r="AH234" s="156" t="s">
        <v>0</v>
      </c>
      <c r="AI234" s="156">
        <f>[1]Emp!P119</f>
        <v>190000</v>
      </c>
      <c r="AJ234" s="156">
        <f>[1]Emp!R119</f>
        <v>725000</v>
      </c>
      <c r="AK234" s="111">
        <f>SUM(Tableau8[[#This Row],[Terrain
(a)]:[Construction
(b)]])</f>
        <v>915000</v>
      </c>
      <c r="AL234" s="95"/>
      <c r="AM234" s="184" t="str">
        <f>[1]Emp!T119</f>
        <v>-</v>
      </c>
      <c r="AN234" s="147" t="str">
        <f>[1]Emp!V119</f>
        <v>A vendre</v>
      </c>
      <c r="AO234" s="102">
        <f>[1]Emp!W119</f>
        <v>43378</v>
      </c>
      <c r="AP234" s="158" t="s">
        <v>0</v>
      </c>
      <c r="AQ234" s="99" t="str">
        <f>[1]Emp!X119</f>
        <v>EJ prévisionnelle: aujourd'hui  + 15 mois !</v>
      </c>
      <c r="AR234" s="100"/>
      <c r="AS234" s="101"/>
      <c r="AT234" s="102"/>
      <c r="AU234" s="103"/>
      <c r="AV234" s="104"/>
      <c r="AW234" s="105"/>
      <c r="AX234" s="106"/>
      <c r="AY234" s="106"/>
      <c r="AZ234" s="106"/>
      <c r="BA234" s="106"/>
      <c r="BB234" s="103"/>
      <c r="BC234" s="106"/>
      <c r="BD234" s="106"/>
      <c r="BE234" s="106"/>
      <c r="BF234" s="106"/>
      <c r="BG234" s="106"/>
      <c r="BH234" s="106"/>
      <c r="BI234" s="106"/>
    </row>
    <row r="235" spans="1:61" ht="13.5" customHeight="1" thickBot="1" x14ac:dyDescent="0.25">
      <c r="A235" s="82"/>
      <c r="B235" s="83"/>
      <c r="C235" s="107" t="str">
        <f>[1]Emp!D120</f>
        <v>Chemin des Empétières</v>
      </c>
      <c r="D235" s="107" t="str">
        <f t="shared" si="16"/>
        <v>Dombresson</v>
      </c>
      <c r="E235" s="84" t="str">
        <f t="shared" si="16"/>
        <v>Les Empétières</v>
      </c>
      <c r="F235" s="85" t="str">
        <f>[1]Emp!A120</f>
        <v>0047-16</v>
      </c>
      <c r="G235" s="86">
        <f>[1]Emp!B120</f>
        <v>2817</v>
      </c>
      <c r="H235" s="153" t="s">
        <v>558</v>
      </c>
      <c r="I235" s="157">
        <v>2</v>
      </c>
      <c r="J235" s="113" t="s">
        <v>0</v>
      </c>
      <c r="K235" s="154">
        <f>[1]Emp!E120</f>
        <v>5.5</v>
      </c>
      <c r="L235" s="88"/>
      <c r="M235" s="162" t="s">
        <v>0</v>
      </c>
      <c r="N235" s="163" t="s">
        <v>0</v>
      </c>
      <c r="O235" s="163" t="s">
        <v>0</v>
      </c>
      <c r="P235" s="163" t="s">
        <v>0</v>
      </c>
      <c r="Q235" s="163" t="s">
        <v>0</v>
      </c>
      <c r="R235" s="164">
        <f>SUM(Tableau8[[#This Row],[Indicative
     /PPE]:[Autre]])</f>
        <v>0</v>
      </c>
      <c r="S235" s="165">
        <f>[1]Emp!F120</f>
        <v>923</v>
      </c>
      <c r="T235" s="163">
        <f>[1]Emp!G120</f>
        <v>0</v>
      </c>
      <c r="U235" s="163">
        <f>[1]Emp!H120</f>
        <v>0</v>
      </c>
      <c r="V235" s="163">
        <f>[1]Emp!I120</f>
        <v>0</v>
      </c>
      <c r="W235" s="163">
        <f>[1]Emp!J120</f>
        <v>0</v>
      </c>
      <c r="X235" s="166">
        <f t="shared" si="14"/>
        <v>923</v>
      </c>
      <c r="Y235" s="123" t="s">
        <v>0</v>
      </c>
      <c r="Z235" s="120" t="s">
        <v>0</v>
      </c>
      <c r="AA235" s="120" t="s">
        <v>0</v>
      </c>
      <c r="AB235" s="122" t="s">
        <v>0</v>
      </c>
      <c r="AC235" s="165">
        <f>[1]Emp!L120</f>
        <v>0</v>
      </c>
      <c r="AD235" s="163">
        <f>[1]Emp!M120</f>
        <v>0</v>
      </c>
      <c r="AE235" s="163">
        <f>[1]Emp!N120</f>
        <v>0</v>
      </c>
      <c r="AF235" s="167">
        <f t="shared" si="15"/>
        <v>0</v>
      </c>
      <c r="AG235" s="92"/>
      <c r="AH235" s="168" t="s">
        <v>0</v>
      </c>
      <c r="AI235" s="169">
        <f>[1]Emp!P120</f>
        <v>190000</v>
      </c>
      <c r="AJ235" s="169">
        <f>[1]Emp!R120</f>
        <v>725000</v>
      </c>
      <c r="AK235" s="170">
        <f>SUM(Tableau8[[#This Row],[Terrain
(a)]:[Construction
(b)]])</f>
        <v>915000</v>
      </c>
      <c r="AL235" s="95"/>
      <c r="AM235" s="184" t="str">
        <f>[1]Emp!T120</f>
        <v>-</v>
      </c>
      <c r="AN235" s="147" t="str">
        <f>[1]Emp!V120</f>
        <v>A vendre</v>
      </c>
      <c r="AO235" s="102">
        <f>[1]Emp!W120</f>
        <v>43378</v>
      </c>
      <c r="AP235" s="172" t="s">
        <v>0</v>
      </c>
      <c r="AQ235" s="130" t="str">
        <f>[1]Emp!X120</f>
        <v>EJ prévisionnelle: aujourd'hui  + 15 mois !</v>
      </c>
      <c r="AR235" s="100"/>
      <c r="AS235" s="131"/>
      <c r="AT235" s="132"/>
      <c r="AU235" s="132"/>
      <c r="AV235" s="133"/>
      <c r="AW235" s="116"/>
      <c r="AX235" s="134"/>
      <c r="AY235" s="134"/>
      <c r="AZ235" s="134"/>
      <c r="BA235" s="134"/>
      <c r="BB235" s="132"/>
      <c r="BC235" s="134"/>
      <c r="BD235" s="134"/>
      <c r="BE235" s="134"/>
      <c r="BF235" s="134"/>
      <c r="BG235" s="134"/>
      <c r="BH235" s="134"/>
      <c r="BI235" s="134"/>
    </row>
    <row r="236" spans="1:61" ht="13.5" customHeight="1" thickBot="1" x14ac:dyDescent="0.25">
      <c r="A236" s="82"/>
      <c r="B236" s="83"/>
      <c r="C236" s="185" t="s">
        <v>559</v>
      </c>
      <c r="D236" s="186" t="s">
        <v>71</v>
      </c>
      <c r="E236" s="176" t="s">
        <v>560</v>
      </c>
      <c r="F236" s="187" t="s">
        <v>561</v>
      </c>
      <c r="G236" s="188">
        <v>6830</v>
      </c>
      <c r="H236" s="189" t="s">
        <v>562</v>
      </c>
      <c r="I236" s="190">
        <v>3</v>
      </c>
      <c r="J236" s="177" t="s">
        <v>0</v>
      </c>
      <c r="K236" s="191">
        <v>5.5</v>
      </c>
      <c r="L236" s="88"/>
      <c r="M236" s="110" t="s">
        <v>0</v>
      </c>
      <c r="N236" s="110" t="s">
        <v>0</v>
      </c>
      <c r="O236" s="110" t="s">
        <v>0</v>
      </c>
      <c r="P236" s="110" t="s">
        <v>0</v>
      </c>
      <c r="Q236" s="110" t="s">
        <v>0</v>
      </c>
      <c r="R236" s="108">
        <v>0</v>
      </c>
      <c r="S236" s="110">
        <v>623</v>
      </c>
      <c r="T236" s="110">
        <v>0</v>
      </c>
      <c r="U236" s="110">
        <v>0</v>
      </c>
      <c r="V236" s="110">
        <v>0</v>
      </c>
      <c r="W236" s="110">
        <v>0</v>
      </c>
      <c r="X236" s="109">
        <v>623</v>
      </c>
      <c r="Y236" s="89" t="s">
        <v>0</v>
      </c>
      <c r="Z236" s="89" t="s">
        <v>0</v>
      </c>
      <c r="AA236" s="89" t="s">
        <v>0</v>
      </c>
      <c r="AB236" s="91" t="s">
        <v>0</v>
      </c>
      <c r="AC236" s="110">
        <v>0</v>
      </c>
      <c r="AD236" s="110">
        <v>0</v>
      </c>
      <c r="AE236" s="110">
        <v>0</v>
      </c>
      <c r="AF236" s="155">
        <v>0</v>
      </c>
      <c r="AG236" s="92"/>
      <c r="AH236" s="156" t="s">
        <v>0</v>
      </c>
      <c r="AI236" s="156">
        <v>170000</v>
      </c>
      <c r="AJ236" s="156">
        <v>0</v>
      </c>
      <c r="AK236" s="111">
        <v>170000</v>
      </c>
      <c r="AL236" s="95"/>
      <c r="AM236" s="192" t="s">
        <v>563</v>
      </c>
      <c r="AN236" s="193" t="s">
        <v>82</v>
      </c>
      <c r="AO236" s="174">
        <v>40633</v>
      </c>
      <c r="AP236" s="158" t="s">
        <v>0</v>
      </c>
      <c r="AQ236" s="99" t="s">
        <v>0</v>
      </c>
      <c r="AR236" s="100"/>
      <c r="AS236" s="101" t="s">
        <v>559</v>
      </c>
      <c r="AT236" s="102">
        <v>40179</v>
      </c>
      <c r="AU236" s="103"/>
      <c r="AV236" s="104"/>
      <c r="AW236" s="105" t="s">
        <v>126</v>
      </c>
      <c r="AX236" s="106" t="s">
        <v>564</v>
      </c>
      <c r="AY236" s="106" t="s">
        <v>565</v>
      </c>
      <c r="AZ236" s="106"/>
      <c r="BA236" s="106"/>
      <c r="BB236" s="103"/>
      <c r="BC236" s="113" t="s">
        <v>566</v>
      </c>
      <c r="BD236" s="113"/>
      <c r="BE236" s="113" t="s">
        <v>131</v>
      </c>
      <c r="BF236" s="106" t="s">
        <v>132</v>
      </c>
      <c r="BG236" s="106"/>
      <c r="BH236" s="106"/>
      <c r="BI236" s="106"/>
    </row>
    <row r="237" spans="1:61" ht="13.5" customHeight="1" thickBot="1" x14ac:dyDescent="0.25">
      <c r="A237" s="82"/>
      <c r="B237" s="83"/>
      <c r="C237" s="107" t="s">
        <v>567</v>
      </c>
      <c r="D237" s="107" t="s">
        <v>71</v>
      </c>
      <c r="E237" s="84" t="s">
        <v>560</v>
      </c>
      <c r="F237" s="85" t="s">
        <v>568</v>
      </c>
      <c r="G237" s="86">
        <v>6831</v>
      </c>
      <c r="H237" s="153" t="s">
        <v>562</v>
      </c>
      <c r="I237" s="157">
        <v>3</v>
      </c>
      <c r="J237" s="113" t="s">
        <v>0</v>
      </c>
      <c r="K237" s="154">
        <v>5.5</v>
      </c>
      <c r="L237" s="88"/>
      <c r="M237" s="110" t="s">
        <v>0</v>
      </c>
      <c r="N237" s="110" t="s">
        <v>0</v>
      </c>
      <c r="O237" s="110" t="s">
        <v>0</v>
      </c>
      <c r="P237" s="110" t="s">
        <v>0</v>
      </c>
      <c r="Q237" s="110" t="s">
        <v>0</v>
      </c>
      <c r="R237" s="108">
        <v>0</v>
      </c>
      <c r="S237" s="110">
        <v>658</v>
      </c>
      <c r="T237" s="110">
        <v>0</v>
      </c>
      <c r="U237" s="110">
        <v>0</v>
      </c>
      <c r="V237" s="110">
        <v>0</v>
      </c>
      <c r="W237" s="110">
        <v>0</v>
      </c>
      <c r="X237" s="109">
        <v>658</v>
      </c>
      <c r="Y237" s="89" t="s">
        <v>0</v>
      </c>
      <c r="Z237" s="89" t="s">
        <v>0</v>
      </c>
      <c r="AA237" s="89" t="s">
        <v>0</v>
      </c>
      <c r="AB237" s="91" t="s">
        <v>0</v>
      </c>
      <c r="AC237" s="110">
        <v>0</v>
      </c>
      <c r="AD237" s="110">
        <v>0</v>
      </c>
      <c r="AE237" s="110">
        <v>0</v>
      </c>
      <c r="AF237" s="155">
        <v>0</v>
      </c>
      <c r="AG237" s="92"/>
      <c r="AH237" s="156" t="s">
        <v>0</v>
      </c>
      <c r="AI237" s="156">
        <v>175000</v>
      </c>
      <c r="AJ237" s="156">
        <v>0</v>
      </c>
      <c r="AK237" s="111">
        <v>175000</v>
      </c>
      <c r="AL237" s="95"/>
      <c r="AM237" s="184" t="s">
        <v>569</v>
      </c>
      <c r="AN237" s="147" t="s">
        <v>82</v>
      </c>
      <c r="AO237" s="102">
        <v>40527</v>
      </c>
      <c r="AP237" s="158" t="s">
        <v>0</v>
      </c>
      <c r="AQ237" s="99" t="s">
        <v>0</v>
      </c>
      <c r="AR237" s="100"/>
      <c r="AS237" s="101"/>
      <c r="AT237" s="102"/>
      <c r="AU237" s="103"/>
      <c r="AV237" s="104"/>
      <c r="AW237" s="105"/>
      <c r="AX237" s="106"/>
      <c r="AY237" s="106"/>
      <c r="AZ237" s="106"/>
      <c r="BA237" s="106"/>
      <c r="BB237" s="103"/>
      <c r="BC237" s="106"/>
      <c r="BD237" s="106"/>
      <c r="BE237" s="106"/>
      <c r="BF237" s="106"/>
      <c r="BG237" s="106"/>
      <c r="BH237" s="106"/>
      <c r="BI237" s="106"/>
    </row>
    <row r="238" spans="1:61" ht="13.5" customHeight="1" thickBot="1" x14ac:dyDescent="0.25">
      <c r="A238" s="82"/>
      <c r="B238" s="83"/>
      <c r="C238" s="107" t="s">
        <v>570</v>
      </c>
      <c r="D238" s="107" t="s">
        <v>71</v>
      </c>
      <c r="E238" s="84" t="s">
        <v>560</v>
      </c>
      <c r="F238" s="85" t="s">
        <v>571</v>
      </c>
      <c r="G238" s="86">
        <v>6832</v>
      </c>
      <c r="H238" s="153" t="s">
        <v>562</v>
      </c>
      <c r="I238" s="157">
        <v>3</v>
      </c>
      <c r="J238" s="113" t="s">
        <v>0</v>
      </c>
      <c r="K238" s="154">
        <v>5.5</v>
      </c>
      <c r="L238" s="88"/>
      <c r="M238" s="110" t="s">
        <v>0</v>
      </c>
      <c r="N238" s="110" t="s">
        <v>0</v>
      </c>
      <c r="O238" s="110" t="s">
        <v>0</v>
      </c>
      <c r="P238" s="110" t="s">
        <v>0</v>
      </c>
      <c r="Q238" s="110" t="s">
        <v>0</v>
      </c>
      <c r="R238" s="108">
        <v>0</v>
      </c>
      <c r="S238" s="110">
        <v>959</v>
      </c>
      <c r="T238" s="110">
        <v>0</v>
      </c>
      <c r="U238" s="110">
        <v>0</v>
      </c>
      <c r="V238" s="110">
        <v>0</v>
      </c>
      <c r="W238" s="110">
        <v>0</v>
      </c>
      <c r="X238" s="109">
        <v>959</v>
      </c>
      <c r="Y238" s="89" t="s">
        <v>0</v>
      </c>
      <c r="Z238" s="89" t="s">
        <v>0</v>
      </c>
      <c r="AA238" s="89" t="s">
        <v>0</v>
      </c>
      <c r="AB238" s="91" t="s">
        <v>0</v>
      </c>
      <c r="AC238" s="110">
        <v>0</v>
      </c>
      <c r="AD238" s="110">
        <v>0</v>
      </c>
      <c r="AE238" s="110">
        <v>0</v>
      </c>
      <c r="AF238" s="155">
        <v>0</v>
      </c>
      <c r="AG238" s="92"/>
      <c r="AH238" s="156" t="s">
        <v>0</v>
      </c>
      <c r="AI238" s="156">
        <v>250000</v>
      </c>
      <c r="AJ238" s="156">
        <v>815000</v>
      </c>
      <c r="AK238" s="111">
        <v>1065000</v>
      </c>
      <c r="AL238" s="95"/>
      <c r="AM238" s="184" t="s">
        <v>572</v>
      </c>
      <c r="AN238" s="147" t="s">
        <v>82</v>
      </c>
      <c r="AO238" s="102">
        <v>41628</v>
      </c>
      <c r="AP238" s="158" t="s">
        <v>0</v>
      </c>
      <c r="AQ238" s="99" t="s">
        <v>0</v>
      </c>
      <c r="AR238" s="100"/>
      <c r="AS238" s="101"/>
      <c r="AT238" s="102"/>
      <c r="AU238" s="103"/>
      <c r="AV238" s="104"/>
      <c r="AW238" s="105"/>
      <c r="AX238" s="106"/>
      <c r="AY238" s="106"/>
      <c r="AZ238" s="106"/>
      <c r="BA238" s="106"/>
      <c r="BB238" s="103"/>
      <c r="BC238" s="106"/>
      <c r="BD238" s="106"/>
      <c r="BE238" s="106"/>
      <c r="BF238" s="106"/>
      <c r="BG238" s="106"/>
      <c r="BH238" s="106"/>
      <c r="BI238" s="106"/>
    </row>
    <row r="239" spans="1:61" ht="13.5" customHeight="1" thickBot="1" x14ac:dyDescent="0.25">
      <c r="A239" s="82"/>
      <c r="B239" s="83"/>
      <c r="C239" s="107" t="s">
        <v>573</v>
      </c>
      <c r="D239" s="107" t="s">
        <v>71</v>
      </c>
      <c r="E239" s="84" t="s">
        <v>560</v>
      </c>
      <c r="F239" s="85" t="s">
        <v>574</v>
      </c>
      <c r="G239" s="86">
        <v>6833</v>
      </c>
      <c r="H239" s="153" t="s">
        <v>562</v>
      </c>
      <c r="I239" s="157">
        <v>3</v>
      </c>
      <c r="J239" s="113" t="s">
        <v>0</v>
      </c>
      <c r="K239" s="154">
        <v>5.5</v>
      </c>
      <c r="L239" s="88"/>
      <c r="M239" s="110" t="s">
        <v>0</v>
      </c>
      <c r="N239" s="110" t="s">
        <v>0</v>
      </c>
      <c r="O239" s="110" t="s">
        <v>0</v>
      </c>
      <c r="P239" s="110" t="s">
        <v>0</v>
      </c>
      <c r="Q239" s="110" t="s">
        <v>0</v>
      </c>
      <c r="R239" s="108">
        <v>0</v>
      </c>
      <c r="S239" s="110">
        <v>467</v>
      </c>
      <c r="T239" s="110">
        <v>0</v>
      </c>
      <c r="U239" s="110">
        <v>0</v>
      </c>
      <c r="V239" s="110">
        <v>0</v>
      </c>
      <c r="W239" s="110">
        <v>0</v>
      </c>
      <c r="X239" s="109">
        <v>467</v>
      </c>
      <c r="Y239" s="89" t="s">
        <v>0</v>
      </c>
      <c r="Z239" s="89" t="s">
        <v>0</v>
      </c>
      <c r="AA239" s="89" t="s">
        <v>0</v>
      </c>
      <c r="AB239" s="91" t="s">
        <v>0</v>
      </c>
      <c r="AC239" s="110">
        <v>0</v>
      </c>
      <c r="AD239" s="110">
        <v>0</v>
      </c>
      <c r="AE239" s="110">
        <v>0</v>
      </c>
      <c r="AF239" s="155">
        <v>0</v>
      </c>
      <c r="AG239" s="92"/>
      <c r="AH239" s="156" t="s">
        <v>0</v>
      </c>
      <c r="AI239" s="156">
        <v>150000</v>
      </c>
      <c r="AJ239" s="156">
        <v>780000</v>
      </c>
      <c r="AK239" s="111">
        <v>930000</v>
      </c>
      <c r="AL239" s="95"/>
      <c r="AM239" s="184" t="s">
        <v>575</v>
      </c>
      <c r="AN239" s="147" t="s">
        <v>82</v>
      </c>
      <c r="AO239" s="102">
        <v>40633</v>
      </c>
      <c r="AP239" s="158" t="s">
        <v>0</v>
      </c>
      <c r="AQ239" s="99" t="s">
        <v>0</v>
      </c>
      <c r="AR239" s="100"/>
      <c r="AS239" s="101"/>
      <c r="AT239" s="102"/>
      <c r="AU239" s="103"/>
      <c r="AV239" s="104"/>
      <c r="AW239" s="105"/>
      <c r="AX239" s="106"/>
      <c r="AY239" s="106"/>
      <c r="AZ239" s="106"/>
      <c r="BA239" s="106"/>
      <c r="BB239" s="103"/>
      <c r="BC239" s="106"/>
      <c r="BD239" s="106"/>
      <c r="BE239" s="106"/>
      <c r="BF239" s="106"/>
      <c r="BG239" s="106"/>
      <c r="BH239" s="106"/>
      <c r="BI239" s="106"/>
    </row>
    <row r="240" spans="1:61" ht="13.5" customHeight="1" thickBot="1" x14ac:dyDescent="0.25">
      <c r="A240" s="82"/>
      <c r="B240" s="83"/>
      <c r="C240" s="107" t="s">
        <v>576</v>
      </c>
      <c r="D240" s="107" t="s">
        <v>71</v>
      </c>
      <c r="E240" s="84" t="s">
        <v>560</v>
      </c>
      <c r="F240" s="85" t="s">
        <v>577</v>
      </c>
      <c r="G240" s="86">
        <v>6834</v>
      </c>
      <c r="H240" s="153" t="s">
        <v>562</v>
      </c>
      <c r="I240" s="157">
        <v>3</v>
      </c>
      <c r="J240" s="113" t="s">
        <v>0</v>
      </c>
      <c r="K240" s="154">
        <v>5.5</v>
      </c>
      <c r="L240" s="88"/>
      <c r="M240" s="110" t="s">
        <v>0</v>
      </c>
      <c r="N240" s="110" t="s">
        <v>0</v>
      </c>
      <c r="O240" s="110" t="s">
        <v>0</v>
      </c>
      <c r="P240" s="110" t="s">
        <v>0</v>
      </c>
      <c r="Q240" s="110" t="s">
        <v>0</v>
      </c>
      <c r="R240" s="108">
        <v>0</v>
      </c>
      <c r="S240" s="110">
        <v>510</v>
      </c>
      <c r="T240" s="110">
        <v>0</v>
      </c>
      <c r="U240" s="110">
        <v>0</v>
      </c>
      <c r="V240" s="110">
        <v>0</v>
      </c>
      <c r="W240" s="110">
        <v>0</v>
      </c>
      <c r="X240" s="109">
        <v>510</v>
      </c>
      <c r="Y240" s="89" t="s">
        <v>0</v>
      </c>
      <c r="Z240" s="89" t="s">
        <v>0</v>
      </c>
      <c r="AA240" s="89" t="s">
        <v>0</v>
      </c>
      <c r="AB240" s="91" t="s">
        <v>0</v>
      </c>
      <c r="AC240" s="110">
        <v>0</v>
      </c>
      <c r="AD240" s="110">
        <v>0</v>
      </c>
      <c r="AE240" s="110">
        <v>0</v>
      </c>
      <c r="AF240" s="155">
        <v>0</v>
      </c>
      <c r="AG240" s="92"/>
      <c r="AH240" s="156" t="s">
        <v>0</v>
      </c>
      <c r="AI240" s="156">
        <v>165000</v>
      </c>
      <c r="AJ240" s="156">
        <v>1016000</v>
      </c>
      <c r="AK240" s="111">
        <v>1181000</v>
      </c>
      <c r="AL240" s="95"/>
      <c r="AM240" s="184" t="s">
        <v>578</v>
      </c>
      <c r="AN240" s="147" t="s">
        <v>82</v>
      </c>
      <c r="AO240" s="102">
        <v>43084</v>
      </c>
      <c r="AP240" s="158" t="s">
        <v>0</v>
      </c>
      <c r="AQ240" s="99" t="s">
        <v>3</v>
      </c>
      <c r="AR240" s="100"/>
      <c r="AS240" s="101"/>
      <c r="AT240" s="102"/>
      <c r="AU240" s="103"/>
      <c r="AV240" s="104"/>
      <c r="AW240" s="105"/>
      <c r="AX240" s="106"/>
      <c r="AY240" s="106"/>
      <c r="AZ240" s="106"/>
      <c r="BA240" s="106"/>
      <c r="BB240" s="103"/>
      <c r="BC240" s="106"/>
      <c r="BD240" s="106"/>
      <c r="BE240" s="106"/>
      <c r="BF240" s="106"/>
      <c r="BG240" s="106"/>
      <c r="BH240" s="106"/>
      <c r="BI240" s="106"/>
    </row>
    <row r="241" spans="1:61" ht="13.5" customHeight="1" thickBot="1" x14ac:dyDescent="0.25">
      <c r="A241" s="82"/>
      <c r="B241" s="83"/>
      <c r="C241" s="107" t="s">
        <v>579</v>
      </c>
      <c r="D241" s="107" t="s">
        <v>71</v>
      </c>
      <c r="E241" s="84" t="s">
        <v>560</v>
      </c>
      <c r="F241" s="85" t="s">
        <v>580</v>
      </c>
      <c r="G241" s="86">
        <v>6835</v>
      </c>
      <c r="H241" s="153" t="s">
        <v>562</v>
      </c>
      <c r="I241" s="157">
        <v>3</v>
      </c>
      <c r="J241" s="113" t="s">
        <v>0</v>
      </c>
      <c r="K241" s="154">
        <v>5.5</v>
      </c>
      <c r="L241" s="88"/>
      <c r="M241" s="110" t="s">
        <v>0</v>
      </c>
      <c r="N241" s="110" t="s">
        <v>0</v>
      </c>
      <c r="O241" s="110" t="s">
        <v>0</v>
      </c>
      <c r="P241" s="110" t="s">
        <v>0</v>
      </c>
      <c r="Q241" s="110" t="s">
        <v>0</v>
      </c>
      <c r="R241" s="108">
        <v>0</v>
      </c>
      <c r="S241" s="110">
        <v>570</v>
      </c>
      <c r="T241" s="110">
        <v>0</v>
      </c>
      <c r="U241" s="110">
        <v>0</v>
      </c>
      <c r="V241" s="110">
        <v>0</v>
      </c>
      <c r="W241" s="110">
        <v>0</v>
      </c>
      <c r="X241" s="109">
        <v>570</v>
      </c>
      <c r="Y241" s="89" t="s">
        <v>0</v>
      </c>
      <c r="Z241" s="89" t="s">
        <v>0</v>
      </c>
      <c r="AA241" s="89" t="s">
        <v>0</v>
      </c>
      <c r="AB241" s="91" t="s">
        <v>0</v>
      </c>
      <c r="AC241" s="110">
        <v>0</v>
      </c>
      <c r="AD241" s="110">
        <v>0</v>
      </c>
      <c r="AE241" s="110">
        <v>0</v>
      </c>
      <c r="AF241" s="155">
        <v>0</v>
      </c>
      <c r="AG241" s="92"/>
      <c r="AH241" s="156" t="s">
        <v>0</v>
      </c>
      <c r="AI241" s="156">
        <v>185000</v>
      </c>
      <c r="AJ241" s="156">
        <v>748000</v>
      </c>
      <c r="AK241" s="111">
        <v>933000</v>
      </c>
      <c r="AL241" s="95"/>
      <c r="AM241" s="184" t="s">
        <v>581</v>
      </c>
      <c r="AN241" s="147" t="s">
        <v>82</v>
      </c>
      <c r="AO241" s="102">
        <v>41455</v>
      </c>
      <c r="AP241" s="158" t="s">
        <v>0</v>
      </c>
      <c r="AQ241" s="99" t="s">
        <v>0</v>
      </c>
      <c r="AR241" s="100"/>
      <c r="AS241" s="101"/>
      <c r="AT241" s="102"/>
      <c r="AU241" s="103"/>
      <c r="AV241" s="104"/>
      <c r="AW241" s="105"/>
      <c r="AX241" s="106"/>
      <c r="AY241" s="106"/>
      <c r="AZ241" s="106"/>
      <c r="BA241" s="106"/>
      <c r="BB241" s="103"/>
      <c r="BC241" s="106"/>
      <c r="BD241" s="106"/>
      <c r="BE241" s="106"/>
      <c r="BF241" s="106"/>
      <c r="BG241" s="106"/>
      <c r="BH241" s="106"/>
      <c r="BI241" s="106"/>
    </row>
    <row r="242" spans="1:61" ht="13.5" customHeight="1" thickBot="1" x14ac:dyDescent="0.25">
      <c r="A242" s="82"/>
      <c r="B242" s="83"/>
      <c r="C242" s="107" t="s">
        <v>582</v>
      </c>
      <c r="D242" s="107" t="s">
        <v>71</v>
      </c>
      <c r="E242" s="84" t="s">
        <v>560</v>
      </c>
      <c r="F242" s="85" t="s">
        <v>583</v>
      </c>
      <c r="G242" s="86">
        <v>6837</v>
      </c>
      <c r="H242" s="153" t="s">
        <v>562</v>
      </c>
      <c r="I242" s="157">
        <v>3</v>
      </c>
      <c r="J242" s="113" t="s">
        <v>0</v>
      </c>
      <c r="K242" s="154">
        <v>5.5</v>
      </c>
      <c r="L242" s="88"/>
      <c r="M242" s="110" t="s">
        <v>0</v>
      </c>
      <c r="N242" s="110" t="s">
        <v>0</v>
      </c>
      <c r="O242" s="110" t="s">
        <v>0</v>
      </c>
      <c r="P242" s="110" t="s">
        <v>0</v>
      </c>
      <c r="Q242" s="110" t="s">
        <v>0</v>
      </c>
      <c r="R242" s="108">
        <v>0</v>
      </c>
      <c r="S242" s="110">
        <v>1061</v>
      </c>
      <c r="T242" s="110">
        <v>0</v>
      </c>
      <c r="U242" s="110">
        <v>0</v>
      </c>
      <c r="V242" s="110">
        <v>0</v>
      </c>
      <c r="W242" s="110">
        <v>0</v>
      </c>
      <c r="X242" s="109">
        <v>1061</v>
      </c>
      <c r="Y242" s="89" t="s">
        <v>0</v>
      </c>
      <c r="Z242" s="89" t="s">
        <v>0</v>
      </c>
      <c r="AA242" s="89" t="s">
        <v>0</v>
      </c>
      <c r="AB242" s="91" t="s">
        <v>0</v>
      </c>
      <c r="AC242" s="110">
        <v>0</v>
      </c>
      <c r="AD242" s="110">
        <v>0</v>
      </c>
      <c r="AE242" s="110">
        <v>0</v>
      </c>
      <c r="AF242" s="155">
        <v>0</v>
      </c>
      <c r="AG242" s="92"/>
      <c r="AH242" s="156" t="s">
        <v>0</v>
      </c>
      <c r="AI242" s="156">
        <v>250000</v>
      </c>
      <c r="AJ242" s="156">
        <v>0</v>
      </c>
      <c r="AK242" s="111">
        <v>250000</v>
      </c>
      <c r="AL242" s="95"/>
      <c r="AM242" s="184" t="s">
        <v>584</v>
      </c>
      <c r="AN242" s="147" t="s">
        <v>82</v>
      </c>
      <c r="AO242" s="102">
        <v>40527</v>
      </c>
      <c r="AP242" s="158" t="s">
        <v>0</v>
      </c>
      <c r="AQ242" s="99" t="s">
        <v>0</v>
      </c>
      <c r="AR242" s="100"/>
      <c r="AS242" s="101"/>
      <c r="AT242" s="102"/>
      <c r="AU242" s="103"/>
      <c r="AV242" s="104"/>
      <c r="AW242" s="105"/>
      <c r="AX242" s="106"/>
      <c r="AY242" s="106"/>
      <c r="AZ242" s="106"/>
      <c r="BA242" s="106"/>
      <c r="BB242" s="103"/>
      <c r="BC242" s="106"/>
      <c r="BD242" s="106"/>
      <c r="BE242" s="106"/>
      <c r="BF242" s="106"/>
      <c r="BG242" s="106"/>
      <c r="BH242" s="106"/>
      <c r="BI242" s="106"/>
    </row>
    <row r="243" spans="1:61" ht="13.5" customHeight="1" thickBot="1" x14ac:dyDescent="0.25">
      <c r="A243" s="82"/>
      <c r="B243" s="83"/>
      <c r="C243" s="107" t="s">
        <v>585</v>
      </c>
      <c r="D243" s="107" t="s">
        <v>71</v>
      </c>
      <c r="E243" s="84" t="s">
        <v>560</v>
      </c>
      <c r="F243" s="85" t="s">
        <v>586</v>
      </c>
      <c r="G243" s="86">
        <v>6836</v>
      </c>
      <c r="H243" s="153" t="s">
        <v>562</v>
      </c>
      <c r="I243" s="157">
        <v>3</v>
      </c>
      <c r="J243" s="113" t="s">
        <v>0</v>
      </c>
      <c r="K243" s="154">
        <v>5.5</v>
      </c>
      <c r="L243" s="88"/>
      <c r="M243" s="110" t="s">
        <v>0</v>
      </c>
      <c r="N243" s="110" t="s">
        <v>0</v>
      </c>
      <c r="O243" s="110" t="s">
        <v>0</v>
      </c>
      <c r="P243" s="110" t="s">
        <v>0</v>
      </c>
      <c r="Q243" s="110" t="s">
        <v>0</v>
      </c>
      <c r="R243" s="108">
        <v>0</v>
      </c>
      <c r="S243" s="110">
        <v>1029</v>
      </c>
      <c r="T243" s="110">
        <v>0</v>
      </c>
      <c r="U243" s="110">
        <v>0</v>
      </c>
      <c r="V243" s="110">
        <v>0</v>
      </c>
      <c r="W243" s="110">
        <v>0</v>
      </c>
      <c r="X243" s="109">
        <v>1029</v>
      </c>
      <c r="Y243" s="123" t="s">
        <v>0</v>
      </c>
      <c r="Z243" s="120" t="s">
        <v>0</v>
      </c>
      <c r="AA243" s="120" t="s">
        <v>0</v>
      </c>
      <c r="AB243" s="122" t="s">
        <v>0</v>
      </c>
      <c r="AC243" s="110">
        <v>0</v>
      </c>
      <c r="AD243" s="110">
        <v>0</v>
      </c>
      <c r="AE243" s="110">
        <v>0</v>
      </c>
      <c r="AF243" s="155">
        <v>0</v>
      </c>
      <c r="AG243" s="92"/>
      <c r="AH243" s="156" t="s">
        <v>0</v>
      </c>
      <c r="AI243" s="156">
        <v>245000</v>
      </c>
      <c r="AJ243" s="156">
        <v>815000</v>
      </c>
      <c r="AK243" s="111">
        <v>1060000</v>
      </c>
      <c r="AL243" s="95"/>
      <c r="AM243" s="184" t="s">
        <v>587</v>
      </c>
      <c r="AN243" s="147" t="s">
        <v>82</v>
      </c>
      <c r="AO243" s="102">
        <v>40633</v>
      </c>
      <c r="AP243" s="158" t="s">
        <v>0</v>
      </c>
      <c r="AQ243" s="99" t="s">
        <v>0</v>
      </c>
      <c r="AR243" s="100"/>
      <c r="AS243" s="131"/>
      <c r="AT243" s="132"/>
      <c r="AU243" s="132"/>
      <c r="AV243" s="133"/>
      <c r="AW243" s="116"/>
      <c r="AX243" s="134"/>
      <c r="AY243" s="134"/>
      <c r="AZ243" s="134"/>
      <c r="BA243" s="134"/>
      <c r="BB243" s="132"/>
      <c r="BC243" s="134"/>
      <c r="BD243" s="134"/>
      <c r="BE243" s="134"/>
      <c r="BF243" s="134"/>
      <c r="BG243" s="134"/>
      <c r="BH243" s="134"/>
      <c r="BI243" s="134"/>
    </row>
    <row r="244" spans="1:61" ht="13.5" hidden="1" customHeight="1" thickBot="1" x14ac:dyDescent="0.25">
      <c r="A244" s="82"/>
      <c r="B244" s="83"/>
      <c r="C244" s="187" t="str">
        <f>[1]GaC!AD43</f>
        <v>Rue de la Gare 5a</v>
      </c>
      <c r="D244" s="187" t="str">
        <f>[1]GaC!AD44</f>
        <v>Corcelles</v>
      </c>
      <c r="E244" s="187" t="str">
        <f>[1]GaC!AD42</f>
        <v>-</v>
      </c>
      <c r="F244" s="187" t="str">
        <f>[1]GaC!A41</f>
        <v>0049-01</v>
      </c>
      <c r="G244" s="188" t="str">
        <f>[1]GaC!B41</f>
        <v>5416/B</v>
      </c>
      <c r="H244" s="187" t="str">
        <f>[1]GaC!C41</f>
        <v>Appartement</v>
      </c>
      <c r="I244" s="188" t="str">
        <f>[1]GaC!D41</f>
        <v>Rez</v>
      </c>
      <c r="J244" s="188" t="str">
        <f>[1]GaC!E41</f>
        <v>Ouest</v>
      </c>
      <c r="K244" s="194">
        <f>[1]GaC!F41</f>
        <v>5.5</v>
      </c>
      <c r="L244" s="88"/>
      <c r="M244" s="195">
        <f>[1]GaC!G41</f>
        <v>142</v>
      </c>
      <c r="N244" s="196" t="s">
        <v>0</v>
      </c>
      <c r="O244" s="196" t="s">
        <v>0</v>
      </c>
      <c r="P244" s="196" t="s">
        <v>0</v>
      </c>
      <c r="Q244" s="196" t="s">
        <v>0</v>
      </c>
      <c r="R244" s="197">
        <f>SUM(Tableau8[[#This Row],[Indicative
     /PPE]:[Autre]])</f>
        <v>142</v>
      </c>
      <c r="S244" s="196" t="s">
        <v>0</v>
      </c>
      <c r="T244" s="196" t="s">
        <v>0</v>
      </c>
      <c r="U244" s="196" t="s">
        <v>0</v>
      </c>
      <c r="V244" s="196" t="s">
        <v>0</v>
      </c>
      <c r="W244" s="196" t="s">
        <v>0</v>
      </c>
      <c r="X244" s="198">
        <f t="shared" si="14"/>
        <v>0</v>
      </c>
      <c r="Y244" s="89" t="s">
        <v>0</v>
      </c>
      <c r="Z244" s="89" t="s">
        <v>0</v>
      </c>
      <c r="AA244" s="89" t="s">
        <v>0</v>
      </c>
      <c r="AB244" s="91" t="s">
        <v>0</v>
      </c>
      <c r="AC244" s="196" t="s">
        <v>0</v>
      </c>
      <c r="AD244" s="196" t="s">
        <v>0</v>
      </c>
      <c r="AE244" s="196" t="s">
        <v>0</v>
      </c>
      <c r="AF244" s="199">
        <f t="shared" si="15"/>
        <v>0</v>
      </c>
      <c r="AG244" s="92"/>
      <c r="AH244" s="200">
        <f>[1]GaC!N41</f>
        <v>562000</v>
      </c>
      <c r="AI244" s="201">
        <v>0</v>
      </c>
      <c r="AJ244" s="201">
        <v>0</v>
      </c>
      <c r="AK244" s="200">
        <f>SUM(Tableau8[[#This Row],[Terrain
(a)]:[Construction
(b)]])</f>
        <v>0</v>
      </c>
      <c r="AL244" s="95"/>
      <c r="AM244" s="202" t="str">
        <f>[1]GaC!O41</f>
        <v>cf. Quorum</v>
      </c>
      <c r="AN244" s="177" t="str">
        <f>[1]GaC!Q41</f>
        <v>Loué</v>
      </c>
      <c r="AO244" s="203">
        <f>[1]GaC!R41</f>
        <v>43105</v>
      </c>
      <c r="AP244" s="204" t="s">
        <v>0</v>
      </c>
      <c r="AQ244" s="205" t="str">
        <f>[1]GaC!S41</f>
        <v>EJ prévisionnelle: aujourd'hui  + 6 mois</v>
      </c>
      <c r="AR244" s="100"/>
      <c r="AS244" s="101" t="str">
        <f>Tableau8[[#This Row],[Adresse]]</f>
        <v>Rue de la Gare 5a</v>
      </c>
      <c r="AT244" s="102">
        <f>[1]GaC!AD45</f>
        <v>38817</v>
      </c>
      <c r="AU244" s="103"/>
      <c r="AV244" s="104"/>
      <c r="AW244" s="105"/>
      <c r="AX244" s="106"/>
      <c r="AY244" s="106"/>
      <c r="AZ244" s="113" t="s">
        <v>510</v>
      </c>
      <c r="BA244" s="106" t="s">
        <v>130</v>
      </c>
      <c r="BB244" s="103">
        <f>[1]GaC!AD53</f>
        <v>39814</v>
      </c>
      <c r="BC244" s="106"/>
      <c r="BD244" s="106"/>
      <c r="BE244" s="106" t="str">
        <f>[1]GaC!AD55</f>
        <v>Cédric Métroz, 032 911 22 03, c.metroz@proimmob.ch</v>
      </c>
      <c r="BF244" s="106" t="str">
        <f>[1]GaC!AD57</f>
        <v>Jérôme Salvi, 032 967 99 55, jerome.salvi@sareg.ch</v>
      </c>
      <c r="BG244" s="106"/>
      <c r="BH244" s="106"/>
      <c r="BI244" s="106"/>
    </row>
    <row r="245" spans="1:61" ht="13.5" hidden="1" customHeight="1" thickBot="1" x14ac:dyDescent="0.25">
      <c r="A245" s="82"/>
      <c r="B245" s="83"/>
      <c r="C245" s="206" t="str">
        <f>C244</f>
        <v>Rue de la Gare 5a</v>
      </c>
      <c r="D245" s="206" t="str">
        <f>D244</f>
        <v>Corcelles</v>
      </c>
      <c r="E245" s="206" t="str">
        <f>E244</f>
        <v>-</v>
      </c>
      <c r="F245" s="85" t="str">
        <f>[1]GaC!A42</f>
        <v>0049-02</v>
      </c>
      <c r="G245" s="86" t="str">
        <f>[1]GaC!B42</f>
        <v>5417/C</v>
      </c>
      <c r="H245" s="85" t="str">
        <f>[1]GaC!C42</f>
        <v>Appartement</v>
      </c>
      <c r="I245" s="86" t="str">
        <f>[1]GaC!D42</f>
        <v>Rez</v>
      </c>
      <c r="J245" s="86" t="str">
        <f>[1]GaC!E42</f>
        <v>Est</v>
      </c>
      <c r="K245" s="207">
        <f>[1]GaC!F42</f>
        <v>5.5</v>
      </c>
      <c r="L245" s="88"/>
      <c r="M245" s="136">
        <f>[1]GaC!G42</f>
        <v>146</v>
      </c>
      <c r="N245" s="208" t="s">
        <v>0</v>
      </c>
      <c r="O245" s="208" t="s">
        <v>0</v>
      </c>
      <c r="P245" s="208" t="s">
        <v>0</v>
      </c>
      <c r="Q245" s="208" t="s">
        <v>0</v>
      </c>
      <c r="R245" s="90">
        <f>SUM(Tableau8[[#This Row],[Indicative
     /PPE]:[Autre]])</f>
        <v>146</v>
      </c>
      <c r="S245" s="89" t="s">
        <v>0</v>
      </c>
      <c r="T245" s="89" t="s">
        <v>0</v>
      </c>
      <c r="U245" s="89" t="s">
        <v>0</v>
      </c>
      <c r="V245" s="89" t="s">
        <v>0</v>
      </c>
      <c r="W245" s="89" t="s">
        <v>0</v>
      </c>
      <c r="X245" s="91">
        <f t="shared" si="14"/>
        <v>0</v>
      </c>
      <c r="Y245" s="89" t="s">
        <v>0</v>
      </c>
      <c r="Z245" s="89" t="s">
        <v>0</v>
      </c>
      <c r="AA245" s="89" t="s">
        <v>0</v>
      </c>
      <c r="AB245" s="91" t="s">
        <v>0</v>
      </c>
      <c r="AC245" s="89" t="s">
        <v>0</v>
      </c>
      <c r="AD245" s="89" t="s">
        <v>0</v>
      </c>
      <c r="AE245" s="89" t="s">
        <v>0</v>
      </c>
      <c r="AF245" s="89">
        <f t="shared" si="15"/>
        <v>0</v>
      </c>
      <c r="AG245" s="92"/>
      <c r="AH245" s="93">
        <f>[1]GaC!N42</f>
        <v>575000</v>
      </c>
      <c r="AI245" s="209">
        <v>0</v>
      </c>
      <c r="AJ245" s="209">
        <v>0</v>
      </c>
      <c r="AK245" s="209">
        <f>SUM(Tableau8[[#This Row],[Terrain
(a)]:[Construction
(b)]])</f>
        <v>0</v>
      </c>
      <c r="AL245" s="95"/>
      <c r="AM245" s="96" t="str">
        <f>[1]GaC!O42</f>
        <v>cf. Quorum</v>
      </c>
      <c r="AN245" s="113" t="str">
        <f>[1]GaC!Q42</f>
        <v>Loué</v>
      </c>
      <c r="AO245" s="210">
        <f>[1]GaC!R42</f>
        <v>43105</v>
      </c>
      <c r="AP245" s="211" t="str">
        <f>AP244</f>
        <v>-</v>
      </c>
      <c r="AQ245" s="212" t="str">
        <f>[1]GaC!S42</f>
        <v>EJ prévisionnelle: aujourd'hui  + 6 mois</v>
      </c>
      <c r="AR245" s="100"/>
      <c r="AS245" s="101"/>
      <c r="AT245" s="102"/>
      <c r="AU245" s="103"/>
      <c r="AV245" s="104"/>
      <c r="AW245" s="105"/>
      <c r="AX245" s="106"/>
      <c r="AY245" s="106"/>
      <c r="AZ245" s="106"/>
      <c r="BA245" s="106"/>
      <c r="BB245" s="103"/>
      <c r="BC245" s="106"/>
      <c r="BD245" s="106"/>
      <c r="BE245" s="106"/>
      <c r="BF245" s="106"/>
      <c r="BG245" s="106"/>
      <c r="BH245" s="106"/>
      <c r="BI245" s="106"/>
    </row>
    <row r="246" spans="1:61" ht="13.5" hidden="1" customHeight="1" thickBot="1" x14ac:dyDescent="0.25">
      <c r="A246" s="82"/>
      <c r="B246" s="83"/>
      <c r="C246" s="206" t="str">
        <f t="shared" ref="C246:E260" si="17">C245</f>
        <v>Rue de la Gare 5a</v>
      </c>
      <c r="D246" s="206" t="str">
        <f t="shared" si="17"/>
        <v>Corcelles</v>
      </c>
      <c r="E246" s="206" t="str">
        <f t="shared" si="17"/>
        <v>-</v>
      </c>
      <c r="F246" s="85" t="str">
        <f>[1]GaC!A43</f>
        <v>0049-03</v>
      </c>
      <c r="G246" s="86" t="str">
        <f>[1]GaC!B43</f>
        <v>5418/D</v>
      </c>
      <c r="H246" s="85" t="str">
        <f>[1]GaC!C43</f>
        <v>Appartement</v>
      </c>
      <c r="I246" s="86" t="str">
        <f>[1]GaC!D43</f>
        <v>1er</v>
      </c>
      <c r="J246" s="86" t="s">
        <v>323</v>
      </c>
      <c r="K246" s="207">
        <f>[1]GaC!F43</f>
        <v>5.5</v>
      </c>
      <c r="L246" s="88"/>
      <c r="M246" s="136">
        <f>[1]GaC!G43</f>
        <v>125</v>
      </c>
      <c r="N246" s="208" t="s">
        <v>0</v>
      </c>
      <c r="O246" s="208" t="s">
        <v>0</v>
      </c>
      <c r="P246" s="208" t="s">
        <v>0</v>
      </c>
      <c r="Q246" s="208" t="s">
        <v>0</v>
      </c>
      <c r="R246" s="90">
        <f>SUM(Tableau8[[#This Row],[Indicative
     /PPE]:[Autre]])</f>
        <v>125</v>
      </c>
      <c r="S246" s="89" t="s">
        <v>0</v>
      </c>
      <c r="T246" s="89" t="s">
        <v>0</v>
      </c>
      <c r="U246" s="89" t="s">
        <v>0</v>
      </c>
      <c r="V246" s="89" t="s">
        <v>0</v>
      </c>
      <c r="W246" s="89" t="s">
        <v>0</v>
      </c>
      <c r="X246" s="91">
        <f t="shared" si="14"/>
        <v>0</v>
      </c>
      <c r="Y246" s="89" t="s">
        <v>0</v>
      </c>
      <c r="Z246" s="89" t="s">
        <v>0</v>
      </c>
      <c r="AA246" s="89" t="s">
        <v>0</v>
      </c>
      <c r="AB246" s="91" t="s">
        <v>0</v>
      </c>
      <c r="AC246" s="89" t="s">
        <v>0</v>
      </c>
      <c r="AD246" s="89" t="s">
        <v>0</v>
      </c>
      <c r="AE246" s="89" t="s">
        <v>0</v>
      </c>
      <c r="AF246" s="89">
        <f t="shared" si="15"/>
        <v>0</v>
      </c>
      <c r="AG246" s="92"/>
      <c r="AH246" s="93">
        <f>[1]GaC!N43</f>
        <v>545000</v>
      </c>
      <c r="AI246" s="209">
        <v>0</v>
      </c>
      <c r="AJ246" s="209">
        <v>0</v>
      </c>
      <c r="AK246" s="209">
        <f>SUM(Tableau8[[#This Row],[Terrain
(a)]:[Construction
(b)]])</f>
        <v>0</v>
      </c>
      <c r="AL246" s="95"/>
      <c r="AM246" s="96" t="str">
        <f>[1]GaC!O43</f>
        <v>cf. Quorum</v>
      </c>
      <c r="AN246" s="113" t="str">
        <f>[1]GaC!Q43</f>
        <v>Loué</v>
      </c>
      <c r="AO246" s="210">
        <f>[1]GaC!R43</f>
        <v>43105</v>
      </c>
      <c r="AP246" s="211" t="str">
        <f>AP245</f>
        <v>-</v>
      </c>
      <c r="AQ246" s="212" t="str">
        <f>[1]GaC!S43</f>
        <v>EJ prévisionnelle: aujourd'hui  + 6 mois</v>
      </c>
      <c r="AR246" s="100"/>
      <c r="AS246" s="101"/>
      <c r="AT246" s="102"/>
      <c r="AU246" s="103"/>
      <c r="AV246" s="104"/>
      <c r="AW246" s="105"/>
      <c r="AX246" s="106"/>
      <c r="AY246" s="106"/>
      <c r="AZ246" s="106"/>
      <c r="BA246" s="106"/>
      <c r="BB246" s="103"/>
      <c r="BC246" s="106"/>
      <c r="BD246" s="106"/>
      <c r="BE246" s="106"/>
      <c r="BF246" s="106"/>
      <c r="BG246" s="106"/>
      <c r="BH246" s="106"/>
      <c r="BI246" s="106"/>
    </row>
    <row r="247" spans="1:61" ht="13.5" hidden="1" customHeight="1" thickBot="1" x14ac:dyDescent="0.25">
      <c r="A247" s="82"/>
      <c r="B247" s="83"/>
      <c r="C247" s="206" t="str">
        <f t="shared" si="17"/>
        <v>Rue de la Gare 5a</v>
      </c>
      <c r="D247" s="206" t="str">
        <f t="shared" si="17"/>
        <v>Corcelles</v>
      </c>
      <c r="E247" s="206" t="str">
        <f t="shared" si="17"/>
        <v>-</v>
      </c>
      <c r="F247" s="85" t="str">
        <f>[1]GaC!A44</f>
        <v>0049-04</v>
      </c>
      <c r="G247" s="86" t="str">
        <f>[1]GaC!B44</f>
        <v>5419/E</v>
      </c>
      <c r="H247" s="85" t="str">
        <f>[1]GaC!C44</f>
        <v>Appartement</v>
      </c>
      <c r="I247" s="86" t="str">
        <f>[1]GaC!D44</f>
        <v xml:space="preserve">1er </v>
      </c>
      <c r="J247" s="86" t="str">
        <f>[1]GaC!E44</f>
        <v>Centre Sud</v>
      </c>
      <c r="K247" s="207">
        <f>[1]GaC!F44</f>
        <v>4.5</v>
      </c>
      <c r="L247" s="88"/>
      <c r="M247" s="136">
        <f>[1]GaC!G44</f>
        <v>89</v>
      </c>
      <c r="N247" s="213">
        <f>[1]GaC!I44</f>
        <v>10</v>
      </c>
      <c r="O247" s="89" t="s">
        <v>0</v>
      </c>
      <c r="P247" s="213">
        <f>[1]GaC!L44</f>
        <v>4</v>
      </c>
      <c r="Q247" s="208" t="s">
        <v>0</v>
      </c>
      <c r="R247" s="90">
        <f>SUM(Tableau8[[#This Row],[Indicative
     /PPE]:[Autre]])</f>
        <v>103</v>
      </c>
      <c r="S247" s="89" t="s">
        <v>0</v>
      </c>
      <c r="T247" s="89" t="s">
        <v>0</v>
      </c>
      <c r="U247" s="89" t="s">
        <v>0</v>
      </c>
      <c r="V247" s="89" t="s">
        <v>0</v>
      </c>
      <c r="W247" s="89" t="s">
        <v>0</v>
      </c>
      <c r="X247" s="91">
        <f t="shared" si="14"/>
        <v>0</v>
      </c>
      <c r="Y247" s="89" t="s">
        <v>0</v>
      </c>
      <c r="Z247" s="89" t="s">
        <v>0</v>
      </c>
      <c r="AA247" s="89" t="s">
        <v>0</v>
      </c>
      <c r="AB247" s="91" t="s">
        <v>0</v>
      </c>
      <c r="AC247" s="89" t="s">
        <v>0</v>
      </c>
      <c r="AD247" s="89" t="s">
        <v>0</v>
      </c>
      <c r="AE247" s="89" t="s">
        <v>0</v>
      </c>
      <c r="AF247" s="89">
        <f t="shared" si="15"/>
        <v>0</v>
      </c>
      <c r="AG247" s="92"/>
      <c r="AH247" s="93">
        <f>[1]GaC!N44</f>
        <v>335000</v>
      </c>
      <c r="AI247" s="209">
        <v>0</v>
      </c>
      <c r="AJ247" s="209">
        <v>0</v>
      </c>
      <c r="AK247" s="209">
        <f>SUM(Tableau8[[#This Row],[Terrain
(a)]:[Construction
(b)]])</f>
        <v>0</v>
      </c>
      <c r="AL247" s="95"/>
      <c r="AM247" s="96" t="str">
        <f>[1]GaC!O44</f>
        <v>Ricci Fabienne et Charles</v>
      </c>
      <c r="AN247" s="113" t="str">
        <f>[1]GaC!Q44</f>
        <v>Vendu</v>
      </c>
      <c r="AO247" s="210">
        <f>[1]GaC!R44</f>
        <v>39538</v>
      </c>
      <c r="AP247" s="211" t="s">
        <v>0</v>
      </c>
      <c r="AQ247" s="212" t="str">
        <f>[1]GaC!S44</f>
        <v>-</v>
      </c>
      <c r="AR247" s="100"/>
      <c r="AS247" s="101"/>
      <c r="AT247" s="102"/>
      <c r="AU247" s="103"/>
      <c r="AV247" s="104"/>
      <c r="AW247" s="105"/>
      <c r="AX247" s="106"/>
      <c r="AY247" s="106"/>
      <c r="AZ247" s="106"/>
      <c r="BA247" s="106"/>
      <c r="BB247" s="103"/>
      <c r="BC247" s="106"/>
      <c r="BD247" s="106"/>
      <c r="BE247" s="106"/>
      <c r="BF247" s="106"/>
      <c r="BG247" s="106"/>
      <c r="BH247" s="106"/>
      <c r="BI247" s="106"/>
    </row>
    <row r="248" spans="1:61" ht="13.5" hidden="1" customHeight="1" thickBot="1" x14ac:dyDescent="0.25">
      <c r="A248" s="82"/>
      <c r="B248" s="83"/>
      <c r="C248" s="206" t="str">
        <f t="shared" si="17"/>
        <v>Rue de la Gare 5a</v>
      </c>
      <c r="D248" s="206" t="str">
        <f t="shared" si="17"/>
        <v>Corcelles</v>
      </c>
      <c r="E248" s="206" t="str">
        <f t="shared" si="17"/>
        <v>-</v>
      </c>
      <c r="F248" s="85" t="str">
        <f>[1]GaC!A45</f>
        <v>0049-05</v>
      </c>
      <c r="G248" s="86" t="str">
        <f>[1]GaC!B45</f>
        <v>5420/F</v>
      </c>
      <c r="H248" s="85" t="str">
        <f>[1]GaC!C45</f>
        <v>Appartement</v>
      </c>
      <c r="I248" s="86" t="str">
        <f>[1]GaC!D45</f>
        <v>1er</v>
      </c>
      <c r="J248" s="86" t="s">
        <v>327</v>
      </c>
      <c r="K248" s="207">
        <f>[1]GaC!F45</f>
        <v>4.5</v>
      </c>
      <c r="L248" s="88"/>
      <c r="M248" s="136">
        <f>[1]GaC!G45</f>
        <v>151</v>
      </c>
      <c r="N248" s="213">
        <f>[1]GaC!I45</f>
        <v>10</v>
      </c>
      <c r="O248" s="89" t="s">
        <v>0</v>
      </c>
      <c r="P248" s="213">
        <f>[1]GaC!L45</f>
        <v>6</v>
      </c>
      <c r="Q248" s="208" t="s">
        <v>0</v>
      </c>
      <c r="R248" s="90">
        <f>SUM(Tableau8[[#This Row],[Indicative
     /PPE]:[Autre]])</f>
        <v>167</v>
      </c>
      <c r="S248" s="89" t="s">
        <v>0</v>
      </c>
      <c r="T248" s="89" t="s">
        <v>0</v>
      </c>
      <c r="U248" s="89" t="s">
        <v>0</v>
      </c>
      <c r="V248" s="89" t="s">
        <v>0</v>
      </c>
      <c r="W248" s="89" t="s">
        <v>0</v>
      </c>
      <c r="X248" s="91">
        <f t="shared" si="14"/>
        <v>0</v>
      </c>
      <c r="Y248" s="89" t="s">
        <v>0</v>
      </c>
      <c r="Z248" s="89" t="s">
        <v>0</v>
      </c>
      <c r="AA248" s="89" t="s">
        <v>0</v>
      </c>
      <c r="AB248" s="91" t="s">
        <v>0</v>
      </c>
      <c r="AC248" s="89" t="s">
        <v>0</v>
      </c>
      <c r="AD248" s="89" t="s">
        <v>0</v>
      </c>
      <c r="AE248" s="89" t="s">
        <v>0</v>
      </c>
      <c r="AF248" s="89">
        <f t="shared" si="15"/>
        <v>0</v>
      </c>
      <c r="AG248" s="92"/>
      <c r="AH248" s="93">
        <f>[1]GaC!N45</f>
        <v>570000</v>
      </c>
      <c r="AI248" s="209">
        <v>0</v>
      </c>
      <c r="AJ248" s="209">
        <v>0</v>
      </c>
      <c r="AK248" s="209">
        <f>SUM(Tableau8[[#This Row],[Terrain
(a)]:[Construction
(b)]])</f>
        <v>0</v>
      </c>
      <c r="AL248" s="95"/>
      <c r="AM248" s="96" t="str">
        <f>[1]GaC!O45</f>
        <v>Jeanneret Isabelle</v>
      </c>
      <c r="AN248" s="113" t="str">
        <f>[1]GaC!Q45</f>
        <v>Vendu</v>
      </c>
      <c r="AO248" s="210">
        <f>[1]GaC!R45</f>
        <v>40999</v>
      </c>
      <c r="AP248" s="211" t="s">
        <v>0</v>
      </c>
      <c r="AQ248" s="212" t="str">
        <f>[1]GaC!S45</f>
        <v>-</v>
      </c>
      <c r="AR248" s="100"/>
      <c r="AS248" s="101"/>
      <c r="AT248" s="102"/>
      <c r="AU248" s="103"/>
      <c r="AV248" s="104"/>
      <c r="AW248" s="105"/>
      <c r="AX248" s="106"/>
      <c r="AY248" s="106"/>
      <c r="AZ248" s="106"/>
      <c r="BA248" s="106"/>
      <c r="BB248" s="103"/>
      <c r="BC248" s="106"/>
      <c r="BD248" s="106"/>
      <c r="BE248" s="106"/>
      <c r="BF248" s="106"/>
      <c r="BG248" s="106"/>
      <c r="BH248" s="106"/>
      <c r="BI248" s="106"/>
    </row>
    <row r="249" spans="1:61" ht="13.5" hidden="1" customHeight="1" thickBot="1" x14ac:dyDescent="0.25">
      <c r="A249" s="82"/>
      <c r="B249" s="83"/>
      <c r="C249" s="206" t="str">
        <f t="shared" si="17"/>
        <v>Rue de la Gare 5a</v>
      </c>
      <c r="D249" s="206" t="str">
        <f t="shared" si="17"/>
        <v>Corcelles</v>
      </c>
      <c r="E249" s="206" t="str">
        <f t="shared" si="17"/>
        <v>-</v>
      </c>
      <c r="F249" s="85" t="str">
        <f>[1]GaC!A46</f>
        <v>0049-06</v>
      </c>
      <c r="G249" s="86" t="str">
        <f>[1]GaC!B46</f>
        <v>5421/G</v>
      </c>
      <c r="H249" s="85" t="str">
        <f>[1]GaC!C46</f>
        <v>Appartement</v>
      </c>
      <c r="I249" s="86" t="str">
        <f>[1]GaC!D46</f>
        <v>1er</v>
      </c>
      <c r="J249" s="86" t="s">
        <v>297</v>
      </c>
      <c r="K249" s="207">
        <f>[1]GaC!F46</f>
        <v>4.5</v>
      </c>
      <c r="L249" s="88"/>
      <c r="M249" s="136">
        <f>[1]GaC!G46</f>
        <v>98</v>
      </c>
      <c r="N249" s="208" t="s">
        <v>0</v>
      </c>
      <c r="O249" s="208" t="s">
        <v>0</v>
      </c>
      <c r="P249" s="208" t="s">
        <v>0</v>
      </c>
      <c r="Q249" s="208" t="s">
        <v>0</v>
      </c>
      <c r="R249" s="90">
        <f>SUM(Tableau8[[#This Row],[Indicative
     /PPE]:[Autre]])</f>
        <v>98</v>
      </c>
      <c r="S249" s="89" t="s">
        <v>0</v>
      </c>
      <c r="T249" s="89" t="s">
        <v>0</v>
      </c>
      <c r="U249" s="89" t="s">
        <v>0</v>
      </c>
      <c r="V249" s="89" t="s">
        <v>0</v>
      </c>
      <c r="W249" s="89" t="s">
        <v>0</v>
      </c>
      <c r="X249" s="91">
        <f t="shared" si="14"/>
        <v>0</v>
      </c>
      <c r="Y249" s="89" t="s">
        <v>0</v>
      </c>
      <c r="Z249" s="89" t="s">
        <v>0</v>
      </c>
      <c r="AA249" s="89" t="s">
        <v>0</v>
      </c>
      <c r="AB249" s="91" t="s">
        <v>0</v>
      </c>
      <c r="AC249" s="89" t="s">
        <v>0</v>
      </c>
      <c r="AD249" s="89" t="s">
        <v>0</v>
      </c>
      <c r="AE249" s="89" t="s">
        <v>0</v>
      </c>
      <c r="AF249" s="89">
        <f t="shared" si="15"/>
        <v>0</v>
      </c>
      <c r="AG249" s="92"/>
      <c r="AH249" s="93">
        <f>[1]GaC!N46</f>
        <v>450000</v>
      </c>
      <c r="AI249" s="209">
        <v>0</v>
      </c>
      <c r="AJ249" s="209">
        <v>0</v>
      </c>
      <c r="AK249" s="209">
        <f>SUM(Tableau8[[#This Row],[Terrain
(a)]:[Construction
(b)]])</f>
        <v>0</v>
      </c>
      <c r="AL249" s="95"/>
      <c r="AM249" s="96" t="str">
        <f>[1]GaC!O46</f>
        <v>Jean-Baptiste Marie-Junie</v>
      </c>
      <c r="AN249" s="113" t="str">
        <f>[1]GaC!Q46</f>
        <v>Vendu</v>
      </c>
      <c r="AO249" s="210">
        <f>[1]GaC!R46</f>
        <v>39263</v>
      </c>
      <c r="AP249" s="211" t="s">
        <v>0</v>
      </c>
      <c r="AQ249" s="212" t="str">
        <f>[1]GaC!S46</f>
        <v>-</v>
      </c>
      <c r="AR249" s="100"/>
      <c r="AS249" s="101"/>
      <c r="AT249" s="102"/>
      <c r="AU249" s="103"/>
      <c r="AV249" s="104"/>
      <c r="AW249" s="105"/>
      <c r="AX249" s="106"/>
      <c r="AY249" s="106"/>
      <c r="AZ249" s="106"/>
      <c r="BA249" s="106"/>
      <c r="BB249" s="103"/>
      <c r="BC249" s="106"/>
      <c r="BD249" s="106"/>
      <c r="BE249" s="106"/>
      <c r="BF249" s="106"/>
      <c r="BG249" s="106"/>
      <c r="BH249" s="106"/>
      <c r="BI249" s="106"/>
    </row>
    <row r="250" spans="1:61" ht="13.5" hidden="1" customHeight="1" thickBot="1" x14ac:dyDescent="0.25">
      <c r="A250" s="82"/>
      <c r="B250" s="83"/>
      <c r="C250" s="206" t="str">
        <f t="shared" si="17"/>
        <v>Rue de la Gare 5a</v>
      </c>
      <c r="D250" s="206" t="str">
        <f t="shared" si="17"/>
        <v>Corcelles</v>
      </c>
      <c r="E250" s="206" t="str">
        <f t="shared" si="17"/>
        <v>-</v>
      </c>
      <c r="F250" s="85" t="str">
        <f>[1]GaC!A47</f>
        <v>0049-07</v>
      </c>
      <c r="G250" s="86" t="str">
        <f>[1]GaC!B47</f>
        <v>5422/H</v>
      </c>
      <c r="H250" s="85" t="s">
        <v>230</v>
      </c>
      <c r="I250" s="86" t="str">
        <f>[1]GaC!D47</f>
        <v>1er/2ème</v>
      </c>
      <c r="J250" s="86" t="s">
        <v>305</v>
      </c>
      <c r="K250" s="207">
        <f>[1]GaC!F47</f>
        <v>5.5</v>
      </c>
      <c r="L250" s="88"/>
      <c r="M250" s="136">
        <f>[1]GaC!G47</f>
        <v>173</v>
      </c>
      <c r="N250" s="208" t="s">
        <v>0</v>
      </c>
      <c r="O250" s="208" t="s">
        <v>0</v>
      </c>
      <c r="P250" s="208" t="s">
        <v>0</v>
      </c>
      <c r="Q250" s="208" t="s">
        <v>0</v>
      </c>
      <c r="R250" s="90">
        <f>SUM(Tableau8[[#This Row],[Indicative
     /PPE]:[Autre]])</f>
        <v>173</v>
      </c>
      <c r="S250" s="89" t="s">
        <v>0</v>
      </c>
      <c r="T250" s="89" t="s">
        <v>0</v>
      </c>
      <c r="U250" s="89" t="s">
        <v>0</v>
      </c>
      <c r="V250" s="89" t="s">
        <v>0</v>
      </c>
      <c r="W250" s="89" t="s">
        <v>0</v>
      </c>
      <c r="X250" s="91">
        <f t="shared" si="14"/>
        <v>0</v>
      </c>
      <c r="Y250" s="89" t="s">
        <v>0</v>
      </c>
      <c r="Z250" s="89" t="s">
        <v>0</v>
      </c>
      <c r="AA250" s="89" t="s">
        <v>0</v>
      </c>
      <c r="AB250" s="91" t="s">
        <v>0</v>
      </c>
      <c r="AC250" s="89" t="s">
        <v>0</v>
      </c>
      <c r="AD250" s="89" t="s">
        <v>0</v>
      </c>
      <c r="AE250" s="89" t="s">
        <v>0</v>
      </c>
      <c r="AF250" s="89">
        <f t="shared" si="15"/>
        <v>0</v>
      </c>
      <c r="AG250" s="92"/>
      <c r="AH250" s="93">
        <f>[1]GaC!N47</f>
        <v>640000</v>
      </c>
      <c r="AI250" s="209">
        <v>0</v>
      </c>
      <c r="AJ250" s="209">
        <v>0</v>
      </c>
      <c r="AK250" s="209">
        <f>SUM(Tableau8[[#This Row],[Terrain
(a)]:[Construction
(b)]])</f>
        <v>0</v>
      </c>
      <c r="AL250" s="95"/>
      <c r="AM250" s="96" t="str">
        <f>[1]GaC!O47</f>
        <v>Manic Sandra et Dragan</v>
      </c>
      <c r="AN250" s="113" t="str">
        <f>[1]GaC!Q47</f>
        <v>Vendu</v>
      </c>
      <c r="AO250" s="210">
        <f>[1]GaC!R47</f>
        <v>40421</v>
      </c>
      <c r="AP250" s="211" t="s">
        <v>0</v>
      </c>
      <c r="AQ250" s="212" t="str">
        <f>[1]GaC!S47</f>
        <v>-</v>
      </c>
      <c r="AR250" s="100"/>
      <c r="AS250" s="101"/>
      <c r="AT250" s="102"/>
      <c r="AU250" s="103"/>
      <c r="AV250" s="104"/>
      <c r="AW250" s="105"/>
      <c r="AX250" s="106"/>
      <c r="AY250" s="106"/>
      <c r="AZ250" s="106"/>
      <c r="BA250" s="106"/>
      <c r="BB250" s="103"/>
      <c r="BC250" s="106"/>
      <c r="BD250" s="106"/>
      <c r="BE250" s="106"/>
      <c r="BF250" s="106"/>
      <c r="BG250" s="106"/>
      <c r="BH250" s="106"/>
      <c r="BI250" s="106"/>
    </row>
    <row r="251" spans="1:61" ht="13.5" hidden="1" customHeight="1" thickBot="1" x14ac:dyDescent="0.25">
      <c r="A251" s="82"/>
      <c r="B251" s="83"/>
      <c r="C251" s="206" t="str">
        <f t="shared" si="17"/>
        <v>Rue de la Gare 5a</v>
      </c>
      <c r="D251" s="206" t="str">
        <f t="shared" si="17"/>
        <v>Corcelles</v>
      </c>
      <c r="E251" s="206" t="str">
        <f t="shared" si="17"/>
        <v>-</v>
      </c>
      <c r="F251" s="85" t="str">
        <f>[1]GaC!A48</f>
        <v>0049-08</v>
      </c>
      <c r="G251" s="86" t="str">
        <f>[1]GaC!B48</f>
        <v>C5449</v>
      </c>
      <c r="H251" s="85" t="str">
        <f>[1]GaC!C48</f>
        <v>Place de parc intérieure simple</v>
      </c>
      <c r="I251" s="86" t="str">
        <f>[1]GaC!D48</f>
        <v>Sous-sol</v>
      </c>
      <c r="J251" s="86">
        <f>[1]GaC!E48</f>
        <v>1</v>
      </c>
      <c r="K251" s="207" t="str">
        <f>[1]GaC!F48</f>
        <v>-</v>
      </c>
      <c r="L251" s="88"/>
      <c r="M251" s="136" t="str">
        <f>[1]GaC!G48</f>
        <v>-</v>
      </c>
      <c r="N251" s="213" t="str">
        <f>[1]GaC!I48</f>
        <v>-</v>
      </c>
      <c r="O251" s="213" t="str">
        <f>[1]GaC!K48</f>
        <v>-</v>
      </c>
      <c r="P251" s="213" t="str">
        <f>[1]GaC!L48</f>
        <v>-</v>
      </c>
      <c r="Q251" s="213" t="str">
        <f>[1]GaC!M48</f>
        <v>-</v>
      </c>
      <c r="R251" s="90">
        <f>SUM(Tableau8[[#This Row],[Indicative
     /PPE]:[Autre]])</f>
        <v>0</v>
      </c>
      <c r="S251" s="89" t="s">
        <v>0</v>
      </c>
      <c r="T251" s="89" t="s">
        <v>0</v>
      </c>
      <c r="U251" s="89" t="s">
        <v>0</v>
      </c>
      <c r="V251" s="89" t="s">
        <v>0</v>
      </c>
      <c r="W251" s="89" t="s">
        <v>0</v>
      </c>
      <c r="X251" s="91">
        <f t="shared" si="14"/>
        <v>0</v>
      </c>
      <c r="Y251" s="89" t="s">
        <v>0</v>
      </c>
      <c r="Z251" s="89" t="s">
        <v>0</v>
      </c>
      <c r="AA251" s="89" t="s">
        <v>0</v>
      </c>
      <c r="AB251" s="91" t="s">
        <v>0</v>
      </c>
      <c r="AC251" s="89" t="s">
        <v>0</v>
      </c>
      <c r="AD251" s="89" t="s">
        <v>0</v>
      </c>
      <c r="AE251" s="89" t="s">
        <v>0</v>
      </c>
      <c r="AF251" s="89">
        <f t="shared" si="15"/>
        <v>0</v>
      </c>
      <c r="AG251" s="92"/>
      <c r="AH251" s="93">
        <f>[1]GaC!N48</f>
        <v>28000</v>
      </c>
      <c r="AI251" s="209">
        <v>0</v>
      </c>
      <c r="AJ251" s="209">
        <v>0</v>
      </c>
      <c r="AK251" s="209">
        <f>SUM(Tableau8[[#This Row],[Terrain
(a)]:[Construction
(b)]])</f>
        <v>0</v>
      </c>
      <c r="AL251" s="95"/>
      <c r="AM251" s="96" t="str">
        <f>[1]GaC!O48</f>
        <v>-</v>
      </c>
      <c r="AN251" s="113" t="str">
        <f>[1]GaC!Q48</f>
        <v>A vendre</v>
      </c>
      <c r="AO251" s="210">
        <f>[1]GaC!R48</f>
        <v>43105</v>
      </c>
      <c r="AP251" s="211" t="s">
        <v>0</v>
      </c>
      <c r="AQ251" s="212" t="str">
        <f>[1]GaC!S48</f>
        <v>EJ prévisionnelle: aujourd'hui  + 6 mois !</v>
      </c>
      <c r="AR251" s="100"/>
      <c r="AS251" s="101"/>
      <c r="AT251" s="102"/>
      <c r="AU251" s="103"/>
      <c r="AV251" s="104"/>
      <c r="AW251" s="105"/>
      <c r="AX251" s="106"/>
      <c r="AY251" s="106"/>
      <c r="AZ251" s="106"/>
      <c r="BA251" s="106"/>
      <c r="BB251" s="103"/>
      <c r="BC251" s="106"/>
      <c r="BD251" s="106"/>
      <c r="BE251" s="106"/>
      <c r="BF251" s="106"/>
      <c r="BG251" s="106"/>
      <c r="BH251" s="106"/>
      <c r="BI251" s="106"/>
    </row>
    <row r="252" spans="1:61" ht="13.5" hidden="1" customHeight="1" thickBot="1" x14ac:dyDescent="0.25">
      <c r="A252" s="82"/>
      <c r="B252" s="83"/>
      <c r="C252" s="206" t="str">
        <f t="shared" si="17"/>
        <v>Rue de la Gare 5a</v>
      </c>
      <c r="D252" s="206" t="str">
        <f t="shared" si="17"/>
        <v>Corcelles</v>
      </c>
      <c r="E252" s="206" t="str">
        <f t="shared" si="17"/>
        <v>-</v>
      </c>
      <c r="F252" s="85" t="str">
        <f>[1]GaC!A49</f>
        <v>0049-09</v>
      </c>
      <c r="G252" s="86" t="str">
        <f>[1]GaC!B49</f>
        <v>C5450</v>
      </c>
      <c r="H252" s="85" t="str">
        <f>[1]GaC!C49</f>
        <v>Place de parc intérieure simple</v>
      </c>
      <c r="I252" s="86" t="str">
        <f>[1]GaC!D49</f>
        <v>Sous-sol</v>
      </c>
      <c r="J252" s="86">
        <f>[1]GaC!E49</f>
        <v>2</v>
      </c>
      <c r="K252" s="207" t="str">
        <f>[1]GaC!F49</f>
        <v>-</v>
      </c>
      <c r="L252" s="88"/>
      <c r="M252" s="136" t="str">
        <f>[1]GaC!G49</f>
        <v>-</v>
      </c>
      <c r="N252" s="213" t="str">
        <f>[1]GaC!I49</f>
        <v>-</v>
      </c>
      <c r="O252" s="213" t="str">
        <f>[1]GaC!K49</f>
        <v>-</v>
      </c>
      <c r="P252" s="213" t="str">
        <f>[1]GaC!L49</f>
        <v>-</v>
      </c>
      <c r="Q252" s="213" t="str">
        <f>[1]GaC!M49</f>
        <v>-</v>
      </c>
      <c r="R252" s="90">
        <f>SUM(Tableau8[[#This Row],[Indicative
     /PPE]:[Autre]])</f>
        <v>0</v>
      </c>
      <c r="S252" s="89" t="s">
        <v>0</v>
      </c>
      <c r="T252" s="89" t="s">
        <v>0</v>
      </c>
      <c r="U252" s="89" t="s">
        <v>0</v>
      </c>
      <c r="V252" s="89" t="s">
        <v>0</v>
      </c>
      <c r="W252" s="89" t="s">
        <v>0</v>
      </c>
      <c r="X252" s="91">
        <f t="shared" si="14"/>
        <v>0</v>
      </c>
      <c r="Y252" s="89" t="s">
        <v>0</v>
      </c>
      <c r="Z252" s="89" t="s">
        <v>0</v>
      </c>
      <c r="AA252" s="89" t="s">
        <v>0</v>
      </c>
      <c r="AB252" s="91" t="s">
        <v>0</v>
      </c>
      <c r="AC252" s="89" t="s">
        <v>0</v>
      </c>
      <c r="AD252" s="89" t="s">
        <v>0</v>
      </c>
      <c r="AE252" s="89" t="s">
        <v>0</v>
      </c>
      <c r="AF252" s="89">
        <f t="shared" si="15"/>
        <v>0</v>
      </c>
      <c r="AG252" s="92"/>
      <c r="AH252" s="93">
        <f>[1]GaC!N49</f>
        <v>28000</v>
      </c>
      <c r="AI252" s="209">
        <v>0</v>
      </c>
      <c r="AJ252" s="209">
        <v>0</v>
      </c>
      <c r="AK252" s="209">
        <f>SUM(Tableau8[[#This Row],[Terrain
(a)]:[Construction
(b)]])</f>
        <v>0</v>
      </c>
      <c r="AL252" s="95"/>
      <c r="AM252" s="96" t="str">
        <f>[1]GaC!O49</f>
        <v>cf. Quorum</v>
      </c>
      <c r="AN252" s="113" t="str">
        <f>[1]GaC!Q49</f>
        <v>Loué</v>
      </c>
      <c r="AO252" s="210">
        <f>[1]GaC!R49</f>
        <v>43105</v>
      </c>
      <c r="AP252" s="211" t="s">
        <v>0</v>
      </c>
      <c r="AQ252" s="212" t="str">
        <f>[1]GaC!S49</f>
        <v>EJ prévisionnelle: aujourd'hui  + 6 mois !</v>
      </c>
      <c r="AR252" s="100"/>
      <c r="AS252" s="101"/>
      <c r="AT252" s="102"/>
      <c r="AU252" s="103"/>
      <c r="AV252" s="104"/>
      <c r="AW252" s="105"/>
      <c r="AX252" s="106"/>
      <c r="AY252" s="106"/>
      <c r="AZ252" s="106"/>
      <c r="BA252" s="106"/>
      <c r="BB252" s="103"/>
      <c r="BC252" s="106"/>
      <c r="BD252" s="106"/>
      <c r="BE252" s="106"/>
      <c r="BF252" s="106"/>
      <c r="BG252" s="106"/>
      <c r="BH252" s="106"/>
      <c r="BI252" s="106"/>
    </row>
    <row r="253" spans="1:61" ht="13.5" hidden="1" customHeight="1" thickBot="1" x14ac:dyDescent="0.25">
      <c r="A253" s="82"/>
      <c r="B253" s="83"/>
      <c r="C253" s="206" t="str">
        <f t="shared" si="17"/>
        <v>Rue de la Gare 5a</v>
      </c>
      <c r="D253" s="206" t="str">
        <f t="shared" si="17"/>
        <v>Corcelles</v>
      </c>
      <c r="E253" s="206" t="str">
        <f t="shared" si="17"/>
        <v>-</v>
      </c>
      <c r="F253" s="85" t="str">
        <f>[1]GaC!A50</f>
        <v>0049-10</v>
      </c>
      <c r="G253" s="86" t="str">
        <f>[1]GaC!B50</f>
        <v>C5451</v>
      </c>
      <c r="H253" s="85" t="str">
        <f>[1]GaC!C50</f>
        <v>Place de parc intérieure simple</v>
      </c>
      <c r="I253" s="86" t="str">
        <f>[1]GaC!D50</f>
        <v>Sous-sol</v>
      </c>
      <c r="J253" s="86">
        <f>[1]GaC!E50</f>
        <v>3</v>
      </c>
      <c r="K253" s="207" t="str">
        <f>[1]GaC!F50</f>
        <v>-</v>
      </c>
      <c r="L253" s="88"/>
      <c r="M253" s="136" t="str">
        <f>[1]GaC!G50</f>
        <v>-</v>
      </c>
      <c r="N253" s="213" t="str">
        <f>[1]GaC!I50</f>
        <v>-</v>
      </c>
      <c r="O253" s="213" t="str">
        <f>[1]GaC!K50</f>
        <v>-</v>
      </c>
      <c r="P253" s="213" t="str">
        <f>[1]GaC!L50</f>
        <v>-</v>
      </c>
      <c r="Q253" s="213" t="str">
        <f>[1]GaC!M50</f>
        <v>-</v>
      </c>
      <c r="R253" s="90">
        <f>SUM(Tableau8[[#This Row],[Indicative
     /PPE]:[Autre]])</f>
        <v>0</v>
      </c>
      <c r="S253" s="89" t="s">
        <v>0</v>
      </c>
      <c r="T253" s="89" t="s">
        <v>0</v>
      </c>
      <c r="U253" s="89" t="s">
        <v>0</v>
      </c>
      <c r="V253" s="89" t="s">
        <v>0</v>
      </c>
      <c r="W253" s="89" t="s">
        <v>0</v>
      </c>
      <c r="X253" s="91">
        <f t="shared" si="14"/>
        <v>0</v>
      </c>
      <c r="Y253" s="89" t="s">
        <v>0</v>
      </c>
      <c r="Z253" s="89" t="s">
        <v>0</v>
      </c>
      <c r="AA253" s="89" t="s">
        <v>0</v>
      </c>
      <c r="AB253" s="91" t="s">
        <v>0</v>
      </c>
      <c r="AC253" s="89" t="s">
        <v>0</v>
      </c>
      <c r="AD253" s="89" t="s">
        <v>0</v>
      </c>
      <c r="AE253" s="89" t="s">
        <v>0</v>
      </c>
      <c r="AF253" s="89">
        <f t="shared" si="15"/>
        <v>0</v>
      </c>
      <c r="AG253" s="92"/>
      <c r="AH253" s="93">
        <f>[1]GaC!N50</f>
        <v>28000</v>
      </c>
      <c r="AI253" s="209">
        <v>0</v>
      </c>
      <c r="AJ253" s="209">
        <v>0</v>
      </c>
      <c r="AK253" s="209">
        <f>SUM(Tableau8[[#This Row],[Terrain
(a)]:[Construction
(b)]])</f>
        <v>0</v>
      </c>
      <c r="AL253" s="95"/>
      <c r="AM253" s="96" t="str">
        <f>[1]GaC!O50</f>
        <v>-</v>
      </c>
      <c r="AN253" s="113" t="str">
        <f>[1]GaC!Q50</f>
        <v>A vendre</v>
      </c>
      <c r="AO253" s="210">
        <f>[1]GaC!R50</f>
        <v>43105</v>
      </c>
      <c r="AP253" s="211" t="s">
        <v>0</v>
      </c>
      <c r="AQ253" s="212" t="str">
        <f>[1]GaC!S50</f>
        <v>EJ prévisionnelle: aujourd'hui  + 6 mois !</v>
      </c>
      <c r="AR253" s="100"/>
      <c r="AS253" s="101"/>
      <c r="AT253" s="102"/>
      <c r="AU253" s="103"/>
      <c r="AV253" s="104"/>
      <c r="AW253" s="105"/>
      <c r="AX253" s="106"/>
      <c r="AY253" s="106"/>
      <c r="AZ253" s="106"/>
      <c r="BA253" s="106"/>
      <c r="BB253" s="103"/>
      <c r="BC253" s="106"/>
      <c r="BD253" s="106"/>
      <c r="BE253" s="106"/>
      <c r="BF253" s="106"/>
      <c r="BG253" s="106"/>
      <c r="BH253" s="106"/>
      <c r="BI253" s="106"/>
    </row>
    <row r="254" spans="1:61" ht="13.5" hidden="1" customHeight="1" thickBot="1" x14ac:dyDescent="0.25">
      <c r="A254" s="82"/>
      <c r="B254" s="83"/>
      <c r="C254" s="206" t="str">
        <f t="shared" si="17"/>
        <v>Rue de la Gare 5a</v>
      </c>
      <c r="D254" s="206" t="str">
        <f t="shared" si="17"/>
        <v>Corcelles</v>
      </c>
      <c r="E254" s="206" t="str">
        <f t="shared" si="17"/>
        <v>-</v>
      </c>
      <c r="F254" s="85" t="str">
        <f>[1]GaC!A51</f>
        <v>0049-11</v>
      </c>
      <c r="G254" s="86" t="str">
        <f>[1]GaC!B51</f>
        <v>C5452</v>
      </c>
      <c r="H254" s="85" t="str">
        <f>[1]GaC!C51</f>
        <v>Place de parc intérieure simple</v>
      </c>
      <c r="I254" s="86" t="str">
        <f>[1]GaC!D51</f>
        <v>Sous-sol</v>
      </c>
      <c r="J254" s="86">
        <f>[1]GaC!E51</f>
        <v>4</v>
      </c>
      <c r="K254" s="207" t="str">
        <f>[1]GaC!F51</f>
        <v>-</v>
      </c>
      <c r="L254" s="88"/>
      <c r="M254" s="136" t="str">
        <f>[1]GaC!G51</f>
        <v>-</v>
      </c>
      <c r="N254" s="213" t="str">
        <f>[1]GaC!I51</f>
        <v>-</v>
      </c>
      <c r="O254" s="213" t="str">
        <f>[1]GaC!K51</f>
        <v>-</v>
      </c>
      <c r="P254" s="213" t="str">
        <f>[1]GaC!L51</f>
        <v>-</v>
      </c>
      <c r="Q254" s="213" t="str">
        <f>[1]GaC!M51</f>
        <v>-</v>
      </c>
      <c r="R254" s="90">
        <f>SUM(Tableau8[[#This Row],[Indicative
     /PPE]:[Autre]])</f>
        <v>0</v>
      </c>
      <c r="S254" s="89" t="s">
        <v>0</v>
      </c>
      <c r="T254" s="89" t="s">
        <v>0</v>
      </c>
      <c r="U254" s="89" t="s">
        <v>0</v>
      </c>
      <c r="V254" s="89" t="s">
        <v>0</v>
      </c>
      <c r="W254" s="89" t="s">
        <v>0</v>
      </c>
      <c r="X254" s="91">
        <f t="shared" si="14"/>
        <v>0</v>
      </c>
      <c r="Y254" s="89" t="s">
        <v>0</v>
      </c>
      <c r="Z254" s="89" t="s">
        <v>0</v>
      </c>
      <c r="AA254" s="89" t="s">
        <v>0</v>
      </c>
      <c r="AB254" s="91" t="s">
        <v>0</v>
      </c>
      <c r="AC254" s="89" t="s">
        <v>0</v>
      </c>
      <c r="AD254" s="89" t="s">
        <v>0</v>
      </c>
      <c r="AE254" s="89" t="s">
        <v>0</v>
      </c>
      <c r="AF254" s="89">
        <f t="shared" si="15"/>
        <v>0</v>
      </c>
      <c r="AG254" s="92"/>
      <c r="AH254" s="93">
        <f>[1]GaC!N51</f>
        <v>28000</v>
      </c>
      <c r="AI254" s="209">
        <v>0</v>
      </c>
      <c r="AJ254" s="209">
        <v>0</v>
      </c>
      <c r="AK254" s="209">
        <f>SUM(Tableau8[[#This Row],[Terrain
(a)]:[Construction
(b)]])</f>
        <v>0</v>
      </c>
      <c r="AL254" s="95"/>
      <c r="AM254" s="96" t="str">
        <f>[1]GaC!O51</f>
        <v>Jean-Baptiste Marie-Junie</v>
      </c>
      <c r="AN254" s="113" t="str">
        <f>[1]GaC!Q51</f>
        <v>Vendu</v>
      </c>
      <c r="AO254" s="210">
        <f>[1]GaC!R51</f>
        <v>39263</v>
      </c>
      <c r="AP254" s="211" t="s">
        <v>0</v>
      </c>
      <c r="AQ254" s="212" t="str">
        <f>[1]GaC!S51</f>
        <v>-</v>
      </c>
      <c r="AR254" s="100"/>
      <c r="AS254" s="101"/>
      <c r="AT254" s="102"/>
      <c r="AU254" s="103"/>
      <c r="AV254" s="104"/>
      <c r="AW254" s="105"/>
      <c r="AX254" s="106"/>
      <c r="AY254" s="106"/>
      <c r="AZ254" s="106"/>
      <c r="BA254" s="106"/>
      <c r="BB254" s="103"/>
      <c r="BC254" s="106"/>
      <c r="BD254" s="106"/>
      <c r="BE254" s="106"/>
      <c r="BF254" s="106"/>
      <c r="BG254" s="106"/>
      <c r="BH254" s="106"/>
      <c r="BI254" s="106"/>
    </row>
    <row r="255" spans="1:61" ht="13.5" hidden="1" customHeight="1" thickBot="1" x14ac:dyDescent="0.25">
      <c r="A255" s="82"/>
      <c r="B255" s="83"/>
      <c r="C255" s="206" t="str">
        <f t="shared" si="17"/>
        <v>Rue de la Gare 5a</v>
      </c>
      <c r="D255" s="206" t="str">
        <f t="shared" si="17"/>
        <v>Corcelles</v>
      </c>
      <c r="E255" s="206" t="str">
        <f t="shared" si="17"/>
        <v>-</v>
      </c>
      <c r="F255" s="85" t="str">
        <f>[1]GaC!A52</f>
        <v>0049-12</v>
      </c>
      <c r="G255" s="86" t="str">
        <f>[1]GaC!B52</f>
        <v>C5453</v>
      </c>
      <c r="H255" s="85" t="str">
        <f>[1]GaC!C52</f>
        <v>Place de parc intérieure simple</v>
      </c>
      <c r="I255" s="86" t="str">
        <f>[1]GaC!D52</f>
        <v>Sous-sol</v>
      </c>
      <c r="J255" s="86">
        <f>[1]GaC!E52</f>
        <v>5</v>
      </c>
      <c r="K255" s="207" t="str">
        <f>[1]GaC!F52</f>
        <v>-</v>
      </c>
      <c r="L255" s="88"/>
      <c r="M255" s="136" t="str">
        <f>[1]GaC!G52</f>
        <v>-</v>
      </c>
      <c r="N255" s="213" t="str">
        <f>[1]GaC!I52</f>
        <v>-</v>
      </c>
      <c r="O255" s="213" t="str">
        <f>[1]GaC!K52</f>
        <v>-</v>
      </c>
      <c r="P255" s="213" t="str">
        <f>[1]GaC!L52</f>
        <v>-</v>
      </c>
      <c r="Q255" s="213" t="str">
        <f>[1]GaC!M52</f>
        <v>-</v>
      </c>
      <c r="R255" s="90">
        <f>SUM(Tableau8[[#This Row],[Indicative
     /PPE]:[Autre]])</f>
        <v>0</v>
      </c>
      <c r="S255" s="89" t="s">
        <v>0</v>
      </c>
      <c r="T255" s="89" t="s">
        <v>0</v>
      </c>
      <c r="U255" s="89" t="s">
        <v>0</v>
      </c>
      <c r="V255" s="89" t="s">
        <v>0</v>
      </c>
      <c r="W255" s="89" t="s">
        <v>0</v>
      </c>
      <c r="X255" s="91">
        <f t="shared" si="14"/>
        <v>0</v>
      </c>
      <c r="Y255" s="89" t="s">
        <v>0</v>
      </c>
      <c r="Z255" s="89" t="s">
        <v>0</v>
      </c>
      <c r="AA255" s="89" t="s">
        <v>0</v>
      </c>
      <c r="AB255" s="91" t="s">
        <v>0</v>
      </c>
      <c r="AC255" s="89" t="s">
        <v>0</v>
      </c>
      <c r="AD255" s="89" t="s">
        <v>0</v>
      </c>
      <c r="AE255" s="89" t="s">
        <v>0</v>
      </c>
      <c r="AF255" s="89">
        <f t="shared" si="15"/>
        <v>0</v>
      </c>
      <c r="AG255" s="92"/>
      <c r="AH255" s="93">
        <f>[1]GaC!N52</f>
        <v>28000</v>
      </c>
      <c r="AI255" s="209">
        <v>0</v>
      </c>
      <c r="AJ255" s="209">
        <v>0</v>
      </c>
      <c r="AK255" s="209">
        <f>SUM(Tableau8[[#This Row],[Terrain
(a)]:[Construction
(b)]])</f>
        <v>0</v>
      </c>
      <c r="AL255" s="95"/>
      <c r="AM255" s="96" t="str">
        <f>[1]GaC!O52</f>
        <v>Jeanneret Isabelle</v>
      </c>
      <c r="AN255" s="113" t="str">
        <f>[1]GaC!Q52</f>
        <v>Vendu</v>
      </c>
      <c r="AO255" s="210">
        <f>[1]GaC!R52</f>
        <v>40999</v>
      </c>
      <c r="AP255" s="211" t="s">
        <v>0</v>
      </c>
      <c r="AQ255" s="212" t="str">
        <f>[1]GaC!S52</f>
        <v>-</v>
      </c>
      <c r="AR255" s="100"/>
      <c r="AS255" s="101"/>
      <c r="AT255" s="102"/>
      <c r="AU255" s="103"/>
      <c r="AV255" s="104"/>
      <c r="AW255" s="105"/>
      <c r="AX255" s="106"/>
      <c r="AY255" s="106"/>
      <c r="AZ255" s="106"/>
      <c r="BA255" s="106"/>
      <c r="BB255" s="103"/>
      <c r="BC255" s="106"/>
      <c r="BD255" s="106"/>
      <c r="BE255" s="106"/>
      <c r="BF255" s="106"/>
      <c r="BG255" s="106"/>
      <c r="BH255" s="106"/>
      <c r="BI255" s="106"/>
    </row>
    <row r="256" spans="1:61" ht="13.5" hidden="1" customHeight="1" thickBot="1" x14ac:dyDescent="0.25">
      <c r="A256" s="82"/>
      <c r="B256" s="83"/>
      <c r="C256" s="206" t="str">
        <f t="shared" si="17"/>
        <v>Rue de la Gare 5a</v>
      </c>
      <c r="D256" s="206" t="str">
        <f t="shared" si="17"/>
        <v>Corcelles</v>
      </c>
      <c r="E256" s="206" t="str">
        <f t="shared" si="17"/>
        <v>-</v>
      </c>
      <c r="F256" s="85" t="str">
        <f>[1]GaC!A53</f>
        <v>0049-13</v>
      </c>
      <c r="G256" s="86" t="str">
        <f>[1]GaC!B53</f>
        <v>C5454</v>
      </c>
      <c r="H256" s="85" t="str">
        <f>[1]GaC!C53</f>
        <v>Place de parc intérieure simple</v>
      </c>
      <c r="I256" s="86" t="str">
        <f>[1]GaC!D53</f>
        <v>Sous-sol</v>
      </c>
      <c r="J256" s="86">
        <f>[1]GaC!E53</f>
        <v>6</v>
      </c>
      <c r="K256" s="207" t="str">
        <f>[1]GaC!F53</f>
        <v>-</v>
      </c>
      <c r="L256" s="88"/>
      <c r="M256" s="136" t="str">
        <f>[1]GaC!G53</f>
        <v>-</v>
      </c>
      <c r="N256" s="213" t="str">
        <f>[1]GaC!I53</f>
        <v>-</v>
      </c>
      <c r="O256" s="213" t="str">
        <f>[1]GaC!K53</f>
        <v>-</v>
      </c>
      <c r="P256" s="213" t="str">
        <f>[1]GaC!L53</f>
        <v>-</v>
      </c>
      <c r="Q256" s="213" t="str">
        <f>[1]GaC!M53</f>
        <v>-</v>
      </c>
      <c r="R256" s="90">
        <f>SUM(Tableau8[[#This Row],[Indicative
     /PPE]:[Autre]])</f>
        <v>0</v>
      </c>
      <c r="S256" s="89" t="s">
        <v>0</v>
      </c>
      <c r="T256" s="89" t="s">
        <v>0</v>
      </c>
      <c r="U256" s="89" t="s">
        <v>0</v>
      </c>
      <c r="V256" s="89" t="s">
        <v>0</v>
      </c>
      <c r="W256" s="89" t="s">
        <v>0</v>
      </c>
      <c r="X256" s="91">
        <f t="shared" si="14"/>
        <v>0</v>
      </c>
      <c r="Y256" s="89" t="s">
        <v>0</v>
      </c>
      <c r="Z256" s="89" t="s">
        <v>0</v>
      </c>
      <c r="AA256" s="89" t="s">
        <v>0</v>
      </c>
      <c r="AB256" s="91" t="s">
        <v>0</v>
      </c>
      <c r="AC256" s="89" t="s">
        <v>0</v>
      </c>
      <c r="AD256" s="89" t="s">
        <v>0</v>
      </c>
      <c r="AE256" s="89" t="s">
        <v>0</v>
      </c>
      <c r="AF256" s="89">
        <f t="shared" si="15"/>
        <v>0</v>
      </c>
      <c r="AG256" s="92"/>
      <c r="AH256" s="93">
        <f>[1]GaC!N53</f>
        <v>28000</v>
      </c>
      <c r="AI256" s="209">
        <v>0</v>
      </c>
      <c r="AJ256" s="209">
        <v>0</v>
      </c>
      <c r="AK256" s="209">
        <f>SUM(Tableau8[[#This Row],[Terrain
(a)]:[Construction
(b)]])</f>
        <v>0</v>
      </c>
      <c r="AL256" s="95"/>
      <c r="AM256" s="96" t="str">
        <f>[1]GaC!O53</f>
        <v>-</v>
      </c>
      <c r="AN256" s="113" t="str">
        <f>[1]GaC!Q53</f>
        <v>A vendre</v>
      </c>
      <c r="AO256" s="210">
        <f>[1]GaC!R53</f>
        <v>43105</v>
      </c>
      <c r="AP256" s="211" t="s">
        <v>0</v>
      </c>
      <c r="AQ256" s="212" t="str">
        <f>[1]GaC!S53</f>
        <v>EJ prévisionnelle: aujourd'hui  + 6 mois !</v>
      </c>
      <c r="AR256" s="100"/>
      <c r="AS256" s="101"/>
      <c r="AT256" s="102"/>
      <c r="AU256" s="103"/>
      <c r="AV256" s="104"/>
      <c r="AW256" s="105"/>
      <c r="AX256" s="106"/>
      <c r="AY256" s="106"/>
      <c r="AZ256" s="106"/>
      <c r="BA256" s="106"/>
      <c r="BB256" s="103"/>
      <c r="BC256" s="106"/>
      <c r="BD256" s="106"/>
      <c r="BE256" s="106"/>
      <c r="BF256" s="106"/>
      <c r="BG256" s="106"/>
      <c r="BH256" s="106"/>
      <c r="BI256" s="106"/>
    </row>
    <row r="257" spans="1:75" ht="13.5" hidden="1" customHeight="1" thickBot="1" x14ac:dyDescent="0.25">
      <c r="A257" s="82"/>
      <c r="B257" s="83"/>
      <c r="C257" s="206" t="str">
        <f t="shared" si="17"/>
        <v>Rue de la Gare 5a</v>
      </c>
      <c r="D257" s="206" t="str">
        <f t="shared" si="17"/>
        <v>Corcelles</v>
      </c>
      <c r="E257" s="206" t="str">
        <f t="shared" si="17"/>
        <v>-</v>
      </c>
      <c r="F257" s="85" t="str">
        <f>[1]GaC!A54</f>
        <v>0049-14</v>
      </c>
      <c r="G257" s="86" t="str">
        <f>[1]GaC!B54</f>
        <v>C5455</v>
      </c>
      <c r="H257" s="85" t="str">
        <f>[1]GaC!C54</f>
        <v>Place de parc intérieure simple</v>
      </c>
      <c r="I257" s="86" t="str">
        <f>[1]GaC!D54</f>
        <v>Sous-sol</v>
      </c>
      <c r="J257" s="86">
        <f>[1]GaC!E54</f>
        <v>7</v>
      </c>
      <c r="K257" s="207" t="str">
        <f>[1]GaC!F54</f>
        <v>-</v>
      </c>
      <c r="L257" s="88"/>
      <c r="M257" s="136" t="str">
        <f>[1]GaC!G54</f>
        <v>-</v>
      </c>
      <c r="N257" s="213" t="str">
        <f>[1]GaC!I54</f>
        <v>-</v>
      </c>
      <c r="O257" s="213" t="str">
        <f>[1]GaC!K54</f>
        <v>-</v>
      </c>
      <c r="P257" s="213" t="str">
        <f>[1]GaC!L54</f>
        <v>-</v>
      </c>
      <c r="Q257" s="213" t="str">
        <f>[1]GaC!M54</f>
        <v>-</v>
      </c>
      <c r="R257" s="90">
        <f>SUM(Tableau8[[#This Row],[Indicative
     /PPE]:[Autre]])</f>
        <v>0</v>
      </c>
      <c r="S257" s="89" t="s">
        <v>0</v>
      </c>
      <c r="T257" s="89" t="s">
        <v>0</v>
      </c>
      <c r="U257" s="89" t="s">
        <v>0</v>
      </c>
      <c r="V257" s="89" t="s">
        <v>0</v>
      </c>
      <c r="W257" s="89" t="s">
        <v>0</v>
      </c>
      <c r="X257" s="91">
        <f t="shared" si="14"/>
        <v>0</v>
      </c>
      <c r="Y257" s="89" t="s">
        <v>0</v>
      </c>
      <c r="Z257" s="89" t="s">
        <v>0</v>
      </c>
      <c r="AA257" s="89" t="s">
        <v>0</v>
      </c>
      <c r="AB257" s="91" t="s">
        <v>0</v>
      </c>
      <c r="AC257" s="89" t="s">
        <v>0</v>
      </c>
      <c r="AD257" s="89" t="s">
        <v>0</v>
      </c>
      <c r="AE257" s="89" t="s">
        <v>0</v>
      </c>
      <c r="AF257" s="89">
        <f t="shared" si="15"/>
        <v>0</v>
      </c>
      <c r="AG257" s="92"/>
      <c r="AH257" s="93">
        <f>[1]GaC!N54</f>
        <v>28000</v>
      </c>
      <c r="AI257" s="209">
        <v>0</v>
      </c>
      <c r="AJ257" s="209">
        <v>0</v>
      </c>
      <c r="AK257" s="209">
        <f>SUM(Tableau8[[#This Row],[Terrain
(a)]:[Construction
(b)]])</f>
        <v>0</v>
      </c>
      <c r="AL257" s="95"/>
      <c r="AM257" s="96" t="str">
        <f>[1]GaC!O54</f>
        <v>Ricci Fabienne et Charles</v>
      </c>
      <c r="AN257" s="113" t="str">
        <f>[1]GaC!Q54</f>
        <v>Vendu</v>
      </c>
      <c r="AO257" s="210">
        <f>[1]GaC!R54</f>
        <v>39538</v>
      </c>
      <c r="AP257" s="211" t="s">
        <v>0</v>
      </c>
      <c r="AQ257" s="212" t="str">
        <f>[1]GaC!S54</f>
        <v>-</v>
      </c>
      <c r="AR257" s="100"/>
      <c r="AS257" s="101"/>
      <c r="AT257" s="102"/>
      <c r="AU257" s="103"/>
      <c r="AV257" s="104"/>
      <c r="AW257" s="105"/>
      <c r="AX257" s="106"/>
      <c r="AY257" s="106"/>
      <c r="AZ257" s="106"/>
      <c r="BA257" s="106"/>
      <c r="BB257" s="103"/>
      <c r="BC257" s="106"/>
      <c r="BD257" s="106"/>
      <c r="BE257" s="106"/>
      <c r="BF257" s="106"/>
      <c r="BG257" s="106"/>
      <c r="BH257" s="106"/>
      <c r="BI257" s="106"/>
    </row>
    <row r="258" spans="1:75" ht="13.5" hidden="1" customHeight="1" thickBot="1" x14ac:dyDescent="0.25">
      <c r="A258" s="82"/>
      <c r="B258" s="83"/>
      <c r="C258" s="206" t="str">
        <f t="shared" si="17"/>
        <v>Rue de la Gare 5a</v>
      </c>
      <c r="D258" s="206" t="str">
        <f t="shared" si="17"/>
        <v>Corcelles</v>
      </c>
      <c r="E258" s="85" t="str">
        <f t="shared" si="17"/>
        <v>-</v>
      </c>
      <c r="F258" s="85" t="str">
        <f>[1]GaC!A55</f>
        <v>0049-15</v>
      </c>
      <c r="G258" s="86" t="str">
        <f>[1]GaC!B55</f>
        <v>C5456</v>
      </c>
      <c r="H258" s="85" t="str">
        <f>[1]GaC!C55</f>
        <v>Place de parc intérieure simple</v>
      </c>
      <c r="I258" s="86" t="str">
        <f>[1]GaC!D55</f>
        <v>Sous-sol</v>
      </c>
      <c r="J258" s="86">
        <f>[1]GaC!E55</f>
        <v>8</v>
      </c>
      <c r="K258" s="207" t="str">
        <f>[1]GaC!F55</f>
        <v>-</v>
      </c>
      <c r="L258" s="88"/>
      <c r="M258" s="136" t="str">
        <f>[1]GaC!G55</f>
        <v>-</v>
      </c>
      <c r="N258" s="213" t="str">
        <f>[1]GaC!I55</f>
        <v>-</v>
      </c>
      <c r="O258" s="213" t="str">
        <f>[1]GaC!K55</f>
        <v>-</v>
      </c>
      <c r="P258" s="213" t="str">
        <f>[1]GaC!L55</f>
        <v>-</v>
      </c>
      <c r="Q258" s="213" t="str">
        <f>[1]GaC!M55</f>
        <v>-</v>
      </c>
      <c r="R258" s="90">
        <f>SUM(Tableau8[[#This Row],[Indicative
     /PPE]:[Autre]])</f>
        <v>0</v>
      </c>
      <c r="S258" s="89" t="s">
        <v>0</v>
      </c>
      <c r="T258" s="89" t="s">
        <v>0</v>
      </c>
      <c r="U258" s="89" t="s">
        <v>0</v>
      </c>
      <c r="V258" s="89" t="s">
        <v>0</v>
      </c>
      <c r="W258" s="89" t="s">
        <v>0</v>
      </c>
      <c r="X258" s="91">
        <f t="shared" si="14"/>
        <v>0</v>
      </c>
      <c r="Y258" s="89" t="s">
        <v>0</v>
      </c>
      <c r="Z258" s="89" t="s">
        <v>0</v>
      </c>
      <c r="AA258" s="89" t="s">
        <v>0</v>
      </c>
      <c r="AB258" s="91" t="s">
        <v>0</v>
      </c>
      <c r="AC258" s="89" t="s">
        <v>0</v>
      </c>
      <c r="AD258" s="89" t="s">
        <v>0</v>
      </c>
      <c r="AE258" s="89" t="s">
        <v>0</v>
      </c>
      <c r="AF258" s="89">
        <f t="shared" si="15"/>
        <v>0</v>
      </c>
      <c r="AG258" s="92"/>
      <c r="AH258" s="93">
        <f>[1]GaC!N55</f>
        <v>35000</v>
      </c>
      <c r="AI258" s="209">
        <v>0</v>
      </c>
      <c r="AJ258" s="209">
        <v>0</v>
      </c>
      <c r="AK258" s="209">
        <f>SUM(Tableau8[[#This Row],[Terrain
(a)]:[Construction
(b)]])</f>
        <v>0</v>
      </c>
      <c r="AL258" s="95"/>
      <c r="AM258" s="96" t="str">
        <f>[1]GaC!O55</f>
        <v>Manic Sandra et Dragan</v>
      </c>
      <c r="AN258" s="113" t="str">
        <f>[1]GaC!Q55</f>
        <v>Vendu</v>
      </c>
      <c r="AO258" s="210">
        <f>[1]GaC!R55</f>
        <v>40421</v>
      </c>
      <c r="AP258" s="211" t="s">
        <v>0</v>
      </c>
      <c r="AQ258" s="212" t="str">
        <f>[1]GaC!S55</f>
        <v>-</v>
      </c>
      <c r="AR258" s="100"/>
      <c r="AS258" s="101"/>
      <c r="AT258" s="102"/>
      <c r="AU258" s="103"/>
      <c r="AV258" s="104"/>
      <c r="AW258" s="105"/>
      <c r="AX258" s="106"/>
      <c r="AY258" s="106"/>
      <c r="AZ258" s="106"/>
      <c r="BA258" s="106"/>
      <c r="BB258" s="103"/>
      <c r="BC258" s="106"/>
      <c r="BD258" s="106"/>
      <c r="BE258" s="106"/>
      <c r="BF258" s="106"/>
      <c r="BG258" s="106"/>
      <c r="BH258" s="106"/>
      <c r="BI258" s="106"/>
    </row>
    <row r="259" spans="1:75" s="215" customFormat="1" ht="13.5" hidden="1" customHeight="1" thickBot="1" x14ac:dyDescent="0.25">
      <c r="A259" s="82"/>
      <c r="B259" s="83"/>
      <c r="C259" s="206" t="str">
        <f t="shared" si="17"/>
        <v>Rue de la Gare 5a</v>
      </c>
      <c r="D259" s="206" t="str">
        <f t="shared" si="17"/>
        <v>Corcelles</v>
      </c>
      <c r="E259" s="206" t="str">
        <f t="shared" si="17"/>
        <v>-</v>
      </c>
      <c r="F259" s="85" t="str">
        <f>[1]GaC!A56</f>
        <v>0049-16</v>
      </c>
      <c r="G259" s="86" t="str">
        <f>[1]GaC!B56</f>
        <v>S12255</v>
      </c>
      <c r="H259" s="85" t="str">
        <f>[1]GaC!C56</f>
        <v>Place de parc extérieure simple</v>
      </c>
      <c r="I259" s="86">
        <v>3</v>
      </c>
      <c r="J259" s="86">
        <f>[1]GaC!E56</f>
        <v>1</v>
      </c>
      <c r="K259" s="207" t="str">
        <f>[1]GaC!F56</f>
        <v>-</v>
      </c>
      <c r="L259" s="88"/>
      <c r="M259" s="136" t="str">
        <f>[1]GaC!G56</f>
        <v>-</v>
      </c>
      <c r="N259" s="213" t="str">
        <f>[1]GaC!I56</f>
        <v>-</v>
      </c>
      <c r="O259" s="213" t="str">
        <f>[1]GaC!K56</f>
        <v>-</v>
      </c>
      <c r="P259" s="213" t="str">
        <f>[1]GaC!L56</f>
        <v>-</v>
      </c>
      <c r="Q259" s="213" t="str">
        <f>[1]GaC!M56</f>
        <v>-</v>
      </c>
      <c r="R259" s="90">
        <f>SUM(Tableau8[[#This Row],[Indicative
     /PPE]:[Autre]])</f>
        <v>0</v>
      </c>
      <c r="S259" s="89" t="s">
        <v>0</v>
      </c>
      <c r="T259" s="89" t="s">
        <v>0</v>
      </c>
      <c r="U259" s="89" t="s">
        <v>0</v>
      </c>
      <c r="V259" s="89" t="s">
        <v>0</v>
      </c>
      <c r="W259" s="89" t="s">
        <v>0</v>
      </c>
      <c r="X259" s="91">
        <f t="shared" si="14"/>
        <v>0</v>
      </c>
      <c r="Y259" s="89" t="s">
        <v>0</v>
      </c>
      <c r="Z259" s="89" t="s">
        <v>0</v>
      </c>
      <c r="AA259" s="89" t="s">
        <v>0</v>
      </c>
      <c r="AB259" s="91" t="s">
        <v>0</v>
      </c>
      <c r="AC259" s="89" t="s">
        <v>0</v>
      </c>
      <c r="AD259" s="89" t="s">
        <v>0</v>
      </c>
      <c r="AE259" s="89" t="s">
        <v>0</v>
      </c>
      <c r="AF259" s="89">
        <f t="shared" si="15"/>
        <v>0</v>
      </c>
      <c r="AG259" s="92"/>
      <c r="AH259" s="93">
        <f>[1]GaC!N56</f>
        <v>0</v>
      </c>
      <c r="AI259" s="209">
        <v>0</v>
      </c>
      <c r="AJ259" s="209">
        <v>0</v>
      </c>
      <c r="AK259" s="209">
        <f>SUM(Tableau8[[#This Row],[Terrain
(a)]:[Construction
(b)]])</f>
        <v>0</v>
      </c>
      <c r="AL259" s="95"/>
      <c r="AM259" s="96" t="str">
        <f>[1]GaC!O56</f>
        <v>-</v>
      </c>
      <c r="AN259" s="113" t="str">
        <f>[1]GaC!Q56</f>
        <v>A vendre</v>
      </c>
      <c r="AO259" s="210">
        <f>[1]GaC!R56</f>
        <v>43105</v>
      </c>
      <c r="AP259" s="211" t="s">
        <v>0</v>
      </c>
      <c r="AQ259" s="212" t="str">
        <f>[1]GaC!S56</f>
        <v>EJ prévisionnelle: aujourd'hui  + 6 mois !</v>
      </c>
      <c r="AR259" s="100"/>
      <c r="AS259" s="101"/>
      <c r="AT259" s="102"/>
      <c r="AU259" s="103"/>
      <c r="AV259" s="104"/>
      <c r="AW259" s="105"/>
      <c r="AX259" s="106"/>
      <c r="AY259" s="106"/>
      <c r="AZ259" s="106"/>
      <c r="BA259" s="106"/>
      <c r="BB259" s="103"/>
      <c r="BC259" s="106"/>
      <c r="BD259" s="106"/>
      <c r="BE259" s="106"/>
      <c r="BF259" s="106"/>
      <c r="BG259" s="106"/>
      <c r="BH259" s="106"/>
      <c r="BI259" s="106"/>
      <c r="BJ259" s="214"/>
      <c r="BK259" s="214"/>
      <c r="BL259" s="214"/>
      <c r="BM259" s="214"/>
      <c r="BN259" s="214"/>
      <c r="BO259" s="214"/>
      <c r="BP259" s="214"/>
      <c r="BQ259" s="214"/>
      <c r="BR259" s="214"/>
      <c r="BS259" s="214"/>
      <c r="BT259" s="214"/>
      <c r="BU259" s="214"/>
      <c r="BV259" s="214"/>
      <c r="BW259" s="214"/>
    </row>
    <row r="260" spans="1:75" ht="13.5" hidden="1" customHeight="1" thickBot="1" x14ac:dyDescent="0.25">
      <c r="A260" s="82"/>
      <c r="B260" s="83"/>
      <c r="C260" s="216" t="str">
        <f t="shared" si="17"/>
        <v>Rue de la Gare 5a</v>
      </c>
      <c r="D260" s="117" t="str">
        <f t="shared" si="17"/>
        <v>Corcelles</v>
      </c>
      <c r="E260" s="117" t="str">
        <f t="shared" si="17"/>
        <v>-</v>
      </c>
      <c r="F260" s="117" t="str">
        <f>[1]GaC!A57</f>
        <v>0049-17</v>
      </c>
      <c r="G260" s="118" t="str">
        <f>[1]GaC!B57</f>
        <v>S12256</v>
      </c>
      <c r="H260" s="117" t="str">
        <f>[1]GaC!C57</f>
        <v>Place de parc extérieure simple</v>
      </c>
      <c r="I260" s="118">
        <v>3</v>
      </c>
      <c r="J260" s="118">
        <f>[1]GaC!E57</f>
        <v>2</v>
      </c>
      <c r="K260" s="217" t="str">
        <f>[1]GaC!F57</f>
        <v>-</v>
      </c>
      <c r="L260" s="88"/>
      <c r="M260" s="140" t="str">
        <f>[1]GaC!G57</f>
        <v>-</v>
      </c>
      <c r="N260" s="218" t="str">
        <f>[1]GaC!I57</f>
        <v>-</v>
      </c>
      <c r="O260" s="218" t="str">
        <f>[1]GaC!K57</f>
        <v>-</v>
      </c>
      <c r="P260" s="218" t="str">
        <f>[1]GaC!L57</f>
        <v>-</v>
      </c>
      <c r="Q260" s="218" t="str">
        <f>[1]GaC!M57</f>
        <v>-</v>
      </c>
      <c r="R260" s="121">
        <f>SUM(Tableau8[[#This Row],[Indicative
     /PPE]:[Autre]])</f>
        <v>0</v>
      </c>
      <c r="S260" s="120" t="s">
        <v>0</v>
      </c>
      <c r="T260" s="120" t="s">
        <v>0</v>
      </c>
      <c r="U260" s="120" t="s">
        <v>0</v>
      </c>
      <c r="V260" s="120" t="s">
        <v>0</v>
      </c>
      <c r="W260" s="120" t="s">
        <v>0</v>
      </c>
      <c r="X260" s="122">
        <f t="shared" si="14"/>
        <v>0</v>
      </c>
      <c r="Y260" s="123" t="s">
        <v>0</v>
      </c>
      <c r="Z260" s="120" t="s">
        <v>0</v>
      </c>
      <c r="AA260" s="120" t="s">
        <v>0</v>
      </c>
      <c r="AB260" s="122" t="s">
        <v>0</v>
      </c>
      <c r="AC260" s="120" t="s">
        <v>0</v>
      </c>
      <c r="AD260" s="120" t="s">
        <v>0</v>
      </c>
      <c r="AE260" s="120" t="s">
        <v>0</v>
      </c>
      <c r="AF260" s="120">
        <f t="shared" si="15"/>
        <v>0</v>
      </c>
      <c r="AG260" s="92"/>
      <c r="AH260" s="124">
        <f>[1]GaC!N57</f>
        <v>0</v>
      </c>
      <c r="AI260" s="141">
        <v>0</v>
      </c>
      <c r="AJ260" s="141">
        <v>0</v>
      </c>
      <c r="AK260" s="141">
        <f>SUM(Tableau8[[#This Row],[Terrain
(a)]:[Construction
(b)]])</f>
        <v>0</v>
      </c>
      <c r="AL260" s="95"/>
      <c r="AM260" s="127" t="str">
        <f>[1]GaC!O57</f>
        <v>-</v>
      </c>
      <c r="AN260" s="134" t="str">
        <f>[1]GaC!Q57</f>
        <v>A vendre</v>
      </c>
      <c r="AO260" s="128">
        <f>[1]GaC!R57</f>
        <v>43105</v>
      </c>
      <c r="AP260" s="129" t="s">
        <v>0</v>
      </c>
      <c r="AQ260" s="219" t="str">
        <f>[1]GaC!S57</f>
        <v>EJ prévisionnelle: aujourd'hui  + 6 mois !</v>
      </c>
      <c r="AR260" s="100"/>
      <c r="AS260" s="131"/>
      <c r="AT260" s="132"/>
      <c r="AU260" s="132"/>
      <c r="AV260" s="133"/>
      <c r="AW260" s="116"/>
      <c r="AX260" s="134"/>
      <c r="AY260" s="134"/>
      <c r="AZ260" s="134"/>
      <c r="BA260" s="134"/>
      <c r="BB260" s="132"/>
      <c r="BC260" s="134"/>
      <c r="BD260" s="134"/>
      <c r="BE260" s="134"/>
      <c r="BF260" s="134"/>
      <c r="BG260" s="134"/>
      <c r="BH260" s="134"/>
      <c r="BI260" s="134"/>
    </row>
    <row r="261" spans="1:75" ht="13.5" customHeight="1" thickBot="1" x14ac:dyDescent="0.25">
      <c r="A261" s="82"/>
      <c r="B261" s="83"/>
      <c r="C261" s="153" t="s">
        <v>588</v>
      </c>
      <c r="D261" s="153" t="s">
        <v>589</v>
      </c>
      <c r="E261" s="85" t="s">
        <v>590</v>
      </c>
      <c r="F261" s="85" t="s">
        <v>591</v>
      </c>
      <c r="G261" s="86">
        <v>9108</v>
      </c>
      <c r="H261" s="153" t="s">
        <v>382</v>
      </c>
      <c r="I261" s="157">
        <v>2</v>
      </c>
      <c r="J261" s="113" t="s">
        <v>0</v>
      </c>
      <c r="K261" s="220">
        <v>5.5</v>
      </c>
      <c r="L261" s="88"/>
      <c r="M261" s="110" t="s">
        <v>0</v>
      </c>
      <c r="N261" s="110" t="s">
        <v>0</v>
      </c>
      <c r="O261" s="110" t="s">
        <v>0</v>
      </c>
      <c r="P261" s="110" t="s">
        <v>0</v>
      </c>
      <c r="Q261" s="110" t="s">
        <v>0</v>
      </c>
      <c r="R261" s="108">
        <f>SUM(Tableau8[[#This Row],[Indicative
     /PPE]:[Autre]])</f>
        <v>0</v>
      </c>
      <c r="S261" s="110">
        <v>481</v>
      </c>
      <c r="T261" s="110" t="s">
        <v>0</v>
      </c>
      <c r="U261" s="110" t="s">
        <v>0</v>
      </c>
      <c r="V261" s="110" t="s">
        <v>0</v>
      </c>
      <c r="W261" s="110" t="s">
        <v>0</v>
      </c>
      <c r="X261" s="109">
        <f t="shared" si="14"/>
        <v>481</v>
      </c>
      <c r="Y261" s="110" t="s">
        <v>0</v>
      </c>
      <c r="Z261" s="110" t="s">
        <v>0</v>
      </c>
      <c r="AA261" s="110" t="s">
        <v>0</v>
      </c>
      <c r="AB261" s="109" t="s">
        <v>0</v>
      </c>
      <c r="AC261" s="110" t="s">
        <v>0</v>
      </c>
      <c r="AD261" s="110" t="s">
        <v>0</v>
      </c>
      <c r="AE261" s="110" t="s">
        <v>0</v>
      </c>
      <c r="AF261" s="110">
        <f t="shared" si="15"/>
        <v>0</v>
      </c>
      <c r="AG261" s="92"/>
      <c r="AH261" s="111">
        <v>0</v>
      </c>
      <c r="AI261" s="111">
        <v>50000</v>
      </c>
      <c r="AJ261" s="111">
        <v>550000</v>
      </c>
      <c r="AK261" s="111">
        <f>SUM(Tableau8[[#This Row],[Terrain
(a)]:[Construction
(b)]])</f>
        <v>600000</v>
      </c>
      <c r="AL261" s="95"/>
      <c r="AM261" s="147" t="s">
        <v>592</v>
      </c>
      <c r="AN261" s="157" t="s">
        <v>421</v>
      </c>
      <c r="AO261" s="97">
        <v>41182</v>
      </c>
      <c r="AP261" s="158" t="s">
        <v>0</v>
      </c>
      <c r="AQ261" s="113" t="s">
        <v>0</v>
      </c>
      <c r="AR261" s="100"/>
      <c r="AS261" s="101" t="str">
        <f>Tableau8[[#This Row],[Adresse]]</f>
        <v>Rue Girardet 2b</v>
      </c>
      <c r="AT261" s="174">
        <v>39083</v>
      </c>
      <c r="AU261" s="174">
        <v>41455</v>
      </c>
      <c r="AV261" s="175">
        <f>Tableau8[[#This Row],[Fin]]-Tableau8[[#This Row],[Début]]</f>
        <v>2372</v>
      </c>
      <c r="AW261" s="176"/>
      <c r="AX261" s="177"/>
      <c r="AY261" s="177"/>
      <c r="AZ261" s="177"/>
      <c r="BA261" s="177"/>
      <c r="BB261" s="174"/>
      <c r="BC261" s="177"/>
      <c r="BD261" s="177"/>
      <c r="BE261" s="177"/>
      <c r="BF261" s="177"/>
      <c r="BG261" s="177"/>
      <c r="BH261" s="177"/>
      <c r="BI261" s="177"/>
    </row>
    <row r="262" spans="1:75" ht="13.5" customHeight="1" thickBot="1" x14ac:dyDescent="0.25">
      <c r="A262" s="82"/>
      <c r="B262" s="83"/>
      <c r="C262" s="221" t="s">
        <v>593</v>
      </c>
      <c r="D262" s="159" t="s">
        <v>589</v>
      </c>
      <c r="E262" s="117" t="s">
        <v>590</v>
      </c>
      <c r="F262" s="117" t="s">
        <v>594</v>
      </c>
      <c r="G262" s="118">
        <v>9107</v>
      </c>
      <c r="H262" s="159" t="s">
        <v>382</v>
      </c>
      <c r="I262" s="182">
        <v>3</v>
      </c>
      <c r="J262" s="134" t="s">
        <v>0</v>
      </c>
      <c r="K262" s="222">
        <v>5.5</v>
      </c>
      <c r="L262" s="88"/>
      <c r="M262" s="162" t="s">
        <v>0</v>
      </c>
      <c r="N262" s="163" t="s">
        <v>0</v>
      </c>
      <c r="O262" s="163" t="s">
        <v>0</v>
      </c>
      <c r="P262" s="163" t="s">
        <v>0</v>
      </c>
      <c r="Q262" s="163" t="s">
        <v>0</v>
      </c>
      <c r="R262" s="164">
        <f>SUM(Tableau8[[#This Row],[Indicative
     /PPE]:[Autre]])</f>
        <v>0</v>
      </c>
      <c r="S262" s="163">
        <v>559</v>
      </c>
      <c r="T262" s="163" t="s">
        <v>0</v>
      </c>
      <c r="U262" s="163" t="s">
        <v>0</v>
      </c>
      <c r="V262" s="163" t="s">
        <v>0</v>
      </c>
      <c r="W262" s="163" t="s">
        <v>0</v>
      </c>
      <c r="X262" s="166">
        <f t="shared" ref="X262:X325" si="18">SUM(S262:W262)</f>
        <v>559</v>
      </c>
      <c r="Y262" s="163" t="s">
        <v>0</v>
      </c>
      <c r="Z262" s="163" t="s">
        <v>0</v>
      </c>
      <c r="AA262" s="163" t="s">
        <v>0</v>
      </c>
      <c r="AB262" s="166" t="s">
        <v>0</v>
      </c>
      <c r="AC262" s="163" t="s">
        <v>0</v>
      </c>
      <c r="AD262" s="163" t="s">
        <v>0</v>
      </c>
      <c r="AE262" s="163" t="s">
        <v>0</v>
      </c>
      <c r="AF262" s="163">
        <f t="shared" ref="AF262:AF325" si="19">SUM(AC262:AE262)</f>
        <v>0</v>
      </c>
      <c r="AG262" s="92"/>
      <c r="AH262" s="181">
        <v>0</v>
      </c>
      <c r="AI262" s="181">
        <v>70000</v>
      </c>
      <c r="AJ262" s="181">
        <v>533000</v>
      </c>
      <c r="AK262" s="170">
        <f>SUM(Tableau8[[#This Row],[Terrain
(a)]:[Construction
(b)]])</f>
        <v>603000</v>
      </c>
      <c r="AL262" s="95"/>
      <c r="AM262" s="223" t="s">
        <v>595</v>
      </c>
      <c r="AN262" s="182" t="s">
        <v>421</v>
      </c>
      <c r="AO262" s="128">
        <v>41455</v>
      </c>
      <c r="AP262" s="172" t="s">
        <v>0</v>
      </c>
      <c r="AQ262" s="134" t="s">
        <v>0</v>
      </c>
      <c r="AR262" s="100"/>
      <c r="AS262" s="131" t="str">
        <f>Tableau8[[#This Row],[Adresse]]</f>
        <v>Rue Hans-Christian Andersen 4</v>
      </c>
      <c r="AT262" s="132">
        <f>AT261</f>
        <v>39083</v>
      </c>
      <c r="AU262" s="132">
        <f>AU261</f>
        <v>41455</v>
      </c>
      <c r="AV262" s="133">
        <f>AV261</f>
        <v>2372</v>
      </c>
      <c r="AW262" s="116"/>
      <c r="AX262" s="134"/>
      <c r="AY262" s="134"/>
      <c r="AZ262" s="134"/>
      <c r="BA262" s="134"/>
      <c r="BB262" s="132"/>
      <c r="BC262" s="134"/>
      <c r="BD262" s="134"/>
      <c r="BE262" s="134"/>
      <c r="BF262" s="134"/>
      <c r="BG262" s="134"/>
      <c r="BH262" s="134"/>
      <c r="BI262" s="134"/>
    </row>
    <row r="263" spans="1:75" ht="13.5" hidden="1" customHeight="1" thickBot="1" x14ac:dyDescent="0.25">
      <c r="A263" s="82"/>
      <c r="B263" s="83"/>
      <c r="C263" s="153" t="s">
        <v>596</v>
      </c>
      <c r="D263" s="153" t="s">
        <v>71</v>
      </c>
      <c r="E263" s="85" t="s">
        <v>597</v>
      </c>
      <c r="F263" s="85" t="s">
        <v>598</v>
      </c>
      <c r="G263" s="86" t="s">
        <v>599</v>
      </c>
      <c r="H263" s="153" t="s">
        <v>78</v>
      </c>
      <c r="I263" s="157" t="s">
        <v>86</v>
      </c>
      <c r="J263" s="113" t="s">
        <v>193</v>
      </c>
      <c r="K263" s="220">
        <v>3.5</v>
      </c>
      <c r="L263" s="88"/>
      <c r="M263" s="110">
        <v>104.5</v>
      </c>
      <c r="N263" s="110">
        <v>22.5</v>
      </c>
      <c r="O263" s="110">
        <v>48</v>
      </c>
      <c r="P263" s="110">
        <v>7</v>
      </c>
      <c r="Q263" s="110" t="s">
        <v>0</v>
      </c>
      <c r="R263" s="108">
        <f>SUM(Tableau8[[#This Row],[Indicative
     /PPE]:[Autre]])</f>
        <v>182</v>
      </c>
      <c r="S263" s="89" t="s">
        <v>0</v>
      </c>
      <c r="T263" s="89" t="s">
        <v>0</v>
      </c>
      <c r="U263" s="89" t="s">
        <v>0</v>
      </c>
      <c r="V263" s="89" t="s">
        <v>0</v>
      </c>
      <c r="W263" s="89" t="s">
        <v>0</v>
      </c>
      <c r="X263" s="109">
        <f t="shared" si="18"/>
        <v>0</v>
      </c>
      <c r="Y263" s="110" t="s">
        <v>0</v>
      </c>
      <c r="Z263" s="110" t="s">
        <v>0</v>
      </c>
      <c r="AA263" s="110" t="s">
        <v>0</v>
      </c>
      <c r="AB263" s="109" t="s">
        <v>0</v>
      </c>
      <c r="AC263" s="110" t="s">
        <v>0</v>
      </c>
      <c r="AD263" s="110" t="s">
        <v>0</v>
      </c>
      <c r="AE263" s="110" t="s">
        <v>0</v>
      </c>
      <c r="AF263" s="110">
        <f t="shared" si="19"/>
        <v>0</v>
      </c>
      <c r="AG263" s="92"/>
      <c r="AH263" s="111">
        <v>360000</v>
      </c>
      <c r="AI263" s="111">
        <v>0</v>
      </c>
      <c r="AJ263" s="111">
        <v>0</v>
      </c>
      <c r="AK263" s="111">
        <f>SUM(Tableau8[[#This Row],[Terrain
(a)]:[Construction
(b)]])</f>
        <v>0</v>
      </c>
      <c r="AL263" s="95"/>
      <c r="AM263" s="147" t="s">
        <v>600</v>
      </c>
      <c r="AN263" s="157" t="s">
        <v>421</v>
      </c>
      <c r="AO263" s="97">
        <v>39527</v>
      </c>
      <c r="AP263" s="158" t="s">
        <v>0</v>
      </c>
      <c r="AQ263" s="177" t="s">
        <v>0</v>
      </c>
      <c r="AR263" s="100"/>
      <c r="AS263" s="101" t="str">
        <f>Tableau8[[#This Row],[Adresse]]</f>
        <v>Rue de l'Helvétie 24</v>
      </c>
      <c r="AT263" s="102">
        <v>38705</v>
      </c>
      <c r="AU263" s="102">
        <v>39752</v>
      </c>
      <c r="AV263" s="112">
        <f>Tableau8[[#This Row],[Fin]]-Tableau8[[#This Row],[Début]]</f>
        <v>1047</v>
      </c>
      <c r="AW263" s="84" t="s">
        <v>601</v>
      </c>
      <c r="AX263" s="113" t="s">
        <v>602</v>
      </c>
      <c r="AY263" s="113" t="s">
        <v>603</v>
      </c>
      <c r="AZ263" s="113" t="s">
        <v>394</v>
      </c>
      <c r="BA263" s="106" t="s">
        <v>83</v>
      </c>
      <c r="BB263" s="102"/>
      <c r="BC263" s="113"/>
      <c r="BD263" s="113"/>
      <c r="BE263" s="113" t="s">
        <v>131</v>
      </c>
      <c r="BF263" s="113" t="s">
        <v>224</v>
      </c>
      <c r="BG263" s="113"/>
      <c r="BH263" s="113"/>
      <c r="BI263" s="113"/>
    </row>
    <row r="264" spans="1:75" ht="13.5" hidden="1" customHeight="1" thickBot="1" x14ac:dyDescent="0.25">
      <c r="A264" s="82"/>
      <c r="B264" s="83"/>
      <c r="C264" s="153" t="s">
        <v>596</v>
      </c>
      <c r="D264" s="153" t="s">
        <v>71</v>
      </c>
      <c r="E264" s="85" t="s">
        <v>597</v>
      </c>
      <c r="F264" s="85" t="s">
        <v>604</v>
      </c>
      <c r="G264" s="86" t="s">
        <v>605</v>
      </c>
      <c r="H264" s="153" t="s">
        <v>78</v>
      </c>
      <c r="I264" s="157" t="s">
        <v>86</v>
      </c>
      <c r="J264" s="113" t="s">
        <v>80</v>
      </c>
      <c r="K264" s="220">
        <v>4.5</v>
      </c>
      <c r="L264" s="88"/>
      <c r="M264" s="110">
        <v>106.75</v>
      </c>
      <c r="N264" s="110">
        <v>11.25</v>
      </c>
      <c r="O264" s="110">
        <v>35</v>
      </c>
      <c r="P264" s="110">
        <v>9</v>
      </c>
      <c r="Q264" s="110" t="s">
        <v>0</v>
      </c>
      <c r="R264" s="108">
        <f>SUM(Tableau8[[#This Row],[Indicative
     /PPE]:[Autre]])</f>
        <v>162</v>
      </c>
      <c r="S264" s="89" t="s">
        <v>0</v>
      </c>
      <c r="T264" s="89" t="s">
        <v>0</v>
      </c>
      <c r="U264" s="89" t="s">
        <v>0</v>
      </c>
      <c r="V264" s="89" t="s">
        <v>0</v>
      </c>
      <c r="W264" s="89" t="s">
        <v>0</v>
      </c>
      <c r="X264" s="109">
        <f t="shared" si="18"/>
        <v>0</v>
      </c>
      <c r="Y264" s="89" t="s">
        <v>0</v>
      </c>
      <c r="Z264" s="89" t="s">
        <v>0</v>
      </c>
      <c r="AA264" s="89" t="s">
        <v>0</v>
      </c>
      <c r="AB264" s="91" t="s">
        <v>0</v>
      </c>
      <c r="AC264" s="89" t="s">
        <v>0</v>
      </c>
      <c r="AD264" s="89" t="s">
        <v>0</v>
      </c>
      <c r="AE264" s="89" t="s">
        <v>0</v>
      </c>
      <c r="AF264" s="89">
        <f t="shared" si="19"/>
        <v>0</v>
      </c>
      <c r="AG264" s="92"/>
      <c r="AH264" s="111">
        <v>350000</v>
      </c>
      <c r="AI264" s="111">
        <v>0</v>
      </c>
      <c r="AJ264" s="111">
        <v>0</v>
      </c>
      <c r="AK264" s="111">
        <f>SUM(Tableau8[[#This Row],[Terrain
(a)]:[Construction
(b)]])</f>
        <v>0</v>
      </c>
      <c r="AL264" s="95"/>
      <c r="AM264" s="147" t="s">
        <v>606</v>
      </c>
      <c r="AN264" s="157" t="s">
        <v>421</v>
      </c>
      <c r="AO264" s="97">
        <v>39356</v>
      </c>
      <c r="AP264" s="158" t="s">
        <v>0</v>
      </c>
      <c r="AQ264" s="113" t="s">
        <v>0</v>
      </c>
      <c r="AR264" s="100"/>
      <c r="AS264" s="101"/>
      <c r="AT264" s="102"/>
      <c r="AU264" s="103"/>
      <c r="AV264" s="104"/>
      <c r="AW264" s="105"/>
      <c r="AX264" s="106"/>
      <c r="AY264" s="106"/>
      <c r="AZ264" s="106"/>
      <c r="BA264" s="106"/>
      <c r="BB264" s="103"/>
      <c r="BC264" s="106"/>
      <c r="BD264" s="106"/>
      <c r="BE264" s="106"/>
      <c r="BF264" s="106"/>
      <c r="BG264" s="106"/>
      <c r="BH264" s="106"/>
      <c r="BI264" s="106"/>
    </row>
    <row r="265" spans="1:75" ht="13.5" hidden="1" customHeight="1" thickBot="1" x14ac:dyDescent="0.25">
      <c r="A265" s="82"/>
      <c r="B265" s="83"/>
      <c r="C265" s="153" t="s">
        <v>596</v>
      </c>
      <c r="D265" s="153" t="s">
        <v>71</v>
      </c>
      <c r="E265" s="85" t="s">
        <v>597</v>
      </c>
      <c r="F265" s="85" t="s">
        <v>607</v>
      </c>
      <c r="G265" s="86" t="s">
        <v>608</v>
      </c>
      <c r="H265" s="153" t="s">
        <v>78</v>
      </c>
      <c r="I265" s="157" t="s">
        <v>142</v>
      </c>
      <c r="J265" s="113" t="s">
        <v>609</v>
      </c>
      <c r="K265" s="220">
        <v>4.5</v>
      </c>
      <c r="L265" s="88"/>
      <c r="M265" s="110">
        <v>100.5</v>
      </c>
      <c r="N265" s="110">
        <v>7.5</v>
      </c>
      <c r="O265" s="110" t="s">
        <v>0</v>
      </c>
      <c r="P265" s="110">
        <v>6</v>
      </c>
      <c r="Q265" s="110">
        <v>3</v>
      </c>
      <c r="R265" s="108">
        <f>SUM(Tableau8[[#This Row],[Indicative
     /PPE]:[Autre]])</f>
        <v>117</v>
      </c>
      <c r="S265" s="89" t="s">
        <v>0</v>
      </c>
      <c r="T265" s="89" t="s">
        <v>0</v>
      </c>
      <c r="U265" s="89" t="s">
        <v>0</v>
      </c>
      <c r="V265" s="89" t="s">
        <v>0</v>
      </c>
      <c r="W265" s="89" t="s">
        <v>0</v>
      </c>
      <c r="X265" s="109">
        <f t="shared" si="18"/>
        <v>0</v>
      </c>
      <c r="Y265" s="89" t="s">
        <v>0</v>
      </c>
      <c r="Z265" s="89" t="s">
        <v>0</v>
      </c>
      <c r="AA265" s="89" t="s">
        <v>0</v>
      </c>
      <c r="AB265" s="91" t="s">
        <v>0</v>
      </c>
      <c r="AC265" s="89" t="s">
        <v>0</v>
      </c>
      <c r="AD265" s="89" t="s">
        <v>0</v>
      </c>
      <c r="AE265" s="89" t="s">
        <v>0</v>
      </c>
      <c r="AF265" s="89">
        <f t="shared" si="19"/>
        <v>0</v>
      </c>
      <c r="AG265" s="92"/>
      <c r="AH265" s="111">
        <v>340000</v>
      </c>
      <c r="AI265" s="111">
        <v>0</v>
      </c>
      <c r="AJ265" s="111">
        <v>0</v>
      </c>
      <c r="AK265" s="111">
        <f>SUM(Tableau8[[#This Row],[Terrain
(a)]:[Construction
(b)]])</f>
        <v>0</v>
      </c>
      <c r="AL265" s="95"/>
      <c r="AM265" s="147" t="s">
        <v>329</v>
      </c>
      <c r="AN265" s="157" t="s">
        <v>421</v>
      </c>
      <c r="AO265" s="97">
        <v>39500</v>
      </c>
      <c r="AP265" s="158" t="s">
        <v>0</v>
      </c>
      <c r="AQ265" s="113" t="s">
        <v>0</v>
      </c>
      <c r="AR265" s="100"/>
      <c r="AS265" s="101"/>
      <c r="AT265" s="102"/>
      <c r="AU265" s="103"/>
      <c r="AV265" s="104"/>
      <c r="AW265" s="105"/>
      <c r="AX265" s="106"/>
      <c r="AY265" s="106"/>
      <c r="AZ265" s="106"/>
      <c r="BA265" s="106"/>
      <c r="BB265" s="103"/>
      <c r="BC265" s="106"/>
      <c r="BD265" s="106"/>
      <c r="BE265" s="106"/>
      <c r="BF265" s="106"/>
      <c r="BG265" s="106"/>
      <c r="BH265" s="106"/>
      <c r="BI265" s="106"/>
    </row>
    <row r="266" spans="1:75" ht="13.5" hidden="1" customHeight="1" thickBot="1" x14ac:dyDescent="0.25">
      <c r="A266" s="82"/>
      <c r="B266" s="83"/>
      <c r="C266" s="153" t="s">
        <v>596</v>
      </c>
      <c r="D266" s="153" t="s">
        <v>71</v>
      </c>
      <c r="E266" s="85" t="s">
        <v>597</v>
      </c>
      <c r="F266" s="85" t="s">
        <v>610</v>
      </c>
      <c r="G266" s="86" t="s">
        <v>611</v>
      </c>
      <c r="H266" s="153" t="s">
        <v>78</v>
      </c>
      <c r="I266" s="157" t="s">
        <v>142</v>
      </c>
      <c r="J266" s="113" t="s">
        <v>80</v>
      </c>
      <c r="K266" s="220">
        <v>5.5</v>
      </c>
      <c r="L266" s="88"/>
      <c r="M266" s="110">
        <v>114.3</v>
      </c>
      <c r="N266" s="110">
        <v>14.7</v>
      </c>
      <c r="O266" s="110" t="s">
        <v>0</v>
      </c>
      <c r="P266" s="110">
        <v>5</v>
      </c>
      <c r="Q266" s="110" t="s">
        <v>0</v>
      </c>
      <c r="R266" s="108">
        <f>SUM(Tableau8[[#This Row],[Indicative
     /PPE]:[Autre]])</f>
        <v>134</v>
      </c>
      <c r="S266" s="89" t="s">
        <v>0</v>
      </c>
      <c r="T266" s="89" t="s">
        <v>0</v>
      </c>
      <c r="U266" s="89" t="s">
        <v>0</v>
      </c>
      <c r="V266" s="89" t="s">
        <v>0</v>
      </c>
      <c r="W266" s="89" t="s">
        <v>0</v>
      </c>
      <c r="X266" s="109">
        <f t="shared" si="18"/>
        <v>0</v>
      </c>
      <c r="Y266" s="89" t="s">
        <v>0</v>
      </c>
      <c r="Z266" s="89" t="s">
        <v>0</v>
      </c>
      <c r="AA266" s="89" t="s">
        <v>0</v>
      </c>
      <c r="AB266" s="91" t="s">
        <v>0</v>
      </c>
      <c r="AC266" s="89" t="s">
        <v>0</v>
      </c>
      <c r="AD266" s="89" t="s">
        <v>0</v>
      </c>
      <c r="AE266" s="89" t="s">
        <v>0</v>
      </c>
      <c r="AF266" s="89">
        <f t="shared" si="19"/>
        <v>0</v>
      </c>
      <c r="AG266" s="92"/>
      <c r="AH266" s="111">
        <v>385000</v>
      </c>
      <c r="AI266" s="111">
        <v>0</v>
      </c>
      <c r="AJ266" s="111">
        <v>0</v>
      </c>
      <c r="AK266" s="111">
        <f>SUM(Tableau8[[#This Row],[Terrain
(a)]:[Construction
(b)]])</f>
        <v>0</v>
      </c>
      <c r="AL266" s="95"/>
      <c r="AM266" s="147" t="s">
        <v>612</v>
      </c>
      <c r="AN266" s="157" t="s">
        <v>421</v>
      </c>
      <c r="AO266" s="97">
        <v>39416</v>
      </c>
      <c r="AP266" s="158" t="s">
        <v>0</v>
      </c>
      <c r="AQ266" s="113" t="s">
        <v>0</v>
      </c>
      <c r="AR266" s="100"/>
      <c r="AS266" s="101"/>
      <c r="AT266" s="102"/>
      <c r="AU266" s="103"/>
      <c r="AV266" s="104"/>
      <c r="AW266" s="105"/>
      <c r="AX266" s="106"/>
      <c r="AY266" s="106"/>
      <c r="AZ266" s="106"/>
      <c r="BA266" s="106"/>
      <c r="BB266" s="103"/>
      <c r="BC266" s="106"/>
      <c r="BD266" s="106"/>
      <c r="BE266" s="106"/>
      <c r="BF266" s="106"/>
      <c r="BG266" s="106"/>
      <c r="BH266" s="106"/>
      <c r="BI266" s="106"/>
    </row>
    <row r="267" spans="1:75" ht="13.5" hidden="1" customHeight="1" thickBot="1" x14ac:dyDescent="0.25">
      <c r="A267" s="82"/>
      <c r="B267" s="83"/>
      <c r="C267" s="153" t="s">
        <v>596</v>
      </c>
      <c r="D267" s="153" t="s">
        <v>71</v>
      </c>
      <c r="E267" s="85" t="s">
        <v>597</v>
      </c>
      <c r="F267" s="85" t="s">
        <v>613</v>
      </c>
      <c r="G267" s="86" t="s">
        <v>614</v>
      </c>
      <c r="H267" s="153" t="s">
        <v>78</v>
      </c>
      <c r="I267" s="157" t="s">
        <v>102</v>
      </c>
      <c r="J267" s="113" t="s">
        <v>609</v>
      </c>
      <c r="K267" s="220">
        <v>4.5</v>
      </c>
      <c r="L267" s="88"/>
      <c r="M267" s="110">
        <v>100.5</v>
      </c>
      <c r="N267" s="110">
        <v>7.5</v>
      </c>
      <c r="O267" s="110" t="s">
        <v>0</v>
      </c>
      <c r="P267" s="110">
        <v>5</v>
      </c>
      <c r="Q267" s="110">
        <v>3</v>
      </c>
      <c r="R267" s="108">
        <f>SUM(Tableau8[[#This Row],[Indicative
     /PPE]:[Autre]])</f>
        <v>116</v>
      </c>
      <c r="S267" s="89" t="s">
        <v>0</v>
      </c>
      <c r="T267" s="89" t="s">
        <v>0</v>
      </c>
      <c r="U267" s="89" t="s">
        <v>0</v>
      </c>
      <c r="V267" s="89" t="s">
        <v>0</v>
      </c>
      <c r="W267" s="89" t="s">
        <v>0</v>
      </c>
      <c r="X267" s="109">
        <f t="shared" si="18"/>
        <v>0</v>
      </c>
      <c r="Y267" s="89" t="s">
        <v>0</v>
      </c>
      <c r="Z267" s="89" t="s">
        <v>0</v>
      </c>
      <c r="AA267" s="89" t="s">
        <v>0</v>
      </c>
      <c r="AB267" s="91" t="s">
        <v>0</v>
      </c>
      <c r="AC267" s="89" t="s">
        <v>0</v>
      </c>
      <c r="AD267" s="89" t="s">
        <v>0</v>
      </c>
      <c r="AE267" s="89" t="s">
        <v>0</v>
      </c>
      <c r="AF267" s="89">
        <f t="shared" si="19"/>
        <v>0</v>
      </c>
      <c r="AG267" s="92"/>
      <c r="AH267" s="111">
        <v>345000</v>
      </c>
      <c r="AI267" s="111">
        <v>0</v>
      </c>
      <c r="AJ267" s="111">
        <v>0</v>
      </c>
      <c r="AK267" s="111">
        <f>SUM(Tableau8[[#This Row],[Terrain
(a)]:[Construction
(b)]])</f>
        <v>0</v>
      </c>
      <c r="AL267" s="95"/>
      <c r="AM267" s="147" t="s">
        <v>615</v>
      </c>
      <c r="AN267" s="157" t="s">
        <v>421</v>
      </c>
      <c r="AO267" s="97">
        <v>39172</v>
      </c>
      <c r="AP267" s="158" t="s">
        <v>0</v>
      </c>
      <c r="AQ267" s="113" t="s">
        <v>0</v>
      </c>
      <c r="AR267" s="100"/>
      <c r="AS267" s="101"/>
      <c r="AT267" s="102"/>
      <c r="AU267" s="103"/>
      <c r="AV267" s="104"/>
      <c r="AW267" s="105"/>
      <c r="AX267" s="106"/>
      <c r="AY267" s="106"/>
      <c r="AZ267" s="106"/>
      <c r="BA267" s="106"/>
      <c r="BB267" s="103"/>
      <c r="BC267" s="106"/>
      <c r="BD267" s="106"/>
      <c r="BE267" s="106"/>
      <c r="BF267" s="106"/>
      <c r="BG267" s="106"/>
      <c r="BH267" s="106"/>
      <c r="BI267" s="106"/>
    </row>
    <row r="268" spans="1:75" ht="13.5" hidden="1" customHeight="1" thickBot="1" x14ac:dyDescent="0.25">
      <c r="A268" s="82"/>
      <c r="B268" s="83"/>
      <c r="C268" s="153" t="s">
        <v>596</v>
      </c>
      <c r="D268" s="153" t="s">
        <v>71</v>
      </c>
      <c r="E268" s="85" t="s">
        <v>597</v>
      </c>
      <c r="F268" s="85" t="s">
        <v>616</v>
      </c>
      <c r="G268" s="86" t="s">
        <v>617</v>
      </c>
      <c r="H268" s="153" t="s">
        <v>78</v>
      </c>
      <c r="I268" s="157" t="s">
        <v>102</v>
      </c>
      <c r="J268" s="113" t="s">
        <v>80</v>
      </c>
      <c r="K268" s="220">
        <v>5.5</v>
      </c>
      <c r="L268" s="88"/>
      <c r="M268" s="110">
        <v>113.3</v>
      </c>
      <c r="N268" s="110">
        <v>14.7</v>
      </c>
      <c r="O268" s="110" t="s">
        <v>0</v>
      </c>
      <c r="P268" s="110">
        <v>5</v>
      </c>
      <c r="Q268" s="110" t="s">
        <v>0</v>
      </c>
      <c r="R268" s="108">
        <f>SUM(Tableau8[[#This Row],[Indicative
     /PPE]:[Autre]])</f>
        <v>133</v>
      </c>
      <c r="S268" s="89" t="s">
        <v>0</v>
      </c>
      <c r="T268" s="89" t="s">
        <v>0</v>
      </c>
      <c r="U268" s="89" t="s">
        <v>0</v>
      </c>
      <c r="V268" s="89" t="s">
        <v>0</v>
      </c>
      <c r="W268" s="89" t="s">
        <v>0</v>
      </c>
      <c r="X268" s="109">
        <f t="shared" si="18"/>
        <v>0</v>
      </c>
      <c r="Y268" s="89" t="s">
        <v>0</v>
      </c>
      <c r="Z268" s="89" t="s">
        <v>0</v>
      </c>
      <c r="AA268" s="89" t="s">
        <v>0</v>
      </c>
      <c r="AB268" s="91" t="s">
        <v>0</v>
      </c>
      <c r="AC268" s="89" t="s">
        <v>0</v>
      </c>
      <c r="AD268" s="89" t="s">
        <v>0</v>
      </c>
      <c r="AE268" s="89" t="s">
        <v>0</v>
      </c>
      <c r="AF268" s="89">
        <f t="shared" si="19"/>
        <v>0</v>
      </c>
      <c r="AG268" s="92"/>
      <c r="AH268" s="111">
        <v>390000</v>
      </c>
      <c r="AI268" s="111">
        <v>0</v>
      </c>
      <c r="AJ268" s="111">
        <v>0</v>
      </c>
      <c r="AK268" s="111">
        <f>SUM(Tableau8[[#This Row],[Terrain
(a)]:[Construction
(b)]])</f>
        <v>0</v>
      </c>
      <c r="AL268" s="95"/>
      <c r="AM268" s="147" t="s">
        <v>618</v>
      </c>
      <c r="AN268" s="157" t="s">
        <v>421</v>
      </c>
      <c r="AO268" s="97">
        <v>39172</v>
      </c>
      <c r="AP268" s="158" t="s">
        <v>0</v>
      </c>
      <c r="AQ268" s="113" t="s">
        <v>0</v>
      </c>
      <c r="AR268" s="100"/>
      <c r="AS268" s="101"/>
      <c r="AT268" s="102"/>
      <c r="AU268" s="103"/>
      <c r="AV268" s="104"/>
      <c r="AW268" s="105"/>
      <c r="AX268" s="106"/>
      <c r="AY268" s="106"/>
      <c r="AZ268" s="106"/>
      <c r="BA268" s="106"/>
      <c r="BB268" s="103"/>
      <c r="BC268" s="106"/>
      <c r="BD268" s="106"/>
      <c r="BE268" s="106"/>
      <c r="BF268" s="106"/>
      <c r="BG268" s="106"/>
      <c r="BH268" s="106"/>
      <c r="BI268" s="106"/>
    </row>
    <row r="269" spans="1:75" ht="13.5" hidden="1" customHeight="1" thickBot="1" x14ac:dyDescent="0.25">
      <c r="A269" s="82"/>
      <c r="B269" s="83"/>
      <c r="C269" s="153" t="s">
        <v>596</v>
      </c>
      <c r="D269" s="153" t="s">
        <v>71</v>
      </c>
      <c r="E269" s="85" t="s">
        <v>597</v>
      </c>
      <c r="F269" s="85" t="s">
        <v>619</v>
      </c>
      <c r="G269" s="86" t="s">
        <v>620</v>
      </c>
      <c r="H269" s="153" t="s">
        <v>78</v>
      </c>
      <c r="I269" s="157" t="s">
        <v>109</v>
      </c>
      <c r="J269" s="113" t="s">
        <v>609</v>
      </c>
      <c r="K269" s="220">
        <v>4.5</v>
      </c>
      <c r="L269" s="88"/>
      <c r="M269" s="110">
        <v>100.5</v>
      </c>
      <c r="N269" s="110">
        <v>7.5</v>
      </c>
      <c r="O269" s="110" t="s">
        <v>0</v>
      </c>
      <c r="P269" s="110">
        <v>5</v>
      </c>
      <c r="Q269" s="110">
        <v>3</v>
      </c>
      <c r="R269" s="108">
        <f>SUM(Tableau8[[#This Row],[Indicative
     /PPE]:[Autre]])</f>
        <v>116</v>
      </c>
      <c r="S269" s="89" t="s">
        <v>0</v>
      </c>
      <c r="T269" s="89" t="s">
        <v>0</v>
      </c>
      <c r="U269" s="89" t="s">
        <v>0</v>
      </c>
      <c r="V269" s="89" t="s">
        <v>0</v>
      </c>
      <c r="W269" s="89" t="s">
        <v>0</v>
      </c>
      <c r="X269" s="109">
        <f t="shared" si="18"/>
        <v>0</v>
      </c>
      <c r="Y269" s="89" t="s">
        <v>0</v>
      </c>
      <c r="Z269" s="89" t="s">
        <v>0</v>
      </c>
      <c r="AA269" s="89" t="s">
        <v>0</v>
      </c>
      <c r="AB269" s="91" t="s">
        <v>0</v>
      </c>
      <c r="AC269" s="89" t="s">
        <v>0</v>
      </c>
      <c r="AD269" s="89" t="s">
        <v>0</v>
      </c>
      <c r="AE269" s="89" t="s">
        <v>0</v>
      </c>
      <c r="AF269" s="89">
        <f t="shared" si="19"/>
        <v>0</v>
      </c>
      <c r="AG269" s="92"/>
      <c r="AH269" s="111">
        <v>350000</v>
      </c>
      <c r="AI269" s="111">
        <v>0</v>
      </c>
      <c r="AJ269" s="111">
        <v>0</v>
      </c>
      <c r="AK269" s="111">
        <f>SUM(Tableau8[[#This Row],[Terrain
(a)]:[Construction
(b)]])</f>
        <v>0</v>
      </c>
      <c r="AL269" s="95"/>
      <c r="AM269" s="147" t="s">
        <v>621</v>
      </c>
      <c r="AN269" s="157" t="s">
        <v>82</v>
      </c>
      <c r="AO269" s="97">
        <v>39263</v>
      </c>
      <c r="AP269" s="158" t="s">
        <v>0</v>
      </c>
      <c r="AQ269" s="113" t="s">
        <v>0</v>
      </c>
      <c r="AR269" s="100"/>
      <c r="AS269" s="101"/>
      <c r="AT269" s="102"/>
      <c r="AU269" s="103"/>
      <c r="AV269" s="104"/>
      <c r="AW269" s="105"/>
      <c r="AX269" s="106"/>
      <c r="AY269" s="106"/>
      <c r="AZ269" s="106"/>
      <c r="BA269" s="106"/>
      <c r="BB269" s="103"/>
      <c r="BC269" s="106"/>
      <c r="BD269" s="106"/>
      <c r="BE269" s="106"/>
      <c r="BF269" s="106"/>
      <c r="BG269" s="106"/>
      <c r="BH269" s="106"/>
      <c r="BI269" s="106"/>
    </row>
    <row r="270" spans="1:75" ht="13.5" hidden="1" customHeight="1" thickBot="1" x14ac:dyDescent="0.25">
      <c r="A270" s="82"/>
      <c r="B270" s="83"/>
      <c r="C270" s="153" t="s">
        <v>596</v>
      </c>
      <c r="D270" s="153" t="s">
        <v>71</v>
      </c>
      <c r="E270" s="85" t="s">
        <v>597</v>
      </c>
      <c r="F270" s="85" t="s">
        <v>622</v>
      </c>
      <c r="G270" s="86" t="s">
        <v>623</v>
      </c>
      <c r="H270" s="153" t="s">
        <v>78</v>
      </c>
      <c r="I270" s="157" t="s">
        <v>109</v>
      </c>
      <c r="J270" s="113" t="s">
        <v>80</v>
      </c>
      <c r="K270" s="220">
        <v>5.5</v>
      </c>
      <c r="L270" s="88"/>
      <c r="M270" s="110">
        <v>113.3</v>
      </c>
      <c r="N270" s="110">
        <v>14.7</v>
      </c>
      <c r="O270" s="110" t="s">
        <v>0</v>
      </c>
      <c r="P270" s="110">
        <v>5</v>
      </c>
      <c r="Q270" s="110" t="s">
        <v>0</v>
      </c>
      <c r="R270" s="108">
        <f>SUM(Tableau8[[#This Row],[Indicative
     /PPE]:[Autre]])</f>
        <v>133</v>
      </c>
      <c r="S270" s="89" t="s">
        <v>0</v>
      </c>
      <c r="T270" s="89" t="s">
        <v>0</v>
      </c>
      <c r="U270" s="89" t="s">
        <v>0</v>
      </c>
      <c r="V270" s="89" t="s">
        <v>0</v>
      </c>
      <c r="W270" s="89" t="s">
        <v>0</v>
      </c>
      <c r="X270" s="109">
        <f t="shared" si="18"/>
        <v>0</v>
      </c>
      <c r="Y270" s="89" t="s">
        <v>0</v>
      </c>
      <c r="Z270" s="89" t="s">
        <v>0</v>
      </c>
      <c r="AA270" s="89" t="s">
        <v>0</v>
      </c>
      <c r="AB270" s="91" t="s">
        <v>0</v>
      </c>
      <c r="AC270" s="89" t="s">
        <v>0</v>
      </c>
      <c r="AD270" s="89" t="s">
        <v>0</v>
      </c>
      <c r="AE270" s="89" t="s">
        <v>0</v>
      </c>
      <c r="AF270" s="89">
        <f t="shared" si="19"/>
        <v>0</v>
      </c>
      <c r="AG270" s="92"/>
      <c r="AH270" s="111">
        <v>400000</v>
      </c>
      <c r="AI270" s="111">
        <v>0</v>
      </c>
      <c r="AJ270" s="111">
        <v>0</v>
      </c>
      <c r="AK270" s="111">
        <f>SUM(Tableau8[[#This Row],[Terrain
(a)]:[Construction
(b)]])</f>
        <v>0</v>
      </c>
      <c r="AL270" s="95"/>
      <c r="AM270" s="147" t="s">
        <v>624</v>
      </c>
      <c r="AN270" s="157" t="s">
        <v>421</v>
      </c>
      <c r="AO270" s="97">
        <v>39172</v>
      </c>
      <c r="AP270" s="158" t="s">
        <v>0</v>
      </c>
      <c r="AQ270" s="113" t="s">
        <v>0</v>
      </c>
      <c r="AR270" s="100"/>
      <c r="AS270" s="101"/>
      <c r="AT270" s="102"/>
      <c r="AU270" s="103"/>
      <c r="AV270" s="104"/>
      <c r="AW270" s="105"/>
      <c r="AX270" s="106"/>
      <c r="AY270" s="106"/>
      <c r="AZ270" s="106"/>
      <c r="BA270" s="106"/>
      <c r="BB270" s="103"/>
      <c r="BC270" s="106"/>
      <c r="BD270" s="106"/>
      <c r="BE270" s="106"/>
      <c r="BF270" s="106"/>
      <c r="BG270" s="106"/>
      <c r="BH270" s="106"/>
      <c r="BI270" s="106"/>
    </row>
    <row r="271" spans="1:75" ht="13.5" hidden="1" customHeight="1" thickBot="1" x14ac:dyDescent="0.25">
      <c r="A271" s="82"/>
      <c r="B271" s="83"/>
      <c r="C271" s="224" t="s">
        <v>596</v>
      </c>
      <c r="D271" s="225" t="s">
        <v>71</v>
      </c>
      <c r="E271" s="226" t="s">
        <v>597</v>
      </c>
      <c r="F271" s="226" t="s">
        <v>625</v>
      </c>
      <c r="G271" s="227" t="s">
        <v>626</v>
      </c>
      <c r="H271" s="225" t="s">
        <v>404</v>
      </c>
      <c r="I271" s="228" t="s">
        <v>404</v>
      </c>
      <c r="J271" s="229" t="s">
        <v>80</v>
      </c>
      <c r="K271" s="230">
        <v>6.5</v>
      </c>
      <c r="L271" s="88"/>
      <c r="M271" s="231">
        <v>139</v>
      </c>
      <c r="N271" s="231">
        <v>87</v>
      </c>
      <c r="O271" s="231" t="s">
        <v>0</v>
      </c>
      <c r="P271" s="231">
        <v>6</v>
      </c>
      <c r="Q271" s="231" t="s">
        <v>0</v>
      </c>
      <c r="R271" s="232">
        <f>SUM(Tableau8[[#This Row],[Indicative
     /PPE]:[Autre]])</f>
        <v>232</v>
      </c>
      <c r="S271" s="233" t="s">
        <v>0</v>
      </c>
      <c r="T271" s="233" t="s">
        <v>0</v>
      </c>
      <c r="U271" s="233" t="s">
        <v>0</v>
      </c>
      <c r="V271" s="233" t="s">
        <v>0</v>
      </c>
      <c r="W271" s="233" t="s">
        <v>0</v>
      </c>
      <c r="X271" s="234">
        <f t="shared" si="18"/>
        <v>0</v>
      </c>
      <c r="Y271" s="233" t="s">
        <v>0</v>
      </c>
      <c r="Z271" s="233" t="s">
        <v>0</v>
      </c>
      <c r="AA271" s="233" t="s">
        <v>0</v>
      </c>
      <c r="AB271" s="235" t="s">
        <v>0</v>
      </c>
      <c r="AC271" s="233" t="s">
        <v>0</v>
      </c>
      <c r="AD271" s="233" t="s">
        <v>0</v>
      </c>
      <c r="AE271" s="233" t="s">
        <v>0</v>
      </c>
      <c r="AF271" s="233">
        <f t="shared" si="19"/>
        <v>0</v>
      </c>
      <c r="AG271" s="92"/>
      <c r="AH271" s="236">
        <v>590000</v>
      </c>
      <c r="AI271" s="236">
        <v>0</v>
      </c>
      <c r="AJ271" s="236">
        <v>0</v>
      </c>
      <c r="AK271" s="236">
        <f>SUM(Tableau8[[#This Row],[Terrain
(a)]:[Construction
(b)]])</f>
        <v>0</v>
      </c>
      <c r="AL271" s="95"/>
      <c r="AM271" s="237" t="s">
        <v>627</v>
      </c>
      <c r="AN271" s="228" t="s">
        <v>421</v>
      </c>
      <c r="AO271" s="238">
        <v>39318</v>
      </c>
      <c r="AP271" s="239" t="s">
        <v>0</v>
      </c>
      <c r="AQ271" s="229" t="s">
        <v>0</v>
      </c>
      <c r="AR271" s="100"/>
      <c r="AS271" s="240"/>
      <c r="AT271" s="241"/>
      <c r="AU271" s="241"/>
      <c r="AV271" s="242"/>
      <c r="AW271" s="243"/>
      <c r="AX271" s="229"/>
      <c r="AY271" s="229"/>
      <c r="AZ271" s="229"/>
      <c r="BA271" s="229"/>
      <c r="BB271" s="241"/>
      <c r="BC271" s="229"/>
      <c r="BD271" s="229"/>
      <c r="BE271" s="229"/>
      <c r="BF271" s="229"/>
      <c r="BG271" s="229"/>
      <c r="BH271" s="229"/>
      <c r="BI271" s="229"/>
    </row>
    <row r="272" spans="1:75" ht="13.5" hidden="1" customHeight="1" thickBot="1" x14ac:dyDescent="0.25">
      <c r="A272" s="82"/>
      <c r="B272" s="83"/>
      <c r="C272" s="153" t="s">
        <v>628</v>
      </c>
      <c r="D272" s="153" t="s">
        <v>71</v>
      </c>
      <c r="E272" s="85" t="s">
        <v>597</v>
      </c>
      <c r="F272" s="85" t="s">
        <v>629</v>
      </c>
      <c r="G272" s="86">
        <v>6496</v>
      </c>
      <c r="H272" s="153" t="s">
        <v>630</v>
      </c>
      <c r="I272" s="86" t="s">
        <v>219</v>
      </c>
      <c r="J272" s="86">
        <v>1</v>
      </c>
      <c r="K272" s="158" t="s">
        <v>0</v>
      </c>
      <c r="L272" s="88"/>
      <c r="M272" s="110" t="s">
        <v>0</v>
      </c>
      <c r="N272" s="110" t="s">
        <v>0</v>
      </c>
      <c r="O272" s="110" t="s">
        <v>0</v>
      </c>
      <c r="P272" s="110" t="s">
        <v>0</v>
      </c>
      <c r="Q272" s="110" t="s">
        <v>0</v>
      </c>
      <c r="R272" s="108">
        <f>SUM(Tableau8[[#This Row],[Indicative
     /PPE]:[Autre]])</f>
        <v>0</v>
      </c>
      <c r="S272" s="89" t="s">
        <v>0</v>
      </c>
      <c r="T272" s="89" t="s">
        <v>0</v>
      </c>
      <c r="U272" s="89" t="s">
        <v>0</v>
      </c>
      <c r="V272" s="89" t="s">
        <v>0</v>
      </c>
      <c r="W272" s="89" t="s">
        <v>0</v>
      </c>
      <c r="X272" s="109">
        <f t="shared" si="18"/>
        <v>0</v>
      </c>
      <c r="Y272" s="89" t="s">
        <v>0</v>
      </c>
      <c r="Z272" s="89" t="s">
        <v>0</v>
      </c>
      <c r="AA272" s="89" t="s">
        <v>0</v>
      </c>
      <c r="AB272" s="91" t="s">
        <v>0</v>
      </c>
      <c r="AC272" s="89" t="s">
        <v>0</v>
      </c>
      <c r="AD272" s="89" t="s">
        <v>0</v>
      </c>
      <c r="AE272" s="89" t="s">
        <v>0</v>
      </c>
      <c r="AF272" s="89">
        <f t="shared" si="19"/>
        <v>0</v>
      </c>
      <c r="AG272" s="92"/>
      <c r="AH272" s="111">
        <v>30000</v>
      </c>
      <c r="AI272" s="111">
        <v>0</v>
      </c>
      <c r="AJ272" s="111">
        <v>0</v>
      </c>
      <c r="AK272" s="111">
        <f>SUM(Tableau8[[#This Row],[Terrain
(a)]:[Construction
(b)]])</f>
        <v>0</v>
      </c>
      <c r="AL272" s="95"/>
      <c r="AM272" s="147" t="s">
        <v>627</v>
      </c>
      <c r="AN272" s="157" t="s">
        <v>421</v>
      </c>
      <c r="AO272" s="97">
        <v>39318</v>
      </c>
      <c r="AP272" s="158" t="s">
        <v>0</v>
      </c>
      <c r="AQ272" s="113" t="s">
        <v>0</v>
      </c>
      <c r="AR272" s="100"/>
      <c r="AS272" s="101"/>
      <c r="AT272" s="102"/>
      <c r="AU272" s="103"/>
      <c r="AV272" s="104"/>
      <c r="AW272" s="105"/>
      <c r="AX272" s="106"/>
      <c r="AY272" s="106"/>
      <c r="AZ272" s="106"/>
      <c r="BA272" s="106"/>
      <c r="BB272" s="103"/>
      <c r="BC272" s="106"/>
      <c r="BD272" s="106"/>
      <c r="BE272" s="106"/>
      <c r="BF272" s="106"/>
      <c r="BG272" s="106"/>
      <c r="BH272" s="106"/>
      <c r="BI272" s="106"/>
    </row>
    <row r="273" spans="1:61" ht="13.5" hidden="1" customHeight="1" thickBot="1" x14ac:dyDescent="0.25">
      <c r="A273" s="82"/>
      <c r="B273" s="83"/>
      <c r="C273" s="153" t="s">
        <v>628</v>
      </c>
      <c r="D273" s="153" t="s">
        <v>71</v>
      </c>
      <c r="E273" s="85" t="s">
        <v>597</v>
      </c>
      <c r="F273" s="85" t="s">
        <v>631</v>
      </c>
      <c r="G273" s="86">
        <v>6497</v>
      </c>
      <c r="H273" s="153" t="s">
        <v>218</v>
      </c>
      <c r="I273" s="86" t="s">
        <v>219</v>
      </c>
      <c r="J273" s="86">
        <v>2</v>
      </c>
      <c r="K273" s="158" t="s">
        <v>0</v>
      </c>
      <c r="L273" s="88"/>
      <c r="M273" s="110" t="s">
        <v>0</v>
      </c>
      <c r="N273" s="110" t="s">
        <v>0</v>
      </c>
      <c r="O273" s="110" t="s">
        <v>0</v>
      </c>
      <c r="P273" s="110" t="s">
        <v>0</v>
      </c>
      <c r="Q273" s="110" t="s">
        <v>0</v>
      </c>
      <c r="R273" s="108">
        <f>SUM(Tableau8[[#This Row],[Indicative
     /PPE]:[Autre]])</f>
        <v>0</v>
      </c>
      <c r="S273" s="89" t="s">
        <v>0</v>
      </c>
      <c r="T273" s="89" t="s">
        <v>0</v>
      </c>
      <c r="U273" s="89" t="s">
        <v>0</v>
      </c>
      <c r="V273" s="89" t="s">
        <v>0</v>
      </c>
      <c r="W273" s="89" t="s">
        <v>0</v>
      </c>
      <c r="X273" s="109">
        <f t="shared" si="18"/>
        <v>0</v>
      </c>
      <c r="Y273" s="89" t="s">
        <v>0</v>
      </c>
      <c r="Z273" s="89" t="s">
        <v>0</v>
      </c>
      <c r="AA273" s="89" t="s">
        <v>0</v>
      </c>
      <c r="AB273" s="91" t="s">
        <v>0</v>
      </c>
      <c r="AC273" s="89" t="s">
        <v>0</v>
      </c>
      <c r="AD273" s="89" t="s">
        <v>0</v>
      </c>
      <c r="AE273" s="89" t="s">
        <v>0</v>
      </c>
      <c r="AF273" s="89">
        <f t="shared" si="19"/>
        <v>0</v>
      </c>
      <c r="AG273" s="92"/>
      <c r="AH273" s="111">
        <v>27000</v>
      </c>
      <c r="AI273" s="111">
        <v>0</v>
      </c>
      <c r="AJ273" s="111">
        <v>0</v>
      </c>
      <c r="AK273" s="111">
        <f>SUM(Tableau8[[#This Row],[Terrain
(a)]:[Construction
(b)]])</f>
        <v>0</v>
      </c>
      <c r="AL273" s="95"/>
      <c r="AM273" s="147" t="s">
        <v>632</v>
      </c>
      <c r="AN273" s="157" t="s">
        <v>421</v>
      </c>
      <c r="AO273" s="97">
        <v>39202</v>
      </c>
      <c r="AP273" s="158" t="s">
        <v>0</v>
      </c>
      <c r="AQ273" s="113" t="s">
        <v>0</v>
      </c>
      <c r="AR273" s="100"/>
      <c r="AS273" s="101"/>
      <c r="AT273" s="102"/>
      <c r="AU273" s="103"/>
      <c r="AV273" s="104"/>
      <c r="AW273" s="105"/>
      <c r="AX273" s="106"/>
      <c r="AY273" s="106"/>
      <c r="AZ273" s="106"/>
      <c r="BA273" s="106"/>
      <c r="BB273" s="103"/>
      <c r="BC273" s="106"/>
      <c r="BD273" s="106"/>
      <c r="BE273" s="106"/>
      <c r="BF273" s="106"/>
      <c r="BG273" s="106"/>
      <c r="BH273" s="106"/>
      <c r="BI273" s="106"/>
    </row>
    <row r="274" spans="1:61" ht="13.5" hidden="1" customHeight="1" thickBot="1" x14ac:dyDescent="0.25">
      <c r="A274" s="82"/>
      <c r="B274" s="83"/>
      <c r="C274" s="153" t="s">
        <v>628</v>
      </c>
      <c r="D274" s="153" t="s">
        <v>71</v>
      </c>
      <c r="E274" s="85" t="s">
        <v>597</v>
      </c>
      <c r="F274" s="85" t="s">
        <v>633</v>
      </c>
      <c r="G274" s="86">
        <v>6498</v>
      </c>
      <c r="H274" s="153" t="s">
        <v>218</v>
      </c>
      <c r="I274" s="86" t="s">
        <v>219</v>
      </c>
      <c r="J274" s="86">
        <v>3</v>
      </c>
      <c r="K274" s="158" t="s">
        <v>0</v>
      </c>
      <c r="L274" s="88"/>
      <c r="M274" s="110" t="s">
        <v>0</v>
      </c>
      <c r="N274" s="110" t="s">
        <v>0</v>
      </c>
      <c r="O274" s="110" t="s">
        <v>0</v>
      </c>
      <c r="P274" s="110" t="s">
        <v>0</v>
      </c>
      <c r="Q274" s="110" t="s">
        <v>0</v>
      </c>
      <c r="R274" s="108">
        <f>SUM(Tableau8[[#This Row],[Indicative
     /PPE]:[Autre]])</f>
        <v>0</v>
      </c>
      <c r="S274" s="89" t="s">
        <v>0</v>
      </c>
      <c r="T274" s="89" t="s">
        <v>0</v>
      </c>
      <c r="U274" s="89" t="s">
        <v>0</v>
      </c>
      <c r="V274" s="89" t="s">
        <v>0</v>
      </c>
      <c r="W274" s="89" t="s">
        <v>0</v>
      </c>
      <c r="X274" s="109">
        <f t="shared" si="18"/>
        <v>0</v>
      </c>
      <c r="Y274" s="89" t="s">
        <v>0</v>
      </c>
      <c r="Z274" s="89" t="s">
        <v>0</v>
      </c>
      <c r="AA274" s="89" t="s">
        <v>0</v>
      </c>
      <c r="AB274" s="91" t="s">
        <v>0</v>
      </c>
      <c r="AC274" s="89" t="s">
        <v>0</v>
      </c>
      <c r="AD274" s="89" t="s">
        <v>0</v>
      </c>
      <c r="AE274" s="89" t="s">
        <v>0</v>
      </c>
      <c r="AF274" s="89">
        <f t="shared" si="19"/>
        <v>0</v>
      </c>
      <c r="AG274" s="92"/>
      <c r="AH274" s="111">
        <v>27000</v>
      </c>
      <c r="AI274" s="111">
        <v>0</v>
      </c>
      <c r="AJ274" s="111">
        <v>0</v>
      </c>
      <c r="AK274" s="111">
        <f>SUM(Tableau8[[#This Row],[Terrain
(a)]:[Construction
(b)]])</f>
        <v>0</v>
      </c>
      <c r="AL274" s="95"/>
      <c r="AM274" s="147" t="s">
        <v>632</v>
      </c>
      <c r="AN274" s="157" t="s">
        <v>421</v>
      </c>
      <c r="AO274" s="97">
        <v>39202</v>
      </c>
      <c r="AP274" s="158" t="s">
        <v>0</v>
      </c>
      <c r="AQ274" s="113" t="s">
        <v>0</v>
      </c>
      <c r="AR274" s="100"/>
      <c r="AS274" s="101"/>
      <c r="AT274" s="102"/>
      <c r="AU274" s="103"/>
      <c r="AV274" s="104"/>
      <c r="AW274" s="105"/>
      <c r="AX274" s="106"/>
      <c r="AY274" s="106"/>
      <c r="AZ274" s="106"/>
      <c r="BA274" s="106"/>
      <c r="BB274" s="103"/>
      <c r="BC274" s="106"/>
      <c r="BD274" s="106"/>
      <c r="BE274" s="106"/>
      <c r="BF274" s="106"/>
      <c r="BG274" s="106"/>
      <c r="BH274" s="106"/>
      <c r="BI274" s="106"/>
    </row>
    <row r="275" spans="1:61" ht="13.5" hidden="1" customHeight="1" thickBot="1" x14ac:dyDescent="0.25">
      <c r="A275" s="82"/>
      <c r="B275" s="83"/>
      <c r="C275" s="153" t="s">
        <v>628</v>
      </c>
      <c r="D275" s="153" t="s">
        <v>71</v>
      </c>
      <c r="E275" s="85" t="s">
        <v>597</v>
      </c>
      <c r="F275" s="85" t="s">
        <v>634</v>
      </c>
      <c r="G275" s="86">
        <v>6499</v>
      </c>
      <c r="H275" s="153" t="s">
        <v>218</v>
      </c>
      <c r="I275" s="86" t="s">
        <v>219</v>
      </c>
      <c r="J275" s="86">
        <v>4</v>
      </c>
      <c r="K275" s="158" t="s">
        <v>0</v>
      </c>
      <c r="L275" s="88"/>
      <c r="M275" s="110" t="s">
        <v>0</v>
      </c>
      <c r="N275" s="110" t="s">
        <v>0</v>
      </c>
      <c r="O275" s="110" t="s">
        <v>0</v>
      </c>
      <c r="P275" s="110" t="s">
        <v>0</v>
      </c>
      <c r="Q275" s="110" t="s">
        <v>0</v>
      </c>
      <c r="R275" s="108">
        <f>SUM(Tableau8[[#This Row],[Indicative
     /PPE]:[Autre]])</f>
        <v>0</v>
      </c>
      <c r="S275" s="89" t="s">
        <v>0</v>
      </c>
      <c r="T275" s="89" t="s">
        <v>0</v>
      </c>
      <c r="U275" s="89" t="s">
        <v>0</v>
      </c>
      <c r="V275" s="89" t="s">
        <v>0</v>
      </c>
      <c r="W275" s="89" t="s">
        <v>0</v>
      </c>
      <c r="X275" s="109">
        <f t="shared" si="18"/>
        <v>0</v>
      </c>
      <c r="Y275" s="89" t="s">
        <v>0</v>
      </c>
      <c r="Z275" s="89" t="s">
        <v>0</v>
      </c>
      <c r="AA275" s="89" t="s">
        <v>0</v>
      </c>
      <c r="AB275" s="91" t="s">
        <v>0</v>
      </c>
      <c r="AC275" s="89" t="s">
        <v>0</v>
      </c>
      <c r="AD275" s="89" t="s">
        <v>0</v>
      </c>
      <c r="AE275" s="89" t="s">
        <v>0</v>
      </c>
      <c r="AF275" s="89">
        <f t="shared" si="19"/>
        <v>0</v>
      </c>
      <c r="AG275" s="92"/>
      <c r="AH275" s="111">
        <v>27000</v>
      </c>
      <c r="AI275" s="111">
        <v>0</v>
      </c>
      <c r="AJ275" s="111">
        <v>0</v>
      </c>
      <c r="AK275" s="111">
        <f>SUM(Tableau8[[#This Row],[Terrain
(a)]:[Construction
(b)]])</f>
        <v>0</v>
      </c>
      <c r="AL275" s="95"/>
      <c r="AM275" s="147" t="s">
        <v>627</v>
      </c>
      <c r="AN275" s="157" t="s">
        <v>421</v>
      </c>
      <c r="AO275" s="97">
        <v>39417</v>
      </c>
      <c r="AP275" s="158" t="s">
        <v>0</v>
      </c>
      <c r="AQ275" s="113" t="s">
        <v>0</v>
      </c>
      <c r="AR275" s="100"/>
      <c r="AS275" s="101"/>
      <c r="AT275" s="102"/>
      <c r="AU275" s="103"/>
      <c r="AV275" s="104"/>
      <c r="AW275" s="105"/>
      <c r="AX275" s="106"/>
      <c r="AY275" s="106"/>
      <c r="AZ275" s="106"/>
      <c r="BA275" s="106"/>
      <c r="BB275" s="103"/>
      <c r="BC275" s="106"/>
      <c r="BD275" s="106"/>
      <c r="BE275" s="106"/>
      <c r="BF275" s="106"/>
      <c r="BG275" s="106"/>
      <c r="BH275" s="106"/>
      <c r="BI275" s="106"/>
    </row>
    <row r="276" spans="1:61" ht="13.5" hidden="1" customHeight="1" thickBot="1" x14ac:dyDescent="0.25">
      <c r="A276" s="82"/>
      <c r="B276" s="83"/>
      <c r="C276" s="153" t="s">
        <v>628</v>
      </c>
      <c r="D276" s="153" t="s">
        <v>71</v>
      </c>
      <c r="E276" s="85" t="s">
        <v>597</v>
      </c>
      <c r="F276" s="85" t="s">
        <v>635</v>
      </c>
      <c r="G276" s="86">
        <v>6500</v>
      </c>
      <c r="H276" s="153" t="s">
        <v>218</v>
      </c>
      <c r="I276" s="86" t="s">
        <v>219</v>
      </c>
      <c r="J276" s="86">
        <v>5</v>
      </c>
      <c r="K276" s="158" t="s">
        <v>0</v>
      </c>
      <c r="L276" s="88"/>
      <c r="M276" s="110" t="s">
        <v>0</v>
      </c>
      <c r="N276" s="110" t="s">
        <v>0</v>
      </c>
      <c r="O276" s="110" t="s">
        <v>0</v>
      </c>
      <c r="P276" s="110" t="s">
        <v>0</v>
      </c>
      <c r="Q276" s="110" t="s">
        <v>0</v>
      </c>
      <c r="R276" s="108">
        <f>SUM(Tableau8[[#This Row],[Indicative
     /PPE]:[Autre]])</f>
        <v>0</v>
      </c>
      <c r="S276" s="89" t="s">
        <v>0</v>
      </c>
      <c r="T276" s="89" t="s">
        <v>0</v>
      </c>
      <c r="U276" s="89" t="s">
        <v>0</v>
      </c>
      <c r="V276" s="89" t="s">
        <v>0</v>
      </c>
      <c r="W276" s="89" t="s">
        <v>0</v>
      </c>
      <c r="X276" s="109">
        <f t="shared" si="18"/>
        <v>0</v>
      </c>
      <c r="Y276" s="89" t="s">
        <v>0</v>
      </c>
      <c r="Z276" s="89" t="s">
        <v>0</v>
      </c>
      <c r="AA276" s="89" t="s">
        <v>0</v>
      </c>
      <c r="AB276" s="91" t="s">
        <v>0</v>
      </c>
      <c r="AC276" s="89" t="s">
        <v>0</v>
      </c>
      <c r="AD276" s="89" t="s">
        <v>0</v>
      </c>
      <c r="AE276" s="89" t="s">
        <v>0</v>
      </c>
      <c r="AF276" s="89">
        <f t="shared" si="19"/>
        <v>0</v>
      </c>
      <c r="AG276" s="92"/>
      <c r="AH276" s="111">
        <v>25000</v>
      </c>
      <c r="AI276" s="111">
        <v>0</v>
      </c>
      <c r="AJ276" s="111">
        <v>0</v>
      </c>
      <c r="AK276" s="111">
        <f>SUM(Tableau8[[#This Row],[Terrain
(a)]:[Construction
(b)]])</f>
        <v>0</v>
      </c>
      <c r="AL276" s="95"/>
      <c r="AM276" s="147" t="s">
        <v>636</v>
      </c>
      <c r="AN276" s="157" t="s">
        <v>421</v>
      </c>
      <c r="AO276" s="97">
        <v>39722</v>
      </c>
      <c r="AP276" s="158" t="s">
        <v>0</v>
      </c>
      <c r="AQ276" s="113" t="s">
        <v>0</v>
      </c>
      <c r="AR276" s="100"/>
      <c r="AS276" s="101"/>
      <c r="AT276" s="102"/>
      <c r="AU276" s="103"/>
      <c r="AV276" s="104"/>
      <c r="AW276" s="105"/>
      <c r="AX276" s="106"/>
      <c r="AY276" s="106"/>
      <c r="AZ276" s="106"/>
      <c r="BA276" s="106"/>
      <c r="BB276" s="103"/>
      <c r="BC276" s="106"/>
      <c r="BD276" s="106"/>
      <c r="BE276" s="106"/>
      <c r="BF276" s="106"/>
      <c r="BG276" s="106"/>
      <c r="BH276" s="106"/>
      <c r="BI276" s="106"/>
    </row>
    <row r="277" spans="1:61" ht="13.5" hidden="1" customHeight="1" thickBot="1" x14ac:dyDescent="0.25">
      <c r="A277" s="82"/>
      <c r="B277" s="83"/>
      <c r="C277" s="153" t="s">
        <v>628</v>
      </c>
      <c r="D277" s="153" t="s">
        <v>71</v>
      </c>
      <c r="E277" s="85" t="s">
        <v>597</v>
      </c>
      <c r="F277" s="85" t="s">
        <v>637</v>
      </c>
      <c r="G277" s="86">
        <v>6501</v>
      </c>
      <c r="H277" s="153" t="s">
        <v>218</v>
      </c>
      <c r="I277" s="86" t="s">
        <v>219</v>
      </c>
      <c r="J277" s="86">
        <v>6</v>
      </c>
      <c r="K277" s="158" t="s">
        <v>0</v>
      </c>
      <c r="L277" s="88"/>
      <c r="M277" s="110" t="s">
        <v>0</v>
      </c>
      <c r="N277" s="110" t="s">
        <v>0</v>
      </c>
      <c r="O277" s="110" t="s">
        <v>0</v>
      </c>
      <c r="P277" s="110" t="s">
        <v>0</v>
      </c>
      <c r="Q277" s="110" t="s">
        <v>0</v>
      </c>
      <c r="R277" s="108">
        <f>SUM(Tableau8[[#This Row],[Indicative
     /PPE]:[Autre]])</f>
        <v>0</v>
      </c>
      <c r="S277" s="89" t="s">
        <v>0</v>
      </c>
      <c r="T277" s="89" t="s">
        <v>0</v>
      </c>
      <c r="U277" s="89" t="s">
        <v>0</v>
      </c>
      <c r="V277" s="89" t="s">
        <v>0</v>
      </c>
      <c r="W277" s="89" t="s">
        <v>0</v>
      </c>
      <c r="X277" s="109">
        <f t="shared" si="18"/>
        <v>0</v>
      </c>
      <c r="Y277" s="89" t="s">
        <v>0</v>
      </c>
      <c r="Z277" s="89" t="s">
        <v>0</v>
      </c>
      <c r="AA277" s="89" t="s">
        <v>0</v>
      </c>
      <c r="AB277" s="91" t="s">
        <v>0</v>
      </c>
      <c r="AC277" s="89" t="s">
        <v>0</v>
      </c>
      <c r="AD277" s="89" t="s">
        <v>0</v>
      </c>
      <c r="AE277" s="89" t="s">
        <v>0</v>
      </c>
      <c r="AF277" s="89">
        <f t="shared" si="19"/>
        <v>0</v>
      </c>
      <c r="AG277" s="92"/>
      <c r="AH277" s="111">
        <v>25000</v>
      </c>
      <c r="AI277" s="111">
        <v>0</v>
      </c>
      <c r="AJ277" s="111">
        <v>0</v>
      </c>
      <c r="AK277" s="111">
        <f>SUM(Tableau8[[#This Row],[Terrain
(a)]:[Construction
(b)]])</f>
        <v>0</v>
      </c>
      <c r="AL277" s="95"/>
      <c r="AM277" s="147" t="s">
        <v>612</v>
      </c>
      <c r="AN277" s="157" t="s">
        <v>421</v>
      </c>
      <c r="AO277" s="97">
        <v>39416</v>
      </c>
      <c r="AP277" s="158" t="s">
        <v>0</v>
      </c>
      <c r="AQ277" s="113" t="s">
        <v>0</v>
      </c>
      <c r="AR277" s="100"/>
      <c r="AS277" s="101"/>
      <c r="AT277" s="102"/>
      <c r="AU277" s="103"/>
      <c r="AV277" s="104"/>
      <c r="AW277" s="105"/>
      <c r="AX277" s="106"/>
      <c r="AY277" s="106"/>
      <c r="AZ277" s="106"/>
      <c r="BA277" s="106"/>
      <c r="BB277" s="103"/>
      <c r="BC277" s="106"/>
      <c r="BD277" s="106"/>
      <c r="BE277" s="106"/>
      <c r="BF277" s="106"/>
      <c r="BG277" s="106"/>
      <c r="BH277" s="106"/>
      <c r="BI277" s="106"/>
    </row>
    <row r="278" spans="1:61" ht="13.5" hidden="1" customHeight="1" thickBot="1" x14ac:dyDescent="0.25">
      <c r="A278" s="82"/>
      <c r="B278" s="83"/>
      <c r="C278" s="153" t="s">
        <v>628</v>
      </c>
      <c r="D278" s="153" t="s">
        <v>71</v>
      </c>
      <c r="E278" s="85" t="s">
        <v>597</v>
      </c>
      <c r="F278" s="85" t="s">
        <v>638</v>
      </c>
      <c r="G278" s="86">
        <v>6502</v>
      </c>
      <c r="H278" s="153" t="s">
        <v>218</v>
      </c>
      <c r="I278" s="86" t="s">
        <v>219</v>
      </c>
      <c r="J278" s="86">
        <v>7</v>
      </c>
      <c r="K278" s="158" t="s">
        <v>0</v>
      </c>
      <c r="L278" s="88"/>
      <c r="M278" s="110" t="s">
        <v>0</v>
      </c>
      <c r="N278" s="110" t="s">
        <v>0</v>
      </c>
      <c r="O278" s="110" t="s">
        <v>0</v>
      </c>
      <c r="P278" s="110" t="s">
        <v>0</v>
      </c>
      <c r="Q278" s="110" t="s">
        <v>0</v>
      </c>
      <c r="R278" s="108">
        <f>SUM(Tableau8[[#This Row],[Indicative
     /PPE]:[Autre]])</f>
        <v>0</v>
      </c>
      <c r="S278" s="89" t="s">
        <v>0</v>
      </c>
      <c r="T278" s="89" t="s">
        <v>0</v>
      </c>
      <c r="U278" s="89" t="s">
        <v>0</v>
      </c>
      <c r="V278" s="89" t="s">
        <v>0</v>
      </c>
      <c r="W278" s="89" t="s">
        <v>0</v>
      </c>
      <c r="X278" s="109">
        <f t="shared" si="18"/>
        <v>0</v>
      </c>
      <c r="Y278" s="89" t="s">
        <v>0</v>
      </c>
      <c r="Z278" s="89" t="s">
        <v>0</v>
      </c>
      <c r="AA278" s="89" t="s">
        <v>0</v>
      </c>
      <c r="AB278" s="91" t="s">
        <v>0</v>
      </c>
      <c r="AC278" s="89" t="s">
        <v>0</v>
      </c>
      <c r="AD278" s="89" t="s">
        <v>0</v>
      </c>
      <c r="AE278" s="89" t="s">
        <v>0</v>
      </c>
      <c r="AF278" s="89">
        <f t="shared" si="19"/>
        <v>0</v>
      </c>
      <c r="AG278" s="92"/>
      <c r="AH278" s="111">
        <v>25000</v>
      </c>
      <c r="AI278" s="111">
        <v>0</v>
      </c>
      <c r="AJ278" s="111">
        <v>0</v>
      </c>
      <c r="AK278" s="111">
        <f>SUM(Tableau8[[#This Row],[Terrain
(a)]:[Construction
(b)]])</f>
        <v>0</v>
      </c>
      <c r="AL278" s="95"/>
      <c r="AM278" s="147" t="s">
        <v>632</v>
      </c>
      <c r="AN278" s="157" t="s">
        <v>421</v>
      </c>
      <c r="AO278" s="97">
        <v>39172</v>
      </c>
      <c r="AP278" s="158" t="s">
        <v>0</v>
      </c>
      <c r="AQ278" s="113" t="s">
        <v>0</v>
      </c>
      <c r="AR278" s="100"/>
      <c r="AS278" s="101"/>
      <c r="AT278" s="102"/>
      <c r="AU278" s="103"/>
      <c r="AV278" s="104"/>
      <c r="AW278" s="105"/>
      <c r="AX278" s="106"/>
      <c r="AY278" s="106"/>
      <c r="AZ278" s="106"/>
      <c r="BA278" s="106"/>
      <c r="BB278" s="103"/>
      <c r="BC278" s="106"/>
      <c r="BD278" s="106"/>
      <c r="BE278" s="106"/>
      <c r="BF278" s="106"/>
      <c r="BG278" s="106"/>
      <c r="BH278" s="106"/>
      <c r="BI278" s="106"/>
    </row>
    <row r="279" spans="1:61" ht="13.5" hidden="1" customHeight="1" thickBot="1" x14ac:dyDescent="0.25">
      <c r="A279" s="82"/>
      <c r="B279" s="83"/>
      <c r="C279" s="153" t="s">
        <v>628</v>
      </c>
      <c r="D279" s="153" t="s">
        <v>71</v>
      </c>
      <c r="E279" s="85" t="s">
        <v>597</v>
      </c>
      <c r="F279" s="85" t="s">
        <v>639</v>
      </c>
      <c r="G279" s="86">
        <v>6503</v>
      </c>
      <c r="H279" s="153" t="s">
        <v>218</v>
      </c>
      <c r="I279" s="86" t="s">
        <v>219</v>
      </c>
      <c r="J279" s="86">
        <v>8</v>
      </c>
      <c r="K279" s="158" t="s">
        <v>0</v>
      </c>
      <c r="L279" s="88"/>
      <c r="M279" s="110" t="s">
        <v>0</v>
      </c>
      <c r="N279" s="110" t="s">
        <v>0</v>
      </c>
      <c r="O279" s="110" t="s">
        <v>0</v>
      </c>
      <c r="P279" s="110" t="s">
        <v>0</v>
      </c>
      <c r="Q279" s="110" t="s">
        <v>0</v>
      </c>
      <c r="R279" s="108">
        <f>SUM(Tableau8[[#This Row],[Indicative
     /PPE]:[Autre]])</f>
        <v>0</v>
      </c>
      <c r="S279" s="89" t="s">
        <v>0</v>
      </c>
      <c r="T279" s="89" t="s">
        <v>0</v>
      </c>
      <c r="U279" s="89" t="s">
        <v>0</v>
      </c>
      <c r="V279" s="89" t="s">
        <v>0</v>
      </c>
      <c r="W279" s="89" t="s">
        <v>0</v>
      </c>
      <c r="X279" s="109">
        <f t="shared" si="18"/>
        <v>0</v>
      </c>
      <c r="Y279" s="89" t="s">
        <v>0</v>
      </c>
      <c r="Z279" s="89" t="s">
        <v>0</v>
      </c>
      <c r="AA279" s="89" t="s">
        <v>0</v>
      </c>
      <c r="AB279" s="91" t="s">
        <v>0</v>
      </c>
      <c r="AC279" s="89" t="s">
        <v>0</v>
      </c>
      <c r="AD279" s="89" t="s">
        <v>0</v>
      </c>
      <c r="AE279" s="89" t="s">
        <v>0</v>
      </c>
      <c r="AF279" s="89">
        <f t="shared" si="19"/>
        <v>0</v>
      </c>
      <c r="AG279" s="92"/>
      <c r="AH279" s="111">
        <v>25000</v>
      </c>
      <c r="AI279" s="111">
        <v>0</v>
      </c>
      <c r="AJ279" s="111">
        <v>0</v>
      </c>
      <c r="AK279" s="111">
        <f>SUM(Tableau8[[#This Row],[Terrain
(a)]:[Construction
(b)]])</f>
        <v>0</v>
      </c>
      <c r="AL279" s="95"/>
      <c r="AM279" s="147" t="s">
        <v>640</v>
      </c>
      <c r="AN279" s="157" t="s">
        <v>421</v>
      </c>
      <c r="AO279" s="97">
        <v>39437</v>
      </c>
      <c r="AP279" s="158" t="s">
        <v>0</v>
      </c>
      <c r="AQ279" s="113" t="s">
        <v>0</v>
      </c>
      <c r="AR279" s="100"/>
      <c r="AS279" s="101"/>
      <c r="AT279" s="102"/>
      <c r="AU279" s="103"/>
      <c r="AV279" s="104"/>
      <c r="AW279" s="105"/>
      <c r="AX279" s="106"/>
      <c r="AY279" s="106"/>
      <c r="AZ279" s="106"/>
      <c r="BA279" s="106"/>
      <c r="BB279" s="103"/>
      <c r="BC279" s="106"/>
      <c r="BD279" s="106"/>
      <c r="BE279" s="106"/>
      <c r="BF279" s="106"/>
      <c r="BG279" s="106"/>
      <c r="BH279" s="106"/>
      <c r="BI279" s="106"/>
    </row>
    <row r="280" spans="1:61" ht="13.5" hidden="1" customHeight="1" thickBot="1" x14ac:dyDescent="0.25">
      <c r="A280" s="82"/>
      <c r="B280" s="83"/>
      <c r="C280" s="153" t="s">
        <v>628</v>
      </c>
      <c r="D280" s="153" t="s">
        <v>71</v>
      </c>
      <c r="E280" s="85" t="s">
        <v>597</v>
      </c>
      <c r="F280" s="85" t="s">
        <v>641</v>
      </c>
      <c r="G280" s="86">
        <v>6504</v>
      </c>
      <c r="H280" s="153" t="s">
        <v>218</v>
      </c>
      <c r="I280" s="86" t="s">
        <v>219</v>
      </c>
      <c r="J280" s="86">
        <v>9</v>
      </c>
      <c r="K280" s="158" t="s">
        <v>0</v>
      </c>
      <c r="L280" s="88"/>
      <c r="M280" s="110" t="s">
        <v>0</v>
      </c>
      <c r="N280" s="110" t="s">
        <v>0</v>
      </c>
      <c r="O280" s="110" t="s">
        <v>0</v>
      </c>
      <c r="P280" s="110" t="s">
        <v>0</v>
      </c>
      <c r="Q280" s="110" t="s">
        <v>0</v>
      </c>
      <c r="R280" s="108">
        <f>SUM(Tableau8[[#This Row],[Indicative
     /PPE]:[Autre]])</f>
        <v>0</v>
      </c>
      <c r="S280" s="89" t="s">
        <v>0</v>
      </c>
      <c r="T280" s="89" t="s">
        <v>0</v>
      </c>
      <c r="U280" s="89" t="s">
        <v>0</v>
      </c>
      <c r="V280" s="89" t="s">
        <v>0</v>
      </c>
      <c r="W280" s="89" t="s">
        <v>0</v>
      </c>
      <c r="X280" s="109">
        <f t="shared" si="18"/>
        <v>0</v>
      </c>
      <c r="Y280" s="89" t="s">
        <v>0</v>
      </c>
      <c r="Z280" s="89" t="s">
        <v>0</v>
      </c>
      <c r="AA280" s="89" t="s">
        <v>0</v>
      </c>
      <c r="AB280" s="91" t="s">
        <v>0</v>
      </c>
      <c r="AC280" s="89" t="s">
        <v>0</v>
      </c>
      <c r="AD280" s="89" t="s">
        <v>0</v>
      </c>
      <c r="AE280" s="89" t="s">
        <v>0</v>
      </c>
      <c r="AF280" s="89">
        <f t="shared" si="19"/>
        <v>0</v>
      </c>
      <c r="AG280" s="92"/>
      <c r="AH280" s="111">
        <v>25000</v>
      </c>
      <c r="AI280" s="111">
        <v>0</v>
      </c>
      <c r="AJ280" s="111">
        <v>0</v>
      </c>
      <c r="AK280" s="111">
        <f>SUM(Tableau8[[#This Row],[Terrain
(a)]:[Construction
(b)]])</f>
        <v>0</v>
      </c>
      <c r="AL280" s="95"/>
      <c r="AM280" s="147" t="s">
        <v>606</v>
      </c>
      <c r="AN280" s="157" t="s">
        <v>421</v>
      </c>
      <c r="AO280" s="97">
        <v>39356</v>
      </c>
      <c r="AP280" s="158" t="s">
        <v>0</v>
      </c>
      <c r="AQ280" s="113" t="s">
        <v>0</v>
      </c>
      <c r="AR280" s="100"/>
      <c r="AS280" s="101"/>
      <c r="AT280" s="102"/>
      <c r="AU280" s="103"/>
      <c r="AV280" s="104"/>
      <c r="AW280" s="105"/>
      <c r="AX280" s="106"/>
      <c r="AY280" s="106"/>
      <c r="AZ280" s="106"/>
      <c r="BA280" s="106"/>
      <c r="BB280" s="103"/>
      <c r="BC280" s="106"/>
      <c r="BD280" s="106"/>
      <c r="BE280" s="106"/>
      <c r="BF280" s="106"/>
      <c r="BG280" s="106"/>
      <c r="BH280" s="106"/>
      <c r="BI280" s="106"/>
    </row>
    <row r="281" spans="1:61" ht="13.5" hidden="1" customHeight="1" thickBot="1" x14ac:dyDescent="0.25">
      <c r="A281" s="82"/>
      <c r="B281" s="83"/>
      <c r="C281" s="153" t="s">
        <v>628</v>
      </c>
      <c r="D281" s="153" t="s">
        <v>71</v>
      </c>
      <c r="E281" s="85" t="s">
        <v>597</v>
      </c>
      <c r="F281" s="85" t="s">
        <v>642</v>
      </c>
      <c r="G281" s="86">
        <v>6505</v>
      </c>
      <c r="H281" s="153" t="s">
        <v>218</v>
      </c>
      <c r="I281" s="86" t="s">
        <v>219</v>
      </c>
      <c r="J281" s="86">
        <v>10</v>
      </c>
      <c r="K281" s="158" t="s">
        <v>0</v>
      </c>
      <c r="L281" s="88"/>
      <c r="M281" s="110" t="s">
        <v>0</v>
      </c>
      <c r="N281" s="110" t="s">
        <v>0</v>
      </c>
      <c r="O281" s="110" t="s">
        <v>0</v>
      </c>
      <c r="P281" s="110" t="s">
        <v>0</v>
      </c>
      <c r="Q281" s="110" t="s">
        <v>0</v>
      </c>
      <c r="R281" s="108">
        <f>SUM(Tableau8[[#This Row],[Indicative
     /PPE]:[Autre]])</f>
        <v>0</v>
      </c>
      <c r="S281" s="89" t="s">
        <v>0</v>
      </c>
      <c r="T281" s="89" t="s">
        <v>0</v>
      </c>
      <c r="U281" s="89" t="s">
        <v>0</v>
      </c>
      <c r="V281" s="89" t="s">
        <v>0</v>
      </c>
      <c r="W281" s="89" t="s">
        <v>0</v>
      </c>
      <c r="X281" s="109">
        <f t="shared" si="18"/>
        <v>0</v>
      </c>
      <c r="Y281" s="89" t="s">
        <v>0</v>
      </c>
      <c r="Z281" s="89" t="s">
        <v>0</v>
      </c>
      <c r="AA281" s="89" t="s">
        <v>0</v>
      </c>
      <c r="AB281" s="91" t="s">
        <v>0</v>
      </c>
      <c r="AC281" s="89" t="s">
        <v>0</v>
      </c>
      <c r="AD281" s="89" t="s">
        <v>0</v>
      </c>
      <c r="AE281" s="89" t="s">
        <v>0</v>
      </c>
      <c r="AF281" s="89">
        <f t="shared" si="19"/>
        <v>0</v>
      </c>
      <c r="AG281" s="92"/>
      <c r="AH281" s="111">
        <v>25000</v>
      </c>
      <c r="AI281" s="111">
        <v>0</v>
      </c>
      <c r="AJ281" s="111">
        <v>0</v>
      </c>
      <c r="AK281" s="111">
        <f>SUM(Tableau8[[#This Row],[Terrain
(a)]:[Construction
(b)]])</f>
        <v>0</v>
      </c>
      <c r="AL281" s="95"/>
      <c r="AM281" s="147" t="s">
        <v>643</v>
      </c>
      <c r="AN281" s="157" t="s">
        <v>421</v>
      </c>
      <c r="AO281" s="97">
        <v>39355</v>
      </c>
      <c r="AP281" s="158" t="s">
        <v>0</v>
      </c>
      <c r="AQ281" s="113" t="s">
        <v>0</v>
      </c>
      <c r="AR281" s="100"/>
      <c r="AS281" s="101"/>
      <c r="AT281" s="102"/>
      <c r="AU281" s="103"/>
      <c r="AV281" s="104"/>
      <c r="AW281" s="105"/>
      <c r="AX281" s="106"/>
      <c r="AY281" s="106"/>
      <c r="AZ281" s="106"/>
      <c r="BA281" s="106"/>
      <c r="BB281" s="103"/>
      <c r="BC281" s="106"/>
      <c r="BD281" s="106"/>
      <c r="BE281" s="106"/>
      <c r="BF281" s="106"/>
      <c r="BG281" s="106"/>
      <c r="BH281" s="106"/>
      <c r="BI281" s="106"/>
    </row>
    <row r="282" spans="1:61" ht="13.5" hidden="1" customHeight="1" thickBot="1" x14ac:dyDescent="0.25">
      <c r="A282" s="82"/>
      <c r="B282" s="83"/>
      <c r="C282" s="153" t="s">
        <v>628</v>
      </c>
      <c r="D282" s="153" t="s">
        <v>71</v>
      </c>
      <c r="E282" s="85" t="s">
        <v>597</v>
      </c>
      <c r="F282" s="85" t="s">
        <v>644</v>
      </c>
      <c r="G282" s="86">
        <v>6506</v>
      </c>
      <c r="H282" s="153" t="s">
        <v>218</v>
      </c>
      <c r="I282" s="86" t="s">
        <v>219</v>
      </c>
      <c r="J282" s="86">
        <v>11</v>
      </c>
      <c r="K282" s="158" t="s">
        <v>0</v>
      </c>
      <c r="L282" s="88"/>
      <c r="M282" s="110" t="s">
        <v>0</v>
      </c>
      <c r="N282" s="110" t="s">
        <v>0</v>
      </c>
      <c r="O282" s="110" t="s">
        <v>0</v>
      </c>
      <c r="P282" s="110" t="s">
        <v>0</v>
      </c>
      <c r="Q282" s="110" t="s">
        <v>0</v>
      </c>
      <c r="R282" s="108">
        <f>SUM(Tableau8[[#This Row],[Indicative
     /PPE]:[Autre]])</f>
        <v>0</v>
      </c>
      <c r="S282" s="89" t="s">
        <v>0</v>
      </c>
      <c r="T282" s="89" t="s">
        <v>0</v>
      </c>
      <c r="U282" s="89" t="s">
        <v>0</v>
      </c>
      <c r="V282" s="89" t="s">
        <v>0</v>
      </c>
      <c r="W282" s="89" t="s">
        <v>0</v>
      </c>
      <c r="X282" s="109">
        <f t="shared" si="18"/>
        <v>0</v>
      </c>
      <c r="Y282" s="89" t="s">
        <v>0</v>
      </c>
      <c r="Z282" s="89" t="s">
        <v>0</v>
      </c>
      <c r="AA282" s="89" t="s">
        <v>0</v>
      </c>
      <c r="AB282" s="91" t="s">
        <v>0</v>
      </c>
      <c r="AC282" s="89" t="s">
        <v>0</v>
      </c>
      <c r="AD282" s="89" t="s">
        <v>0</v>
      </c>
      <c r="AE282" s="89" t="s">
        <v>0</v>
      </c>
      <c r="AF282" s="89">
        <f t="shared" si="19"/>
        <v>0</v>
      </c>
      <c r="AG282" s="92"/>
      <c r="AH282" s="111">
        <v>25000</v>
      </c>
      <c r="AI282" s="111">
        <v>0</v>
      </c>
      <c r="AJ282" s="111">
        <v>0</v>
      </c>
      <c r="AK282" s="111">
        <f>SUM(Tableau8[[#This Row],[Terrain
(a)]:[Construction
(b)]])</f>
        <v>0</v>
      </c>
      <c r="AL282" s="95"/>
      <c r="AM282" s="147" t="s">
        <v>600</v>
      </c>
      <c r="AN282" s="157" t="s">
        <v>421</v>
      </c>
      <c r="AO282" s="97">
        <v>39527</v>
      </c>
      <c r="AP282" s="158" t="s">
        <v>0</v>
      </c>
      <c r="AQ282" s="113" t="s">
        <v>0</v>
      </c>
      <c r="AR282" s="100"/>
      <c r="AS282" s="101"/>
      <c r="AT282" s="102"/>
      <c r="AU282" s="103"/>
      <c r="AV282" s="104"/>
      <c r="AW282" s="105"/>
      <c r="AX282" s="106"/>
      <c r="AY282" s="106"/>
      <c r="AZ282" s="106"/>
      <c r="BA282" s="106"/>
      <c r="BB282" s="103"/>
      <c r="BC282" s="106"/>
      <c r="BD282" s="106"/>
      <c r="BE282" s="106"/>
      <c r="BF282" s="106"/>
      <c r="BG282" s="106"/>
      <c r="BH282" s="106"/>
      <c r="BI282" s="106"/>
    </row>
    <row r="283" spans="1:61" ht="13.5" hidden="1" customHeight="1" thickBot="1" x14ac:dyDescent="0.25">
      <c r="A283" s="82"/>
      <c r="B283" s="83"/>
      <c r="C283" s="153" t="s">
        <v>628</v>
      </c>
      <c r="D283" s="153" t="s">
        <v>71</v>
      </c>
      <c r="E283" s="85" t="s">
        <v>597</v>
      </c>
      <c r="F283" s="85" t="s">
        <v>645</v>
      </c>
      <c r="G283" s="86">
        <v>6507</v>
      </c>
      <c r="H283" s="153" t="s">
        <v>218</v>
      </c>
      <c r="I283" s="86" t="s">
        <v>219</v>
      </c>
      <c r="J283" s="86">
        <v>12</v>
      </c>
      <c r="K283" s="158" t="s">
        <v>0</v>
      </c>
      <c r="L283" s="88"/>
      <c r="M283" s="110" t="s">
        <v>0</v>
      </c>
      <c r="N283" s="110" t="s">
        <v>0</v>
      </c>
      <c r="O283" s="110" t="s">
        <v>0</v>
      </c>
      <c r="P283" s="110" t="s">
        <v>0</v>
      </c>
      <c r="Q283" s="110" t="s">
        <v>0</v>
      </c>
      <c r="R283" s="108">
        <f>SUM(Tableau8[[#This Row],[Indicative
     /PPE]:[Autre]])</f>
        <v>0</v>
      </c>
      <c r="S283" s="89" t="s">
        <v>0</v>
      </c>
      <c r="T283" s="89" t="s">
        <v>0</v>
      </c>
      <c r="U283" s="89" t="s">
        <v>0</v>
      </c>
      <c r="V283" s="89" t="s">
        <v>0</v>
      </c>
      <c r="W283" s="89" t="s">
        <v>0</v>
      </c>
      <c r="X283" s="109">
        <f t="shared" si="18"/>
        <v>0</v>
      </c>
      <c r="Y283" s="89" t="s">
        <v>0</v>
      </c>
      <c r="Z283" s="89" t="s">
        <v>0</v>
      </c>
      <c r="AA283" s="89" t="s">
        <v>0</v>
      </c>
      <c r="AB283" s="91" t="s">
        <v>0</v>
      </c>
      <c r="AC283" s="89" t="s">
        <v>0</v>
      </c>
      <c r="AD283" s="89" t="s">
        <v>0</v>
      </c>
      <c r="AE283" s="89" t="s">
        <v>0</v>
      </c>
      <c r="AF283" s="89">
        <f t="shared" si="19"/>
        <v>0</v>
      </c>
      <c r="AG283" s="92"/>
      <c r="AH283" s="111">
        <v>25000</v>
      </c>
      <c r="AI283" s="111">
        <v>0</v>
      </c>
      <c r="AJ283" s="111">
        <v>0</v>
      </c>
      <c r="AK283" s="111">
        <f>SUM(Tableau8[[#This Row],[Terrain
(a)]:[Construction
(b)]])</f>
        <v>0</v>
      </c>
      <c r="AL283" s="95"/>
      <c r="AM283" s="147" t="s">
        <v>615</v>
      </c>
      <c r="AN283" s="157" t="s">
        <v>421</v>
      </c>
      <c r="AO283" s="97">
        <v>39172</v>
      </c>
      <c r="AP283" s="158" t="s">
        <v>0</v>
      </c>
      <c r="AQ283" s="113" t="s">
        <v>0</v>
      </c>
      <c r="AR283" s="100"/>
      <c r="AS283" s="101"/>
      <c r="AT283" s="102"/>
      <c r="AU283" s="103"/>
      <c r="AV283" s="104"/>
      <c r="AW283" s="105"/>
      <c r="AX283" s="106"/>
      <c r="AY283" s="106"/>
      <c r="AZ283" s="106"/>
      <c r="BA283" s="106"/>
      <c r="BB283" s="103"/>
      <c r="BC283" s="106"/>
      <c r="BD283" s="106"/>
      <c r="BE283" s="106"/>
      <c r="BF283" s="106"/>
      <c r="BG283" s="106"/>
      <c r="BH283" s="106"/>
      <c r="BI283" s="106"/>
    </row>
    <row r="284" spans="1:61" ht="13.5" hidden="1" customHeight="1" thickBot="1" x14ac:dyDescent="0.25">
      <c r="A284" s="82"/>
      <c r="B284" s="83"/>
      <c r="C284" s="153" t="s">
        <v>628</v>
      </c>
      <c r="D284" s="153" t="s">
        <v>71</v>
      </c>
      <c r="E284" s="85" t="s">
        <v>597</v>
      </c>
      <c r="F284" s="85" t="s">
        <v>646</v>
      </c>
      <c r="G284" s="86">
        <v>6508</v>
      </c>
      <c r="H284" s="153" t="s">
        <v>218</v>
      </c>
      <c r="I284" s="86" t="s">
        <v>219</v>
      </c>
      <c r="J284" s="86">
        <v>13</v>
      </c>
      <c r="K284" s="158" t="s">
        <v>0</v>
      </c>
      <c r="L284" s="88"/>
      <c r="M284" s="110" t="s">
        <v>0</v>
      </c>
      <c r="N284" s="110" t="s">
        <v>0</v>
      </c>
      <c r="O284" s="110" t="s">
        <v>0</v>
      </c>
      <c r="P284" s="110" t="s">
        <v>0</v>
      </c>
      <c r="Q284" s="110" t="s">
        <v>0</v>
      </c>
      <c r="R284" s="108">
        <f>SUM(Tableau8[[#This Row],[Indicative
     /PPE]:[Autre]])</f>
        <v>0</v>
      </c>
      <c r="S284" s="89" t="s">
        <v>0</v>
      </c>
      <c r="T284" s="89" t="s">
        <v>0</v>
      </c>
      <c r="U284" s="89" t="s">
        <v>0</v>
      </c>
      <c r="V284" s="89" t="s">
        <v>0</v>
      </c>
      <c r="W284" s="89" t="s">
        <v>0</v>
      </c>
      <c r="X284" s="109">
        <f t="shared" si="18"/>
        <v>0</v>
      </c>
      <c r="Y284" s="89" t="s">
        <v>0</v>
      </c>
      <c r="Z284" s="89" t="s">
        <v>0</v>
      </c>
      <c r="AA284" s="89" t="s">
        <v>0</v>
      </c>
      <c r="AB284" s="91" t="s">
        <v>0</v>
      </c>
      <c r="AC284" s="89" t="s">
        <v>0</v>
      </c>
      <c r="AD284" s="89" t="s">
        <v>0</v>
      </c>
      <c r="AE284" s="89" t="s">
        <v>0</v>
      </c>
      <c r="AF284" s="89">
        <f t="shared" si="19"/>
        <v>0</v>
      </c>
      <c r="AG284" s="92"/>
      <c r="AH284" s="111">
        <v>25000</v>
      </c>
      <c r="AI284" s="111">
        <v>0</v>
      </c>
      <c r="AJ284" s="111">
        <v>0</v>
      </c>
      <c r="AK284" s="111">
        <f>SUM(Tableau8[[#This Row],[Terrain
(a)]:[Construction
(b)]])</f>
        <v>0</v>
      </c>
      <c r="AL284" s="95"/>
      <c r="AM284" s="147" t="s">
        <v>647</v>
      </c>
      <c r="AN284" s="157" t="s">
        <v>421</v>
      </c>
      <c r="AO284" s="97">
        <v>39355</v>
      </c>
      <c r="AP284" s="158" t="s">
        <v>0</v>
      </c>
      <c r="AQ284" s="113" t="s">
        <v>0</v>
      </c>
      <c r="AR284" s="100"/>
      <c r="AS284" s="101"/>
      <c r="AT284" s="102"/>
      <c r="AU284" s="103"/>
      <c r="AV284" s="104"/>
      <c r="AW284" s="105"/>
      <c r="AX284" s="106"/>
      <c r="AY284" s="106"/>
      <c r="AZ284" s="106"/>
      <c r="BA284" s="106"/>
      <c r="BB284" s="103"/>
      <c r="BC284" s="106"/>
      <c r="BD284" s="106"/>
      <c r="BE284" s="106"/>
      <c r="BF284" s="106"/>
      <c r="BG284" s="106"/>
      <c r="BH284" s="106"/>
      <c r="BI284" s="106"/>
    </row>
    <row r="285" spans="1:61" ht="13.5" hidden="1" customHeight="1" thickBot="1" x14ac:dyDescent="0.25">
      <c r="A285" s="82"/>
      <c r="B285" s="83"/>
      <c r="C285" s="153" t="s">
        <v>628</v>
      </c>
      <c r="D285" s="153" t="s">
        <v>71</v>
      </c>
      <c r="E285" s="85" t="s">
        <v>597</v>
      </c>
      <c r="F285" s="85" t="s">
        <v>648</v>
      </c>
      <c r="G285" s="86">
        <v>6509</v>
      </c>
      <c r="H285" s="153" t="s">
        <v>218</v>
      </c>
      <c r="I285" s="86" t="s">
        <v>219</v>
      </c>
      <c r="J285" s="86">
        <v>14</v>
      </c>
      <c r="K285" s="158" t="s">
        <v>0</v>
      </c>
      <c r="L285" s="88"/>
      <c r="M285" s="110" t="s">
        <v>0</v>
      </c>
      <c r="N285" s="110" t="s">
        <v>0</v>
      </c>
      <c r="O285" s="110" t="s">
        <v>0</v>
      </c>
      <c r="P285" s="110" t="s">
        <v>0</v>
      </c>
      <c r="Q285" s="110" t="s">
        <v>0</v>
      </c>
      <c r="R285" s="108">
        <f>SUM(Tableau8[[#This Row],[Indicative
     /PPE]:[Autre]])</f>
        <v>0</v>
      </c>
      <c r="S285" s="89" t="s">
        <v>0</v>
      </c>
      <c r="T285" s="89" t="s">
        <v>0</v>
      </c>
      <c r="U285" s="89" t="s">
        <v>0</v>
      </c>
      <c r="V285" s="89" t="s">
        <v>0</v>
      </c>
      <c r="W285" s="89" t="s">
        <v>0</v>
      </c>
      <c r="X285" s="109">
        <f t="shared" si="18"/>
        <v>0</v>
      </c>
      <c r="Y285" s="89" t="s">
        <v>0</v>
      </c>
      <c r="Z285" s="89" t="s">
        <v>0</v>
      </c>
      <c r="AA285" s="89" t="s">
        <v>0</v>
      </c>
      <c r="AB285" s="91" t="s">
        <v>0</v>
      </c>
      <c r="AC285" s="89" t="s">
        <v>0</v>
      </c>
      <c r="AD285" s="89" t="s">
        <v>0</v>
      </c>
      <c r="AE285" s="89" t="s">
        <v>0</v>
      </c>
      <c r="AF285" s="89">
        <f t="shared" si="19"/>
        <v>0</v>
      </c>
      <c r="AG285" s="92"/>
      <c r="AH285" s="111">
        <v>25000</v>
      </c>
      <c r="AI285" s="111">
        <v>0</v>
      </c>
      <c r="AJ285" s="111">
        <v>0</v>
      </c>
      <c r="AK285" s="111">
        <f>SUM(Tableau8[[#This Row],[Terrain
(a)]:[Construction
(b)]])</f>
        <v>0</v>
      </c>
      <c r="AL285" s="95"/>
      <c r="AM285" s="147" t="s">
        <v>649</v>
      </c>
      <c r="AN285" s="157" t="s">
        <v>421</v>
      </c>
      <c r="AO285" s="97">
        <v>39202</v>
      </c>
      <c r="AP285" s="158" t="s">
        <v>0</v>
      </c>
      <c r="AQ285" s="113" t="s">
        <v>0</v>
      </c>
      <c r="AR285" s="100"/>
      <c r="AS285" s="101"/>
      <c r="AT285" s="102"/>
      <c r="AU285" s="103"/>
      <c r="AV285" s="104"/>
      <c r="AW285" s="105"/>
      <c r="AX285" s="106"/>
      <c r="AY285" s="106"/>
      <c r="AZ285" s="106"/>
      <c r="BA285" s="106"/>
      <c r="BB285" s="103"/>
      <c r="BC285" s="106"/>
      <c r="BD285" s="106"/>
      <c r="BE285" s="106"/>
      <c r="BF285" s="106"/>
      <c r="BG285" s="106"/>
      <c r="BH285" s="106"/>
      <c r="BI285" s="106"/>
    </row>
    <row r="286" spans="1:61" ht="13.5" hidden="1" customHeight="1" thickBot="1" x14ac:dyDescent="0.25">
      <c r="A286" s="82"/>
      <c r="B286" s="83"/>
      <c r="C286" s="153" t="s">
        <v>628</v>
      </c>
      <c r="D286" s="153" t="s">
        <v>71</v>
      </c>
      <c r="E286" s="85" t="s">
        <v>597</v>
      </c>
      <c r="F286" s="85" t="s">
        <v>650</v>
      </c>
      <c r="G286" s="86">
        <v>6510</v>
      </c>
      <c r="H286" s="153" t="s">
        <v>218</v>
      </c>
      <c r="I286" s="86" t="s">
        <v>219</v>
      </c>
      <c r="J286" s="86">
        <v>15</v>
      </c>
      <c r="K286" s="158" t="s">
        <v>0</v>
      </c>
      <c r="L286" s="88"/>
      <c r="M286" s="110" t="s">
        <v>0</v>
      </c>
      <c r="N286" s="110" t="s">
        <v>0</v>
      </c>
      <c r="O286" s="110" t="s">
        <v>0</v>
      </c>
      <c r="P286" s="110" t="s">
        <v>0</v>
      </c>
      <c r="Q286" s="110" t="s">
        <v>0</v>
      </c>
      <c r="R286" s="108">
        <f>SUM(Tableau8[[#This Row],[Indicative
     /PPE]:[Autre]])</f>
        <v>0</v>
      </c>
      <c r="S286" s="89" t="s">
        <v>0</v>
      </c>
      <c r="T286" s="89" t="s">
        <v>0</v>
      </c>
      <c r="U286" s="89" t="s">
        <v>0</v>
      </c>
      <c r="V286" s="89" t="s">
        <v>0</v>
      </c>
      <c r="W286" s="89" t="s">
        <v>0</v>
      </c>
      <c r="X286" s="109">
        <f t="shared" si="18"/>
        <v>0</v>
      </c>
      <c r="Y286" s="89" t="s">
        <v>0</v>
      </c>
      <c r="Z286" s="89" t="s">
        <v>0</v>
      </c>
      <c r="AA286" s="89" t="s">
        <v>0</v>
      </c>
      <c r="AB286" s="91" t="s">
        <v>0</v>
      </c>
      <c r="AC286" s="89" t="s">
        <v>0</v>
      </c>
      <c r="AD286" s="89" t="s">
        <v>0</v>
      </c>
      <c r="AE286" s="89" t="s">
        <v>0</v>
      </c>
      <c r="AF286" s="89">
        <f t="shared" si="19"/>
        <v>0</v>
      </c>
      <c r="AG286" s="92"/>
      <c r="AH286" s="111">
        <v>27000</v>
      </c>
      <c r="AI286" s="111">
        <v>0</v>
      </c>
      <c r="AJ286" s="111">
        <v>0</v>
      </c>
      <c r="AK286" s="111">
        <f>SUM(Tableau8[[#This Row],[Terrain
(a)]:[Construction
(b)]])</f>
        <v>0</v>
      </c>
      <c r="AL286" s="95"/>
      <c r="AM286" s="147" t="s">
        <v>621</v>
      </c>
      <c r="AN286" s="157" t="s">
        <v>421</v>
      </c>
      <c r="AO286" s="97">
        <v>39263</v>
      </c>
      <c r="AP286" s="158" t="s">
        <v>0</v>
      </c>
      <c r="AQ286" s="113" t="s">
        <v>0</v>
      </c>
      <c r="AR286" s="100"/>
      <c r="AS286" s="101"/>
      <c r="AT286" s="102"/>
      <c r="AU286" s="103"/>
      <c r="AV286" s="104"/>
      <c r="AW286" s="105"/>
      <c r="AX286" s="106"/>
      <c r="AY286" s="106"/>
      <c r="AZ286" s="106"/>
      <c r="BA286" s="106"/>
      <c r="BB286" s="103"/>
      <c r="BC286" s="106"/>
      <c r="BD286" s="106"/>
      <c r="BE286" s="106"/>
      <c r="BF286" s="106"/>
      <c r="BG286" s="106"/>
      <c r="BH286" s="106"/>
      <c r="BI286" s="106"/>
    </row>
    <row r="287" spans="1:61" ht="13.5" hidden="1" customHeight="1" thickBot="1" x14ac:dyDescent="0.25">
      <c r="A287" s="82"/>
      <c r="B287" s="83"/>
      <c r="C287" s="153" t="s">
        <v>628</v>
      </c>
      <c r="D287" s="153" t="s">
        <v>71</v>
      </c>
      <c r="E287" s="85" t="s">
        <v>597</v>
      </c>
      <c r="F287" s="85" t="s">
        <v>651</v>
      </c>
      <c r="G287" s="86">
        <v>6511</v>
      </c>
      <c r="H287" s="153" t="s">
        <v>218</v>
      </c>
      <c r="I287" s="86" t="s">
        <v>219</v>
      </c>
      <c r="J287" s="86">
        <v>16</v>
      </c>
      <c r="K287" s="158" t="s">
        <v>0</v>
      </c>
      <c r="L287" s="88"/>
      <c r="M287" s="110" t="s">
        <v>0</v>
      </c>
      <c r="N287" s="110" t="s">
        <v>0</v>
      </c>
      <c r="O287" s="110" t="s">
        <v>0</v>
      </c>
      <c r="P287" s="110" t="s">
        <v>0</v>
      </c>
      <c r="Q287" s="110" t="s">
        <v>0</v>
      </c>
      <c r="R287" s="108">
        <f>SUM(Tableau8[[#This Row],[Indicative
     /PPE]:[Autre]])</f>
        <v>0</v>
      </c>
      <c r="S287" s="89" t="s">
        <v>0</v>
      </c>
      <c r="T287" s="89" t="s">
        <v>0</v>
      </c>
      <c r="U287" s="89" t="s">
        <v>0</v>
      </c>
      <c r="V287" s="89" t="s">
        <v>0</v>
      </c>
      <c r="W287" s="89" t="s">
        <v>0</v>
      </c>
      <c r="X287" s="109">
        <f t="shared" si="18"/>
        <v>0</v>
      </c>
      <c r="Y287" s="89" t="s">
        <v>0</v>
      </c>
      <c r="Z287" s="89" t="s">
        <v>0</v>
      </c>
      <c r="AA287" s="89" t="s">
        <v>0</v>
      </c>
      <c r="AB287" s="91" t="s">
        <v>0</v>
      </c>
      <c r="AC287" s="89" t="s">
        <v>0</v>
      </c>
      <c r="AD287" s="89" t="s">
        <v>0</v>
      </c>
      <c r="AE287" s="89" t="s">
        <v>0</v>
      </c>
      <c r="AF287" s="89">
        <f t="shared" si="19"/>
        <v>0</v>
      </c>
      <c r="AG287" s="92"/>
      <c r="AH287" s="111">
        <v>27000</v>
      </c>
      <c r="AI287" s="111">
        <v>0</v>
      </c>
      <c r="AJ287" s="111">
        <v>0</v>
      </c>
      <c r="AK287" s="111">
        <f>SUM(Tableau8[[#This Row],[Terrain
(a)]:[Construction
(b)]])</f>
        <v>0</v>
      </c>
      <c r="AL287" s="95"/>
      <c r="AM287" s="147" t="s">
        <v>329</v>
      </c>
      <c r="AN287" s="157" t="s">
        <v>421</v>
      </c>
      <c r="AO287" s="97">
        <v>39500</v>
      </c>
      <c r="AP287" s="158" t="s">
        <v>0</v>
      </c>
      <c r="AQ287" s="113" t="s">
        <v>0</v>
      </c>
      <c r="AR287" s="100"/>
      <c r="AS287" s="101"/>
      <c r="AT287" s="102"/>
      <c r="AU287" s="103"/>
      <c r="AV287" s="104"/>
      <c r="AW287" s="105"/>
      <c r="AX287" s="106"/>
      <c r="AY287" s="106"/>
      <c r="AZ287" s="106"/>
      <c r="BA287" s="106"/>
      <c r="BB287" s="103"/>
      <c r="BC287" s="106"/>
      <c r="BD287" s="106"/>
      <c r="BE287" s="106"/>
      <c r="BF287" s="106"/>
      <c r="BG287" s="106"/>
      <c r="BH287" s="106"/>
      <c r="BI287" s="106"/>
    </row>
    <row r="288" spans="1:61" ht="13.5" hidden="1" customHeight="1" thickBot="1" x14ac:dyDescent="0.25">
      <c r="A288" s="82"/>
      <c r="B288" s="83"/>
      <c r="C288" s="153" t="s">
        <v>628</v>
      </c>
      <c r="D288" s="153" t="s">
        <v>71</v>
      </c>
      <c r="E288" s="85" t="s">
        <v>597</v>
      </c>
      <c r="F288" s="85" t="s">
        <v>652</v>
      </c>
      <c r="G288" s="86">
        <v>6512</v>
      </c>
      <c r="H288" s="153" t="s">
        <v>218</v>
      </c>
      <c r="I288" s="86" t="s">
        <v>219</v>
      </c>
      <c r="J288" s="86">
        <v>17</v>
      </c>
      <c r="K288" s="158" t="s">
        <v>0</v>
      </c>
      <c r="L288" s="88"/>
      <c r="M288" s="110" t="s">
        <v>0</v>
      </c>
      <c r="N288" s="110" t="s">
        <v>0</v>
      </c>
      <c r="O288" s="110" t="s">
        <v>0</v>
      </c>
      <c r="P288" s="110" t="s">
        <v>0</v>
      </c>
      <c r="Q288" s="110" t="s">
        <v>0</v>
      </c>
      <c r="R288" s="108">
        <f>SUM(Tableau8[[#This Row],[Indicative
     /PPE]:[Autre]])</f>
        <v>0</v>
      </c>
      <c r="S288" s="89" t="s">
        <v>0</v>
      </c>
      <c r="T288" s="89" t="s">
        <v>0</v>
      </c>
      <c r="U288" s="89" t="s">
        <v>0</v>
      </c>
      <c r="V288" s="89" t="s">
        <v>0</v>
      </c>
      <c r="W288" s="89" t="s">
        <v>0</v>
      </c>
      <c r="X288" s="109">
        <f t="shared" si="18"/>
        <v>0</v>
      </c>
      <c r="Y288" s="89" t="s">
        <v>0</v>
      </c>
      <c r="Z288" s="89" t="s">
        <v>0</v>
      </c>
      <c r="AA288" s="89" t="s">
        <v>0</v>
      </c>
      <c r="AB288" s="91" t="s">
        <v>0</v>
      </c>
      <c r="AC288" s="89" t="s">
        <v>0</v>
      </c>
      <c r="AD288" s="89" t="s">
        <v>0</v>
      </c>
      <c r="AE288" s="89" t="s">
        <v>0</v>
      </c>
      <c r="AF288" s="89">
        <f t="shared" si="19"/>
        <v>0</v>
      </c>
      <c r="AG288" s="92"/>
      <c r="AH288" s="111">
        <v>27000</v>
      </c>
      <c r="AI288" s="111">
        <v>0</v>
      </c>
      <c r="AJ288" s="111">
        <v>0</v>
      </c>
      <c r="AK288" s="111">
        <f>SUM(Tableau8[[#This Row],[Terrain
(a)]:[Construction
(b)]])</f>
        <v>0</v>
      </c>
      <c r="AL288" s="95"/>
      <c r="AM288" s="147" t="s">
        <v>624</v>
      </c>
      <c r="AN288" s="157" t="s">
        <v>421</v>
      </c>
      <c r="AO288" s="97">
        <v>39172</v>
      </c>
      <c r="AP288" s="158" t="s">
        <v>0</v>
      </c>
      <c r="AQ288" s="113" t="s">
        <v>0</v>
      </c>
      <c r="AR288" s="100"/>
      <c r="AS288" s="101"/>
      <c r="AT288" s="102"/>
      <c r="AU288" s="103"/>
      <c r="AV288" s="104"/>
      <c r="AW288" s="105"/>
      <c r="AX288" s="106"/>
      <c r="AY288" s="106"/>
      <c r="AZ288" s="106"/>
      <c r="BA288" s="106"/>
      <c r="BB288" s="103"/>
      <c r="BC288" s="106"/>
      <c r="BD288" s="106"/>
      <c r="BE288" s="106"/>
      <c r="BF288" s="106"/>
      <c r="BG288" s="106"/>
      <c r="BH288" s="106"/>
      <c r="BI288" s="106"/>
    </row>
    <row r="289" spans="1:61" ht="13.5" hidden="1" customHeight="1" thickBot="1" x14ac:dyDescent="0.25">
      <c r="A289" s="82"/>
      <c r="B289" s="83"/>
      <c r="C289" s="224" t="s">
        <v>628</v>
      </c>
      <c r="D289" s="225" t="s">
        <v>71</v>
      </c>
      <c r="E289" s="226" t="s">
        <v>597</v>
      </c>
      <c r="F289" s="226" t="s">
        <v>653</v>
      </c>
      <c r="G289" s="227">
        <v>6513</v>
      </c>
      <c r="H289" s="225" t="s">
        <v>630</v>
      </c>
      <c r="I289" s="228" t="s">
        <v>219</v>
      </c>
      <c r="J289" s="229">
        <v>18</v>
      </c>
      <c r="K289" s="244" t="s">
        <v>0</v>
      </c>
      <c r="L289" s="88"/>
      <c r="M289" s="231" t="s">
        <v>0</v>
      </c>
      <c r="N289" s="231" t="s">
        <v>0</v>
      </c>
      <c r="O289" s="231" t="s">
        <v>0</v>
      </c>
      <c r="P289" s="231" t="s">
        <v>0</v>
      </c>
      <c r="Q289" s="231" t="s">
        <v>0</v>
      </c>
      <c r="R289" s="232">
        <f>SUM(Tableau8[[#This Row],[Indicative
     /PPE]:[Autre]])</f>
        <v>0</v>
      </c>
      <c r="S289" s="233" t="s">
        <v>0</v>
      </c>
      <c r="T289" s="233" t="s">
        <v>0</v>
      </c>
      <c r="U289" s="233" t="s">
        <v>0</v>
      </c>
      <c r="V289" s="233" t="s">
        <v>0</v>
      </c>
      <c r="W289" s="233" t="s">
        <v>0</v>
      </c>
      <c r="X289" s="234">
        <f t="shared" si="18"/>
        <v>0</v>
      </c>
      <c r="Y289" s="233" t="s">
        <v>0</v>
      </c>
      <c r="Z289" s="233" t="s">
        <v>0</v>
      </c>
      <c r="AA289" s="233" t="s">
        <v>0</v>
      </c>
      <c r="AB289" s="235" t="s">
        <v>0</v>
      </c>
      <c r="AC289" s="233" t="s">
        <v>0</v>
      </c>
      <c r="AD289" s="233" t="s">
        <v>0</v>
      </c>
      <c r="AE289" s="233" t="s">
        <v>0</v>
      </c>
      <c r="AF289" s="233">
        <f t="shared" si="19"/>
        <v>0</v>
      </c>
      <c r="AG289" s="92"/>
      <c r="AH289" s="236">
        <v>30000</v>
      </c>
      <c r="AI289" s="236">
        <v>0</v>
      </c>
      <c r="AJ289" s="236">
        <v>0</v>
      </c>
      <c r="AK289" s="236">
        <f>SUM(Tableau8[[#This Row],[Terrain
(a)]:[Construction
(b)]])</f>
        <v>0</v>
      </c>
      <c r="AL289" s="95"/>
      <c r="AM289" s="237" t="s">
        <v>618</v>
      </c>
      <c r="AN289" s="228" t="s">
        <v>421</v>
      </c>
      <c r="AO289" s="238">
        <v>39172</v>
      </c>
      <c r="AP289" s="239" t="s">
        <v>0</v>
      </c>
      <c r="AQ289" s="229" t="s">
        <v>0</v>
      </c>
      <c r="AR289" s="100"/>
      <c r="AS289" s="240"/>
      <c r="AT289" s="241"/>
      <c r="AU289" s="241"/>
      <c r="AV289" s="242"/>
      <c r="AW289" s="243"/>
      <c r="AX289" s="229"/>
      <c r="AY289" s="229"/>
      <c r="AZ289" s="229"/>
      <c r="BA289" s="229"/>
      <c r="BB289" s="241"/>
      <c r="BC289" s="229"/>
      <c r="BD289" s="229"/>
      <c r="BE289" s="229"/>
      <c r="BF289" s="229"/>
      <c r="BG289" s="229"/>
      <c r="BH289" s="229"/>
      <c r="BI289" s="229"/>
    </row>
    <row r="290" spans="1:61" ht="13.5" hidden="1" customHeight="1" thickBot="1" x14ac:dyDescent="0.25">
      <c r="A290" s="82"/>
      <c r="B290" s="83"/>
      <c r="C290" s="153" t="s">
        <v>654</v>
      </c>
      <c r="D290" s="153" t="s">
        <v>71</v>
      </c>
      <c r="E290" s="85" t="s">
        <v>597</v>
      </c>
      <c r="F290" s="85" t="s">
        <v>655</v>
      </c>
      <c r="G290" s="86" t="s">
        <v>656</v>
      </c>
      <c r="H290" s="153" t="s">
        <v>78</v>
      </c>
      <c r="I290" s="157" t="s">
        <v>86</v>
      </c>
      <c r="J290" s="113" t="s">
        <v>87</v>
      </c>
      <c r="K290" s="220">
        <v>4.5</v>
      </c>
      <c r="L290" s="88"/>
      <c r="M290" s="110">
        <v>106.75</v>
      </c>
      <c r="N290" s="110">
        <v>11.25</v>
      </c>
      <c r="O290" s="110">
        <v>35</v>
      </c>
      <c r="P290" s="110">
        <v>9</v>
      </c>
      <c r="Q290" s="110" t="s">
        <v>0</v>
      </c>
      <c r="R290" s="108">
        <f>SUM(Tableau8[[#This Row],[Indicative
     /PPE]:[Autre]])</f>
        <v>162</v>
      </c>
      <c r="S290" s="89" t="s">
        <v>0</v>
      </c>
      <c r="T290" s="89" t="s">
        <v>0</v>
      </c>
      <c r="U290" s="89" t="s">
        <v>0</v>
      </c>
      <c r="V290" s="89" t="s">
        <v>0</v>
      </c>
      <c r="W290" s="89" t="s">
        <v>0</v>
      </c>
      <c r="X290" s="109">
        <f t="shared" si="18"/>
        <v>0</v>
      </c>
      <c r="Y290" s="89" t="s">
        <v>0</v>
      </c>
      <c r="Z290" s="89" t="s">
        <v>0</v>
      </c>
      <c r="AA290" s="89" t="s">
        <v>0</v>
      </c>
      <c r="AB290" s="91" t="s">
        <v>0</v>
      </c>
      <c r="AC290" s="89" t="s">
        <v>0</v>
      </c>
      <c r="AD290" s="89" t="s">
        <v>0</v>
      </c>
      <c r="AE290" s="89" t="s">
        <v>0</v>
      </c>
      <c r="AF290" s="89">
        <f t="shared" si="19"/>
        <v>0</v>
      </c>
      <c r="AG290" s="92"/>
      <c r="AH290" s="111">
        <v>370000</v>
      </c>
      <c r="AI290" s="111">
        <v>0</v>
      </c>
      <c r="AJ290" s="111">
        <v>0</v>
      </c>
      <c r="AK290" s="111">
        <f>SUM(Tableau8[[#This Row],[Terrain
(a)]:[Construction
(b)]])</f>
        <v>0</v>
      </c>
      <c r="AL290" s="95"/>
      <c r="AM290" s="147" t="s">
        <v>647</v>
      </c>
      <c r="AN290" s="157" t="s">
        <v>421</v>
      </c>
      <c r="AO290" s="97">
        <v>39355</v>
      </c>
      <c r="AP290" s="158" t="s">
        <v>0</v>
      </c>
      <c r="AQ290" s="113" t="s">
        <v>0</v>
      </c>
      <c r="AR290" s="100"/>
      <c r="AS290" s="101"/>
      <c r="AT290" s="102"/>
      <c r="AU290" s="103"/>
      <c r="AV290" s="104"/>
      <c r="AW290" s="105"/>
      <c r="AX290" s="106"/>
      <c r="AY290" s="106"/>
      <c r="AZ290" s="106"/>
      <c r="BA290" s="106"/>
      <c r="BB290" s="103"/>
      <c r="BC290" s="106"/>
      <c r="BD290" s="106"/>
      <c r="BE290" s="106"/>
      <c r="BF290" s="106"/>
      <c r="BG290" s="106"/>
      <c r="BH290" s="106"/>
      <c r="BI290" s="106"/>
    </row>
    <row r="291" spans="1:61" ht="13.5" hidden="1" customHeight="1" thickBot="1" x14ac:dyDescent="0.25">
      <c r="A291" s="82"/>
      <c r="B291" s="83"/>
      <c r="C291" s="153" t="s">
        <v>654</v>
      </c>
      <c r="D291" s="153" t="s">
        <v>71</v>
      </c>
      <c r="E291" s="85" t="s">
        <v>597</v>
      </c>
      <c r="F291" s="85" t="s">
        <v>657</v>
      </c>
      <c r="G291" s="86" t="s">
        <v>658</v>
      </c>
      <c r="H291" s="153" t="s">
        <v>78</v>
      </c>
      <c r="I291" s="157" t="s">
        <v>142</v>
      </c>
      <c r="J291" s="113" t="s">
        <v>87</v>
      </c>
      <c r="K291" s="220">
        <v>5.5</v>
      </c>
      <c r="L291" s="88"/>
      <c r="M291" s="110">
        <v>114.3</v>
      </c>
      <c r="N291" s="110">
        <v>14.7</v>
      </c>
      <c r="O291" s="110" t="s">
        <v>0</v>
      </c>
      <c r="P291" s="110">
        <v>6</v>
      </c>
      <c r="Q291" s="110" t="s">
        <v>0</v>
      </c>
      <c r="R291" s="108">
        <f>SUM(Tableau8[[#This Row],[Indicative
     /PPE]:[Autre]])</f>
        <v>135</v>
      </c>
      <c r="S291" s="89" t="s">
        <v>0</v>
      </c>
      <c r="T291" s="89" t="s">
        <v>0</v>
      </c>
      <c r="U291" s="89" t="s">
        <v>0</v>
      </c>
      <c r="V291" s="89" t="s">
        <v>0</v>
      </c>
      <c r="W291" s="89" t="s">
        <v>0</v>
      </c>
      <c r="X291" s="109">
        <f t="shared" si="18"/>
        <v>0</v>
      </c>
      <c r="Y291" s="89" t="s">
        <v>0</v>
      </c>
      <c r="Z291" s="89" t="s">
        <v>0</v>
      </c>
      <c r="AA291" s="89" t="s">
        <v>0</v>
      </c>
      <c r="AB291" s="91" t="s">
        <v>0</v>
      </c>
      <c r="AC291" s="89" t="s">
        <v>0</v>
      </c>
      <c r="AD291" s="89" t="s">
        <v>0</v>
      </c>
      <c r="AE291" s="89" t="s">
        <v>0</v>
      </c>
      <c r="AF291" s="89">
        <f t="shared" si="19"/>
        <v>0</v>
      </c>
      <c r="AG291" s="92"/>
      <c r="AH291" s="111">
        <v>410000</v>
      </c>
      <c r="AI291" s="111">
        <v>0</v>
      </c>
      <c r="AJ291" s="111">
        <v>0</v>
      </c>
      <c r="AK291" s="111">
        <f>SUM(Tableau8[[#This Row],[Terrain
(a)]:[Construction
(b)]])</f>
        <v>0</v>
      </c>
      <c r="AL291" s="95"/>
      <c r="AM291" s="147" t="s">
        <v>643</v>
      </c>
      <c r="AN291" s="157" t="s">
        <v>421</v>
      </c>
      <c r="AO291" s="97">
        <v>39355</v>
      </c>
      <c r="AP291" s="158" t="s">
        <v>0</v>
      </c>
      <c r="AQ291" s="113" t="s">
        <v>0</v>
      </c>
      <c r="AR291" s="100"/>
      <c r="AS291" s="101"/>
      <c r="AT291" s="102"/>
      <c r="AU291" s="103"/>
      <c r="AV291" s="104"/>
      <c r="AW291" s="105"/>
      <c r="AX291" s="106"/>
      <c r="AY291" s="106"/>
      <c r="AZ291" s="106"/>
      <c r="BA291" s="106"/>
      <c r="BB291" s="103"/>
      <c r="BC291" s="106"/>
      <c r="BD291" s="106"/>
      <c r="BE291" s="106"/>
      <c r="BF291" s="106"/>
      <c r="BG291" s="106"/>
      <c r="BH291" s="106"/>
      <c r="BI291" s="106"/>
    </row>
    <row r="292" spans="1:61" ht="13.5" hidden="1" customHeight="1" thickBot="1" x14ac:dyDescent="0.25">
      <c r="A292" s="82"/>
      <c r="B292" s="83"/>
      <c r="C292" s="153" t="s">
        <v>654</v>
      </c>
      <c r="D292" s="153" t="s">
        <v>71</v>
      </c>
      <c r="E292" s="85" t="s">
        <v>597</v>
      </c>
      <c r="F292" s="85" t="s">
        <v>659</v>
      </c>
      <c r="G292" s="86" t="s">
        <v>660</v>
      </c>
      <c r="H292" s="153" t="s">
        <v>78</v>
      </c>
      <c r="I292" s="157" t="s">
        <v>142</v>
      </c>
      <c r="J292" s="113" t="s">
        <v>661</v>
      </c>
      <c r="K292" s="220">
        <v>4.5</v>
      </c>
      <c r="L292" s="88"/>
      <c r="M292" s="110">
        <v>100.5</v>
      </c>
      <c r="N292" s="110">
        <v>7.5</v>
      </c>
      <c r="O292" s="110" t="s">
        <v>0</v>
      </c>
      <c r="P292" s="110">
        <v>6</v>
      </c>
      <c r="Q292" s="110">
        <v>3</v>
      </c>
      <c r="R292" s="108">
        <f>SUM(Tableau8[[#This Row],[Indicative
     /PPE]:[Autre]])</f>
        <v>117</v>
      </c>
      <c r="S292" s="89" t="s">
        <v>0</v>
      </c>
      <c r="T292" s="89" t="s">
        <v>0</v>
      </c>
      <c r="U292" s="89" t="s">
        <v>0</v>
      </c>
      <c r="V292" s="89" t="s">
        <v>0</v>
      </c>
      <c r="W292" s="89" t="s">
        <v>0</v>
      </c>
      <c r="X292" s="109">
        <f t="shared" si="18"/>
        <v>0</v>
      </c>
      <c r="Y292" s="89" t="s">
        <v>0</v>
      </c>
      <c r="Z292" s="89" t="s">
        <v>0</v>
      </c>
      <c r="AA292" s="89" t="s">
        <v>0</v>
      </c>
      <c r="AB292" s="91" t="s">
        <v>0</v>
      </c>
      <c r="AC292" s="89" t="s">
        <v>0</v>
      </c>
      <c r="AD292" s="89" t="s">
        <v>0</v>
      </c>
      <c r="AE292" s="89" t="s">
        <v>0</v>
      </c>
      <c r="AF292" s="89">
        <f t="shared" si="19"/>
        <v>0</v>
      </c>
      <c r="AG292" s="92"/>
      <c r="AH292" s="111">
        <v>340000</v>
      </c>
      <c r="AI292" s="111">
        <v>0</v>
      </c>
      <c r="AJ292" s="111">
        <v>0</v>
      </c>
      <c r="AK292" s="111">
        <f>SUM(Tableau8[[#This Row],[Terrain
(a)]:[Construction
(b)]])</f>
        <v>0</v>
      </c>
      <c r="AL292" s="95"/>
      <c r="AM292" s="147" t="s">
        <v>640</v>
      </c>
      <c r="AN292" s="157" t="s">
        <v>421</v>
      </c>
      <c r="AO292" s="97">
        <v>39437</v>
      </c>
      <c r="AP292" s="158" t="s">
        <v>0</v>
      </c>
      <c r="AQ292" s="113" t="s">
        <v>0</v>
      </c>
      <c r="AR292" s="100"/>
      <c r="AS292" s="101"/>
      <c r="AT292" s="102"/>
      <c r="AU292" s="103"/>
      <c r="AV292" s="104"/>
      <c r="AW292" s="105"/>
      <c r="AX292" s="106"/>
      <c r="AY292" s="106"/>
      <c r="AZ292" s="106"/>
      <c r="BA292" s="106"/>
      <c r="BB292" s="103"/>
      <c r="BC292" s="106"/>
      <c r="BD292" s="106"/>
      <c r="BE292" s="106"/>
      <c r="BF292" s="106"/>
      <c r="BG292" s="106"/>
      <c r="BH292" s="106"/>
      <c r="BI292" s="106"/>
    </row>
    <row r="293" spans="1:61" ht="13.5" hidden="1" customHeight="1" thickBot="1" x14ac:dyDescent="0.25">
      <c r="A293" s="82"/>
      <c r="B293" s="83"/>
      <c r="C293" s="153" t="s">
        <v>654</v>
      </c>
      <c r="D293" s="153" t="s">
        <v>71</v>
      </c>
      <c r="E293" s="85" t="s">
        <v>597</v>
      </c>
      <c r="F293" s="85" t="s">
        <v>662</v>
      </c>
      <c r="G293" s="86" t="s">
        <v>663</v>
      </c>
      <c r="H293" s="153" t="s">
        <v>78</v>
      </c>
      <c r="I293" s="157" t="s">
        <v>102</v>
      </c>
      <c r="J293" s="113" t="s">
        <v>87</v>
      </c>
      <c r="K293" s="220">
        <v>5.5</v>
      </c>
      <c r="L293" s="88"/>
      <c r="M293" s="110">
        <v>113.3</v>
      </c>
      <c r="N293" s="110">
        <v>14.7</v>
      </c>
      <c r="O293" s="110" t="s">
        <v>0</v>
      </c>
      <c r="P293" s="110">
        <v>7</v>
      </c>
      <c r="Q293" s="110" t="s">
        <v>0</v>
      </c>
      <c r="R293" s="108">
        <f>SUM(Tableau8[[#This Row],[Indicative
     /PPE]:[Autre]])</f>
        <v>135</v>
      </c>
      <c r="S293" s="89" t="s">
        <v>0</v>
      </c>
      <c r="T293" s="89" t="s">
        <v>0</v>
      </c>
      <c r="U293" s="89" t="s">
        <v>0</v>
      </c>
      <c r="V293" s="89" t="s">
        <v>0</v>
      </c>
      <c r="W293" s="89" t="s">
        <v>0</v>
      </c>
      <c r="X293" s="109">
        <f t="shared" si="18"/>
        <v>0</v>
      </c>
      <c r="Y293" s="89" t="s">
        <v>0</v>
      </c>
      <c r="Z293" s="89" t="s">
        <v>0</v>
      </c>
      <c r="AA293" s="89" t="s">
        <v>0</v>
      </c>
      <c r="AB293" s="91" t="s">
        <v>0</v>
      </c>
      <c r="AC293" s="89" t="s">
        <v>0</v>
      </c>
      <c r="AD293" s="89" t="s">
        <v>0</v>
      </c>
      <c r="AE293" s="89" t="s">
        <v>0</v>
      </c>
      <c r="AF293" s="89">
        <f t="shared" si="19"/>
        <v>0</v>
      </c>
      <c r="AG293" s="92"/>
      <c r="AH293" s="111">
        <v>415000</v>
      </c>
      <c r="AI293" s="111">
        <v>0</v>
      </c>
      <c r="AJ293" s="111">
        <v>0</v>
      </c>
      <c r="AK293" s="111">
        <f>SUM(Tableau8[[#This Row],[Terrain
(a)]:[Construction
(b)]])</f>
        <v>0</v>
      </c>
      <c r="AL293" s="95"/>
      <c r="AM293" s="147" t="s">
        <v>664</v>
      </c>
      <c r="AN293" s="157" t="s">
        <v>421</v>
      </c>
      <c r="AO293" s="97">
        <v>39263</v>
      </c>
      <c r="AP293" s="158" t="s">
        <v>0</v>
      </c>
      <c r="AQ293" s="113" t="s">
        <v>0</v>
      </c>
      <c r="AR293" s="100"/>
      <c r="AS293" s="101"/>
      <c r="AT293" s="102"/>
      <c r="AU293" s="103"/>
      <c r="AV293" s="104"/>
      <c r="AW293" s="105"/>
      <c r="AX293" s="106"/>
      <c r="AY293" s="106"/>
      <c r="AZ293" s="106"/>
      <c r="BA293" s="106"/>
      <c r="BB293" s="103"/>
      <c r="BC293" s="106"/>
      <c r="BD293" s="106"/>
      <c r="BE293" s="106"/>
      <c r="BF293" s="106"/>
      <c r="BG293" s="106"/>
      <c r="BH293" s="106"/>
      <c r="BI293" s="106"/>
    </row>
    <row r="294" spans="1:61" ht="13.5" hidden="1" customHeight="1" thickBot="1" x14ac:dyDescent="0.25">
      <c r="A294" s="82"/>
      <c r="B294" s="83"/>
      <c r="C294" s="153" t="s">
        <v>654</v>
      </c>
      <c r="D294" s="153" t="s">
        <v>71</v>
      </c>
      <c r="E294" s="85" t="s">
        <v>597</v>
      </c>
      <c r="F294" s="85" t="s">
        <v>665</v>
      </c>
      <c r="G294" s="86" t="s">
        <v>666</v>
      </c>
      <c r="H294" s="153" t="s">
        <v>78</v>
      </c>
      <c r="I294" s="157" t="s">
        <v>102</v>
      </c>
      <c r="J294" s="113" t="s">
        <v>661</v>
      </c>
      <c r="K294" s="220">
        <v>4.5</v>
      </c>
      <c r="L294" s="88"/>
      <c r="M294" s="110">
        <v>100.5</v>
      </c>
      <c r="N294" s="110">
        <v>7.5</v>
      </c>
      <c r="O294" s="110" t="s">
        <v>0</v>
      </c>
      <c r="P294" s="110">
        <v>7</v>
      </c>
      <c r="Q294" s="110">
        <v>3</v>
      </c>
      <c r="R294" s="108">
        <f>SUM(Tableau8[[#This Row],[Indicative
     /PPE]:[Autre]])</f>
        <v>118</v>
      </c>
      <c r="S294" s="89" t="s">
        <v>0</v>
      </c>
      <c r="T294" s="89" t="s">
        <v>0</v>
      </c>
      <c r="U294" s="89" t="s">
        <v>0</v>
      </c>
      <c r="V294" s="89" t="s">
        <v>0</v>
      </c>
      <c r="W294" s="89" t="s">
        <v>0</v>
      </c>
      <c r="X294" s="109">
        <f t="shared" si="18"/>
        <v>0</v>
      </c>
      <c r="Y294" s="89" t="s">
        <v>0</v>
      </c>
      <c r="Z294" s="89" t="s">
        <v>0</v>
      </c>
      <c r="AA294" s="89" t="s">
        <v>0</v>
      </c>
      <c r="AB294" s="91" t="s">
        <v>0</v>
      </c>
      <c r="AC294" s="89" t="s">
        <v>0</v>
      </c>
      <c r="AD294" s="89" t="s">
        <v>0</v>
      </c>
      <c r="AE294" s="89" t="s">
        <v>0</v>
      </c>
      <c r="AF294" s="89">
        <f t="shared" si="19"/>
        <v>0</v>
      </c>
      <c r="AG294" s="92"/>
      <c r="AH294" s="111">
        <v>345000</v>
      </c>
      <c r="AI294" s="111">
        <v>0</v>
      </c>
      <c r="AJ294" s="111">
        <v>0</v>
      </c>
      <c r="AK294" s="111">
        <f>SUM(Tableau8[[#This Row],[Terrain
(a)]:[Construction
(b)]])</f>
        <v>0</v>
      </c>
      <c r="AL294" s="95"/>
      <c r="AM294" s="147" t="s">
        <v>649</v>
      </c>
      <c r="AN294" s="157" t="s">
        <v>421</v>
      </c>
      <c r="AO294" s="97">
        <v>39202</v>
      </c>
      <c r="AP294" s="158" t="s">
        <v>0</v>
      </c>
      <c r="AQ294" s="113" t="s">
        <v>0</v>
      </c>
      <c r="AR294" s="100"/>
      <c r="AS294" s="101"/>
      <c r="AT294" s="102"/>
      <c r="AU294" s="103"/>
      <c r="AV294" s="104"/>
      <c r="AW294" s="105"/>
      <c r="AX294" s="106"/>
      <c r="AY294" s="106"/>
      <c r="AZ294" s="106"/>
      <c r="BA294" s="106"/>
      <c r="BB294" s="103"/>
      <c r="BC294" s="106"/>
      <c r="BD294" s="106"/>
      <c r="BE294" s="106"/>
      <c r="BF294" s="106"/>
      <c r="BG294" s="106"/>
      <c r="BH294" s="106"/>
      <c r="BI294" s="106"/>
    </row>
    <row r="295" spans="1:61" ht="13.5" hidden="1" customHeight="1" thickBot="1" x14ac:dyDescent="0.25">
      <c r="A295" s="82"/>
      <c r="B295" s="83"/>
      <c r="C295" s="153" t="s">
        <v>654</v>
      </c>
      <c r="D295" s="153" t="s">
        <v>71</v>
      </c>
      <c r="E295" s="85" t="s">
        <v>597</v>
      </c>
      <c r="F295" s="85" t="s">
        <v>667</v>
      </c>
      <c r="G295" s="86" t="s">
        <v>668</v>
      </c>
      <c r="H295" s="153" t="s">
        <v>78</v>
      </c>
      <c r="I295" s="157" t="s">
        <v>109</v>
      </c>
      <c r="J295" s="113" t="s">
        <v>87</v>
      </c>
      <c r="K295" s="220">
        <v>5.5</v>
      </c>
      <c r="L295" s="88"/>
      <c r="M295" s="110">
        <v>113.3</v>
      </c>
      <c r="N295" s="110">
        <v>14.7</v>
      </c>
      <c r="O295" s="110" t="s">
        <v>0</v>
      </c>
      <c r="P295" s="110">
        <v>7</v>
      </c>
      <c r="Q295" s="110" t="s">
        <v>0</v>
      </c>
      <c r="R295" s="108">
        <f>SUM(Tableau8[[#This Row],[Indicative
     /PPE]:[Autre]])</f>
        <v>135</v>
      </c>
      <c r="S295" s="89" t="s">
        <v>0</v>
      </c>
      <c r="T295" s="89" t="s">
        <v>0</v>
      </c>
      <c r="U295" s="89" t="s">
        <v>0</v>
      </c>
      <c r="V295" s="89" t="s">
        <v>0</v>
      </c>
      <c r="W295" s="89" t="s">
        <v>0</v>
      </c>
      <c r="X295" s="109">
        <f t="shared" si="18"/>
        <v>0</v>
      </c>
      <c r="Y295" s="89" t="s">
        <v>0</v>
      </c>
      <c r="Z295" s="89" t="s">
        <v>0</v>
      </c>
      <c r="AA295" s="89" t="s">
        <v>0</v>
      </c>
      <c r="AB295" s="91" t="s">
        <v>0</v>
      </c>
      <c r="AC295" s="89" t="s">
        <v>0</v>
      </c>
      <c r="AD295" s="89" t="s">
        <v>0</v>
      </c>
      <c r="AE295" s="89" t="s">
        <v>0</v>
      </c>
      <c r="AF295" s="89">
        <f t="shared" si="19"/>
        <v>0</v>
      </c>
      <c r="AG295" s="92"/>
      <c r="AH295" s="111">
        <v>420000</v>
      </c>
      <c r="AI295" s="111">
        <v>0</v>
      </c>
      <c r="AJ295" s="111">
        <v>0</v>
      </c>
      <c r="AK295" s="111">
        <f>SUM(Tableau8[[#This Row],[Terrain
(a)]:[Construction
(b)]])</f>
        <v>0</v>
      </c>
      <c r="AL295" s="95"/>
      <c r="AM295" s="147" t="s">
        <v>632</v>
      </c>
      <c r="AN295" s="157" t="s">
        <v>421</v>
      </c>
      <c r="AO295" s="97">
        <v>39202</v>
      </c>
      <c r="AP295" s="158" t="s">
        <v>0</v>
      </c>
      <c r="AQ295" s="113" t="s">
        <v>0</v>
      </c>
      <c r="AR295" s="100"/>
      <c r="AS295" s="101"/>
      <c r="AT295" s="102"/>
      <c r="AU295" s="103"/>
      <c r="AV295" s="104"/>
      <c r="AW295" s="105"/>
      <c r="AX295" s="106"/>
      <c r="AY295" s="106"/>
      <c r="AZ295" s="106"/>
      <c r="BA295" s="106"/>
      <c r="BB295" s="103"/>
      <c r="BC295" s="106"/>
      <c r="BD295" s="106"/>
      <c r="BE295" s="106"/>
      <c r="BF295" s="106"/>
      <c r="BG295" s="106"/>
      <c r="BH295" s="106"/>
      <c r="BI295" s="106"/>
    </row>
    <row r="296" spans="1:61" ht="13.5" hidden="1" customHeight="1" thickBot="1" x14ac:dyDescent="0.25">
      <c r="A296" s="82"/>
      <c r="B296" s="83"/>
      <c r="C296" s="153" t="s">
        <v>654</v>
      </c>
      <c r="D296" s="153" t="s">
        <v>71</v>
      </c>
      <c r="E296" s="85" t="s">
        <v>597</v>
      </c>
      <c r="F296" s="85" t="s">
        <v>669</v>
      </c>
      <c r="G296" s="86" t="s">
        <v>670</v>
      </c>
      <c r="H296" s="153" t="s">
        <v>78</v>
      </c>
      <c r="I296" s="157" t="s">
        <v>109</v>
      </c>
      <c r="J296" s="113" t="s">
        <v>661</v>
      </c>
      <c r="K296" s="220">
        <v>4.5</v>
      </c>
      <c r="L296" s="88"/>
      <c r="M296" s="110">
        <v>100.5</v>
      </c>
      <c r="N296" s="110">
        <v>7.5</v>
      </c>
      <c r="O296" s="110" t="s">
        <v>0</v>
      </c>
      <c r="P296" s="110">
        <v>7</v>
      </c>
      <c r="Q296" s="110">
        <v>3</v>
      </c>
      <c r="R296" s="108">
        <f>SUM(Tableau8[[#This Row],[Indicative
     /PPE]:[Autre]])</f>
        <v>118</v>
      </c>
      <c r="S296" s="89" t="s">
        <v>0</v>
      </c>
      <c r="T296" s="89" t="s">
        <v>0</v>
      </c>
      <c r="U296" s="89" t="s">
        <v>0</v>
      </c>
      <c r="V296" s="89" t="s">
        <v>0</v>
      </c>
      <c r="W296" s="89" t="s">
        <v>0</v>
      </c>
      <c r="X296" s="109">
        <f t="shared" si="18"/>
        <v>0</v>
      </c>
      <c r="Y296" s="89" t="s">
        <v>0</v>
      </c>
      <c r="Z296" s="89" t="s">
        <v>0</v>
      </c>
      <c r="AA296" s="89" t="s">
        <v>0</v>
      </c>
      <c r="AB296" s="91" t="s">
        <v>0</v>
      </c>
      <c r="AC296" s="89" t="s">
        <v>0</v>
      </c>
      <c r="AD296" s="89" t="s">
        <v>0</v>
      </c>
      <c r="AE296" s="89" t="s">
        <v>0</v>
      </c>
      <c r="AF296" s="89">
        <f t="shared" si="19"/>
        <v>0</v>
      </c>
      <c r="AG296" s="92"/>
      <c r="AH296" s="111">
        <v>350000</v>
      </c>
      <c r="AI296" s="111">
        <v>0</v>
      </c>
      <c r="AJ296" s="111">
        <v>0</v>
      </c>
      <c r="AK296" s="111">
        <f>SUM(Tableau8[[#This Row],[Terrain
(a)]:[Construction
(b)]])</f>
        <v>0</v>
      </c>
      <c r="AL296" s="95"/>
      <c r="AM296" s="147" t="s">
        <v>632</v>
      </c>
      <c r="AN296" s="157" t="s">
        <v>421</v>
      </c>
      <c r="AO296" s="97">
        <v>39202</v>
      </c>
      <c r="AP296" s="158" t="s">
        <v>0</v>
      </c>
      <c r="AQ296" s="113" t="s">
        <v>0</v>
      </c>
      <c r="AR296" s="100"/>
      <c r="AS296" s="101"/>
      <c r="AT296" s="102"/>
      <c r="AU296" s="103"/>
      <c r="AV296" s="104"/>
      <c r="AW296" s="105"/>
      <c r="AX296" s="106"/>
      <c r="AY296" s="106"/>
      <c r="AZ296" s="106"/>
      <c r="BA296" s="106"/>
      <c r="BB296" s="103"/>
      <c r="BC296" s="106"/>
      <c r="BD296" s="106"/>
      <c r="BE296" s="106"/>
      <c r="BF296" s="106"/>
      <c r="BG296" s="106"/>
      <c r="BH296" s="106"/>
      <c r="BI296" s="106"/>
    </row>
    <row r="297" spans="1:61" ht="13.5" hidden="1" customHeight="1" thickBot="1" x14ac:dyDescent="0.25">
      <c r="A297" s="82"/>
      <c r="B297" s="83"/>
      <c r="C297" s="159" t="s">
        <v>654</v>
      </c>
      <c r="D297" s="159" t="s">
        <v>71</v>
      </c>
      <c r="E297" s="117" t="s">
        <v>597</v>
      </c>
      <c r="F297" s="117" t="s">
        <v>671</v>
      </c>
      <c r="G297" s="118" t="s">
        <v>672</v>
      </c>
      <c r="H297" s="159" t="s">
        <v>404</v>
      </c>
      <c r="I297" s="182" t="s">
        <v>404</v>
      </c>
      <c r="J297" s="134" t="s">
        <v>87</v>
      </c>
      <c r="K297" s="222">
        <v>6.5</v>
      </c>
      <c r="L297" s="88"/>
      <c r="M297" s="163">
        <v>139</v>
      </c>
      <c r="N297" s="163">
        <v>87</v>
      </c>
      <c r="O297" s="163" t="s">
        <v>0</v>
      </c>
      <c r="P297" s="163">
        <v>8</v>
      </c>
      <c r="Q297" s="163" t="s">
        <v>0</v>
      </c>
      <c r="R297" s="164">
        <f>SUM(Tableau8[[#This Row],[Indicative
     /PPE]:[Autre]])</f>
        <v>234</v>
      </c>
      <c r="S297" s="163" t="s">
        <v>0</v>
      </c>
      <c r="T297" s="163" t="s">
        <v>0</v>
      </c>
      <c r="U297" s="163" t="s">
        <v>0</v>
      </c>
      <c r="V297" s="163" t="s">
        <v>0</v>
      </c>
      <c r="W297" s="163" t="s">
        <v>0</v>
      </c>
      <c r="X297" s="166">
        <f t="shared" si="18"/>
        <v>0</v>
      </c>
      <c r="Y297" s="163" t="s">
        <v>0</v>
      </c>
      <c r="Z297" s="163" t="s">
        <v>0</v>
      </c>
      <c r="AA297" s="163" t="s">
        <v>0</v>
      </c>
      <c r="AB297" s="166" t="s">
        <v>0</v>
      </c>
      <c r="AC297" s="163" t="s">
        <v>0</v>
      </c>
      <c r="AD297" s="163" t="s">
        <v>0</v>
      </c>
      <c r="AE297" s="163" t="s">
        <v>0</v>
      </c>
      <c r="AF297" s="163">
        <f t="shared" si="19"/>
        <v>0</v>
      </c>
      <c r="AG297" s="92"/>
      <c r="AH297" s="181">
        <v>598000</v>
      </c>
      <c r="AI297" s="181">
        <v>0</v>
      </c>
      <c r="AJ297" s="181">
        <v>0</v>
      </c>
      <c r="AK297" s="181">
        <f>SUM(Tableau8[[#This Row],[Terrain
(a)]:[Construction
(b)]])</f>
        <v>0</v>
      </c>
      <c r="AL297" s="95"/>
      <c r="AM297" s="160" t="s">
        <v>636</v>
      </c>
      <c r="AN297" s="182" t="s">
        <v>421</v>
      </c>
      <c r="AO297" s="128">
        <v>39722</v>
      </c>
      <c r="AP297" s="172" t="s">
        <v>0</v>
      </c>
      <c r="AQ297" s="134" t="s">
        <v>0</v>
      </c>
      <c r="AR297" s="100"/>
      <c r="AS297" s="131"/>
      <c r="AT297" s="132"/>
      <c r="AU297" s="132"/>
      <c r="AV297" s="133"/>
      <c r="AW297" s="116"/>
      <c r="AX297" s="134"/>
      <c r="AY297" s="134"/>
      <c r="AZ297" s="134"/>
      <c r="BA297" s="134"/>
      <c r="BB297" s="132"/>
      <c r="BC297" s="134"/>
      <c r="BD297" s="134"/>
      <c r="BE297" s="134"/>
      <c r="BF297" s="134"/>
      <c r="BG297" s="134"/>
      <c r="BH297" s="134"/>
      <c r="BI297" s="134"/>
    </row>
    <row r="298" spans="1:61" ht="13.5" hidden="1" customHeight="1" thickBot="1" x14ac:dyDescent="0.25">
      <c r="A298" s="82"/>
      <c r="B298" s="83"/>
      <c r="C298" s="153" t="s">
        <v>673</v>
      </c>
      <c r="D298" s="153" t="s">
        <v>71</v>
      </c>
      <c r="E298" s="85" t="s">
        <v>597</v>
      </c>
      <c r="F298" s="85" t="s">
        <v>674</v>
      </c>
      <c r="G298" s="86" t="s">
        <v>675</v>
      </c>
      <c r="H298" s="153" t="s">
        <v>78</v>
      </c>
      <c r="I298" s="147" t="s">
        <v>86</v>
      </c>
      <c r="J298" s="86" t="s">
        <v>80</v>
      </c>
      <c r="K298" s="220">
        <v>4.5</v>
      </c>
      <c r="L298" s="88"/>
      <c r="M298" s="245">
        <v>70.900000000000006</v>
      </c>
      <c r="N298" s="245">
        <v>22.6</v>
      </c>
      <c r="O298" s="245">
        <v>58</v>
      </c>
      <c r="P298" s="110" t="s">
        <v>0</v>
      </c>
      <c r="Q298" s="110" t="s">
        <v>0</v>
      </c>
      <c r="R298" s="108">
        <f>SUM(Tableau8[[#This Row],[Indicative
     /PPE]:[Autre]])</f>
        <v>151.5</v>
      </c>
      <c r="S298" s="110" t="s">
        <v>0</v>
      </c>
      <c r="T298" s="110" t="s">
        <v>0</v>
      </c>
      <c r="U298" s="110" t="s">
        <v>0</v>
      </c>
      <c r="V298" s="110" t="s">
        <v>0</v>
      </c>
      <c r="W298" s="110" t="s">
        <v>0</v>
      </c>
      <c r="X298" s="109">
        <f t="shared" si="18"/>
        <v>0</v>
      </c>
      <c r="Y298" s="110" t="s">
        <v>0</v>
      </c>
      <c r="Z298" s="110" t="s">
        <v>0</v>
      </c>
      <c r="AA298" s="110" t="s">
        <v>0</v>
      </c>
      <c r="AB298" s="109" t="s">
        <v>0</v>
      </c>
      <c r="AC298" s="110" t="s">
        <v>0</v>
      </c>
      <c r="AD298" s="110" t="s">
        <v>0</v>
      </c>
      <c r="AE298" s="110" t="s">
        <v>0</v>
      </c>
      <c r="AF298" s="110">
        <f t="shared" si="19"/>
        <v>0</v>
      </c>
      <c r="AG298" s="92"/>
      <c r="AH298" s="111">
        <v>450000</v>
      </c>
      <c r="AI298" s="111">
        <v>0</v>
      </c>
      <c r="AJ298" s="111">
        <v>0</v>
      </c>
      <c r="AK298" s="111">
        <f>SUM(Tableau8[[#This Row],[Terrain
(a)]:[Construction
(b)]])</f>
        <v>0</v>
      </c>
      <c r="AL298" s="95"/>
      <c r="AM298" s="147" t="s">
        <v>676</v>
      </c>
      <c r="AN298" s="157" t="s">
        <v>421</v>
      </c>
      <c r="AO298" s="97">
        <v>39172</v>
      </c>
      <c r="AP298" s="158" t="s">
        <v>0</v>
      </c>
      <c r="AQ298" s="113" t="s">
        <v>0</v>
      </c>
      <c r="AR298" s="100"/>
      <c r="AS298" s="101" t="str">
        <f>Tableau8[[#This Row],[Adresse]]</f>
        <v>Rue de l'Helvétie 28</v>
      </c>
      <c r="AT298" s="102">
        <v>38292</v>
      </c>
      <c r="AU298" s="102">
        <v>39933</v>
      </c>
      <c r="AV298" s="112">
        <f>Tableau8[[#This Row],[Fin]]-Tableau8[[#This Row],[Début]]</f>
        <v>1641</v>
      </c>
      <c r="AW298" s="84" t="s">
        <v>601</v>
      </c>
      <c r="AX298" s="113"/>
      <c r="AY298" s="113" t="s">
        <v>603</v>
      </c>
      <c r="AZ298" s="113" t="s">
        <v>394</v>
      </c>
      <c r="BA298" s="106" t="s">
        <v>72</v>
      </c>
      <c r="BB298" s="102"/>
      <c r="BC298" s="113"/>
      <c r="BD298" s="113"/>
      <c r="BE298" s="113" t="s">
        <v>131</v>
      </c>
      <c r="BF298" s="113" t="s">
        <v>224</v>
      </c>
      <c r="BG298" s="113"/>
      <c r="BH298" s="113"/>
      <c r="BI298" s="113"/>
    </row>
    <row r="299" spans="1:61" ht="13.5" hidden="1" customHeight="1" thickBot="1" x14ac:dyDescent="0.25">
      <c r="A299" s="82"/>
      <c r="B299" s="83"/>
      <c r="C299" s="153" t="s">
        <v>673</v>
      </c>
      <c r="D299" s="153" t="s">
        <v>71</v>
      </c>
      <c r="E299" s="85" t="s">
        <v>597</v>
      </c>
      <c r="F299" s="85" t="s">
        <v>677</v>
      </c>
      <c r="G299" s="86" t="s">
        <v>678</v>
      </c>
      <c r="H299" s="153" t="s">
        <v>78</v>
      </c>
      <c r="I299" s="147" t="s">
        <v>142</v>
      </c>
      <c r="J299" s="86" t="s">
        <v>609</v>
      </c>
      <c r="K299" s="220">
        <v>4.5</v>
      </c>
      <c r="L299" s="88"/>
      <c r="M299" s="245">
        <v>100</v>
      </c>
      <c r="N299" s="245">
        <v>7.5</v>
      </c>
      <c r="O299" s="110" t="s">
        <v>0</v>
      </c>
      <c r="P299" s="110" t="s">
        <v>0</v>
      </c>
      <c r="Q299" s="110" t="s">
        <v>0</v>
      </c>
      <c r="R299" s="108">
        <f>SUM(Tableau8[[#This Row],[Indicative
     /PPE]:[Autre]])</f>
        <v>107.5</v>
      </c>
      <c r="S299" s="110" t="s">
        <v>0</v>
      </c>
      <c r="T299" s="110" t="s">
        <v>0</v>
      </c>
      <c r="U299" s="110" t="s">
        <v>0</v>
      </c>
      <c r="V299" s="110" t="s">
        <v>0</v>
      </c>
      <c r="W299" s="110" t="s">
        <v>0</v>
      </c>
      <c r="X299" s="109">
        <f t="shared" si="18"/>
        <v>0</v>
      </c>
      <c r="Y299" s="110" t="s">
        <v>0</v>
      </c>
      <c r="Z299" s="110" t="s">
        <v>0</v>
      </c>
      <c r="AA299" s="110" t="s">
        <v>0</v>
      </c>
      <c r="AB299" s="109" t="s">
        <v>0</v>
      </c>
      <c r="AC299" s="110" t="s">
        <v>0</v>
      </c>
      <c r="AD299" s="110" t="s">
        <v>0</v>
      </c>
      <c r="AE299" s="110" t="s">
        <v>0</v>
      </c>
      <c r="AF299" s="110">
        <f t="shared" si="19"/>
        <v>0</v>
      </c>
      <c r="AG299" s="92"/>
      <c r="AH299" s="111">
        <v>330000</v>
      </c>
      <c r="AI299" s="111">
        <v>0</v>
      </c>
      <c r="AJ299" s="111">
        <v>0</v>
      </c>
      <c r="AK299" s="111">
        <f>SUM(Tableau8[[#This Row],[Terrain
(a)]:[Construction
(b)]])</f>
        <v>0</v>
      </c>
      <c r="AL299" s="95"/>
      <c r="AM299" s="147" t="s">
        <v>679</v>
      </c>
      <c r="AN299" s="157" t="s">
        <v>421</v>
      </c>
      <c r="AO299" s="97">
        <v>39052</v>
      </c>
      <c r="AP299" s="158" t="s">
        <v>0</v>
      </c>
      <c r="AQ299" s="113" t="s">
        <v>0</v>
      </c>
      <c r="AR299" s="100"/>
      <c r="AS299" s="101"/>
      <c r="AT299" s="102"/>
      <c r="AU299" s="103"/>
      <c r="AV299" s="104"/>
      <c r="AW299" s="105"/>
      <c r="AX299" s="106"/>
      <c r="AY299" s="106"/>
      <c r="AZ299" s="106"/>
      <c r="BA299" s="106"/>
      <c r="BB299" s="103"/>
      <c r="BC299" s="106"/>
      <c r="BD299" s="106"/>
      <c r="BE299" s="106"/>
      <c r="BF299" s="106"/>
      <c r="BG299" s="106"/>
      <c r="BH299" s="106"/>
      <c r="BI299" s="106"/>
    </row>
    <row r="300" spans="1:61" ht="13.5" hidden="1" customHeight="1" thickBot="1" x14ac:dyDescent="0.25">
      <c r="A300" s="82"/>
      <c r="B300" s="83"/>
      <c r="C300" s="153" t="s">
        <v>673</v>
      </c>
      <c r="D300" s="153" t="s">
        <v>71</v>
      </c>
      <c r="E300" s="85" t="s">
        <v>597</v>
      </c>
      <c r="F300" s="85" t="s">
        <v>680</v>
      </c>
      <c r="G300" s="246" t="s">
        <v>681</v>
      </c>
      <c r="H300" s="153" t="s">
        <v>78</v>
      </c>
      <c r="I300" s="147" t="s">
        <v>142</v>
      </c>
      <c r="J300" s="86" t="s">
        <v>80</v>
      </c>
      <c r="K300" s="220">
        <v>5.5</v>
      </c>
      <c r="L300" s="88"/>
      <c r="M300" s="245">
        <v>110.3</v>
      </c>
      <c r="N300" s="245">
        <v>14.7</v>
      </c>
      <c r="O300" s="110" t="s">
        <v>0</v>
      </c>
      <c r="P300" s="110" t="s">
        <v>0</v>
      </c>
      <c r="Q300" s="110" t="s">
        <v>0</v>
      </c>
      <c r="R300" s="108">
        <f>SUM(Tableau8[[#This Row],[Indicative
     /PPE]:[Autre]])</f>
        <v>125</v>
      </c>
      <c r="S300" s="110" t="s">
        <v>0</v>
      </c>
      <c r="T300" s="110" t="s">
        <v>0</v>
      </c>
      <c r="U300" s="110" t="s">
        <v>0</v>
      </c>
      <c r="V300" s="110" t="s">
        <v>0</v>
      </c>
      <c r="W300" s="110" t="s">
        <v>0</v>
      </c>
      <c r="X300" s="109">
        <f t="shared" si="18"/>
        <v>0</v>
      </c>
      <c r="Y300" s="110" t="s">
        <v>0</v>
      </c>
      <c r="Z300" s="110" t="s">
        <v>0</v>
      </c>
      <c r="AA300" s="110" t="s">
        <v>0</v>
      </c>
      <c r="AB300" s="109" t="s">
        <v>0</v>
      </c>
      <c r="AC300" s="110" t="s">
        <v>0</v>
      </c>
      <c r="AD300" s="110" t="s">
        <v>0</v>
      </c>
      <c r="AE300" s="110" t="s">
        <v>0</v>
      </c>
      <c r="AF300" s="110">
        <f t="shared" si="19"/>
        <v>0</v>
      </c>
      <c r="AG300" s="92"/>
      <c r="AH300" s="111">
        <v>380000</v>
      </c>
      <c r="AI300" s="111">
        <v>0</v>
      </c>
      <c r="AJ300" s="111">
        <v>0</v>
      </c>
      <c r="AK300" s="111">
        <f>SUM(Tableau8[[#This Row],[Terrain
(a)]:[Construction
(b)]])</f>
        <v>0</v>
      </c>
      <c r="AL300" s="95"/>
      <c r="AM300" s="147" t="s">
        <v>682</v>
      </c>
      <c r="AN300" s="157" t="s">
        <v>421</v>
      </c>
      <c r="AO300" s="97">
        <v>38894</v>
      </c>
      <c r="AP300" s="158" t="s">
        <v>0</v>
      </c>
      <c r="AQ300" s="113" t="s">
        <v>0</v>
      </c>
      <c r="AR300" s="100"/>
      <c r="AS300" s="101"/>
      <c r="AT300" s="102"/>
      <c r="AU300" s="103"/>
      <c r="AV300" s="104"/>
      <c r="AW300" s="105"/>
      <c r="AX300" s="106"/>
      <c r="AY300" s="106"/>
      <c r="AZ300" s="106"/>
      <c r="BA300" s="106"/>
      <c r="BB300" s="103"/>
      <c r="BC300" s="106"/>
      <c r="BD300" s="106"/>
      <c r="BE300" s="106"/>
      <c r="BF300" s="106"/>
      <c r="BG300" s="106"/>
      <c r="BH300" s="106"/>
      <c r="BI300" s="106"/>
    </row>
    <row r="301" spans="1:61" ht="13.5" hidden="1" customHeight="1" thickBot="1" x14ac:dyDescent="0.25">
      <c r="A301" s="82"/>
      <c r="B301" s="83"/>
      <c r="C301" s="153" t="s">
        <v>673</v>
      </c>
      <c r="D301" s="153" t="s">
        <v>71</v>
      </c>
      <c r="E301" s="85" t="s">
        <v>597</v>
      </c>
      <c r="F301" s="85" t="s">
        <v>683</v>
      </c>
      <c r="G301" s="86" t="s">
        <v>684</v>
      </c>
      <c r="H301" s="153" t="s">
        <v>78</v>
      </c>
      <c r="I301" s="147" t="s">
        <v>102</v>
      </c>
      <c r="J301" s="86" t="s">
        <v>609</v>
      </c>
      <c r="K301" s="220">
        <v>4.5</v>
      </c>
      <c r="L301" s="88"/>
      <c r="M301" s="245">
        <v>100</v>
      </c>
      <c r="N301" s="245">
        <v>7.5</v>
      </c>
      <c r="O301" s="110" t="s">
        <v>0</v>
      </c>
      <c r="P301" s="110" t="s">
        <v>0</v>
      </c>
      <c r="Q301" s="110" t="s">
        <v>0</v>
      </c>
      <c r="R301" s="108">
        <f>SUM(Tableau8[[#This Row],[Indicative
     /PPE]:[Autre]])</f>
        <v>107.5</v>
      </c>
      <c r="S301" s="110" t="s">
        <v>0</v>
      </c>
      <c r="T301" s="110" t="s">
        <v>0</v>
      </c>
      <c r="U301" s="110" t="s">
        <v>0</v>
      </c>
      <c r="V301" s="110" t="s">
        <v>0</v>
      </c>
      <c r="W301" s="110" t="s">
        <v>0</v>
      </c>
      <c r="X301" s="109">
        <f t="shared" si="18"/>
        <v>0</v>
      </c>
      <c r="Y301" s="110" t="s">
        <v>0</v>
      </c>
      <c r="Z301" s="110" t="s">
        <v>0</v>
      </c>
      <c r="AA301" s="110" t="s">
        <v>0</v>
      </c>
      <c r="AB301" s="109" t="s">
        <v>0</v>
      </c>
      <c r="AC301" s="110" t="s">
        <v>0</v>
      </c>
      <c r="AD301" s="110" t="s">
        <v>0</v>
      </c>
      <c r="AE301" s="110" t="s">
        <v>0</v>
      </c>
      <c r="AF301" s="110">
        <f t="shared" si="19"/>
        <v>0</v>
      </c>
      <c r="AG301" s="92"/>
      <c r="AH301" s="111">
        <v>335000</v>
      </c>
      <c r="AI301" s="111">
        <v>0</v>
      </c>
      <c r="AJ301" s="111">
        <v>0</v>
      </c>
      <c r="AK301" s="111">
        <f>SUM(Tableau8[[#This Row],[Terrain
(a)]:[Construction
(b)]])</f>
        <v>0</v>
      </c>
      <c r="AL301" s="95"/>
      <c r="AM301" s="147" t="s">
        <v>685</v>
      </c>
      <c r="AN301" s="157" t="s">
        <v>421</v>
      </c>
      <c r="AO301" s="97">
        <v>38990</v>
      </c>
      <c r="AP301" s="158" t="s">
        <v>0</v>
      </c>
      <c r="AQ301" s="113" t="s">
        <v>0</v>
      </c>
      <c r="AR301" s="100"/>
      <c r="AS301" s="101"/>
      <c r="AT301" s="102"/>
      <c r="AU301" s="103"/>
      <c r="AV301" s="104"/>
      <c r="AW301" s="105"/>
      <c r="AX301" s="106"/>
      <c r="AY301" s="106"/>
      <c r="AZ301" s="106"/>
      <c r="BA301" s="106"/>
      <c r="BB301" s="103"/>
      <c r="BC301" s="106"/>
      <c r="BD301" s="106"/>
      <c r="BE301" s="106"/>
      <c r="BF301" s="106"/>
      <c r="BG301" s="106"/>
      <c r="BH301" s="106"/>
      <c r="BI301" s="106"/>
    </row>
    <row r="302" spans="1:61" ht="13.5" hidden="1" customHeight="1" thickBot="1" x14ac:dyDescent="0.25">
      <c r="A302" s="82"/>
      <c r="B302" s="83"/>
      <c r="C302" s="153" t="s">
        <v>673</v>
      </c>
      <c r="D302" s="153" t="s">
        <v>71</v>
      </c>
      <c r="E302" s="85" t="s">
        <v>597</v>
      </c>
      <c r="F302" s="85" t="s">
        <v>686</v>
      </c>
      <c r="G302" s="86" t="s">
        <v>687</v>
      </c>
      <c r="H302" s="153" t="s">
        <v>78</v>
      </c>
      <c r="I302" s="147" t="s">
        <v>102</v>
      </c>
      <c r="J302" s="86" t="s">
        <v>688</v>
      </c>
      <c r="K302" s="220">
        <v>5.5</v>
      </c>
      <c r="L302" s="88"/>
      <c r="M302" s="245">
        <v>110.3</v>
      </c>
      <c r="N302" s="245">
        <v>14.7</v>
      </c>
      <c r="O302" s="110" t="s">
        <v>0</v>
      </c>
      <c r="P302" s="110" t="s">
        <v>0</v>
      </c>
      <c r="Q302" s="110" t="s">
        <v>0</v>
      </c>
      <c r="R302" s="108">
        <f>SUM(Tableau8[[#This Row],[Indicative
     /PPE]:[Autre]])</f>
        <v>125</v>
      </c>
      <c r="S302" s="110" t="s">
        <v>0</v>
      </c>
      <c r="T302" s="110" t="s">
        <v>0</v>
      </c>
      <c r="U302" s="110" t="s">
        <v>0</v>
      </c>
      <c r="V302" s="110" t="s">
        <v>0</v>
      </c>
      <c r="W302" s="110" t="s">
        <v>0</v>
      </c>
      <c r="X302" s="109">
        <f t="shared" si="18"/>
        <v>0</v>
      </c>
      <c r="Y302" s="110" t="s">
        <v>0</v>
      </c>
      <c r="Z302" s="110" t="s">
        <v>0</v>
      </c>
      <c r="AA302" s="110" t="s">
        <v>0</v>
      </c>
      <c r="AB302" s="109" t="s">
        <v>0</v>
      </c>
      <c r="AC302" s="110" t="s">
        <v>0</v>
      </c>
      <c r="AD302" s="110" t="s">
        <v>0</v>
      </c>
      <c r="AE302" s="110" t="s">
        <v>0</v>
      </c>
      <c r="AF302" s="110">
        <f t="shared" si="19"/>
        <v>0</v>
      </c>
      <c r="AG302" s="92"/>
      <c r="AH302" s="111">
        <v>385000</v>
      </c>
      <c r="AI302" s="111">
        <v>0</v>
      </c>
      <c r="AJ302" s="111">
        <v>0</v>
      </c>
      <c r="AK302" s="111">
        <f>SUM(Tableau8[[#This Row],[Terrain
(a)]:[Construction
(b)]])</f>
        <v>0</v>
      </c>
      <c r="AL302" s="95"/>
      <c r="AM302" s="147" t="s">
        <v>689</v>
      </c>
      <c r="AN302" s="157" t="s">
        <v>421</v>
      </c>
      <c r="AO302" s="97">
        <v>38896</v>
      </c>
      <c r="AP302" s="158" t="s">
        <v>0</v>
      </c>
      <c r="AQ302" s="113" t="s">
        <v>0</v>
      </c>
      <c r="AR302" s="100"/>
      <c r="AS302" s="101"/>
      <c r="AT302" s="102"/>
      <c r="AU302" s="103"/>
      <c r="AV302" s="104"/>
      <c r="AW302" s="105"/>
      <c r="AX302" s="106"/>
      <c r="AY302" s="106"/>
      <c r="AZ302" s="106"/>
      <c r="BA302" s="106"/>
      <c r="BB302" s="103"/>
      <c r="BC302" s="106"/>
      <c r="BD302" s="106"/>
      <c r="BE302" s="106"/>
      <c r="BF302" s="106"/>
      <c r="BG302" s="106"/>
      <c r="BH302" s="106"/>
      <c r="BI302" s="106"/>
    </row>
    <row r="303" spans="1:61" ht="13.5" hidden="1" customHeight="1" thickBot="1" x14ac:dyDescent="0.25">
      <c r="A303" s="82"/>
      <c r="B303" s="83"/>
      <c r="C303" s="153" t="s">
        <v>673</v>
      </c>
      <c r="D303" s="153" t="s">
        <v>71</v>
      </c>
      <c r="E303" s="85" t="s">
        <v>597</v>
      </c>
      <c r="F303" s="85" t="s">
        <v>690</v>
      </c>
      <c r="G303" s="86" t="s">
        <v>691</v>
      </c>
      <c r="H303" s="153" t="s">
        <v>78</v>
      </c>
      <c r="I303" s="147" t="s">
        <v>109</v>
      </c>
      <c r="J303" s="86" t="s">
        <v>609</v>
      </c>
      <c r="K303" s="220">
        <v>4.5</v>
      </c>
      <c r="L303" s="88"/>
      <c r="M303" s="245">
        <v>100</v>
      </c>
      <c r="N303" s="245">
        <v>7.5</v>
      </c>
      <c r="O303" s="110" t="s">
        <v>0</v>
      </c>
      <c r="P303" s="110" t="s">
        <v>0</v>
      </c>
      <c r="Q303" s="110" t="s">
        <v>0</v>
      </c>
      <c r="R303" s="108">
        <f>SUM(Tableau8[[#This Row],[Indicative
     /PPE]:[Autre]])</f>
        <v>107.5</v>
      </c>
      <c r="S303" s="110" t="s">
        <v>0</v>
      </c>
      <c r="T303" s="110" t="s">
        <v>0</v>
      </c>
      <c r="U303" s="110" t="s">
        <v>0</v>
      </c>
      <c r="V303" s="110" t="s">
        <v>0</v>
      </c>
      <c r="W303" s="110" t="s">
        <v>0</v>
      </c>
      <c r="X303" s="109">
        <f t="shared" si="18"/>
        <v>0</v>
      </c>
      <c r="Y303" s="110" t="s">
        <v>0</v>
      </c>
      <c r="Z303" s="110" t="s">
        <v>0</v>
      </c>
      <c r="AA303" s="110" t="s">
        <v>0</v>
      </c>
      <c r="AB303" s="109" t="s">
        <v>0</v>
      </c>
      <c r="AC303" s="110" t="s">
        <v>0</v>
      </c>
      <c r="AD303" s="110" t="s">
        <v>0</v>
      </c>
      <c r="AE303" s="110" t="s">
        <v>0</v>
      </c>
      <c r="AF303" s="110">
        <f t="shared" si="19"/>
        <v>0</v>
      </c>
      <c r="AG303" s="92"/>
      <c r="AH303" s="111">
        <v>340000</v>
      </c>
      <c r="AI303" s="111">
        <v>0</v>
      </c>
      <c r="AJ303" s="111">
        <v>0</v>
      </c>
      <c r="AK303" s="111">
        <f>SUM(Tableau8[[#This Row],[Terrain
(a)]:[Construction
(b)]])</f>
        <v>0</v>
      </c>
      <c r="AL303" s="95"/>
      <c r="AM303" s="147" t="s">
        <v>692</v>
      </c>
      <c r="AN303" s="157" t="s">
        <v>421</v>
      </c>
      <c r="AO303" s="97">
        <v>38990</v>
      </c>
      <c r="AP303" s="158" t="s">
        <v>0</v>
      </c>
      <c r="AQ303" s="113" t="s">
        <v>0</v>
      </c>
      <c r="AR303" s="100"/>
      <c r="AS303" s="101"/>
      <c r="AT303" s="102"/>
      <c r="AU303" s="103"/>
      <c r="AV303" s="104"/>
      <c r="AW303" s="105"/>
      <c r="AX303" s="106"/>
      <c r="AY303" s="106"/>
      <c r="AZ303" s="106"/>
      <c r="BA303" s="106"/>
      <c r="BB303" s="103"/>
      <c r="BC303" s="106"/>
      <c r="BD303" s="106"/>
      <c r="BE303" s="106"/>
      <c r="BF303" s="106"/>
      <c r="BG303" s="106"/>
      <c r="BH303" s="106"/>
      <c r="BI303" s="106"/>
    </row>
    <row r="304" spans="1:61" ht="13.5" hidden="1" customHeight="1" thickBot="1" x14ac:dyDescent="0.25">
      <c r="A304" s="82"/>
      <c r="B304" s="83"/>
      <c r="C304" s="153" t="s">
        <v>673</v>
      </c>
      <c r="D304" s="153" t="s">
        <v>71</v>
      </c>
      <c r="E304" s="85" t="s">
        <v>597</v>
      </c>
      <c r="F304" s="85" t="s">
        <v>693</v>
      </c>
      <c r="G304" s="86" t="s">
        <v>694</v>
      </c>
      <c r="H304" s="153" t="s">
        <v>78</v>
      </c>
      <c r="I304" s="147" t="s">
        <v>109</v>
      </c>
      <c r="J304" s="86" t="s">
        <v>80</v>
      </c>
      <c r="K304" s="220">
        <v>5.5</v>
      </c>
      <c r="L304" s="88"/>
      <c r="M304" s="245">
        <v>110.3</v>
      </c>
      <c r="N304" s="245">
        <v>14.7</v>
      </c>
      <c r="O304" s="110" t="s">
        <v>0</v>
      </c>
      <c r="P304" s="110" t="s">
        <v>0</v>
      </c>
      <c r="Q304" s="110" t="s">
        <v>0</v>
      </c>
      <c r="R304" s="108">
        <f>SUM(Tableau8[[#This Row],[Indicative
     /PPE]:[Autre]])</f>
        <v>125</v>
      </c>
      <c r="S304" s="110" t="s">
        <v>0</v>
      </c>
      <c r="T304" s="110" t="s">
        <v>0</v>
      </c>
      <c r="U304" s="110" t="s">
        <v>0</v>
      </c>
      <c r="V304" s="110" t="s">
        <v>0</v>
      </c>
      <c r="W304" s="110" t="s">
        <v>0</v>
      </c>
      <c r="X304" s="109">
        <f t="shared" si="18"/>
        <v>0</v>
      </c>
      <c r="Y304" s="110" t="s">
        <v>0</v>
      </c>
      <c r="Z304" s="110" t="s">
        <v>0</v>
      </c>
      <c r="AA304" s="110" t="s">
        <v>0</v>
      </c>
      <c r="AB304" s="109" t="s">
        <v>0</v>
      </c>
      <c r="AC304" s="110" t="s">
        <v>0</v>
      </c>
      <c r="AD304" s="110" t="s">
        <v>0</v>
      </c>
      <c r="AE304" s="110" t="s">
        <v>0</v>
      </c>
      <c r="AF304" s="110">
        <f t="shared" si="19"/>
        <v>0</v>
      </c>
      <c r="AG304" s="92"/>
      <c r="AH304" s="111">
        <v>395000</v>
      </c>
      <c r="AI304" s="111">
        <v>0</v>
      </c>
      <c r="AJ304" s="111">
        <v>0</v>
      </c>
      <c r="AK304" s="111">
        <f>SUM(Tableau8[[#This Row],[Terrain
(a)]:[Construction
(b)]])</f>
        <v>0</v>
      </c>
      <c r="AL304" s="95"/>
      <c r="AM304" s="147" t="s">
        <v>695</v>
      </c>
      <c r="AN304" s="157" t="s">
        <v>421</v>
      </c>
      <c r="AO304" s="97">
        <v>38891</v>
      </c>
      <c r="AP304" s="158" t="s">
        <v>0</v>
      </c>
      <c r="AQ304" s="113" t="s">
        <v>0</v>
      </c>
      <c r="AR304" s="100"/>
      <c r="AS304" s="101"/>
      <c r="AT304" s="102"/>
      <c r="AU304" s="103"/>
      <c r="AV304" s="104"/>
      <c r="AW304" s="105"/>
      <c r="AX304" s="106"/>
      <c r="AY304" s="106"/>
      <c r="AZ304" s="106"/>
      <c r="BA304" s="106"/>
      <c r="BB304" s="103"/>
      <c r="BC304" s="106"/>
      <c r="BD304" s="106"/>
      <c r="BE304" s="106"/>
      <c r="BF304" s="106"/>
      <c r="BG304" s="106"/>
      <c r="BH304" s="106"/>
      <c r="BI304" s="106"/>
    </row>
    <row r="305" spans="1:61" ht="13.5" hidden="1" customHeight="1" thickBot="1" x14ac:dyDescent="0.25">
      <c r="A305" s="82"/>
      <c r="B305" s="83"/>
      <c r="C305" s="224" t="s">
        <v>673</v>
      </c>
      <c r="D305" s="225" t="s">
        <v>71</v>
      </c>
      <c r="E305" s="226" t="s">
        <v>597</v>
      </c>
      <c r="F305" s="226" t="s">
        <v>696</v>
      </c>
      <c r="G305" s="227" t="s">
        <v>697</v>
      </c>
      <c r="H305" s="225" t="s">
        <v>404</v>
      </c>
      <c r="I305" s="237" t="s">
        <v>404</v>
      </c>
      <c r="J305" s="227" t="s">
        <v>80</v>
      </c>
      <c r="K305" s="230">
        <v>6.5</v>
      </c>
      <c r="L305" s="88"/>
      <c r="M305" s="247">
        <v>46</v>
      </c>
      <c r="N305" s="247">
        <v>87</v>
      </c>
      <c r="O305" s="231" t="s">
        <v>0</v>
      </c>
      <c r="P305" s="231" t="s">
        <v>0</v>
      </c>
      <c r="Q305" s="231" t="s">
        <v>0</v>
      </c>
      <c r="R305" s="232">
        <f>SUM(Tableau8[[#This Row],[Indicative
     /PPE]:[Autre]])</f>
        <v>133</v>
      </c>
      <c r="S305" s="231" t="s">
        <v>0</v>
      </c>
      <c r="T305" s="231" t="s">
        <v>0</v>
      </c>
      <c r="U305" s="231" t="s">
        <v>0</v>
      </c>
      <c r="V305" s="231" t="s">
        <v>0</v>
      </c>
      <c r="W305" s="231" t="s">
        <v>0</v>
      </c>
      <c r="X305" s="234">
        <f t="shared" si="18"/>
        <v>0</v>
      </c>
      <c r="Y305" s="231" t="s">
        <v>0</v>
      </c>
      <c r="Z305" s="231" t="s">
        <v>0</v>
      </c>
      <c r="AA305" s="231" t="s">
        <v>0</v>
      </c>
      <c r="AB305" s="234" t="s">
        <v>0</v>
      </c>
      <c r="AC305" s="231" t="s">
        <v>0</v>
      </c>
      <c r="AD305" s="231" t="s">
        <v>0</v>
      </c>
      <c r="AE305" s="231" t="s">
        <v>0</v>
      </c>
      <c r="AF305" s="231">
        <f t="shared" si="19"/>
        <v>0</v>
      </c>
      <c r="AG305" s="92"/>
      <c r="AH305" s="236">
        <v>585000</v>
      </c>
      <c r="AI305" s="236">
        <v>0</v>
      </c>
      <c r="AJ305" s="236">
        <v>0</v>
      </c>
      <c r="AK305" s="236">
        <f>SUM(Tableau8[[#This Row],[Terrain
(a)]:[Construction
(b)]])</f>
        <v>0</v>
      </c>
      <c r="AL305" s="95"/>
      <c r="AM305" s="237" t="s">
        <v>698</v>
      </c>
      <c r="AN305" s="228" t="s">
        <v>421</v>
      </c>
      <c r="AO305" s="238">
        <v>39933</v>
      </c>
      <c r="AP305" s="239" t="s">
        <v>0</v>
      </c>
      <c r="AQ305" s="229" t="s">
        <v>0</v>
      </c>
      <c r="AR305" s="100"/>
      <c r="AS305" s="240"/>
      <c r="AT305" s="241"/>
      <c r="AU305" s="241"/>
      <c r="AV305" s="242"/>
      <c r="AW305" s="243"/>
      <c r="AX305" s="229"/>
      <c r="AY305" s="229"/>
      <c r="AZ305" s="229"/>
      <c r="BA305" s="229"/>
      <c r="BB305" s="241"/>
      <c r="BC305" s="229"/>
      <c r="BD305" s="229"/>
      <c r="BE305" s="229"/>
      <c r="BF305" s="229"/>
      <c r="BG305" s="229"/>
      <c r="BH305" s="229"/>
      <c r="BI305" s="229"/>
    </row>
    <row r="306" spans="1:61" ht="13.5" hidden="1" customHeight="1" thickBot="1" x14ac:dyDescent="0.25">
      <c r="A306" s="82"/>
      <c r="B306" s="83"/>
      <c r="C306" s="153" t="s">
        <v>699</v>
      </c>
      <c r="D306" s="153" t="s">
        <v>71</v>
      </c>
      <c r="E306" s="85" t="s">
        <v>597</v>
      </c>
      <c r="F306" s="85" t="s">
        <v>700</v>
      </c>
      <c r="G306" s="86">
        <v>6351</v>
      </c>
      <c r="H306" s="153" t="s">
        <v>630</v>
      </c>
      <c r="I306" s="147" t="s">
        <v>219</v>
      </c>
      <c r="J306" s="86">
        <v>1</v>
      </c>
      <c r="K306" s="154" t="s">
        <v>0</v>
      </c>
      <c r="L306" s="88"/>
      <c r="M306" s="110" t="s">
        <v>0</v>
      </c>
      <c r="N306" s="110" t="s">
        <v>0</v>
      </c>
      <c r="O306" s="110" t="s">
        <v>0</v>
      </c>
      <c r="P306" s="110" t="s">
        <v>0</v>
      </c>
      <c r="Q306" s="110" t="s">
        <v>0</v>
      </c>
      <c r="R306" s="108">
        <f>SUM(Tableau8[[#This Row],[Indicative
     /PPE]:[Autre]])</f>
        <v>0</v>
      </c>
      <c r="S306" s="110" t="s">
        <v>0</v>
      </c>
      <c r="T306" s="110" t="s">
        <v>0</v>
      </c>
      <c r="U306" s="110" t="s">
        <v>0</v>
      </c>
      <c r="V306" s="110" t="s">
        <v>0</v>
      </c>
      <c r="W306" s="110" t="s">
        <v>0</v>
      </c>
      <c r="X306" s="109">
        <f t="shared" si="18"/>
        <v>0</v>
      </c>
      <c r="Y306" s="110" t="s">
        <v>0</v>
      </c>
      <c r="Z306" s="110" t="s">
        <v>0</v>
      </c>
      <c r="AA306" s="110" t="s">
        <v>0</v>
      </c>
      <c r="AB306" s="109" t="s">
        <v>0</v>
      </c>
      <c r="AC306" s="110" t="s">
        <v>0</v>
      </c>
      <c r="AD306" s="110" t="s">
        <v>0</v>
      </c>
      <c r="AE306" s="110" t="s">
        <v>0</v>
      </c>
      <c r="AF306" s="110">
        <f t="shared" si="19"/>
        <v>0</v>
      </c>
      <c r="AG306" s="92"/>
      <c r="AH306" s="111">
        <v>30000</v>
      </c>
      <c r="AI306" s="111">
        <v>0</v>
      </c>
      <c r="AJ306" s="111">
        <v>0</v>
      </c>
      <c r="AK306" s="111">
        <f>SUM(Tableau8[[#This Row],[Terrain
(a)]:[Construction
(b)]])</f>
        <v>0</v>
      </c>
      <c r="AL306" s="95"/>
      <c r="AM306" s="147" t="s">
        <v>701</v>
      </c>
      <c r="AN306" s="157" t="s">
        <v>421</v>
      </c>
      <c r="AO306" s="97">
        <v>38892</v>
      </c>
      <c r="AP306" s="158" t="s">
        <v>0</v>
      </c>
      <c r="AQ306" s="86"/>
      <c r="AR306" s="100"/>
      <c r="AS306" s="101"/>
      <c r="AT306" s="102"/>
      <c r="AU306" s="103"/>
      <c r="AV306" s="104"/>
      <c r="AW306" s="105"/>
      <c r="AX306" s="106"/>
      <c r="AY306" s="106"/>
      <c r="AZ306" s="106"/>
      <c r="BA306" s="106"/>
      <c r="BB306" s="103"/>
      <c r="BC306" s="106"/>
      <c r="BD306" s="106"/>
      <c r="BE306" s="106"/>
      <c r="BF306" s="106"/>
      <c r="BG306" s="106"/>
      <c r="BH306" s="106"/>
      <c r="BI306" s="106"/>
    </row>
    <row r="307" spans="1:61" ht="13.5" hidden="1" customHeight="1" thickBot="1" x14ac:dyDescent="0.25">
      <c r="A307" s="82"/>
      <c r="B307" s="83"/>
      <c r="C307" s="153" t="s">
        <v>699</v>
      </c>
      <c r="D307" s="153" t="s">
        <v>71</v>
      </c>
      <c r="E307" s="85" t="s">
        <v>597</v>
      </c>
      <c r="F307" s="85" t="s">
        <v>702</v>
      </c>
      <c r="G307" s="86">
        <v>6352</v>
      </c>
      <c r="H307" s="153" t="s">
        <v>703</v>
      </c>
      <c r="I307" s="147" t="s">
        <v>219</v>
      </c>
      <c r="J307" s="86">
        <v>2</v>
      </c>
      <c r="K307" s="154" t="s">
        <v>0</v>
      </c>
      <c r="L307" s="88"/>
      <c r="M307" s="110" t="s">
        <v>0</v>
      </c>
      <c r="N307" s="110" t="s">
        <v>0</v>
      </c>
      <c r="O307" s="110" t="s">
        <v>0</v>
      </c>
      <c r="P307" s="110" t="s">
        <v>0</v>
      </c>
      <c r="Q307" s="110" t="s">
        <v>0</v>
      </c>
      <c r="R307" s="108">
        <f>SUM(Tableau8[[#This Row],[Indicative
     /PPE]:[Autre]])</f>
        <v>0</v>
      </c>
      <c r="S307" s="110" t="s">
        <v>0</v>
      </c>
      <c r="T307" s="110" t="s">
        <v>0</v>
      </c>
      <c r="U307" s="110" t="s">
        <v>0</v>
      </c>
      <c r="V307" s="110" t="s">
        <v>0</v>
      </c>
      <c r="W307" s="110" t="s">
        <v>0</v>
      </c>
      <c r="X307" s="109">
        <f t="shared" si="18"/>
        <v>0</v>
      </c>
      <c r="Y307" s="110" t="s">
        <v>0</v>
      </c>
      <c r="Z307" s="110" t="s">
        <v>0</v>
      </c>
      <c r="AA307" s="110" t="s">
        <v>0</v>
      </c>
      <c r="AB307" s="109" t="s">
        <v>0</v>
      </c>
      <c r="AC307" s="110" t="s">
        <v>0</v>
      </c>
      <c r="AD307" s="110" t="s">
        <v>0</v>
      </c>
      <c r="AE307" s="110" t="s">
        <v>0</v>
      </c>
      <c r="AF307" s="110">
        <f t="shared" si="19"/>
        <v>0</v>
      </c>
      <c r="AG307" s="92"/>
      <c r="AH307" s="111">
        <v>27000</v>
      </c>
      <c r="AI307" s="111">
        <v>0</v>
      </c>
      <c r="AJ307" s="111">
        <v>0</v>
      </c>
      <c r="AK307" s="111">
        <f>SUM(Tableau8[[#This Row],[Terrain
(a)]:[Construction
(b)]])</f>
        <v>0</v>
      </c>
      <c r="AL307" s="95"/>
      <c r="AM307" s="147" t="s">
        <v>698</v>
      </c>
      <c r="AN307" s="157" t="s">
        <v>421</v>
      </c>
      <c r="AO307" s="97">
        <v>39933</v>
      </c>
      <c r="AP307" s="158" t="s">
        <v>0</v>
      </c>
      <c r="AQ307" s="113" t="s">
        <v>0</v>
      </c>
      <c r="AR307" s="100"/>
      <c r="AS307" s="101"/>
      <c r="AT307" s="102"/>
      <c r="AU307" s="103"/>
      <c r="AV307" s="104"/>
      <c r="AW307" s="105"/>
      <c r="AX307" s="106"/>
      <c r="AY307" s="106"/>
      <c r="AZ307" s="106"/>
      <c r="BA307" s="106"/>
      <c r="BB307" s="103"/>
      <c r="BC307" s="106"/>
      <c r="BD307" s="106"/>
      <c r="BE307" s="106"/>
      <c r="BF307" s="106"/>
      <c r="BG307" s="106"/>
      <c r="BH307" s="106"/>
      <c r="BI307" s="106"/>
    </row>
    <row r="308" spans="1:61" ht="13.5" hidden="1" customHeight="1" thickBot="1" x14ac:dyDescent="0.25">
      <c r="A308" s="82"/>
      <c r="B308" s="83"/>
      <c r="C308" s="153" t="s">
        <v>699</v>
      </c>
      <c r="D308" s="153" t="s">
        <v>71</v>
      </c>
      <c r="E308" s="85" t="s">
        <v>597</v>
      </c>
      <c r="F308" s="85" t="s">
        <v>704</v>
      </c>
      <c r="G308" s="86">
        <v>6353</v>
      </c>
      <c r="H308" s="153" t="s">
        <v>703</v>
      </c>
      <c r="I308" s="147" t="s">
        <v>219</v>
      </c>
      <c r="J308" s="86">
        <v>3</v>
      </c>
      <c r="K308" s="154" t="s">
        <v>0</v>
      </c>
      <c r="L308" s="88"/>
      <c r="M308" s="110" t="s">
        <v>0</v>
      </c>
      <c r="N308" s="110" t="s">
        <v>0</v>
      </c>
      <c r="O308" s="110" t="s">
        <v>0</v>
      </c>
      <c r="P308" s="110" t="s">
        <v>0</v>
      </c>
      <c r="Q308" s="110" t="s">
        <v>0</v>
      </c>
      <c r="R308" s="108">
        <f>SUM(Tableau8[[#This Row],[Indicative
     /PPE]:[Autre]])</f>
        <v>0</v>
      </c>
      <c r="S308" s="110" t="s">
        <v>0</v>
      </c>
      <c r="T308" s="110" t="s">
        <v>0</v>
      </c>
      <c r="U308" s="110" t="s">
        <v>0</v>
      </c>
      <c r="V308" s="110" t="s">
        <v>0</v>
      </c>
      <c r="W308" s="110" t="s">
        <v>0</v>
      </c>
      <c r="X308" s="109">
        <f t="shared" si="18"/>
        <v>0</v>
      </c>
      <c r="Y308" s="110" t="s">
        <v>0</v>
      </c>
      <c r="Z308" s="110" t="s">
        <v>0</v>
      </c>
      <c r="AA308" s="110" t="s">
        <v>0</v>
      </c>
      <c r="AB308" s="109" t="s">
        <v>0</v>
      </c>
      <c r="AC308" s="110" t="s">
        <v>0</v>
      </c>
      <c r="AD308" s="110" t="s">
        <v>0</v>
      </c>
      <c r="AE308" s="110" t="s">
        <v>0</v>
      </c>
      <c r="AF308" s="110">
        <f t="shared" si="19"/>
        <v>0</v>
      </c>
      <c r="AG308" s="92"/>
      <c r="AH308" s="111">
        <v>27000</v>
      </c>
      <c r="AI308" s="111">
        <v>0</v>
      </c>
      <c r="AJ308" s="111">
        <v>0</v>
      </c>
      <c r="AK308" s="111">
        <f>SUM(Tableau8[[#This Row],[Terrain
(a)]:[Construction
(b)]])</f>
        <v>0</v>
      </c>
      <c r="AL308" s="95"/>
      <c r="AM308" s="147" t="s">
        <v>705</v>
      </c>
      <c r="AN308" s="157" t="s">
        <v>421</v>
      </c>
      <c r="AO308" s="97">
        <v>38895</v>
      </c>
      <c r="AP308" s="158" t="s">
        <v>0</v>
      </c>
      <c r="AQ308" s="113" t="s">
        <v>0</v>
      </c>
      <c r="AR308" s="100"/>
      <c r="AS308" s="101"/>
      <c r="AT308" s="102"/>
      <c r="AU308" s="103"/>
      <c r="AV308" s="104"/>
      <c r="AW308" s="105"/>
      <c r="AX308" s="106"/>
      <c r="AY308" s="106"/>
      <c r="AZ308" s="106"/>
      <c r="BA308" s="106"/>
      <c r="BB308" s="103"/>
      <c r="BC308" s="106"/>
      <c r="BD308" s="106"/>
      <c r="BE308" s="106"/>
      <c r="BF308" s="106"/>
      <c r="BG308" s="106"/>
      <c r="BH308" s="106"/>
      <c r="BI308" s="106"/>
    </row>
    <row r="309" spans="1:61" ht="13.5" hidden="1" customHeight="1" thickBot="1" x14ac:dyDescent="0.25">
      <c r="A309" s="82"/>
      <c r="B309" s="83"/>
      <c r="C309" s="153" t="s">
        <v>699</v>
      </c>
      <c r="D309" s="153" t="s">
        <v>71</v>
      </c>
      <c r="E309" s="85" t="s">
        <v>597</v>
      </c>
      <c r="F309" s="85" t="s">
        <v>706</v>
      </c>
      <c r="G309" s="86">
        <v>6354</v>
      </c>
      <c r="H309" s="153" t="s">
        <v>703</v>
      </c>
      <c r="I309" s="147" t="s">
        <v>219</v>
      </c>
      <c r="J309" s="86">
        <v>4</v>
      </c>
      <c r="K309" s="154" t="s">
        <v>0</v>
      </c>
      <c r="L309" s="88"/>
      <c r="M309" s="110" t="s">
        <v>0</v>
      </c>
      <c r="N309" s="110" t="s">
        <v>0</v>
      </c>
      <c r="O309" s="110" t="s">
        <v>0</v>
      </c>
      <c r="P309" s="110" t="s">
        <v>0</v>
      </c>
      <c r="Q309" s="110" t="s">
        <v>0</v>
      </c>
      <c r="R309" s="108">
        <f>SUM(Tableau8[[#This Row],[Indicative
     /PPE]:[Autre]])</f>
        <v>0</v>
      </c>
      <c r="S309" s="110" t="s">
        <v>0</v>
      </c>
      <c r="T309" s="110" t="s">
        <v>0</v>
      </c>
      <c r="U309" s="110" t="s">
        <v>0</v>
      </c>
      <c r="V309" s="110" t="s">
        <v>0</v>
      </c>
      <c r="W309" s="110" t="s">
        <v>0</v>
      </c>
      <c r="X309" s="109">
        <f t="shared" si="18"/>
        <v>0</v>
      </c>
      <c r="Y309" s="110" t="s">
        <v>0</v>
      </c>
      <c r="Z309" s="110" t="s">
        <v>0</v>
      </c>
      <c r="AA309" s="110" t="s">
        <v>0</v>
      </c>
      <c r="AB309" s="109" t="s">
        <v>0</v>
      </c>
      <c r="AC309" s="110" t="s">
        <v>0</v>
      </c>
      <c r="AD309" s="110" t="s">
        <v>0</v>
      </c>
      <c r="AE309" s="110" t="s">
        <v>0</v>
      </c>
      <c r="AF309" s="110">
        <f t="shared" si="19"/>
        <v>0</v>
      </c>
      <c r="AG309" s="92"/>
      <c r="AH309" s="111">
        <v>27000</v>
      </c>
      <c r="AI309" s="111">
        <v>0</v>
      </c>
      <c r="AJ309" s="111">
        <v>0</v>
      </c>
      <c r="AK309" s="111">
        <f>SUM(Tableau8[[#This Row],[Terrain
(a)]:[Construction
(b)]])</f>
        <v>0</v>
      </c>
      <c r="AL309" s="95"/>
      <c r="AM309" s="147" t="s">
        <v>707</v>
      </c>
      <c r="AN309" s="157" t="s">
        <v>421</v>
      </c>
      <c r="AO309" s="97">
        <v>38947</v>
      </c>
      <c r="AP309" s="158" t="s">
        <v>0</v>
      </c>
      <c r="AQ309" s="113" t="s">
        <v>0</v>
      </c>
      <c r="AR309" s="100"/>
      <c r="AS309" s="101"/>
      <c r="AT309" s="102"/>
      <c r="AU309" s="103"/>
      <c r="AV309" s="104"/>
      <c r="AW309" s="105"/>
      <c r="AX309" s="106"/>
      <c r="AY309" s="106"/>
      <c r="AZ309" s="106"/>
      <c r="BA309" s="106"/>
      <c r="BB309" s="103"/>
      <c r="BC309" s="106"/>
      <c r="BD309" s="106"/>
      <c r="BE309" s="106"/>
      <c r="BF309" s="106"/>
      <c r="BG309" s="106"/>
      <c r="BH309" s="106"/>
      <c r="BI309" s="106"/>
    </row>
    <row r="310" spans="1:61" ht="13.5" hidden="1" customHeight="1" thickBot="1" x14ac:dyDescent="0.25">
      <c r="A310" s="82"/>
      <c r="B310" s="83"/>
      <c r="C310" s="153" t="s">
        <v>699</v>
      </c>
      <c r="D310" s="153" t="s">
        <v>71</v>
      </c>
      <c r="E310" s="85" t="s">
        <v>597</v>
      </c>
      <c r="F310" s="85" t="s">
        <v>708</v>
      </c>
      <c r="G310" s="86">
        <v>6355</v>
      </c>
      <c r="H310" s="153" t="s">
        <v>703</v>
      </c>
      <c r="I310" s="147" t="s">
        <v>219</v>
      </c>
      <c r="J310" s="86">
        <v>5</v>
      </c>
      <c r="K310" s="154" t="s">
        <v>0</v>
      </c>
      <c r="L310" s="88"/>
      <c r="M310" s="110" t="s">
        <v>0</v>
      </c>
      <c r="N310" s="110" t="s">
        <v>0</v>
      </c>
      <c r="O310" s="110" t="s">
        <v>0</v>
      </c>
      <c r="P310" s="110" t="s">
        <v>0</v>
      </c>
      <c r="Q310" s="110" t="s">
        <v>0</v>
      </c>
      <c r="R310" s="108">
        <f>SUM(Tableau8[[#This Row],[Indicative
     /PPE]:[Autre]])</f>
        <v>0</v>
      </c>
      <c r="S310" s="110" t="s">
        <v>0</v>
      </c>
      <c r="T310" s="110" t="s">
        <v>0</v>
      </c>
      <c r="U310" s="110" t="s">
        <v>0</v>
      </c>
      <c r="V310" s="110" t="s">
        <v>0</v>
      </c>
      <c r="W310" s="110" t="s">
        <v>0</v>
      </c>
      <c r="X310" s="109">
        <f t="shared" si="18"/>
        <v>0</v>
      </c>
      <c r="Y310" s="110" t="s">
        <v>0</v>
      </c>
      <c r="Z310" s="110" t="s">
        <v>0</v>
      </c>
      <c r="AA310" s="110" t="s">
        <v>0</v>
      </c>
      <c r="AB310" s="109" t="s">
        <v>0</v>
      </c>
      <c r="AC310" s="110" t="s">
        <v>0</v>
      </c>
      <c r="AD310" s="110" t="s">
        <v>0</v>
      </c>
      <c r="AE310" s="110" t="s">
        <v>0</v>
      </c>
      <c r="AF310" s="110">
        <f t="shared" si="19"/>
        <v>0</v>
      </c>
      <c r="AG310" s="92"/>
      <c r="AH310" s="111">
        <v>25000</v>
      </c>
      <c r="AI310" s="111">
        <v>0</v>
      </c>
      <c r="AJ310" s="111">
        <v>0</v>
      </c>
      <c r="AK310" s="111">
        <f>SUM(Tableau8[[#This Row],[Terrain
(a)]:[Construction
(b)]])</f>
        <v>0</v>
      </c>
      <c r="AL310" s="95"/>
      <c r="AM310" s="147" t="s">
        <v>709</v>
      </c>
      <c r="AN310" s="157" t="s">
        <v>421</v>
      </c>
      <c r="AO310" s="97">
        <v>38891</v>
      </c>
      <c r="AP310" s="158" t="s">
        <v>0</v>
      </c>
      <c r="AQ310" s="113" t="s">
        <v>0</v>
      </c>
      <c r="AR310" s="100"/>
      <c r="AS310" s="101"/>
      <c r="AT310" s="102"/>
      <c r="AU310" s="103"/>
      <c r="AV310" s="104"/>
      <c r="AW310" s="105"/>
      <c r="AX310" s="106"/>
      <c r="AY310" s="106"/>
      <c r="AZ310" s="106"/>
      <c r="BA310" s="106"/>
      <c r="BB310" s="103"/>
      <c r="BC310" s="106"/>
      <c r="BD310" s="106"/>
      <c r="BE310" s="106"/>
      <c r="BF310" s="106"/>
      <c r="BG310" s="106"/>
      <c r="BH310" s="106"/>
      <c r="BI310" s="106"/>
    </row>
    <row r="311" spans="1:61" ht="13.5" hidden="1" customHeight="1" thickBot="1" x14ac:dyDescent="0.25">
      <c r="A311" s="82"/>
      <c r="B311" s="83"/>
      <c r="C311" s="153" t="s">
        <v>699</v>
      </c>
      <c r="D311" s="153" t="s">
        <v>71</v>
      </c>
      <c r="E311" s="85" t="s">
        <v>597</v>
      </c>
      <c r="F311" s="85" t="s">
        <v>710</v>
      </c>
      <c r="G311" s="86">
        <v>6356</v>
      </c>
      <c r="H311" s="153" t="s">
        <v>703</v>
      </c>
      <c r="I311" s="147" t="s">
        <v>219</v>
      </c>
      <c r="J311" s="86">
        <v>6</v>
      </c>
      <c r="K311" s="154" t="s">
        <v>0</v>
      </c>
      <c r="L311" s="88"/>
      <c r="M311" s="110" t="s">
        <v>0</v>
      </c>
      <c r="N311" s="110" t="s">
        <v>0</v>
      </c>
      <c r="O311" s="110" t="s">
        <v>0</v>
      </c>
      <c r="P311" s="110" t="s">
        <v>0</v>
      </c>
      <c r="Q311" s="110" t="s">
        <v>0</v>
      </c>
      <c r="R311" s="108">
        <f>SUM(Tableau8[[#This Row],[Indicative
     /PPE]:[Autre]])</f>
        <v>0</v>
      </c>
      <c r="S311" s="110" t="s">
        <v>0</v>
      </c>
      <c r="T311" s="110" t="s">
        <v>0</v>
      </c>
      <c r="U311" s="110" t="s">
        <v>0</v>
      </c>
      <c r="V311" s="110" t="s">
        <v>0</v>
      </c>
      <c r="W311" s="110" t="s">
        <v>0</v>
      </c>
      <c r="X311" s="109">
        <f t="shared" si="18"/>
        <v>0</v>
      </c>
      <c r="Y311" s="110" t="s">
        <v>0</v>
      </c>
      <c r="Z311" s="110" t="s">
        <v>0</v>
      </c>
      <c r="AA311" s="110" t="s">
        <v>0</v>
      </c>
      <c r="AB311" s="109" t="s">
        <v>0</v>
      </c>
      <c r="AC311" s="110" t="s">
        <v>0</v>
      </c>
      <c r="AD311" s="110" t="s">
        <v>0</v>
      </c>
      <c r="AE311" s="110" t="s">
        <v>0</v>
      </c>
      <c r="AF311" s="110">
        <f t="shared" si="19"/>
        <v>0</v>
      </c>
      <c r="AG311" s="92"/>
      <c r="AH311" s="111">
        <v>25000</v>
      </c>
      <c r="AI311" s="111">
        <v>0</v>
      </c>
      <c r="AJ311" s="111">
        <v>0</v>
      </c>
      <c r="AK311" s="111">
        <f>SUM(Tableau8[[#This Row],[Terrain
(a)]:[Construction
(b)]])</f>
        <v>0</v>
      </c>
      <c r="AL311" s="95"/>
      <c r="AM311" s="147" t="s">
        <v>685</v>
      </c>
      <c r="AN311" s="157" t="s">
        <v>421</v>
      </c>
      <c r="AO311" s="97">
        <v>38990</v>
      </c>
      <c r="AP311" s="158" t="s">
        <v>0</v>
      </c>
      <c r="AQ311" s="113" t="s">
        <v>0</v>
      </c>
      <c r="AR311" s="100"/>
      <c r="AS311" s="101"/>
      <c r="AT311" s="102"/>
      <c r="AU311" s="103"/>
      <c r="AV311" s="104"/>
      <c r="AW311" s="105"/>
      <c r="AX311" s="106"/>
      <c r="AY311" s="106"/>
      <c r="AZ311" s="106"/>
      <c r="BA311" s="106"/>
      <c r="BB311" s="103"/>
      <c r="BC311" s="106"/>
      <c r="BD311" s="106"/>
      <c r="BE311" s="106"/>
      <c r="BF311" s="106"/>
      <c r="BG311" s="106"/>
      <c r="BH311" s="106"/>
      <c r="BI311" s="106"/>
    </row>
    <row r="312" spans="1:61" ht="13.5" hidden="1" customHeight="1" thickBot="1" x14ac:dyDescent="0.25">
      <c r="A312" s="82"/>
      <c r="B312" s="83"/>
      <c r="C312" s="153" t="s">
        <v>699</v>
      </c>
      <c r="D312" s="153" t="s">
        <v>71</v>
      </c>
      <c r="E312" s="85" t="s">
        <v>597</v>
      </c>
      <c r="F312" s="85" t="s">
        <v>711</v>
      </c>
      <c r="G312" s="86">
        <v>6357</v>
      </c>
      <c r="H312" s="153" t="s">
        <v>703</v>
      </c>
      <c r="I312" s="147" t="s">
        <v>219</v>
      </c>
      <c r="J312" s="86">
        <v>7</v>
      </c>
      <c r="K312" s="154" t="s">
        <v>0</v>
      </c>
      <c r="L312" s="88"/>
      <c r="M312" s="110" t="s">
        <v>0</v>
      </c>
      <c r="N312" s="110" t="s">
        <v>0</v>
      </c>
      <c r="O312" s="110" t="s">
        <v>0</v>
      </c>
      <c r="P312" s="110" t="s">
        <v>0</v>
      </c>
      <c r="Q312" s="110" t="s">
        <v>0</v>
      </c>
      <c r="R312" s="108">
        <f>SUM(Tableau8[[#This Row],[Indicative
     /PPE]:[Autre]])</f>
        <v>0</v>
      </c>
      <c r="S312" s="110" t="s">
        <v>0</v>
      </c>
      <c r="T312" s="110" t="s">
        <v>0</v>
      </c>
      <c r="U312" s="110" t="s">
        <v>0</v>
      </c>
      <c r="V312" s="110" t="s">
        <v>0</v>
      </c>
      <c r="W312" s="110" t="s">
        <v>0</v>
      </c>
      <c r="X312" s="109">
        <f t="shared" si="18"/>
        <v>0</v>
      </c>
      <c r="Y312" s="110" t="s">
        <v>0</v>
      </c>
      <c r="Z312" s="110" t="s">
        <v>0</v>
      </c>
      <c r="AA312" s="110" t="s">
        <v>0</v>
      </c>
      <c r="AB312" s="109" t="s">
        <v>0</v>
      </c>
      <c r="AC312" s="110" t="s">
        <v>0</v>
      </c>
      <c r="AD312" s="110" t="s">
        <v>0</v>
      </c>
      <c r="AE312" s="110" t="s">
        <v>0</v>
      </c>
      <c r="AF312" s="110">
        <f t="shared" si="19"/>
        <v>0</v>
      </c>
      <c r="AG312" s="92"/>
      <c r="AH312" s="111">
        <v>25000</v>
      </c>
      <c r="AI312" s="111">
        <v>0</v>
      </c>
      <c r="AJ312" s="111">
        <v>0</v>
      </c>
      <c r="AK312" s="111">
        <f>SUM(Tableau8[[#This Row],[Terrain
(a)]:[Construction
(b)]])</f>
        <v>0</v>
      </c>
      <c r="AL312" s="95"/>
      <c r="AM312" s="147" t="s">
        <v>712</v>
      </c>
      <c r="AN312" s="157" t="s">
        <v>421</v>
      </c>
      <c r="AO312" s="97">
        <v>38990</v>
      </c>
      <c r="AP312" s="158" t="s">
        <v>0</v>
      </c>
      <c r="AQ312" s="113" t="s">
        <v>0</v>
      </c>
      <c r="AR312" s="100"/>
      <c r="AS312" s="101"/>
      <c r="AT312" s="102"/>
      <c r="AU312" s="103"/>
      <c r="AV312" s="104"/>
      <c r="AW312" s="105"/>
      <c r="AX312" s="106"/>
      <c r="AY312" s="106"/>
      <c r="AZ312" s="106"/>
      <c r="BA312" s="106"/>
      <c r="BB312" s="103"/>
      <c r="BC312" s="106"/>
      <c r="BD312" s="106"/>
      <c r="BE312" s="106"/>
      <c r="BF312" s="106"/>
      <c r="BG312" s="106"/>
      <c r="BH312" s="106"/>
      <c r="BI312" s="106"/>
    </row>
    <row r="313" spans="1:61" ht="13.5" hidden="1" customHeight="1" thickBot="1" x14ac:dyDescent="0.25">
      <c r="A313" s="82"/>
      <c r="B313" s="83"/>
      <c r="C313" s="153" t="s">
        <v>699</v>
      </c>
      <c r="D313" s="153" t="s">
        <v>71</v>
      </c>
      <c r="E313" s="85" t="s">
        <v>597</v>
      </c>
      <c r="F313" s="85" t="s">
        <v>713</v>
      </c>
      <c r="G313" s="86">
        <v>6358</v>
      </c>
      <c r="H313" s="153" t="s">
        <v>703</v>
      </c>
      <c r="I313" s="147" t="s">
        <v>219</v>
      </c>
      <c r="J313" s="86">
        <v>8</v>
      </c>
      <c r="K313" s="154" t="s">
        <v>0</v>
      </c>
      <c r="L313" s="88"/>
      <c r="M313" s="110" t="s">
        <v>0</v>
      </c>
      <c r="N313" s="110" t="s">
        <v>0</v>
      </c>
      <c r="O313" s="110" t="s">
        <v>0</v>
      </c>
      <c r="P313" s="110" t="s">
        <v>0</v>
      </c>
      <c r="Q313" s="110" t="s">
        <v>0</v>
      </c>
      <c r="R313" s="108">
        <f>SUM(Tableau8[[#This Row],[Indicative
     /PPE]:[Autre]])</f>
        <v>0</v>
      </c>
      <c r="S313" s="110" t="s">
        <v>0</v>
      </c>
      <c r="T313" s="110" t="s">
        <v>0</v>
      </c>
      <c r="U313" s="110" t="s">
        <v>0</v>
      </c>
      <c r="V313" s="110" t="s">
        <v>0</v>
      </c>
      <c r="W313" s="110" t="s">
        <v>0</v>
      </c>
      <c r="X313" s="109">
        <f t="shared" si="18"/>
        <v>0</v>
      </c>
      <c r="Y313" s="110" t="s">
        <v>0</v>
      </c>
      <c r="Z313" s="110" t="s">
        <v>0</v>
      </c>
      <c r="AA313" s="110" t="s">
        <v>0</v>
      </c>
      <c r="AB313" s="109" t="s">
        <v>0</v>
      </c>
      <c r="AC313" s="110" t="s">
        <v>0</v>
      </c>
      <c r="AD313" s="110" t="s">
        <v>0</v>
      </c>
      <c r="AE313" s="110" t="s">
        <v>0</v>
      </c>
      <c r="AF313" s="110">
        <f t="shared" si="19"/>
        <v>0</v>
      </c>
      <c r="AG313" s="92"/>
      <c r="AH313" s="111">
        <v>25000</v>
      </c>
      <c r="AI313" s="111">
        <v>0</v>
      </c>
      <c r="AJ313" s="111">
        <v>0</v>
      </c>
      <c r="AK313" s="111">
        <f>SUM(Tableau8[[#This Row],[Terrain
(a)]:[Construction
(b)]])</f>
        <v>0</v>
      </c>
      <c r="AL313" s="95"/>
      <c r="AM313" s="147" t="s">
        <v>714</v>
      </c>
      <c r="AN313" s="157" t="s">
        <v>421</v>
      </c>
      <c r="AO313" s="97">
        <v>38895</v>
      </c>
      <c r="AP313" s="158" t="s">
        <v>0</v>
      </c>
      <c r="AQ313" s="113" t="s">
        <v>0</v>
      </c>
      <c r="AR313" s="100"/>
      <c r="AS313" s="101"/>
      <c r="AT313" s="102"/>
      <c r="AU313" s="103"/>
      <c r="AV313" s="104"/>
      <c r="AW313" s="105"/>
      <c r="AX313" s="106"/>
      <c r="AY313" s="106"/>
      <c r="AZ313" s="106"/>
      <c r="BA313" s="106"/>
      <c r="BB313" s="103"/>
      <c r="BC313" s="106"/>
      <c r="BD313" s="106"/>
      <c r="BE313" s="106"/>
      <c r="BF313" s="106"/>
      <c r="BG313" s="106"/>
      <c r="BH313" s="106"/>
      <c r="BI313" s="106"/>
    </row>
    <row r="314" spans="1:61" ht="13.5" hidden="1" customHeight="1" thickBot="1" x14ac:dyDescent="0.25">
      <c r="A314" s="82"/>
      <c r="B314" s="83"/>
      <c r="C314" s="153" t="s">
        <v>699</v>
      </c>
      <c r="D314" s="153" t="s">
        <v>71</v>
      </c>
      <c r="E314" s="85" t="s">
        <v>597</v>
      </c>
      <c r="F314" s="85" t="s">
        <v>715</v>
      </c>
      <c r="G314" s="86">
        <v>6359</v>
      </c>
      <c r="H314" s="153" t="s">
        <v>703</v>
      </c>
      <c r="I314" s="147" t="s">
        <v>219</v>
      </c>
      <c r="J314" s="86">
        <v>9</v>
      </c>
      <c r="K314" s="154" t="s">
        <v>0</v>
      </c>
      <c r="L314" s="88"/>
      <c r="M314" s="110" t="s">
        <v>0</v>
      </c>
      <c r="N314" s="110" t="s">
        <v>0</v>
      </c>
      <c r="O314" s="110" t="s">
        <v>0</v>
      </c>
      <c r="P314" s="110" t="s">
        <v>0</v>
      </c>
      <c r="Q314" s="110" t="s">
        <v>0</v>
      </c>
      <c r="R314" s="108">
        <f>SUM(Tableau8[[#This Row],[Indicative
     /PPE]:[Autre]])</f>
        <v>0</v>
      </c>
      <c r="S314" s="110" t="s">
        <v>0</v>
      </c>
      <c r="T314" s="110" t="s">
        <v>0</v>
      </c>
      <c r="U314" s="110" t="s">
        <v>0</v>
      </c>
      <c r="V314" s="110" t="s">
        <v>0</v>
      </c>
      <c r="W314" s="110" t="s">
        <v>0</v>
      </c>
      <c r="X314" s="109">
        <f t="shared" si="18"/>
        <v>0</v>
      </c>
      <c r="Y314" s="110" t="s">
        <v>0</v>
      </c>
      <c r="Z314" s="110" t="s">
        <v>0</v>
      </c>
      <c r="AA314" s="110" t="s">
        <v>0</v>
      </c>
      <c r="AB314" s="109" t="s">
        <v>0</v>
      </c>
      <c r="AC314" s="110" t="s">
        <v>0</v>
      </c>
      <c r="AD314" s="110" t="s">
        <v>0</v>
      </c>
      <c r="AE314" s="110" t="s">
        <v>0</v>
      </c>
      <c r="AF314" s="110">
        <f t="shared" si="19"/>
        <v>0</v>
      </c>
      <c r="AG314" s="92"/>
      <c r="AH314" s="111">
        <v>25000</v>
      </c>
      <c r="AI314" s="111">
        <v>0</v>
      </c>
      <c r="AJ314" s="111">
        <v>0</v>
      </c>
      <c r="AK314" s="111">
        <f>SUM(Tableau8[[#This Row],[Terrain
(a)]:[Construction
(b)]])</f>
        <v>0</v>
      </c>
      <c r="AL314" s="95"/>
      <c r="AM314" s="147" t="s">
        <v>714</v>
      </c>
      <c r="AN314" s="157" t="s">
        <v>421</v>
      </c>
      <c r="AO314" s="97">
        <v>38895</v>
      </c>
      <c r="AP314" s="158" t="s">
        <v>0</v>
      </c>
      <c r="AQ314" s="113" t="s">
        <v>0</v>
      </c>
      <c r="AR314" s="100"/>
      <c r="AS314" s="101"/>
      <c r="AT314" s="102"/>
      <c r="AU314" s="103"/>
      <c r="AV314" s="104"/>
      <c r="AW314" s="105"/>
      <c r="AX314" s="106"/>
      <c r="AY314" s="106"/>
      <c r="AZ314" s="106"/>
      <c r="BA314" s="106"/>
      <c r="BB314" s="103"/>
      <c r="BC314" s="106"/>
      <c r="BD314" s="106"/>
      <c r="BE314" s="106"/>
      <c r="BF314" s="106"/>
      <c r="BG314" s="106"/>
      <c r="BH314" s="106"/>
      <c r="BI314" s="106"/>
    </row>
    <row r="315" spans="1:61" ht="13.5" hidden="1" customHeight="1" thickBot="1" x14ac:dyDescent="0.25">
      <c r="A315" s="82"/>
      <c r="B315" s="83"/>
      <c r="C315" s="153" t="s">
        <v>699</v>
      </c>
      <c r="D315" s="153" t="s">
        <v>71</v>
      </c>
      <c r="E315" s="85" t="s">
        <v>597</v>
      </c>
      <c r="F315" s="85" t="s">
        <v>716</v>
      </c>
      <c r="G315" s="86">
        <v>6360</v>
      </c>
      <c r="H315" s="153" t="s">
        <v>703</v>
      </c>
      <c r="I315" s="147" t="s">
        <v>219</v>
      </c>
      <c r="J315" s="86">
        <v>10</v>
      </c>
      <c r="K315" s="154" t="s">
        <v>0</v>
      </c>
      <c r="L315" s="88"/>
      <c r="M315" s="110" t="s">
        <v>0</v>
      </c>
      <c r="N315" s="110" t="s">
        <v>0</v>
      </c>
      <c r="O315" s="110" t="s">
        <v>0</v>
      </c>
      <c r="P315" s="110" t="s">
        <v>0</v>
      </c>
      <c r="Q315" s="110" t="s">
        <v>0</v>
      </c>
      <c r="R315" s="108">
        <f>SUM(Tableau8[[#This Row],[Indicative
     /PPE]:[Autre]])</f>
        <v>0</v>
      </c>
      <c r="S315" s="110" t="s">
        <v>0</v>
      </c>
      <c r="T315" s="110" t="s">
        <v>0</v>
      </c>
      <c r="U315" s="110" t="s">
        <v>0</v>
      </c>
      <c r="V315" s="110" t="s">
        <v>0</v>
      </c>
      <c r="W315" s="110" t="s">
        <v>0</v>
      </c>
      <c r="X315" s="109">
        <f t="shared" si="18"/>
        <v>0</v>
      </c>
      <c r="Y315" s="110" t="s">
        <v>0</v>
      </c>
      <c r="Z315" s="110" t="s">
        <v>0</v>
      </c>
      <c r="AA315" s="110" t="s">
        <v>0</v>
      </c>
      <c r="AB315" s="109" t="s">
        <v>0</v>
      </c>
      <c r="AC315" s="110" t="s">
        <v>0</v>
      </c>
      <c r="AD315" s="110" t="s">
        <v>0</v>
      </c>
      <c r="AE315" s="110" t="s">
        <v>0</v>
      </c>
      <c r="AF315" s="110">
        <f t="shared" si="19"/>
        <v>0</v>
      </c>
      <c r="AG315" s="92"/>
      <c r="AH315" s="111">
        <v>25000</v>
      </c>
      <c r="AI315" s="111">
        <v>0</v>
      </c>
      <c r="AJ315" s="111">
        <v>0</v>
      </c>
      <c r="AK315" s="111">
        <f>SUM(Tableau8[[#This Row],[Terrain
(a)]:[Construction
(b)]])</f>
        <v>0</v>
      </c>
      <c r="AL315" s="95"/>
      <c r="AM315" s="147" t="s">
        <v>717</v>
      </c>
      <c r="AN315" s="157" t="s">
        <v>421</v>
      </c>
      <c r="AO315" s="97">
        <v>38890</v>
      </c>
      <c r="AP315" s="158" t="s">
        <v>0</v>
      </c>
      <c r="AQ315" s="113" t="s">
        <v>0</v>
      </c>
      <c r="AR315" s="100"/>
      <c r="AS315" s="101"/>
      <c r="AT315" s="102"/>
      <c r="AU315" s="103"/>
      <c r="AV315" s="104"/>
      <c r="AW315" s="105"/>
      <c r="AX315" s="106"/>
      <c r="AY315" s="106"/>
      <c r="AZ315" s="106"/>
      <c r="BA315" s="106"/>
      <c r="BB315" s="103"/>
      <c r="BC315" s="106"/>
      <c r="BD315" s="106"/>
      <c r="BE315" s="106"/>
      <c r="BF315" s="106"/>
      <c r="BG315" s="106"/>
      <c r="BH315" s="106"/>
      <c r="BI315" s="106"/>
    </row>
    <row r="316" spans="1:61" ht="13.5" hidden="1" customHeight="1" thickBot="1" x14ac:dyDescent="0.25">
      <c r="A316" s="82"/>
      <c r="B316" s="83"/>
      <c r="C316" s="153" t="s">
        <v>699</v>
      </c>
      <c r="D316" s="153" t="s">
        <v>71</v>
      </c>
      <c r="E316" s="85" t="s">
        <v>597</v>
      </c>
      <c r="F316" s="85" t="s">
        <v>718</v>
      </c>
      <c r="G316" s="86">
        <v>6361</v>
      </c>
      <c r="H316" s="153" t="s">
        <v>703</v>
      </c>
      <c r="I316" s="147" t="s">
        <v>219</v>
      </c>
      <c r="J316" s="86">
        <v>11</v>
      </c>
      <c r="K316" s="154" t="s">
        <v>0</v>
      </c>
      <c r="L316" s="88"/>
      <c r="M316" s="110" t="s">
        <v>0</v>
      </c>
      <c r="N316" s="110" t="s">
        <v>0</v>
      </c>
      <c r="O316" s="110" t="s">
        <v>0</v>
      </c>
      <c r="P316" s="110" t="s">
        <v>0</v>
      </c>
      <c r="Q316" s="110" t="s">
        <v>0</v>
      </c>
      <c r="R316" s="108">
        <f>SUM(Tableau8[[#This Row],[Indicative
     /PPE]:[Autre]])</f>
        <v>0</v>
      </c>
      <c r="S316" s="110" t="s">
        <v>0</v>
      </c>
      <c r="T316" s="110" t="s">
        <v>0</v>
      </c>
      <c r="U316" s="110" t="s">
        <v>0</v>
      </c>
      <c r="V316" s="110" t="s">
        <v>0</v>
      </c>
      <c r="W316" s="110" t="s">
        <v>0</v>
      </c>
      <c r="X316" s="109">
        <f t="shared" si="18"/>
        <v>0</v>
      </c>
      <c r="Y316" s="110" t="s">
        <v>0</v>
      </c>
      <c r="Z316" s="110" t="s">
        <v>0</v>
      </c>
      <c r="AA316" s="110" t="s">
        <v>0</v>
      </c>
      <c r="AB316" s="109" t="s">
        <v>0</v>
      </c>
      <c r="AC316" s="110" t="s">
        <v>0</v>
      </c>
      <c r="AD316" s="110" t="s">
        <v>0</v>
      </c>
      <c r="AE316" s="110" t="s">
        <v>0</v>
      </c>
      <c r="AF316" s="110">
        <f t="shared" si="19"/>
        <v>0</v>
      </c>
      <c r="AG316" s="92"/>
      <c r="AH316" s="111">
        <v>25000</v>
      </c>
      <c r="AI316" s="111">
        <v>0</v>
      </c>
      <c r="AJ316" s="111">
        <v>0</v>
      </c>
      <c r="AK316" s="111">
        <f>SUM(Tableau8[[#This Row],[Terrain
(a)]:[Construction
(b)]])</f>
        <v>0</v>
      </c>
      <c r="AL316" s="95"/>
      <c r="AM316" s="147" t="s">
        <v>717</v>
      </c>
      <c r="AN316" s="157" t="s">
        <v>421</v>
      </c>
      <c r="AO316" s="97">
        <v>38890</v>
      </c>
      <c r="AP316" s="158" t="s">
        <v>0</v>
      </c>
      <c r="AQ316" s="113" t="s">
        <v>0</v>
      </c>
      <c r="AR316" s="100"/>
      <c r="AS316" s="101"/>
      <c r="AT316" s="102"/>
      <c r="AU316" s="103"/>
      <c r="AV316" s="104"/>
      <c r="AW316" s="105"/>
      <c r="AX316" s="106"/>
      <c r="AY316" s="106"/>
      <c r="AZ316" s="106"/>
      <c r="BA316" s="106"/>
      <c r="BB316" s="103"/>
      <c r="BC316" s="106"/>
      <c r="BD316" s="106"/>
      <c r="BE316" s="106"/>
      <c r="BF316" s="106"/>
      <c r="BG316" s="106"/>
      <c r="BH316" s="106"/>
      <c r="BI316" s="106"/>
    </row>
    <row r="317" spans="1:61" ht="13.5" hidden="1" customHeight="1" thickBot="1" x14ac:dyDescent="0.25">
      <c r="A317" s="82"/>
      <c r="B317" s="83"/>
      <c r="C317" s="153" t="s">
        <v>699</v>
      </c>
      <c r="D317" s="153" t="s">
        <v>71</v>
      </c>
      <c r="E317" s="85" t="s">
        <v>597</v>
      </c>
      <c r="F317" s="85" t="s">
        <v>719</v>
      </c>
      <c r="G317" s="86">
        <v>6362</v>
      </c>
      <c r="H317" s="153" t="s">
        <v>703</v>
      </c>
      <c r="I317" s="147" t="s">
        <v>219</v>
      </c>
      <c r="J317" s="86">
        <v>12</v>
      </c>
      <c r="K317" s="154" t="s">
        <v>0</v>
      </c>
      <c r="L317" s="88"/>
      <c r="M317" s="110" t="s">
        <v>0</v>
      </c>
      <c r="N317" s="110" t="s">
        <v>0</v>
      </c>
      <c r="O317" s="110" t="s">
        <v>0</v>
      </c>
      <c r="P317" s="110" t="s">
        <v>0</v>
      </c>
      <c r="Q317" s="110" t="s">
        <v>0</v>
      </c>
      <c r="R317" s="108">
        <f>SUM(Tableau8[[#This Row],[Indicative
     /PPE]:[Autre]])</f>
        <v>0</v>
      </c>
      <c r="S317" s="110" t="s">
        <v>0</v>
      </c>
      <c r="T317" s="110" t="s">
        <v>0</v>
      </c>
      <c r="U317" s="110" t="s">
        <v>0</v>
      </c>
      <c r="V317" s="110" t="s">
        <v>0</v>
      </c>
      <c r="W317" s="110" t="s">
        <v>0</v>
      </c>
      <c r="X317" s="109">
        <f t="shared" si="18"/>
        <v>0</v>
      </c>
      <c r="Y317" s="110" t="s">
        <v>0</v>
      </c>
      <c r="Z317" s="110" t="s">
        <v>0</v>
      </c>
      <c r="AA317" s="110" t="s">
        <v>0</v>
      </c>
      <c r="AB317" s="109" t="s">
        <v>0</v>
      </c>
      <c r="AC317" s="110" t="s">
        <v>0</v>
      </c>
      <c r="AD317" s="110" t="s">
        <v>0</v>
      </c>
      <c r="AE317" s="110" t="s">
        <v>0</v>
      </c>
      <c r="AF317" s="110">
        <f t="shared" si="19"/>
        <v>0</v>
      </c>
      <c r="AG317" s="92"/>
      <c r="AH317" s="111">
        <v>25000</v>
      </c>
      <c r="AI317" s="111">
        <v>0</v>
      </c>
      <c r="AJ317" s="111">
        <v>0</v>
      </c>
      <c r="AK317" s="111">
        <f>SUM(Tableau8[[#This Row],[Terrain
(a)]:[Construction
(b)]])</f>
        <v>0</v>
      </c>
      <c r="AL317" s="95"/>
      <c r="AM317" s="147" t="s">
        <v>720</v>
      </c>
      <c r="AN317" s="157" t="s">
        <v>421</v>
      </c>
      <c r="AO317" s="97">
        <v>38896</v>
      </c>
      <c r="AP317" s="158" t="s">
        <v>0</v>
      </c>
      <c r="AQ317" s="113" t="s">
        <v>0</v>
      </c>
      <c r="AR317" s="100"/>
      <c r="AS317" s="101"/>
      <c r="AT317" s="102"/>
      <c r="AU317" s="103"/>
      <c r="AV317" s="104"/>
      <c r="AW317" s="105"/>
      <c r="AX317" s="106"/>
      <c r="AY317" s="106"/>
      <c r="AZ317" s="106"/>
      <c r="BA317" s="106"/>
      <c r="BB317" s="103"/>
      <c r="BC317" s="106"/>
      <c r="BD317" s="106"/>
      <c r="BE317" s="106"/>
      <c r="BF317" s="106"/>
      <c r="BG317" s="106"/>
      <c r="BH317" s="106"/>
      <c r="BI317" s="106"/>
    </row>
    <row r="318" spans="1:61" ht="13.5" hidden="1" customHeight="1" thickBot="1" x14ac:dyDescent="0.25">
      <c r="A318" s="82"/>
      <c r="B318" s="83"/>
      <c r="C318" s="153" t="s">
        <v>699</v>
      </c>
      <c r="D318" s="153" t="s">
        <v>71</v>
      </c>
      <c r="E318" s="85" t="s">
        <v>597</v>
      </c>
      <c r="F318" s="85" t="s">
        <v>721</v>
      </c>
      <c r="G318" s="86">
        <v>6363</v>
      </c>
      <c r="H318" s="153" t="s">
        <v>703</v>
      </c>
      <c r="I318" s="147" t="s">
        <v>219</v>
      </c>
      <c r="J318" s="86">
        <v>13</v>
      </c>
      <c r="K318" s="154" t="s">
        <v>0</v>
      </c>
      <c r="L318" s="88"/>
      <c r="M318" s="110" t="s">
        <v>0</v>
      </c>
      <c r="N318" s="110" t="s">
        <v>0</v>
      </c>
      <c r="O318" s="110" t="s">
        <v>0</v>
      </c>
      <c r="P318" s="110" t="s">
        <v>0</v>
      </c>
      <c r="Q318" s="110" t="s">
        <v>0</v>
      </c>
      <c r="R318" s="108">
        <f>SUM(Tableau8[[#This Row],[Indicative
     /PPE]:[Autre]])</f>
        <v>0</v>
      </c>
      <c r="S318" s="110" t="s">
        <v>0</v>
      </c>
      <c r="T318" s="110" t="s">
        <v>0</v>
      </c>
      <c r="U318" s="110" t="s">
        <v>0</v>
      </c>
      <c r="V318" s="110" t="s">
        <v>0</v>
      </c>
      <c r="W318" s="110" t="s">
        <v>0</v>
      </c>
      <c r="X318" s="109">
        <f t="shared" si="18"/>
        <v>0</v>
      </c>
      <c r="Y318" s="110" t="s">
        <v>0</v>
      </c>
      <c r="Z318" s="110" t="s">
        <v>0</v>
      </c>
      <c r="AA318" s="110" t="s">
        <v>0</v>
      </c>
      <c r="AB318" s="109" t="s">
        <v>0</v>
      </c>
      <c r="AC318" s="110" t="s">
        <v>0</v>
      </c>
      <c r="AD318" s="110" t="s">
        <v>0</v>
      </c>
      <c r="AE318" s="110" t="s">
        <v>0</v>
      </c>
      <c r="AF318" s="110">
        <f t="shared" si="19"/>
        <v>0</v>
      </c>
      <c r="AG318" s="92"/>
      <c r="AH318" s="111">
        <v>25000</v>
      </c>
      <c r="AI318" s="111">
        <v>0</v>
      </c>
      <c r="AJ318" s="111">
        <v>0</v>
      </c>
      <c r="AK318" s="111">
        <f>SUM(Tableau8[[#This Row],[Terrain
(a)]:[Construction
(b)]])</f>
        <v>0</v>
      </c>
      <c r="AL318" s="95"/>
      <c r="AM318" s="147" t="s">
        <v>692</v>
      </c>
      <c r="AN318" s="157" t="s">
        <v>421</v>
      </c>
      <c r="AO318" s="97">
        <v>38990</v>
      </c>
      <c r="AP318" s="158" t="s">
        <v>0</v>
      </c>
      <c r="AQ318" s="113" t="s">
        <v>0</v>
      </c>
      <c r="AR318" s="100"/>
      <c r="AS318" s="101"/>
      <c r="AT318" s="102"/>
      <c r="AU318" s="103"/>
      <c r="AV318" s="104"/>
      <c r="AW318" s="105"/>
      <c r="AX318" s="106"/>
      <c r="AY318" s="106"/>
      <c r="AZ318" s="106"/>
      <c r="BA318" s="106"/>
      <c r="BB318" s="103"/>
      <c r="BC318" s="106"/>
      <c r="BD318" s="106"/>
      <c r="BE318" s="106"/>
      <c r="BF318" s="106"/>
      <c r="BG318" s="106"/>
      <c r="BH318" s="106"/>
      <c r="BI318" s="106"/>
    </row>
    <row r="319" spans="1:61" ht="13.5" hidden="1" customHeight="1" thickBot="1" x14ac:dyDescent="0.25">
      <c r="A319" s="82"/>
      <c r="B319" s="83"/>
      <c r="C319" s="153" t="s">
        <v>699</v>
      </c>
      <c r="D319" s="153" t="s">
        <v>71</v>
      </c>
      <c r="E319" s="85" t="s">
        <v>597</v>
      </c>
      <c r="F319" s="85" t="s">
        <v>722</v>
      </c>
      <c r="G319" s="86">
        <v>6364</v>
      </c>
      <c r="H319" s="153" t="s">
        <v>703</v>
      </c>
      <c r="I319" s="147" t="s">
        <v>219</v>
      </c>
      <c r="J319" s="86">
        <v>14</v>
      </c>
      <c r="K319" s="154" t="s">
        <v>0</v>
      </c>
      <c r="L319" s="88"/>
      <c r="M319" s="110" t="s">
        <v>0</v>
      </c>
      <c r="N319" s="110" t="s">
        <v>0</v>
      </c>
      <c r="O319" s="110" t="s">
        <v>0</v>
      </c>
      <c r="P319" s="110" t="s">
        <v>0</v>
      </c>
      <c r="Q319" s="110" t="s">
        <v>0</v>
      </c>
      <c r="R319" s="108">
        <f>SUM(Tableau8[[#This Row],[Indicative
     /PPE]:[Autre]])</f>
        <v>0</v>
      </c>
      <c r="S319" s="110" t="s">
        <v>0</v>
      </c>
      <c r="T319" s="110" t="s">
        <v>0</v>
      </c>
      <c r="U319" s="110" t="s">
        <v>0</v>
      </c>
      <c r="V319" s="110" t="s">
        <v>0</v>
      </c>
      <c r="W319" s="110" t="s">
        <v>0</v>
      </c>
      <c r="X319" s="109">
        <f t="shared" si="18"/>
        <v>0</v>
      </c>
      <c r="Y319" s="110" t="s">
        <v>0</v>
      </c>
      <c r="Z319" s="110" t="s">
        <v>0</v>
      </c>
      <c r="AA319" s="110" t="s">
        <v>0</v>
      </c>
      <c r="AB319" s="109" t="s">
        <v>0</v>
      </c>
      <c r="AC319" s="110" t="s">
        <v>0</v>
      </c>
      <c r="AD319" s="110" t="s">
        <v>0</v>
      </c>
      <c r="AE319" s="110" t="s">
        <v>0</v>
      </c>
      <c r="AF319" s="110">
        <f t="shared" si="19"/>
        <v>0</v>
      </c>
      <c r="AG319" s="92"/>
      <c r="AH319" s="111">
        <v>25000</v>
      </c>
      <c r="AI319" s="111">
        <v>0</v>
      </c>
      <c r="AJ319" s="111">
        <v>0</v>
      </c>
      <c r="AK319" s="111">
        <f>SUM(Tableau8[[#This Row],[Terrain
(a)]:[Construction
(b)]])</f>
        <v>0</v>
      </c>
      <c r="AL319" s="95"/>
      <c r="AM319" s="147" t="s">
        <v>676</v>
      </c>
      <c r="AN319" s="157" t="s">
        <v>421</v>
      </c>
      <c r="AO319" s="97">
        <v>39172</v>
      </c>
      <c r="AP319" s="158" t="s">
        <v>0</v>
      </c>
      <c r="AQ319" s="113" t="s">
        <v>0</v>
      </c>
      <c r="AR319" s="100"/>
      <c r="AS319" s="101"/>
      <c r="AT319" s="102"/>
      <c r="AU319" s="103"/>
      <c r="AV319" s="104"/>
      <c r="AW319" s="105"/>
      <c r="AX319" s="106"/>
      <c r="AY319" s="106"/>
      <c r="AZ319" s="106"/>
      <c r="BA319" s="106"/>
      <c r="BB319" s="103"/>
      <c r="BC319" s="106"/>
      <c r="BD319" s="106"/>
      <c r="BE319" s="106"/>
      <c r="BF319" s="106"/>
      <c r="BG319" s="106"/>
      <c r="BH319" s="106"/>
      <c r="BI319" s="106"/>
    </row>
    <row r="320" spans="1:61" ht="13.5" hidden="1" customHeight="1" thickBot="1" x14ac:dyDescent="0.25">
      <c r="A320" s="82"/>
      <c r="B320" s="83"/>
      <c r="C320" s="153" t="s">
        <v>699</v>
      </c>
      <c r="D320" s="153" t="s">
        <v>71</v>
      </c>
      <c r="E320" s="85" t="s">
        <v>597</v>
      </c>
      <c r="F320" s="85" t="s">
        <v>723</v>
      </c>
      <c r="G320" s="86">
        <v>6365</v>
      </c>
      <c r="H320" s="153" t="s">
        <v>703</v>
      </c>
      <c r="I320" s="147" t="s">
        <v>219</v>
      </c>
      <c r="J320" s="86">
        <v>15</v>
      </c>
      <c r="K320" s="154" t="s">
        <v>0</v>
      </c>
      <c r="L320" s="88"/>
      <c r="M320" s="110" t="s">
        <v>0</v>
      </c>
      <c r="N320" s="110" t="s">
        <v>0</v>
      </c>
      <c r="O320" s="110" t="s">
        <v>0</v>
      </c>
      <c r="P320" s="110" t="s">
        <v>0</v>
      </c>
      <c r="Q320" s="110" t="s">
        <v>0</v>
      </c>
      <c r="R320" s="108">
        <f>SUM(Tableau8[[#This Row],[Indicative
     /PPE]:[Autre]])</f>
        <v>0</v>
      </c>
      <c r="S320" s="110" t="s">
        <v>0</v>
      </c>
      <c r="T320" s="110" t="s">
        <v>0</v>
      </c>
      <c r="U320" s="110" t="s">
        <v>0</v>
      </c>
      <c r="V320" s="110" t="s">
        <v>0</v>
      </c>
      <c r="W320" s="110" t="s">
        <v>0</v>
      </c>
      <c r="X320" s="109">
        <f t="shared" si="18"/>
        <v>0</v>
      </c>
      <c r="Y320" s="110" t="s">
        <v>0</v>
      </c>
      <c r="Z320" s="110" t="s">
        <v>0</v>
      </c>
      <c r="AA320" s="110" t="s">
        <v>0</v>
      </c>
      <c r="AB320" s="109" t="s">
        <v>0</v>
      </c>
      <c r="AC320" s="110" t="s">
        <v>0</v>
      </c>
      <c r="AD320" s="110" t="s">
        <v>0</v>
      </c>
      <c r="AE320" s="110" t="s">
        <v>0</v>
      </c>
      <c r="AF320" s="110">
        <f t="shared" si="19"/>
        <v>0</v>
      </c>
      <c r="AG320" s="92"/>
      <c r="AH320" s="111">
        <v>27000</v>
      </c>
      <c r="AI320" s="111">
        <v>0</v>
      </c>
      <c r="AJ320" s="111">
        <v>0</v>
      </c>
      <c r="AK320" s="111">
        <f>SUM(Tableau8[[#This Row],[Terrain
(a)]:[Construction
(b)]])</f>
        <v>0</v>
      </c>
      <c r="AL320" s="95"/>
      <c r="AM320" s="147" t="s">
        <v>695</v>
      </c>
      <c r="AN320" s="157" t="s">
        <v>421</v>
      </c>
      <c r="AO320" s="97">
        <v>38891</v>
      </c>
      <c r="AP320" s="158" t="s">
        <v>0</v>
      </c>
      <c r="AQ320" s="113" t="s">
        <v>0</v>
      </c>
      <c r="AR320" s="100"/>
      <c r="AS320" s="101"/>
      <c r="AT320" s="102"/>
      <c r="AU320" s="103"/>
      <c r="AV320" s="104"/>
      <c r="AW320" s="105"/>
      <c r="AX320" s="106"/>
      <c r="AY320" s="106"/>
      <c r="AZ320" s="106"/>
      <c r="BA320" s="106"/>
      <c r="BB320" s="103"/>
      <c r="BC320" s="106"/>
      <c r="BD320" s="106"/>
      <c r="BE320" s="106"/>
      <c r="BF320" s="106"/>
      <c r="BG320" s="106"/>
      <c r="BH320" s="106"/>
      <c r="BI320" s="106"/>
    </row>
    <row r="321" spans="1:61" ht="13.5" hidden="1" customHeight="1" thickBot="1" x14ac:dyDescent="0.25">
      <c r="A321" s="82"/>
      <c r="B321" s="83"/>
      <c r="C321" s="153" t="s">
        <v>699</v>
      </c>
      <c r="D321" s="153" t="s">
        <v>71</v>
      </c>
      <c r="E321" s="85" t="s">
        <v>597</v>
      </c>
      <c r="F321" s="85" t="s">
        <v>724</v>
      </c>
      <c r="G321" s="86">
        <v>6366</v>
      </c>
      <c r="H321" s="153" t="s">
        <v>703</v>
      </c>
      <c r="I321" s="147" t="s">
        <v>219</v>
      </c>
      <c r="J321" s="86">
        <v>16</v>
      </c>
      <c r="K321" s="154" t="s">
        <v>0</v>
      </c>
      <c r="L321" s="88"/>
      <c r="M321" s="110" t="s">
        <v>0</v>
      </c>
      <c r="N321" s="110" t="s">
        <v>0</v>
      </c>
      <c r="O321" s="110" t="s">
        <v>0</v>
      </c>
      <c r="P321" s="110" t="s">
        <v>0</v>
      </c>
      <c r="Q321" s="110" t="s">
        <v>0</v>
      </c>
      <c r="R321" s="108">
        <f>SUM(Tableau8[[#This Row],[Indicative
     /PPE]:[Autre]])</f>
        <v>0</v>
      </c>
      <c r="S321" s="110" t="s">
        <v>0</v>
      </c>
      <c r="T321" s="110" t="s">
        <v>0</v>
      </c>
      <c r="U321" s="110" t="s">
        <v>0</v>
      </c>
      <c r="V321" s="110" t="s">
        <v>0</v>
      </c>
      <c r="W321" s="110" t="s">
        <v>0</v>
      </c>
      <c r="X321" s="109">
        <f t="shared" si="18"/>
        <v>0</v>
      </c>
      <c r="Y321" s="110" t="s">
        <v>0</v>
      </c>
      <c r="Z321" s="110" t="s">
        <v>0</v>
      </c>
      <c r="AA321" s="110" t="s">
        <v>0</v>
      </c>
      <c r="AB321" s="109" t="s">
        <v>0</v>
      </c>
      <c r="AC321" s="110" t="s">
        <v>0</v>
      </c>
      <c r="AD321" s="110" t="s">
        <v>0</v>
      </c>
      <c r="AE321" s="110" t="s">
        <v>0</v>
      </c>
      <c r="AF321" s="110">
        <f t="shared" si="19"/>
        <v>0</v>
      </c>
      <c r="AG321" s="92"/>
      <c r="AH321" s="111">
        <v>27000</v>
      </c>
      <c r="AI321" s="111">
        <v>0</v>
      </c>
      <c r="AJ321" s="111">
        <v>0</v>
      </c>
      <c r="AK321" s="111">
        <f>SUM(Tableau8[[#This Row],[Terrain
(a)]:[Construction
(b)]])</f>
        <v>0</v>
      </c>
      <c r="AL321" s="95"/>
      <c r="AM321" s="147" t="s">
        <v>682</v>
      </c>
      <c r="AN321" s="157" t="s">
        <v>421</v>
      </c>
      <c r="AO321" s="97">
        <v>38894</v>
      </c>
      <c r="AP321" s="158" t="s">
        <v>0</v>
      </c>
      <c r="AQ321" s="113" t="s">
        <v>0</v>
      </c>
      <c r="AR321" s="100"/>
      <c r="AS321" s="101"/>
      <c r="AT321" s="102"/>
      <c r="AU321" s="103"/>
      <c r="AV321" s="104"/>
      <c r="AW321" s="105"/>
      <c r="AX321" s="106"/>
      <c r="AY321" s="106"/>
      <c r="AZ321" s="106"/>
      <c r="BA321" s="106"/>
      <c r="BB321" s="103"/>
      <c r="BC321" s="106"/>
      <c r="BD321" s="106"/>
      <c r="BE321" s="106"/>
      <c r="BF321" s="106"/>
      <c r="BG321" s="106"/>
      <c r="BH321" s="106"/>
      <c r="BI321" s="106"/>
    </row>
    <row r="322" spans="1:61" ht="13.5" hidden="1" customHeight="1" thickBot="1" x14ac:dyDescent="0.25">
      <c r="A322" s="82"/>
      <c r="B322" s="83"/>
      <c r="C322" s="153" t="s">
        <v>699</v>
      </c>
      <c r="D322" s="153" t="s">
        <v>71</v>
      </c>
      <c r="E322" s="85" t="s">
        <v>597</v>
      </c>
      <c r="F322" s="85" t="s">
        <v>725</v>
      </c>
      <c r="G322" s="86">
        <v>6367</v>
      </c>
      <c r="H322" s="153" t="s">
        <v>703</v>
      </c>
      <c r="I322" s="147" t="s">
        <v>219</v>
      </c>
      <c r="J322" s="86">
        <v>17</v>
      </c>
      <c r="K322" s="154" t="s">
        <v>0</v>
      </c>
      <c r="L322" s="88"/>
      <c r="M322" s="110" t="s">
        <v>0</v>
      </c>
      <c r="N322" s="110" t="s">
        <v>0</v>
      </c>
      <c r="O322" s="110" t="s">
        <v>0</v>
      </c>
      <c r="P322" s="110" t="s">
        <v>0</v>
      </c>
      <c r="Q322" s="110" t="s">
        <v>0</v>
      </c>
      <c r="R322" s="108">
        <f>SUM(Tableau8[[#This Row],[Indicative
     /PPE]:[Autre]])</f>
        <v>0</v>
      </c>
      <c r="S322" s="110" t="s">
        <v>0</v>
      </c>
      <c r="T322" s="110" t="s">
        <v>0</v>
      </c>
      <c r="U322" s="110" t="s">
        <v>0</v>
      </c>
      <c r="V322" s="110" t="s">
        <v>0</v>
      </c>
      <c r="W322" s="110" t="s">
        <v>0</v>
      </c>
      <c r="X322" s="109">
        <f t="shared" si="18"/>
        <v>0</v>
      </c>
      <c r="Y322" s="110" t="s">
        <v>0</v>
      </c>
      <c r="Z322" s="110" t="s">
        <v>0</v>
      </c>
      <c r="AA322" s="110" t="s">
        <v>0</v>
      </c>
      <c r="AB322" s="109" t="s">
        <v>0</v>
      </c>
      <c r="AC322" s="110" t="s">
        <v>0</v>
      </c>
      <c r="AD322" s="110" t="s">
        <v>0</v>
      </c>
      <c r="AE322" s="110" t="s">
        <v>0</v>
      </c>
      <c r="AF322" s="110">
        <f t="shared" si="19"/>
        <v>0</v>
      </c>
      <c r="AG322" s="92"/>
      <c r="AH322" s="111">
        <v>27000</v>
      </c>
      <c r="AI322" s="111">
        <v>0</v>
      </c>
      <c r="AJ322" s="111">
        <v>0</v>
      </c>
      <c r="AK322" s="111">
        <f>SUM(Tableau8[[#This Row],[Terrain
(a)]:[Construction
(b)]])</f>
        <v>0</v>
      </c>
      <c r="AL322" s="95"/>
      <c r="AM322" s="147" t="s">
        <v>689</v>
      </c>
      <c r="AN322" s="157" t="s">
        <v>421</v>
      </c>
      <c r="AO322" s="97">
        <v>38896</v>
      </c>
      <c r="AP322" s="158" t="s">
        <v>0</v>
      </c>
      <c r="AQ322" s="113" t="s">
        <v>0</v>
      </c>
      <c r="AR322" s="100"/>
      <c r="AS322" s="101"/>
      <c r="AT322" s="102"/>
      <c r="AU322" s="103"/>
      <c r="AV322" s="104"/>
      <c r="AW322" s="105"/>
      <c r="AX322" s="106"/>
      <c r="AY322" s="106"/>
      <c r="AZ322" s="106"/>
      <c r="BA322" s="106"/>
      <c r="BB322" s="103"/>
      <c r="BC322" s="106"/>
      <c r="BD322" s="106"/>
      <c r="BE322" s="106"/>
      <c r="BF322" s="106"/>
      <c r="BG322" s="106"/>
      <c r="BH322" s="106"/>
      <c r="BI322" s="106"/>
    </row>
    <row r="323" spans="1:61" ht="13.5" hidden="1" customHeight="1" thickBot="1" x14ac:dyDescent="0.25">
      <c r="A323" s="82"/>
      <c r="B323" s="83"/>
      <c r="C323" s="224" t="s">
        <v>699</v>
      </c>
      <c r="D323" s="225" t="s">
        <v>71</v>
      </c>
      <c r="E323" s="226" t="s">
        <v>597</v>
      </c>
      <c r="F323" s="226" t="s">
        <v>726</v>
      </c>
      <c r="G323" s="227">
        <v>6368</v>
      </c>
      <c r="H323" s="225" t="s">
        <v>630</v>
      </c>
      <c r="I323" s="237" t="s">
        <v>219</v>
      </c>
      <c r="J323" s="227">
        <v>18</v>
      </c>
      <c r="K323" s="244" t="s">
        <v>0</v>
      </c>
      <c r="L323" s="88"/>
      <c r="M323" s="231" t="s">
        <v>0</v>
      </c>
      <c r="N323" s="231" t="s">
        <v>0</v>
      </c>
      <c r="O323" s="231" t="s">
        <v>0</v>
      </c>
      <c r="P323" s="231" t="s">
        <v>0</v>
      </c>
      <c r="Q323" s="231" t="s">
        <v>0</v>
      </c>
      <c r="R323" s="232">
        <f>SUM(Tableau8[[#This Row],[Indicative
     /PPE]:[Autre]])</f>
        <v>0</v>
      </c>
      <c r="S323" s="231" t="s">
        <v>0</v>
      </c>
      <c r="T323" s="231" t="s">
        <v>0</v>
      </c>
      <c r="U323" s="231" t="s">
        <v>0</v>
      </c>
      <c r="V323" s="231" t="s">
        <v>0</v>
      </c>
      <c r="W323" s="231" t="s">
        <v>0</v>
      </c>
      <c r="X323" s="234">
        <f t="shared" si="18"/>
        <v>0</v>
      </c>
      <c r="Y323" s="231" t="s">
        <v>0</v>
      </c>
      <c r="Z323" s="231" t="s">
        <v>0</v>
      </c>
      <c r="AA323" s="231" t="s">
        <v>0</v>
      </c>
      <c r="AB323" s="234" t="s">
        <v>0</v>
      </c>
      <c r="AC323" s="231" t="s">
        <v>0</v>
      </c>
      <c r="AD323" s="231" t="s">
        <v>0</v>
      </c>
      <c r="AE323" s="231" t="s">
        <v>0</v>
      </c>
      <c r="AF323" s="231">
        <f t="shared" si="19"/>
        <v>0</v>
      </c>
      <c r="AG323" s="92"/>
      <c r="AH323" s="236">
        <v>30000</v>
      </c>
      <c r="AI323" s="236">
        <v>0</v>
      </c>
      <c r="AJ323" s="236">
        <v>0</v>
      </c>
      <c r="AK323" s="236">
        <f>SUM(Tableau8[[#This Row],[Terrain
(a)]:[Construction
(b)]])</f>
        <v>0</v>
      </c>
      <c r="AL323" s="95"/>
      <c r="AM323" s="237" t="s">
        <v>679</v>
      </c>
      <c r="AN323" s="228" t="s">
        <v>421</v>
      </c>
      <c r="AO323" s="238">
        <v>39052</v>
      </c>
      <c r="AP323" s="239" t="s">
        <v>0</v>
      </c>
      <c r="AQ323" s="229" t="s">
        <v>0</v>
      </c>
      <c r="AR323" s="100"/>
      <c r="AS323" s="240"/>
      <c r="AT323" s="241"/>
      <c r="AU323" s="241"/>
      <c r="AV323" s="242"/>
      <c r="AW323" s="243"/>
      <c r="AX323" s="229"/>
      <c r="AY323" s="229"/>
      <c r="AZ323" s="229"/>
      <c r="BA323" s="229"/>
      <c r="BB323" s="241"/>
      <c r="BC323" s="229"/>
      <c r="BD323" s="229"/>
      <c r="BE323" s="229"/>
      <c r="BF323" s="229"/>
      <c r="BG323" s="229"/>
      <c r="BH323" s="229"/>
      <c r="BI323" s="229"/>
    </row>
    <row r="324" spans="1:61" ht="13.5" hidden="1" customHeight="1" thickBot="1" x14ac:dyDescent="0.25">
      <c r="A324" s="82"/>
      <c r="B324" s="83"/>
      <c r="C324" s="153" t="s">
        <v>727</v>
      </c>
      <c r="D324" s="153" t="s">
        <v>71</v>
      </c>
      <c r="E324" s="85" t="s">
        <v>597</v>
      </c>
      <c r="F324" s="85" t="s">
        <v>728</v>
      </c>
      <c r="G324" s="86" t="s">
        <v>729</v>
      </c>
      <c r="H324" s="153" t="s">
        <v>78</v>
      </c>
      <c r="I324" s="147" t="s">
        <v>86</v>
      </c>
      <c r="J324" s="86" t="s">
        <v>87</v>
      </c>
      <c r="K324" s="154">
        <v>4.5</v>
      </c>
      <c r="L324" s="88"/>
      <c r="M324" s="245">
        <v>70.900000000000006</v>
      </c>
      <c r="N324" s="245">
        <v>22.6</v>
      </c>
      <c r="O324" s="245">
        <v>58</v>
      </c>
      <c r="P324" s="110" t="s">
        <v>0</v>
      </c>
      <c r="Q324" s="110" t="s">
        <v>0</v>
      </c>
      <c r="R324" s="108">
        <f>SUM(Tableau8[[#This Row],[Indicative
     /PPE]:[Autre]])</f>
        <v>151.5</v>
      </c>
      <c r="S324" s="110" t="s">
        <v>0</v>
      </c>
      <c r="T324" s="110" t="s">
        <v>0</v>
      </c>
      <c r="U324" s="110" t="s">
        <v>0</v>
      </c>
      <c r="V324" s="110" t="s">
        <v>0</v>
      </c>
      <c r="W324" s="110" t="s">
        <v>0</v>
      </c>
      <c r="X324" s="109">
        <f t="shared" si="18"/>
        <v>0</v>
      </c>
      <c r="Y324" s="110" t="s">
        <v>0</v>
      </c>
      <c r="Z324" s="110" t="s">
        <v>0</v>
      </c>
      <c r="AA324" s="110" t="s">
        <v>0</v>
      </c>
      <c r="AB324" s="109" t="s">
        <v>0</v>
      </c>
      <c r="AC324" s="110" t="s">
        <v>0</v>
      </c>
      <c r="AD324" s="110" t="s">
        <v>0</v>
      </c>
      <c r="AE324" s="110" t="s">
        <v>0</v>
      </c>
      <c r="AF324" s="110">
        <f t="shared" si="19"/>
        <v>0</v>
      </c>
      <c r="AG324" s="92"/>
      <c r="AH324" s="111">
        <v>460000</v>
      </c>
      <c r="AI324" s="111"/>
      <c r="AJ324" s="111"/>
      <c r="AK324" s="111">
        <f>SUM(Tableau8[[#This Row],[Terrain
(a)]:[Construction
(b)]])</f>
        <v>0</v>
      </c>
      <c r="AL324" s="95"/>
      <c r="AM324" s="147" t="s">
        <v>709</v>
      </c>
      <c r="AN324" s="157" t="s">
        <v>421</v>
      </c>
      <c r="AO324" s="97">
        <v>38891</v>
      </c>
      <c r="AP324" s="158" t="s">
        <v>0</v>
      </c>
      <c r="AQ324" s="158" t="s">
        <v>0</v>
      </c>
      <c r="AR324" s="100"/>
      <c r="AS324" s="101" t="str">
        <f>Tableau8[[#This Row],[Adresse]]</f>
        <v>Rue de l'Helvétie 30</v>
      </c>
      <c r="AT324" s="102">
        <f t="shared" ref="AT324:AY324" si="20">AT298</f>
        <v>38292</v>
      </c>
      <c r="AU324" s="102">
        <f t="shared" si="20"/>
        <v>39933</v>
      </c>
      <c r="AV324" s="112">
        <f t="shared" si="20"/>
        <v>1641</v>
      </c>
      <c r="AW324" s="105" t="str">
        <f t="shared" si="20"/>
        <v>UBS SA, av. Léopold-Robert 16, 2300 La Chaux-de-Fonds</v>
      </c>
      <c r="AX324" s="105">
        <f t="shared" si="20"/>
        <v>0</v>
      </c>
      <c r="AY324" s="105" t="str">
        <f t="shared" si="20"/>
        <v>Thierry Aubry</v>
      </c>
      <c r="AZ324" s="113" t="s">
        <v>394</v>
      </c>
      <c r="BA324" s="106" t="s">
        <v>72</v>
      </c>
      <c r="BB324" s="105" t="s">
        <v>3</v>
      </c>
      <c r="BC324" s="106"/>
      <c r="BD324" s="106"/>
      <c r="BE324" s="113" t="s">
        <v>131</v>
      </c>
      <c r="BF324" s="113" t="s">
        <v>224</v>
      </c>
      <c r="BG324" s="106"/>
      <c r="BH324" s="106"/>
      <c r="BI324" s="106"/>
    </row>
    <row r="325" spans="1:61" ht="13.5" hidden="1" customHeight="1" thickBot="1" x14ac:dyDescent="0.25">
      <c r="A325" s="82"/>
      <c r="B325" s="83"/>
      <c r="C325" s="153" t="s">
        <v>727</v>
      </c>
      <c r="D325" s="153" t="s">
        <v>71</v>
      </c>
      <c r="E325" s="85" t="s">
        <v>597</v>
      </c>
      <c r="F325" s="85" t="s">
        <v>730</v>
      </c>
      <c r="G325" s="86" t="s">
        <v>731</v>
      </c>
      <c r="H325" s="153" t="s">
        <v>78</v>
      </c>
      <c r="I325" s="147" t="s">
        <v>142</v>
      </c>
      <c r="J325" s="113" t="s">
        <v>661</v>
      </c>
      <c r="K325" s="154">
        <v>4.5</v>
      </c>
      <c r="L325" s="88"/>
      <c r="M325" s="245">
        <v>100</v>
      </c>
      <c r="N325" s="245">
        <v>7.5</v>
      </c>
      <c r="O325" s="110" t="s">
        <v>0</v>
      </c>
      <c r="P325" s="110" t="s">
        <v>0</v>
      </c>
      <c r="Q325" s="110" t="s">
        <v>0</v>
      </c>
      <c r="R325" s="108">
        <f>SUM(Tableau8[[#This Row],[Indicative
     /PPE]:[Autre]])</f>
        <v>107.5</v>
      </c>
      <c r="S325" s="110" t="s">
        <v>0</v>
      </c>
      <c r="T325" s="110" t="s">
        <v>0</v>
      </c>
      <c r="U325" s="110" t="s">
        <v>0</v>
      </c>
      <c r="V325" s="110" t="s">
        <v>0</v>
      </c>
      <c r="W325" s="110" t="s">
        <v>0</v>
      </c>
      <c r="X325" s="109">
        <f t="shared" si="18"/>
        <v>0</v>
      </c>
      <c r="Y325" s="110" t="s">
        <v>0</v>
      </c>
      <c r="Z325" s="110" t="s">
        <v>0</v>
      </c>
      <c r="AA325" s="110" t="s">
        <v>0</v>
      </c>
      <c r="AB325" s="109" t="s">
        <v>0</v>
      </c>
      <c r="AC325" s="110" t="s">
        <v>0</v>
      </c>
      <c r="AD325" s="110" t="s">
        <v>0</v>
      </c>
      <c r="AE325" s="110" t="s">
        <v>0</v>
      </c>
      <c r="AF325" s="110">
        <f t="shared" si="19"/>
        <v>0</v>
      </c>
      <c r="AG325" s="92"/>
      <c r="AH325" s="111">
        <v>330000</v>
      </c>
      <c r="AI325" s="111"/>
      <c r="AJ325" s="111"/>
      <c r="AK325" s="111">
        <f>SUM(Tableau8[[#This Row],[Terrain
(a)]:[Construction
(b)]])</f>
        <v>0</v>
      </c>
      <c r="AL325" s="95"/>
      <c r="AM325" s="147" t="s">
        <v>712</v>
      </c>
      <c r="AN325" s="157" t="s">
        <v>421</v>
      </c>
      <c r="AO325" s="97">
        <v>38990</v>
      </c>
      <c r="AP325" s="158" t="s">
        <v>0</v>
      </c>
      <c r="AQ325" s="158" t="s">
        <v>0</v>
      </c>
      <c r="AR325" s="100"/>
      <c r="AS325" s="101"/>
      <c r="AT325" s="102"/>
      <c r="AU325" s="103"/>
      <c r="AV325" s="104"/>
      <c r="AW325" s="105"/>
      <c r="AX325" s="106"/>
      <c r="AY325" s="106"/>
      <c r="AZ325" s="106"/>
      <c r="BA325" s="106"/>
      <c r="BB325" s="103"/>
      <c r="BC325" s="106"/>
      <c r="BD325" s="106"/>
      <c r="BE325" s="106"/>
      <c r="BF325" s="106"/>
      <c r="BG325" s="106"/>
      <c r="BH325" s="106"/>
      <c r="BI325" s="106"/>
    </row>
    <row r="326" spans="1:61" ht="13.5" hidden="1" customHeight="1" thickBot="1" x14ac:dyDescent="0.25">
      <c r="A326" s="82"/>
      <c r="B326" s="83"/>
      <c r="C326" s="153" t="s">
        <v>727</v>
      </c>
      <c r="D326" s="153" t="s">
        <v>71</v>
      </c>
      <c r="E326" s="85" t="s">
        <v>597</v>
      </c>
      <c r="F326" s="85" t="s">
        <v>732</v>
      </c>
      <c r="G326" s="86" t="s">
        <v>733</v>
      </c>
      <c r="H326" s="153" t="s">
        <v>78</v>
      </c>
      <c r="I326" s="147" t="s">
        <v>142</v>
      </c>
      <c r="J326" s="113" t="s">
        <v>661</v>
      </c>
      <c r="K326" s="154">
        <v>5.5</v>
      </c>
      <c r="L326" s="88"/>
      <c r="M326" s="245">
        <v>110.3</v>
      </c>
      <c r="N326" s="245">
        <v>14.7</v>
      </c>
      <c r="O326" s="110" t="s">
        <v>0</v>
      </c>
      <c r="P326" s="110" t="s">
        <v>0</v>
      </c>
      <c r="Q326" s="110" t="s">
        <v>0</v>
      </c>
      <c r="R326" s="108">
        <f>SUM(Tableau8[[#This Row],[Indicative
     /PPE]:[Autre]])</f>
        <v>125</v>
      </c>
      <c r="S326" s="110" t="s">
        <v>0</v>
      </c>
      <c r="T326" s="110" t="s">
        <v>0</v>
      </c>
      <c r="U326" s="110" t="s">
        <v>0</v>
      </c>
      <c r="V326" s="110" t="s">
        <v>0</v>
      </c>
      <c r="W326" s="110" t="s">
        <v>0</v>
      </c>
      <c r="X326" s="109">
        <f t="shared" ref="X326:X389" si="21">SUM(S326:W326)</f>
        <v>0</v>
      </c>
      <c r="Y326" s="110" t="s">
        <v>0</v>
      </c>
      <c r="Z326" s="110" t="s">
        <v>0</v>
      </c>
      <c r="AA326" s="110" t="s">
        <v>0</v>
      </c>
      <c r="AB326" s="109" t="s">
        <v>0</v>
      </c>
      <c r="AC326" s="110" t="s">
        <v>0</v>
      </c>
      <c r="AD326" s="110" t="s">
        <v>0</v>
      </c>
      <c r="AE326" s="110" t="s">
        <v>0</v>
      </c>
      <c r="AF326" s="110">
        <f t="shared" ref="AF326:AF389" si="22">SUM(AC326:AE326)</f>
        <v>0</v>
      </c>
      <c r="AG326" s="92"/>
      <c r="AH326" s="111">
        <v>395000</v>
      </c>
      <c r="AI326" s="111"/>
      <c r="AJ326" s="111"/>
      <c r="AK326" s="111">
        <f>SUM(Tableau8[[#This Row],[Terrain
(a)]:[Construction
(b)]])</f>
        <v>0</v>
      </c>
      <c r="AL326" s="95"/>
      <c r="AM326" s="147" t="s">
        <v>707</v>
      </c>
      <c r="AN326" s="157" t="s">
        <v>421</v>
      </c>
      <c r="AO326" s="97">
        <v>38947</v>
      </c>
      <c r="AP326" s="158" t="s">
        <v>0</v>
      </c>
      <c r="AQ326" s="158" t="s">
        <v>0</v>
      </c>
      <c r="AR326" s="100"/>
      <c r="AS326" s="101"/>
      <c r="AT326" s="102"/>
      <c r="AU326" s="103"/>
      <c r="AV326" s="104"/>
      <c r="AW326" s="105"/>
      <c r="AX326" s="106"/>
      <c r="AY326" s="106"/>
      <c r="AZ326" s="106"/>
      <c r="BA326" s="106"/>
      <c r="BB326" s="103"/>
      <c r="BC326" s="106"/>
      <c r="BD326" s="106"/>
      <c r="BE326" s="106"/>
      <c r="BF326" s="106"/>
      <c r="BG326" s="106"/>
      <c r="BH326" s="106"/>
      <c r="BI326" s="106"/>
    </row>
    <row r="327" spans="1:61" ht="13.5" hidden="1" customHeight="1" thickBot="1" x14ac:dyDescent="0.25">
      <c r="A327" s="82"/>
      <c r="B327" s="83"/>
      <c r="C327" s="153" t="s">
        <v>727</v>
      </c>
      <c r="D327" s="153" t="s">
        <v>71</v>
      </c>
      <c r="E327" s="85" t="s">
        <v>597</v>
      </c>
      <c r="F327" s="85" t="s">
        <v>734</v>
      </c>
      <c r="G327" s="86" t="s">
        <v>735</v>
      </c>
      <c r="H327" s="153" t="s">
        <v>78</v>
      </c>
      <c r="I327" s="147" t="s">
        <v>102</v>
      </c>
      <c r="J327" s="113" t="s">
        <v>661</v>
      </c>
      <c r="K327" s="154">
        <v>4.5</v>
      </c>
      <c r="L327" s="88"/>
      <c r="M327" s="245">
        <v>100</v>
      </c>
      <c r="N327" s="245">
        <v>7.5</v>
      </c>
      <c r="O327" s="110" t="s">
        <v>0</v>
      </c>
      <c r="P327" s="110" t="s">
        <v>0</v>
      </c>
      <c r="Q327" s="110" t="s">
        <v>0</v>
      </c>
      <c r="R327" s="108">
        <f>SUM(Tableau8[[#This Row],[Indicative
     /PPE]:[Autre]])</f>
        <v>107.5</v>
      </c>
      <c r="S327" s="110" t="s">
        <v>0</v>
      </c>
      <c r="T327" s="110" t="s">
        <v>0</v>
      </c>
      <c r="U327" s="110" t="s">
        <v>0</v>
      </c>
      <c r="V327" s="110" t="s">
        <v>0</v>
      </c>
      <c r="W327" s="110" t="s">
        <v>0</v>
      </c>
      <c r="X327" s="109">
        <f t="shared" si="21"/>
        <v>0</v>
      </c>
      <c r="Y327" s="110" t="s">
        <v>0</v>
      </c>
      <c r="Z327" s="110" t="s">
        <v>0</v>
      </c>
      <c r="AA327" s="110" t="s">
        <v>0</v>
      </c>
      <c r="AB327" s="109" t="s">
        <v>0</v>
      </c>
      <c r="AC327" s="110" t="s">
        <v>0</v>
      </c>
      <c r="AD327" s="110" t="s">
        <v>0</v>
      </c>
      <c r="AE327" s="110" t="s">
        <v>0</v>
      </c>
      <c r="AF327" s="110">
        <f t="shared" si="22"/>
        <v>0</v>
      </c>
      <c r="AG327" s="92"/>
      <c r="AH327" s="111">
        <v>335000</v>
      </c>
      <c r="AI327" s="111"/>
      <c r="AJ327" s="111"/>
      <c r="AK327" s="111">
        <f>SUM(Tableau8[[#This Row],[Terrain
(a)]:[Construction
(b)]])</f>
        <v>0</v>
      </c>
      <c r="AL327" s="95"/>
      <c r="AM327" s="147" t="s">
        <v>717</v>
      </c>
      <c r="AN327" s="157" t="s">
        <v>421</v>
      </c>
      <c r="AO327" s="97">
        <v>38890</v>
      </c>
      <c r="AP327" s="158" t="s">
        <v>0</v>
      </c>
      <c r="AQ327" s="158" t="s">
        <v>0</v>
      </c>
      <c r="AR327" s="100"/>
      <c r="AS327" s="101"/>
      <c r="AT327" s="102"/>
      <c r="AU327" s="103"/>
      <c r="AV327" s="104"/>
      <c r="AW327" s="105"/>
      <c r="AX327" s="106"/>
      <c r="AY327" s="106"/>
      <c r="AZ327" s="106"/>
      <c r="BA327" s="106"/>
      <c r="BB327" s="103"/>
      <c r="BC327" s="106"/>
      <c r="BD327" s="106"/>
      <c r="BE327" s="106"/>
      <c r="BF327" s="106"/>
      <c r="BG327" s="106"/>
      <c r="BH327" s="106"/>
      <c r="BI327" s="106"/>
    </row>
    <row r="328" spans="1:61" ht="13.5" hidden="1" customHeight="1" thickBot="1" x14ac:dyDescent="0.25">
      <c r="A328" s="82"/>
      <c r="B328" s="83"/>
      <c r="C328" s="153" t="s">
        <v>727</v>
      </c>
      <c r="D328" s="153" t="s">
        <v>71</v>
      </c>
      <c r="E328" s="85" t="s">
        <v>597</v>
      </c>
      <c r="F328" s="85" t="s">
        <v>736</v>
      </c>
      <c r="G328" s="86" t="s">
        <v>737</v>
      </c>
      <c r="H328" s="153" t="s">
        <v>78</v>
      </c>
      <c r="I328" s="147" t="s">
        <v>102</v>
      </c>
      <c r="J328" s="86" t="s">
        <v>87</v>
      </c>
      <c r="K328" s="154">
        <v>5.5</v>
      </c>
      <c r="L328" s="88"/>
      <c r="M328" s="245">
        <v>110.3</v>
      </c>
      <c r="N328" s="245">
        <v>14.7</v>
      </c>
      <c r="O328" s="110" t="s">
        <v>0</v>
      </c>
      <c r="P328" s="110" t="s">
        <v>0</v>
      </c>
      <c r="Q328" s="110" t="s">
        <v>0</v>
      </c>
      <c r="R328" s="108">
        <f>SUM(Tableau8[[#This Row],[Indicative
     /PPE]:[Autre]])</f>
        <v>125</v>
      </c>
      <c r="S328" s="110" t="s">
        <v>0</v>
      </c>
      <c r="T328" s="110" t="s">
        <v>0</v>
      </c>
      <c r="U328" s="110" t="s">
        <v>0</v>
      </c>
      <c r="V328" s="110" t="s">
        <v>0</v>
      </c>
      <c r="W328" s="110" t="s">
        <v>0</v>
      </c>
      <c r="X328" s="109">
        <f t="shared" si="21"/>
        <v>0</v>
      </c>
      <c r="Y328" s="110" t="s">
        <v>0</v>
      </c>
      <c r="Z328" s="110" t="s">
        <v>0</v>
      </c>
      <c r="AA328" s="110" t="s">
        <v>0</v>
      </c>
      <c r="AB328" s="109" t="s">
        <v>0</v>
      </c>
      <c r="AC328" s="110" t="s">
        <v>0</v>
      </c>
      <c r="AD328" s="110" t="s">
        <v>0</v>
      </c>
      <c r="AE328" s="110" t="s">
        <v>0</v>
      </c>
      <c r="AF328" s="110">
        <f t="shared" si="22"/>
        <v>0</v>
      </c>
      <c r="AG328" s="92"/>
      <c r="AH328" s="111">
        <v>400000</v>
      </c>
      <c r="AI328" s="111"/>
      <c r="AJ328" s="111"/>
      <c r="AK328" s="111">
        <f>SUM(Tableau8[[#This Row],[Terrain
(a)]:[Construction
(b)]])</f>
        <v>0</v>
      </c>
      <c r="AL328" s="95"/>
      <c r="AM328" s="147" t="s">
        <v>701</v>
      </c>
      <c r="AN328" s="157" t="s">
        <v>421</v>
      </c>
      <c r="AO328" s="97">
        <v>38892</v>
      </c>
      <c r="AP328" s="158" t="s">
        <v>0</v>
      </c>
      <c r="AQ328" s="158" t="s">
        <v>0</v>
      </c>
      <c r="AR328" s="100"/>
      <c r="AS328" s="101"/>
      <c r="AT328" s="102"/>
      <c r="AU328" s="103"/>
      <c r="AV328" s="104"/>
      <c r="AW328" s="105"/>
      <c r="AX328" s="106"/>
      <c r="AY328" s="106"/>
      <c r="AZ328" s="106"/>
      <c r="BA328" s="106"/>
      <c r="BB328" s="103"/>
      <c r="BC328" s="106"/>
      <c r="BD328" s="106"/>
      <c r="BE328" s="106"/>
      <c r="BF328" s="106"/>
      <c r="BG328" s="106"/>
      <c r="BH328" s="106"/>
      <c r="BI328" s="106"/>
    </row>
    <row r="329" spans="1:61" ht="13.5" hidden="1" customHeight="1" thickBot="1" x14ac:dyDescent="0.25">
      <c r="A329" s="82"/>
      <c r="B329" s="83"/>
      <c r="C329" s="153" t="s">
        <v>727</v>
      </c>
      <c r="D329" s="153" t="s">
        <v>71</v>
      </c>
      <c r="E329" s="85" t="s">
        <v>597</v>
      </c>
      <c r="F329" s="85" t="s">
        <v>738</v>
      </c>
      <c r="G329" s="86" t="s">
        <v>739</v>
      </c>
      <c r="H329" s="153" t="s">
        <v>78</v>
      </c>
      <c r="I329" s="147" t="s">
        <v>109</v>
      </c>
      <c r="J329" s="113" t="s">
        <v>661</v>
      </c>
      <c r="K329" s="154">
        <v>4.5</v>
      </c>
      <c r="L329" s="88"/>
      <c r="M329" s="245">
        <v>100</v>
      </c>
      <c r="N329" s="245">
        <v>7.5</v>
      </c>
      <c r="O329" s="110" t="s">
        <v>0</v>
      </c>
      <c r="P329" s="110" t="s">
        <v>0</v>
      </c>
      <c r="Q329" s="110" t="s">
        <v>0</v>
      </c>
      <c r="R329" s="108">
        <f>SUM(Tableau8[[#This Row],[Indicative
     /PPE]:[Autre]])</f>
        <v>107.5</v>
      </c>
      <c r="S329" s="110" t="s">
        <v>0</v>
      </c>
      <c r="T329" s="110" t="s">
        <v>0</v>
      </c>
      <c r="U329" s="110" t="s">
        <v>0</v>
      </c>
      <c r="V329" s="110" t="s">
        <v>0</v>
      </c>
      <c r="W329" s="110" t="s">
        <v>0</v>
      </c>
      <c r="X329" s="109">
        <f t="shared" si="21"/>
        <v>0</v>
      </c>
      <c r="Y329" s="110" t="s">
        <v>0</v>
      </c>
      <c r="Z329" s="110" t="s">
        <v>0</v>
      </c>
      <c r="AA329" s="110" t="s">
        <v>0</v>
      </c>
      <c r="AB329" s="109" t="s">
        <v>0</v>
      </c>
      <c r="AC329" s="110" t="s">
        <v>0</v>
      </c>
      <c r="AD329" s="110" t="s">
        <v>0</v>
      </c>
      <c r="AE329" s="110" t="s">
        <v>0</v>
      </c>
      <c r="AF329" s="110">
        <f t="shared" si="22"/>
        <v>0</v>
      </c>
      <c r="AG329" s="92"/>
      <c r="AH329" s="111">
        <v>340000</v>
      </c>
      <c r="AI329" s="111"/>
      <c r="AJ329" s="111"/>
      <c r="AK329" s="111">
        <f>SUM(Tableau8[[#This Row],[Terrain
(a)]:[Construction
(b)]])</f>
        <v>0</v>
      </c>
      <c r="AL329" s="95"/>
      <c r="AM329" s="147" t="s">
        <v>714</v>
      </c>
      <c r="AN329" s="157" t="s">
        <v>421</v>
      </c>
      <c r="AO329" s="97">
        <v>38895</v>
      </c>
      <c r="AP329" s="158" t="s">
        <v>0</v>
      </c>
      <c r="AQ329" s="158" t="s">
        <v>0</v>
      </c>
      <c r="AR329" s="100"/>
      <c r="AS329" s="101"/>
      <c r="AT329" s="102"/>
      <c r="AU329" s="103"/>
      <c r="AV329" s="104"/>
      <c r="AW329" s="105"/>
      <c r="AX329" s="106"/>
      <c r="AY329" s="106"/>
      <c r="AZ329" s="106"/>
      <c r="BA329" s="106"/>
      <c r="BB329" s="103"/>
      <c r="BC329" s="106"/>
      <c r="BD329" s="106"/>
      <c r="BE329" s="106"/>
      <c r="BF329" s="106"/>
      <c r="BG329" s="106"/>
      <c r="BH329" s="106"/>
      <c r="BI329" s="106"/>
    </row>
    <row r="330" spans="1:61" ht="13.5" hidden="1" customHeight="1" thickBot="1" x14ac:dyDescent="0.25">
      <c r="A330" s="82"/>
      <c r="B330" s="83"/>
      <c r="C330" s="153" t="s">
        <v>727</v>
      </c>
      <c r="D330" s="153" t="s">
        <v>71</v>
      </c>
      <c r="E330" s="85" t="s">
        <v>597</v>
      </c>
      <c r="F330" s="85" t="s">
        <v>740</v>
      </c>
      <c r="G330" s="86" t="s">
        <v>741</v>
      </c>
      <c r="H330" s="153" t="s">
        <v>78</v>
      </c>
      <c r="I330" s="147" t="s">
        <v>109</v>
      </c>
      <c r="J330" s="86" t="s">
        <v>87</v>
      </c>
      <c r="K330" s="220">
        <v>5.5</v>
      </c>
      <c r="L330" s="88"/>
      <c r="M330" s="245">
        <v>110.3</v>
      </c>
      <c r="N330" s="245">
        <v>14.7</v>
      </c>
      <c r="O330" s="110" t="s">
        <v>0</v>
      </c>
      <c r="P330" s="110" t="s">
        <v>0</v>
      </c>
      <c r="Q330" s="110" t="s">
        <v>0</v>
      </c>
      <c r="R330" s="108">
        <f>SUM(Tableau8[[#This Row],[Indicative
     /PPE]:[Autre]])</f>
        <v>125</v>
      </c>
      <c r="S330" s="110" t="s">
        <v>0</v>
      </c>
      <c r="T330" s="110" t="s">
        <v>0</v>
      </c>
      <c r="U330" s="110" t="s">
        <v>0</v>
      </c>
      <c r="V330" s="110" t="s">
        <v>0</v>
      </c>
      <c r="W330" s="110" t="s">
        <v>0</v>
      </c>
      <c r="X330" s="109">
        <f t="shared" si="21"/>
        <v>0</v>
      </c>
      <c r="Y330" s="110" t="s">
        <v>0</v>
      </c>
      <c r="Z330" s="110" t="s">
        <v>0</v>
      </c>
      <c r="AA330" s="110" t="s">
        <v>0</v>
      </c>
      <c r="AB330" s="109" t="s">
        <v>0</v>
      </c>
      <c r="AC330" s="110" t="s">
        <v>0</v>
      </c>
      <c r="AD330" s="110" t="s">
        <v>0</v>
      </c>
      <c r="AE330" s="110" t="s">
        <v>0</v>
      </c>
      <c r="AF330" s="110">
        <f t="shared" si="22"/>
        <v>0</v>
      </c>
      <c r="AG330" s="92"/>
      <c r="AH330" s="111">
        <v>405000</v>
      </c>
      <c r="AI330" s="111"/>
      <c r="AJ330" s="111"/>
      <c r="AK330" s="111">
        <f>SUM(Tableau8[[#This Row],[Terrain
(a)]:[Construction
(b)]])</f>
        <v>0</v>
      </c>
      <c r="AL330" s="95"/>
      <c r="AM330" s="147" t="s">
        <v>705</v>
      </c>
      <c r="AN330" s="157" t="s">
        <v>421</v>
      </c>
      <c r="AO330" s="97">
        <v>38895</v>
      </c>
      <c r="AP330" s="158" t="s">
        <v>0</v>
      </c>
      <c r="AQ330" s="158" t="s">
        <v>0</v>
      </c>
      <c r="AR330" s="100"/>
      <c r="AS330" s="101"/>
      <c r="AT330" s="102"/>
      <c r="AU330" s="103"/>
      <c r="AV330" s="104"/>
      <c r="AW330" s="105"/>
      <c r="AX330" s="106"/>
      <c r="AY330" s="106"/>
      <c r="AZ330" s="106"/>
      <c r="BA330" s="106"/>
      <c r="BB330" s="103"/>
      <c r="BC330" s="106"/>
      <c r="BD330" s="106"/>
      <c r="BE330" s="106"/>
      <c r="BF330" s="106"/>
      <c r="BG330" s="106"/>
      <c r="BH330" s="106"/>
      <c r="BI330" s="106"/>
    </row>
    <row r="331" spans="1:61" ht="13.5" hidden="1" customHeight="1" thickBot="1" x14ac:dyDescent="0.25">
      <c r="A331" s="82"/>
      <c r="B331" s="83"/>
      <c r="C331" s="221" t="s">
        <v>727</v>
      </c>
      <c r="D331" s="159" t="s">
        <v>71</v>
      </c>
      <c r="E331" s="117" t="s">
        <v>597</v>
      </c>
      <c r="F331" s="117" t="s">
        <v>742</v>
      </c>
      <c r="G331" s="118" t="s">
        <v>743</v>
      </c>
      <c r="H331" s="159" t="s">
        <v>404</v>
      </c>
      <c r="I331" s="160" t="s">
        <v>404</v>
      </c>
      <c r="J331" s="118" t="s">
        <v>87</v>
      </c>
      <c r="K331" s="248">
        <v>6.5</v>
      </c>
      <c r="L331" s="88"/>
      <c r="M331" s="249">
        <v>46</v>
      </c>
      <c r="N331" s="249">
        <v>87</v>
      </c>
      <c r="O331" s="163" t="s">
        <v>0</v>
      </c>
      <c r="P331" s="163" t="s">
        <v>0</v>
      </c>
      <c r="Q331" s="163" t="s">
        <v>0</v>
      </c>
      <c r="R331" s="164">
        <f>SUM(Tableau8[[#This Row],[Indicative
     /PPE]:[Autre]])</f>
        <v>133</v>
      </c>
      <c r="S331" s="163" t="s">
        <v>0</v>
      </c>
      <c r="T331" s="163" t="s">
        <v>0</v>
      </c>
      <c r="U331" s="163" t="s">
        <v>0</v>
      </c>
      <c r="V331" s="163" t="s">
        <v>0</v>
      </c>
      <c r="W331" s="163" t="s">
        <v>0</v>
      </c>
      <c r="X331" s="166">
        <f t="shared" si="21"/>
        <v>0</v>
      </c>
      <c r="Y331" s="165" t="s">
        <v>0</v>
      </c>
      <c r="Z331" s="163" t="s">
        <v>0</v>
      </c>
      <c r="AA331" s="163" t="s">
        <v>0</v>
      </c>
      <c r="AB331" s="166" t="s">
        <v>0</v>
      </c>
      <c r="AC331" s="163" t="s">
        <v>0</v>
      </c>
      <c r="AD331" s="163" t="s">
        <v>0</v>
      </c>
      <c r="AE331" s="163" t="s">
        <v>0</v>
      </c>
      <c r="AF331" s="167">
        <f t="shared" si="22"/>
        <v>0</v>
      </c>
      <c r="AG331" s="92"/>
      <c r="AH331" s="181">
        <v>595000</v>
      </c>
      <c r="AI331" s="181"/>
      <c r="AJ331" s="181"/>
      <c r="AK331" s="181">
        <f>SUM(Tableau8[[#This Row],[Terrain
(a)]:[Construction
(b)]])</f>
        <v>0</v>
      </c>
      <c r="AL331" s="95"/>
      <c r="AM331" s="160" t="s">
        <v>720</v>
      </c>
      <c r="AN331" s="182" t="s">
        <v>421</v>
      </c>
      <c r="AO331" s="128">
        <v>38896</v>
      </c>
      <c r="AP331" s="172" t="s">
        <v>0</v>
      </c>
      <c r="AQ331" s="172" t="s">
        <v>0</v>
      </c>
      <c r="AR331" s="100"/>
      <c r="AS331" s="131"/>
      <c r="AT331" s="132"/>
      <c r="AU331" s="132"/>
      <c r="AV331" s="133"/>
      <c r="AW331" s="116"/>
      <c r="AX331" s="134"/>
      <c r="AY331" s="134"/>
      <c r="AZ331" s="134"/>
      <c r="BA331" s="134"/>
      <c r="BB331" s="132"/>
      <c r="BC331" s="134"/>
      <c r="BD331" s="134"/>
      <c r="BE331" s="134"/>
      <c r="BF331" s="134"/>
      <c r="BG331" s="134"/>
      <c r="BH331" s="134"/>
      <c r="BI331" s="134"/>
    </row>
    <row r="332" spans="1:61" ht="13.5" hidden="1" customHeight="1" thickBot="1" x14ac:dyDescent="0.25">
      <c r="A332" s="82"/>
      <c r="B332" s="83"/>
      <c r="C332" s="153" t="s">
        <v>744</v>
      </c>
      <c r="D332" s="153" t="s">
        <v>745</v>
      </c>
      <c r="E332" s="85" t="s">
        <v>746</v>
      </c>
      <c r="F332" s="85" t="s">
        <v>747</v>
      </c>
      <c r="G332" s="86" t="s">
        <v>748</v>
      </c>
      <c r="H332" s="153" t="s">
        <v>78</v>
      </c>
      <c r="I332" s="147" t="s">
        <v>749</v>
      </c>
      <c r="J332" s="86" t="s">
        <v>87</v>
      </c>
      <c r="K332" s="220">
        <v>4</v>
      </c>
      <c r="L332" s="88"/>
      <c r="M332" s="245">
        <v>94</v>
      </c>
      <c r="N332" s="208" t="s">
        <v>0</v>
      </c>
      <c r="O332" s="245">
        <v>27</v>
      </c>
      <c r="P332" s="245"/>
      <c r="Q332" s="245"/>
      <c r="R332" s="108">
        <f>SUM(Tableau8[[#This Row],[Indicative
     /PPE]:[Autre]])</f>
        <v>121</v>
      </c>
      <c r="S332" s="89" t="s">
        <v>0</v>
      </c>
      <c r="T332" s="89" t="s">
        <v>0</v>
      </c>
      <c r="U332" s="89" t="s">
        <v>0</v>
      </c>
      <c r="V332" s="89" t="s">
        <v>0</v>
      </c>
      <c r="W332" s="89" t="s">
        <v>0</v>
      </c>
      <c r="X332" s="91">
        <f t="shared" si="21"/>
        <v>0</v>
      </c>
      <c r="Y332" s="89" t="s">
        <v>0</v>
      </c>
      <c r="Z332" s="89" t="s">
        <v>0</v>
      </c>
      <c r="AA332" s="89" t="s">
        <v>0</v>
      </c>
      <c r="AB332" s="91" t="s">
        <v>0</v>
      </c>
      <c r="AC332" s="89" t="s">
        <v>0</v>
      </c>
      <c r="AD332" s="89" t="s">
        <v>0</v>
      </c>
      <c r="AE332" s="89" t="s">
        <v>0</v>
      </c>
      <c r="AF332" s="89">
        <f t="shared" si="22"/>
        <v>0</v>
      </c>
      <c r="AG332" s="92"/>
      <c r="AH332" s="111">
        <v>430000</v>
      </c>
      <c r="AI332" s="111">
        <v>0</v>
      </c>
      <c r="AJ332" s="111">
        <v>0</v>
      </c>
      <c r="AK332" s="111">
        <f>SUM(Tableau8[[#This Row],[Terrain
(a)]:[Construction
(b)]])</f>
        <v>0</v>
      </c>
      <c r="AL332" s="95"/>
      <c r="AM332" s="147" t="s">
        <v>750</v>
      </c>
      <c r="AN332" s="157" t="s">
        <v>421</v>
      </c>
      <c r="AO332" s="97">
        <v>39437</v>
      </c>
      <c r="AP332" s="211" t="s">
        <v>0</v>
      </c>
      <c r="AQ332" s="99" t="s">
        <v>0</v>
      </c>
      <c r="AR332" s="100"/>
      <c r="AS332" s="101" t="str">
        <f>Tableau8[[#This Row],[Adresse]]</f>
        <v>Rue des Indiennes 13c</v>
      </c>
      <c r="AT332" s="102">
        <v>39042</v>
      </c>
      <c r="AU332" s="102">
        <v>40908</v>
      </c>
      <c r="AV332" s="112">
        <f>Tableau8[[#This Row],[Fin]]-Tableau8[[#This Row],[Début]]</f>
        <v>1866</v>
      </c>
      <c r="AW332" s="84" t="s">
        <v>509</v>
      </c>
      <c r="AX332" s="113" t="s">
        <v>751</v>
      </c>
      <c r="AY332" s="113"/>
      <c r="AZ332" s="113" t="s">
        <v>510</v>
      </c>
      <c r="BA332" s="106" t="s">
        <v>83</v>
      </c>
      <c r="BB332" s="102"/>
      <c r="BC332" s="113"/>
      <c r="BD332" s="113"/>
      <c r="BE332" s="113" t="s">
        <v>131</v>
      </c>
      <c r="BF332" s="113" t="s">
        <v>132</v>
      </c>
      <c r="BG332" s="113"/>
      <c r="BH332" s="113"/>
      <c r="BI332" s="113"/>
    </row>
    <row r="333" spans="1:61" ht="13.5" hidden="1" customHeight="1" thickBot="1" x14ac:dyDescent="0.25">
      <c r="A333" s="82"/>
      <c r="B333" s="83"/>
      <c r="C333" s="153" t="s">
        <v>744</v>
      </c>
      <c r="D333" s="153" t="s">
        <v>745</v>
      </c>
      <c r="E333" s="85" t="s">
        <v>746</v>
      </c>
      <c r="F333" s="85" t="s">
        <v>752</v>
      </c>
      <c r="G333" s="86" t="s">
        <v>753</v>
      </c>
      <c r="H333" s="153" t="s">
        <v>78</v>
      </c>
      <c r="I333" s="147" t="s">
        <v>86</v>
      </c>
      <c r="J333" s="86" t="s">
        <v>383</v>
      </c>
      <c r="K333" s="220">
        <v>3.5</v>
      </c>
      <c r="L333" s="88"/>
      <c r="M333" s="245">
        <v>88</v>
      </c>
      <c r="N333" s="110" t="s">
        <v>0</v>
      </c>
      <c r="O333" s="245">
        <v>15</v>
      </c>
      <c r="P333" s="245"/>
      <c r="Q333" s="245"/>
      <c r="R333" s="108">
        <f>SUM(Tableau8[[#This Row],[Indicative
     /PPE]:[Autre]])</f>
        <v>103</v>
      </c>
      <c r="S333" s="89" t="s">
        <v>0</v>
      </c>
      <c r="T333" s="89" t="s">
        <v>0</v>
      </c>
      <c r="U333" s="89" t="s">
        <v>0</v>
      </c>
      <c r="V333" s="89" t="s">
        <v>0</v>
      </c>
      <c r="W333" s="89" t="s">
        <v>0</v>
      </c>
      <c r="X333" s="91">
        <f t="shared" si="21"/>
        <v>0</v>
      </c>
      <c r="Y333" s="89" t="s">
        <v>0</v>
      </c>
      <c r="Z333" s="89" t="s">
        <v>0</v>
      </c>
      <c r="AA333" s="89" t="s">
        <v>0</v>
      </c>
      <c r="AB333" s="91" t="s">
        <v>0</v>
      </c>
      <c r="AC333" s="89" t="s">
        <v>0</v>
      </c>
      <c r="AD333" s="89" t="s">
        <v>0</v>
      </c>
      <c r="AE333" s="89" t="s">
        <v>0</v>
      </c>
      <c r="AF333" s="89">
        <f t="shared" si="22"/>
        <v>0</v>
      </c>
      <c r="AG333" s="92"/>
      <c r="AH333" s="111">
        <v>395000</v>
      </c>
      <c r="AI333" s="111">
        <v>0</v>
      </c>
      <c r="AJ333" s="111">
        <v>0</v>
      </c>
      <c r="AK333" s="111">
        <f>SUM(Tableau8[[#This Row],[Terrain
(a)]:[Construction
(b)]])</f>
        <v>0</v>
      </c>
      <c r="AL333" s="95"/>
      <c r="AM333" s="147" t="s">
        <v>754</v>
      </c>
      <c r="AN333" s="157" t="s">
        <v>421</v>
      </c>
      <c r="AO333" s="97">
        <v>39629</v>
      </c>
      <c r="AP333" s="211" t="s">
        <v>0</v>
      </c>
      <c r="AQ333" s="99" t="s">
        <v>0</v>
      </c>
      <c r="AR333" s="100"/>
      <c r="AS333" s="101"/>
      <c r="AT333" s="102"/>
      <c r="AU333" s="103"/>
      <c r="AV333" s="104"/>
      <c r="AW333" s="105"/>
      <c r="AX333" s="106"/>
      <c r="AY333" s="106"/>
      <c r="AZ333" s="106"/>
      <c r="BA333" s="106"/>
      <c r="BB333" s="103"/>
      <c r="BC333" s="106"/>
      <c r="BD333" s="106"/>
      <c r="BE333" s="106"/>
      <c r="BF333" s="106"/>
      <c r="BG333" s="106"/>
      <c r="BH333" s="106"/>
      <c r="BI333" s="106"/>
    </row>
    <row r="334" spans="1:61" ht="13.5" hidden="1" customHeight="1" thickBot="1" x14ac:dyDescent="0.25">
      <c r="A334" s="82"/>
      <c r="B334" s="83"/>
      <c r="C334" s="153" t="s">
        <v>744</v>
      </c>
      <c r="D334" s="153" t="s">
        <v>745</v>
      </c>
      <c r="E334" s="85" t="s">
        <v>746</v>
      </c>
      <c r="F334" s="85" t="s">
        <v>755</v>
      </c>
      <c r="G334" s="86" t="s">
        <v>756</v>
      </c>
      <c r="H334" s="153" t="s">
        <v>78</v>
      </c>
      <c r="I334" s="147" t="s">
        <v>142</v>
      </c>
      <c r="J334" s="86" t="s">
        <v>87</v>
      </c>
      <c r="K334" s="220">
        <v>4</v>
      </c>
      <c r="L334" s="88"/>
      <c r="M334" s="245">
        <v>94</v>
      </c>
      <c r="N334" s="245">
        <v>27</v>
      </c>
      <c r="O334" s="110" t="s">
        <v>0</v>
      </c>
      <c r="P334" s="245"/>
      <c r="Q334" s="245"/>
      <c r="R334" s="108">
        <f>SUM(Tableau8[[#This Row],[Indicative
     /PPE]:[Autre]])</f>
        <v>121</v>
      </c>
      <c r="S334" s="89" t="s">
        <v>0</v>
      </c>
      <c r="T334" s="89" t="s">
        <v>0</v>
      </c>
      <c r="U334" s="89" t="s">
        <v>0</v>
      </c>
      <c r="V334" s="89" t="s">
        <v>0</v>
      </c>
      <c r="W334" s="89" t="s">
        <v>0</v>
      </c>
      <c r="X334" s="91">
        <f t="shared" si="21"/>
        <v>0</v>
      </c>
      <c r="Y334" s="89" t="s">
        <v>0</v>
      </c>
      <c r="Z334" s="89" t="s">
        <v>0</v>
      </c>
      <c r="AA334" s="89" t="s">
        <v>0</v>
      </c>
      <c r="AB334" s="91" t="s">
        <v>0</v>
      </c>
      <c r="AC334" s="89" t="s">
        <v>0</v>
      </c>
      <c r="AD334" s="89" t="s">
        <v>0</v>
      </c>
      <c r="AE334" s="89" t="s">
        <v>0</v>
      </c>
      <c r="AF334" s="89">
        <f t="shared" si="22"/>
        <v>0</v>
      </c>
      <c r="AG334" s="92"/>
      <c r="AH334" s="111">
        <v>440000</v>
      </c>
      <c r="AI334" s="111">
        <v>0</v>
      </c>
      <c r="AJ334" s="111">
        <v>0</v>
      </c>
      <c r="AK334" s="111">
        <f>SUM(Tableau8[[#This Row],[Terrain
(a)]:[Construction
(b)]])</f>
        <v>0</v>
      </c>
      <c r="AL334" s="95"/>
      <c r="AM334" s="147" t="s">
        <v>757</v>
      </c>
      <c r="AN334" s="157" t="s">
        <v>421</v>
      </c>
      <c r="AO334" s="97">
        <v>39538</v>
      </c>
      <c r="AP334" s="211" t="s">
        <v>0</v>
      </c>
      <c r="AQ334" s="99" t="s">
        <v>0</v>
      </c>
      <c r="AR334" s="100"/>
      <c r="AS334" s="101"/>
      <c r="AT334" s="102"/>
      <c r="AU334" s="103"/>
      <c r="AV334" s="104"/>
      <c r="AW334" s="105"/>
      <c r="AX334" s="106"/>
      <c r="AY334" s="106"/>
      <c r="AZ334" s="106"/>
      <c r="BA334" s="106"/>
      <c r="BB334" s="103"/>
      <c r="BC334" s="106"/>
      <c r="BD334" s="106"/>
      <c r="BE334" s="106"/>
      <c r="BF334" s="106"/>
      <c r="BG334" s="106"/>
      <c r="BH334" s="106"/>
      <c r="BI334" s="106"/>
    </row>
    <row r="335" spans="1:61" ht="13.5" hidden="1" customHeight="1" thickBot="1" x14ac:dyDescent="0.25">
      <c r="A335" s="82"/>
      <c r="B335" s="83"/>
      <c r="C335" s="153" t="s">
        <v>744</v>
      </c>
      <c r="D335" s="153" t="s">
        <v>745</v>
      </c>
      <c r="E335" s="85" t="s">
        <v>746</v>
      </c>
      <c r="F335" s="85" t="s">
        <v>758</v>
      </c>
      <c r="G335" s="86" t="s">
        <v>759</v>
      </c>
      <c r="H335" s="153" t="s">
        <v>78</v>
      </c>
      <c r="I335" s="147" t="s">
        <v>142</v>
      </c>
      <c r="J335" s="86" t="s">
        <v>383</v>
      </c>
      <c r="K335" s="220">
        <v>4</v>
      </c>
      <c r="L335" s="88"/>
      <c r="M335" s="245">
        <v>99</v>
      </c>
      <c r="N335" s="245">
        <v>15</v>
      </c>
      <c r="O335" s="110" t="s">
        <v>0</v>
      </c>
      <c r="P335" s="245"/>
      <c r="Q335" s="245"/>
      <c r="R335" s="108">
        <f>SUM(Tableau8[[#This Row],[Indicative
     /PPE]:[Autre]])</f>
        <v>114</v>
      </c>
      <c r="S335" s="89" t="s">
        <v>0</v>
      </c>
      <c r="T335" s="89" t="s">
        <v>0</v>
      </c>
      <c r="U335" s="89" t="s">
        <v>0</v>
      </c>
      <c r="V335" s="89" t="s">
        <v>0</v>
      </c>
      <c r="W335" s="89" t="s">
        <v>0</v>
      </c>
      <c r="X335" s="91">
        <f t="shared" si="21"/>
        <v>0</v>
      </c>
      <c r="Y335" s="89" t="s">
        <v>0</v>
      </c>
      <c r="Z335" s="89" t="s">
        <v>0</v>
      </c>
      <c r="AA335" s="89" t="s">
        <v>0</v>
      </c>
      <c r="AB335" s="91" t="s">
        <v>0</v>
      </c>
      <c r="AC335" s="89" t="s">
        <v>0</v>
      </c>
      <c r="AD335" s="89" t="s">
        <v>0</v>
      </c>
      <c r="AE335" s="89" t="s">
        <v>0</v>
      </c>
      <c r="AF335" s="89">
        <f t="shared" si="22"/>
        <v>0</v>
      </c>
      <c r="AG335" s="92"/>
      <c r="AH335" s="111">
        <v>450000</v>
      </c>
      <c r="AI335" s="111">
        <v>0</v>
      </c>
      <c r="AJ335" s="111">
        <v>0</v>
      </c>
      <c r="AK335" s="111">
        <f>SUM(Tableau8[[#This Row],[Terrain
(a)]:[Construction
(b)]])</f>
        <v>0</v>
      </c>
      <c r="AL335" s="95"/>
      <c r="AM335" s="147" t="s">
        <v>760</v>
      </c>
      <c r="AN335" s="157" t="s">
        <v>421</v>
      </c>
      <c r="AO335" s="97">
        <v>39538</v>
      </c>
      <c r="AP335" s="211" t="s">
        <v>0</v>
      </c>
      <c r="AQ335" s="99" t="s">
        <v>0</v>
      </c>
      <c r="AR335" s="100"/>
      <c r="AS335" s="101"/>
      <c r="AT335" s="102"/>
      <c r="AU335" s="103"/>
      <c r="AV335" s="104"/>
      <c r="AW335" s="105"/>
      <c r="AX335" s="106"/>
      <c r="AY335" s="106"/>
      <c r="AZ335" s="106"/>
      <c r="BA335" s="106"/>
      <c r="BB335" s="103"/>
      <c r="BC335" s="106"/>
      <c r="BD335" s="106"/>
      <c r="BE335" s="106"/>
      <c r="BF335" s="106"/>
      <c r="BG335" s="106"/>
      <c r="BH335" s="106"/>
      <c r="BI335" s="106"/>
    </row>
    <row r="336" spans="1:61" ht="13.5" hidden="1" customHeight="1" thickBot="1" x14ac:dyDescent="0.25">
      <c r="A336" s="82"/>
      <c r="B336" s="83"/>
      <c r="C336" s="153" t="s">
        <v>744</v>
      </c>
      <c r="D336" s="153" t="s">
        <v>745</v>
      </c>
      <c r="E336" s="85" t="s">
        <v>746</v>
      </c>
      <c r="F336" s="85" t="s">
        <v>761</v>
      </c>
      <c r="G336" s="86" t="s">
        <v>762</v>
      </c>
      <c r="H336" s="153" t="s">
        <v>78</v>
      </c>
      <c r="I336" s="147" t="s">
        <v>152</v>
      </c>
      <c r="J336" s="86" t="s">
        <v>87</v>
      </c>
      <c r="K336" s="220">
        <v>4</v>
      </c>
      <c r="L336" s="88"/>
      <c r="M336" s="245">
        <v>94</v>
      </c>
      <c r="N336" s="245">
        <v>27</v>
      </c>
      <c r="O336" s="110" t="s">
        <v>0</v>
      </c>
      <c r="P336" s="245"/>
      <c r="Q336" s="245"/>
      <c r="R336" s="108">
        <f>SUM(Tableau8[[#This Row],[Indicative
     /PPE]:[Autre]])</f>
        <v>121</v>
      </c>
      <c r="S336" s="89" t="s">
        <v>0</v>
      </c>
      <c r="T336" s="89" t="s">
        <v>0</v>
      </c>
      <c r="U336" s="89" t="s">
        <v>0</v>
      </c>
      <c r="V336" s="89" t="s">
        <v>0</v>
      </c>
      <c r="W336" s="89" t="s">
        <v>0</v>
      </c>
      <c r="X336" s="91">
        <f t="shared" si="21"/>
        <v>0</v>
      </c>
      <c r="Y336" s="89" t="s">
        <v>0</v>
      </c>
      <c r="Z336" s="89" t="s">
        <v>0</v>
      </c>
      <c r="AA336" s="89" t="s">
        <v>0</v>
      </c>
      <c r="AB336" s="91" t="s">
        <v>0</v>
      </c>
      <c r="AC336" s="89" t="s">
        <v>0</v>
      </c>
      <c r="AD336" s="89" t="s">
        <v>0</v>
      </c>
      <c r="AE336" s="89" t="s">
        <v>0</v>
      </c>
      <c r="AF336" s="89">
        <f t="shared" si="22"/>
        <v>0</v>
      </c>
      <c r="AG336" s="92"/>
      <c r="AH336" s="111">
        <v>445000</v>
      </c>
      <c r="AI336" s="111">
        <v>0</v>
      </c>
      <c r="AJ336" s="111">
        <v>0</v>
      </c>
      <c r="AK336" s="111">
        <f>SUM(Tableau8[[#This Row],[Terrain
(a)]:[Construction
(b)]])</f>
        <v>0</v>
      </c>
      <c r="AL336" s="95"/>
      <c r="AM336" s="147" t="s">
        <v>763</v>
      </c>
      <c r="AN336" s="157" t="s">
        <v>421</v>
      </c>
      <c r="AO336" s="97">
        <v>39538</v>
      </c>
      <c r="AP336" s="211" t="s">
        <v>0</v>
      </c>
      <c r="AQ336" s="99" t="s">
        <v>0</v>
      </c>
      <c r="AR336" s="100"/>
      <c r="AS336" s="101"/>
      <c r="AT336" s="102"/>
      <c r="AU336" s="103"/>
      <c r="AV336" s="104"/>
      <c r="AW336" s="105"/>
      <c r="AX336" s="106"/>
      <c r="AY336" s="106"/>
      <c r="AZ336" s="106"/>
      <c r="BA336" s="106"/>
      <c r="BB336" s="103"/>
      <c r="BC336" s="106"/>
      <c r="BD336" s="106"/>
      <c r="BE336" s="106"/>
      <c r="BF336" s="106"/>
      <c r="BG336" s="106"/>
      <c r="BH336" s="106"/>
      <c r="BI336" s="106"/>
    </row>
    <row r="337" spans="1:61" ht="13.5" hidden="1" customHeight="1" thickBot="1" x14ac:dyDescent="0.25">
      <c r="A337" s="82"/>
      <c r="B337" s="83"/>
      <c r="C337" s="153" t="s">
        <v>744</v>
      </c>
      <c r="D337" s="153" t="s">
        <v>745</v>
      </c>
      <c r="E337" s="85" t="s">
        <v>746</v>
      </c>
      <c r="F337" s="85" t="s">
        <v>764</v>
      </c>
      <c r="G337" s="86" t="s">
        <v>765</v>
      </c>
      <c r="H337" s="153" t="s">
        <v>78</v>
      </c>
      <c r="I337" s="147" t="s">
        <v>102</v>
      </c>
      <c r="J337" s="86" t="s">
        <v>383</v>
      </c>
      <c r="K337" s="220">
        <v>4</v>
      </c>
      <c r="L337" s="88"/>
      <c r="M337" s="245">
        <v>99</v>
      </c>
      <c r="N337" s="245">
        <v>15</v>
      </c>
      <c r="O337" s="110" t="s">
        <v>0</v>
      </c>
      <c r="P337" s="245"/>
      <c r="Q337" s="245"/>
      <c r="R337" s="108">
        <f>SUM(Tableau8[[#This Row],[Indicative
     /PPE]:[Autre]])</f>
        <v>114</v>
      </c>
      <c r="S337" s="89" t="s">
        <v>0</v>
      </c>
      <c r="T337" s="89" t="s">
        <v>0</v>
      </c>
      <c r="U337" s="89" t="s">
        <v>0</v>
      </c>
      <c r="V337" s="89" t="s">
        <v>0</v>
      </c>
      <c r="W337" s="89" t="s">
        <v>0</v>
      </c>
      <c r="X337" s="91">
        <f t="shared" si="21"/>
        <v>0</v>
      </c>
      <c r="Y337" s="89" t="s">
        <v>0</v>
      </c>
      <c r="Z337" s="89" t="s">
        <v>0</v>
      </c>
      <c r="AA337" s="89" t="s">
        <v>0</v>
      </c>
      <c r="AB337" s="91" t="s">
        <v>0</v>
      </c>
      <c r="AC337" s="89" t="s">
        <v>0</v>
      </c>
      <c r="AD337" s="89" t="s">
        <v>0</v>
      </c>
      <c r="AE337" s="89" t="s">
        <v>0</v>
      </c>
      <c r="AF337" s="89">
        <f t="shared" si="22"/>
        <v>0</v>
      </c>
      <c r="AG337" s="92"/>
      <c r="AH337" s="111">
        <v>455000</v>
      </c>
      <c r="AI337" s="111">
        <v>0</v>
      </c>
      <c r="AJ337" s="111">
        <v>0</v>
      </c>
      <c r="AK337" s="111">
        <f>SUM(Tableau8[[#This Row],[Terrain
(a)]:[Construction
(b)]])</f>
        <v>0</v>
      </c>
      <c r="AL337" s="95"/>
      <c r="AM337" s="147" t="s">
        <v>766</v>
      </c>
      <c r="AN337" s="157" t="s">
        <v>421</v>
      </c>
      <c r="AO337" s="97">
        <v>39538</v>
      </c>
      <c r="AP337" s="211" t="s">
        <v>0</v>
      </c>
      <c r="AQ337" s="99" t="s">
        <v>0</v>
      </c>
      <c r="AR337" s="100"/>
      <c r="AS337" s="101"/>
      <c r="AT337" s="102"/>
      <c r="AU337" s="103"/>
      <c r="AV337" s="104"/>
      <c r="AW337" s="105"/>
      <c r="AX337" s="106"/>
      <c r="AY337" s="106"/>
      <c r="AZ337" s="106"/>
      <c r="BA337" s="106"/>
      <c r="BB337" s="103"/>
      <c r="BC337" s="106"/>
      <c r="BD337" s="106"/>
      <c r="BE337" s="106"/>
      <c r="BF337" s="106"/>
      <c r="BG337" s="106"/>
      <c r="BH337" s="106"/>
      <c r="BI337" s="106"/>
    </row>
    <row r="338" spans="1:61" ht="13.5" hidden="1" customHeight="1" thickBot="1" x14ac:dyDescent="0.25">
      <c r="A338" s="82"/>
      <c r="B338" s="83"/>
      <c r="C338" s="153" t="s">
        <v>744</v>
      </c>
      <c r="D338" s="153" t="s">
        <v>745</v>
      </c>
      <c r="E338" s="85" t="s">
        <v>746</v>
      </c>
      <c r="F338" s="85" t="s">
        <v>767</v>
      </c>
      <c r="G338" s="86" t="s">
        <v>768</v>
      </c>
      <c r="H338" s="153" t="s">
        <v>78</v>
      </c>
      <c r="I338" s="147" t="s">
        <v>109</v>
      </c>
      <c r="J338" s="86" t="s">
        <v>87</v>
      </c>
      <c r="K338" s="220">
        <v>4</v>
      </c>
      <c r="L338" s="88"/>
      <c r="M338" s="245">
        <v>94</v>
      </c>
      <c r="N338" s="245">
        <v>27</v>
      </c>
      <c r="O338" s="110" t="s">
        <v>0</v>
      </c>
      <c r="P338" s="245"/>
      <c r="Q338" s="245"/>
      <c r="R338" s="108">
        <f>SUM(Tableau8[[#This Row],[Indicative
     /PPE]:[Autre]])</f>
        <v>121</v>
      </c>
      <c r="S338" s="89" t="s">
        <v>0</v>
      </c>
      <c r="T338" s="89" t="s">
        <v>0</v>
      </c>
      <c r="U338" s="89" t="s">
        <v>0</v>
      </c>
      <c r="V338" s="89" t="s">
        <v>0</v>
      </c>
      <c r="W338" s="89" t="s">
        <v>0</v>
      </c>
      <c r="X338" s="91">
        <f t="shared" si="21"/>
        <v>0</v>
      </c>
      <c r="Y338" s="89" t="s">
        <v>0</v>
      </c>
      <c r="Z338" s="89" t="s">
        <v>0</v>
      </c>
      <c r="AA338" s="89" t="s">
        <v>0</v>
      </c>
      <c r="AB338" s="91" t="s">
        <v>0</v>
      </c>
      <c r="AC338" s="89" t="s">
        <v>0</v>
      </c>
      <c r="AD338" s="89" t="s">
        <v>0</v>
      </c>
      <c r="AE338" s="89" t="s">
        <v>0</v>
      </c>
      <c r="AF338" s="89">
        <f t="shared" si="22"/>
        <v>0</v>
      </c>
      <c r="AG338" s="92"/>
      <c r="AH338" s="111">
        <v>450000</v>
      </c>
      <c r="AI338" s="111">
        <v>0</v>
      </c>
      <c r="AJ338" s="111">
        <v>0</v>
      </c>
      <c r="AK338" s="111">
        <f>SUM(Tableau8[[#This Row],[Terrain
(a)]:[Construction
(b)]])</f>
        <v>0</v>
      </c>
      <c r="AL338" s="95"/>
      <c r="AM338" s="147" t="s">
        <v>769</v>
      </c>
      <c r="AN338" s="157" t="s">
        <v>421</v>
      </c>
      <c r="AO338" s="97">
        <v>39538</v>
      </c>
      <c r="AP338" s="211" t="s">
        <v>0</v>
      </c>
      <c r="AQ338" s="99" t="s">
        <v>0</v>
      </c>
      <c r="AR338" s="100"/>
      <c r="AS338" s="101"/>
      <c r="AT338" s="102"/>
      <c r="AU338" s="103"/>
      <c r="AV338" s="104"/>
      <c r="AW338" s="105"/>
      <c r="AX338" s="106"/>
      <c r="AY338" s="106"/>
      <c r="AZ338" s="106"/>
      <c r="BA338" s="106"/>
      <c r="BB338" s="103"/>
      <c r="BC338" s="106"/>
      <c r="BD338" s="106"/>
      <c r="BE338" s="106"/>
      <c r="BF338" s="106"/>
      <c r="BG338" s="106"/>
      <c r="BH338" s="106"/>
      <c r="BI338" s="106"/>
    </row>
    <row r="339" spans="1:61" ht="13.5" hidden="1" customHeight="1" thickBot="1" x14ac:dyDescent="0.25">
      <c r="A339" s="82"/>
      <c r="B339" s="83"/>
      <c r="C339" s="153" t="s">
        <v>744</v>
      </c>
      <c r="D339" s="153" t="s">
        <v>745</v>
      </c>
      <c r="E339" s="85" t="s">
        <v>746</v>
      </c>
      <c r="F339" s="85" t="s">
        <v>770</v>
      </c>
      <c r="G339" s="86" t="s">
        <v>771</v>
      </c>
      <c r="H339" s="153" t="s">
        <v>78</v>
      </c>
      <c r="I339" s="147" t="s">
        <v>109</v>
      </c>
      <c r="J339" s="86" t="s">
        <v>383</v>
      </c>
      <c r="K339" s="220">
        <v>4</v>
      </c>
      <c r="L339" s="88"/>
      <c r="M339" s="245">
        <v>99</v>
      </c>
      <c r="N339" s="245">
        <v>15</v>
      </c>
      <c r="O339" s="110" t="s">
        <v>0</v>
      </c>
      <c r="P339" s="245"/>
      <c r="Q339" s="245"/>
      <c r="R339" s="108">
        <f>SUM(Tableau8[[#This Row],[Indicative
     /PPE]:[Autre]])</f>
        <v>114</v>
      </c>
      <c r="S339" s="89" t="s">
        <v>0</v>
      </c>
      <c r="T339" s="89" t="s">
        <v>0</v>
      </c>
      <c r="U339" s="89" t="s">
        <v>0</v>
      </c>
      <c r="V339" s="89" t="s">
        <v>0</v>
      </c>
      <c r="W339" s="89" t="s">
        <v>0</v>
      </c>
      <c r="X339" s="91">
        <f t="shared" si="21"/>
        <v>0</v>
      </c>
      <c r="Y339" s="89" t="s">
        <v>0</v>
      </c>
      <c r="Z339" s="89" t="s">
        <v>0</v>
      </c>
      <c r="AA339" s="89" t="s">
        <v>0</v>
      </c>
      <c r="AB339" s="91" t="s">
        <v>0</v>
      </c>
      <c r="AC339" s="89" t="s">
        <v>0</v>
      </c>
      <c r="AD339" s="89" t="s">
        <v>0</v>
      </c>
      <c r="AE339" s="89" t="s">
        <v>0</v>
      </c>
      <c r="AF339" s="89">
        <f t="shared" si="22"/>
        <v>0</v>
      </c>
      <c r="AG339" s="92"/>
      <c r="AH339" s="111">
        <v>460000</v>
      </c>
      <c r="AI339" s="111">
        <v>0</v>
      </c>
      <c r="AJ339" s="111">
        <v>0</v>
      </c>
      <c r="AK339" s="111">
        <f>SUM(Tableau8[[#This Row],[Terrain
(a)]:[Construction
(b)]])</f>
        <v>0</v>
      </c>
      <c r="AL339" s="95"/>
      <c r="AM339" s="147" t="s">
        <v>772</v>
      </c>
      <c r="AN339" s="157" t="s">
        <v>421</v>
      </c>
      <c r="AO339" s="97">
        <v>39538</v>
      </c>
      <c r="AP339" s="211" t="s">
        <v>0</v>
      </c>
      <c r="AQ339" s="99" t="s">
        <v>0</v>
      </c>
      <c r="AR339" s="100"/>
      <c r="AS339" s="101"/>
      <c r="AT339" s="102"/>
      <c r="AU339" s="103"/>
      <c r="AV339" s="104"/>
      <c r="AW339" s="105"/>
      <c r="AX339" s="106"/>
      <c r="AY339" s="106"/>
      <c r="AZ339" s="106"/>
      <c r="BA339" s="106"/>
      <c r="BB339" s="103"/>
      <c r="BC339" s="106"/>
      <c r="BD339" s="106"/>
      <c r="BE339" s="106"/>
      <c r="BF339" s="106"/>
      <c r="BG339" s="106"/>
      <c r="BH339" s="106"/>
      <c r="BI339" s="106"/>
    </row>
    <row r="340" spans="1:61" ht="13.5" hidden="1" customHeight="1" thickBot="1" x14ac:dyDescent="0.25">
      <c r="A340" s="82"/>
      <c r="B340" s="83"/>
      <c r="C340" s="153" t="s">
        <v>744</v>
      </c>
      <c r="D340" s="153" t="s">
        <v>745</v>
      </c>
      <c r="E340" s="85" t="s">
        <v>746</v>
      </c>
      <c r="F340" s="85" t="s">
        <v>773</v>
      </c>
      <c r="G340" s="86" t="s">
        <v>774</v>
      </c>
      <c r="H340" s="153" t="s">
        <v>78</v>
      </c>
      <c r="I340" s="147" t="s">
        <v>404</v>
      </c>
      <c r="J340" s="113" t="s">
        <v>0</v>
      </c>
      <c r="K340" s="220">
        <v>4</v>
      </c>
      <c r="L340" s="88"/>
      <c r="M340" s="245">
        <v>99</v>
      </c>
      <c r="N340" s="110" t="s">
        <v>0</v>
      </c>
      <c r="O340" s="245">
        <v>102</v>
      </c>
      <c r="P340" s="245"/>
      <c r="Q340" s="245"/>
      <c r="R340" s="108">
        <f>SUM(Tableau8[[#This Row],[Indicative
     /PPE]:[Autre]])</f>
        <v>201</v>
      </c>
      <c r="S340" s="89" t="s">
        <v>0</v>
      </c>
      <c r="T340" s="89" t="s">
        <v>0</v>
      </c>
      <c r="U340" s="89" t="s">
        <v>0</v>
      </c>
      <c r="V340" s="89" t="s">
        <v>0</v>
      </c>
      <c r="W340" s="89" t="s">
        <v>0</v>
      </c>
      <c r="X340" s="91">
        <f t="shared" si="21"/>
        <v>0</v>
      </c>
      <c r="Y340" s="89" t="s">
        <v>0</v>
      </c>
      <c r="Z340" s="89" t="s">
        <v>0</v>
      </c>
      <c r="AA340" s="89" t="s">
        <v>0</v>
      </c>
      <c r="AB340" s="91" t="s">
        <v>0</v>
      </c>
      <c r="AC340" s="89" t="s">
        <v>0</v>
      </c>
      <c r="AD340" s="89" t="s">
        <v>0</v>
      </c>
      <c r="AE340" s="89" t="s">
        <v>0</v>
      </c>
      <c r="AF340" s="89">
        <f t="shared" si="22"/>
        <v>0</v>
      </c>
      <c r="AG340" s="92"/>
      <c r="AH340" s="111">
        <v>555000</v>
      </c>
      <c r="AI340" s="111">
        <v>0</v>
      </c>
      <c r="AJ340" s="111">
        <v>0</v>
      </c>
      <c r="AK340" s="111">
        <f>SUM(Tableau8[[#This Row],[Terrain
(a)]:[Construction
(b)]])</f>
        <v>0</v>
      </c>
      <c r="AL340" s="95"/>
      <c r="AM340" s="147" t="s">
        <v>775</v>
      </c>
      <c r="AN340" s="157" t="s">
        <v>421</v>
      </c>
      <c r="AO340" s="97">
        <v>39538</v>
      </c>
      <c r="AP340" s="211" t="s">
        <v>0</v>
      </c>
      <c r="AQ340" s="99" t="s">
        <v>0</v>
      </c>
      <c r="AR340" s="100"/>
      <c r="AS340" s="101"/>
      <c r="AT340" s="102"/>
      <c r="AU340" s="103"/>
      <c r="AV340" s="104"/>
      <c r="AW340" s="105"/>
      <c r="AX340" s="106"/>
      <c r="AY340" s="106"/>
      <c r="AZ340" s="106"/>
      <c r="BA340" s="106"/>
      <c r="BB340" s="103"/>
      <c r="BC340" s="106"/>
      <c r="BD340" s="106"/>
      <c r="BE340" s="106"/>
      <c r="BF340" s="106"/>
      <c r="BG340" s="106"/>
      <c r="BH340" s="106"/>
      <c r="BI340" s="106"/>
    </row>
    <row r="341" spans="1:61" ht="13.5" hidden="1" customHeight="1" thickBot="1" x14ac:dyDescent="0.25">
      <c r="A341" s="82"/>
      <c r="B341" s="83"/>
      <c r="C341" s="153" t="s">
        <v>744</v>
      </c>
      <c r="D341" s="153" t="s">
        <v>745</v>
      </c>
      <c r="E341" s="85" t="s">
        <v>746</v>
      </c>
      <c r="F341" s="85" t="s">
        <v>776</v>
      </c>
      <c r="G341" s="86">
        <v>3999</v>
      </c>
      <c r="H341" s="153" t="s">
        <v>218</v>
      </c>
      <c r="I341" s="147" t="s">
        <v>219</v>
      </c>
      <c r="J341" s="86">
        <v>1</v>
      </c>
      <c r="K341" s="154" t="s">
        <v>0</v>
      </c>
      <c r="L341" s="88"/>
      <c r="M341" s="110" t="s">
        <v>0</v>
      </c>
      <c r="N341" s="110" t="s">
        <v>0</v>
      </c>
      <c r="O341" s="110" t="s">
        <v>0</v>
      </c>
      <c r="P341" s="110" t="s">
        <v>0</v>
      </c>
      <c r="Q341" s="110" t="s">
        <v>0</v>
      </c>
      <c r="R341" s="108">
        <f>SUM(Tableau8[[#This Row],[Indicative
     /PPE]:[Autre]])</f>
        <v>0</v>
      </c>
      <c r="S341" s="89" t="s">
        <v>0</v>
      </c>
      <c r="T341" s="89" t="s">
        <v>0</v>
      </c>
      <c r="U341" s="89" t="s">
        <v>0</v>
      </c>
      <c r="V341" s="89" t="s">
        <v>0</v>
      </c>
      <c r="W341" s="89" t="s">
        <v>0</v>
      </c>
      <c r="X341" s="91">
        <f t="shared" si="21"/>
        <v>0</v>
      </c>
      <c r="Y341" s="89" t="s">
        <v>0</v>
      </c>
      <c r="Z341" s="89" t="s">
        <v>0</v>
      </c>
      <c r="AA341" s="89" t="s">
        <v>0</v>
      </c>
      <c r="AB341" s="91" t="s">
        <v>0</v>
      </c>
      <c r="AC341" s="89" t="s">
        <v>0</v>
      </c>
      <c r="AD341" s="89" t="s">
        <v>0</v>
      </c>
      <c r="AE341" s="89" t="s">
        <v>0</v>
      </c>
      <c r="AF341" s="89">
        <f t="shared" si="22"/>
        <v>0</v>
      </c>
      <c r="AG341" s="92"/>
      <c r="AH341" s="111">
        <v>28000</v>
      </c>
      <c r="AI341" s="111">
        <v>0</v>
      </c>
      <c r="AJ341" s="111">
        <v>0</v>
      </c>
      <c r="AK341" s="111">
        <f>SUM(Tableau8[[#This Row],[Terrain
(a)]:[Construction
(b)]])</f>
        <v>0</v>
      </c>
      <c r="AL341" s="95"/>
      <c r="AM341" s="147" t="s">
        <v>777</v>
      </c>
      <c r="AN341" s="157" t="s">
        <v>421</v>
      </c>
      <c r="AO341" s="97">
        <v>40862</v>
      </c>
      <c r="AP341" s="211" t="s">
        <v>0</v>
      </c>
      <c r="AQ341" s="99" t="s">
        <v>0</v>
      </c>
      <c r="AR341" s="100"/>
      <c r="AS341" s="101"/>
      <c r="AT341" s="102"/>
      <c r="AU341" s="103"/>
      <c r="AV341" s="104"/>
      <c r="AW341" s="105"/>
      <c r="AX341" s="106"/>
      <c r="AY341" s="106"/>
      <c r="AZ341" s="106"/>
      <c r="BA341" s="106"/>
      <c r="BB341" s="103"/>
      <c r="BC341" s="106"/>
      <c r="BD341" s="106"/>
      <c r="BE341" s="106"/>
      <c r="BF341" s="106"/>
      <c r="BG341" s="106"/>
      <c r="BH341" s="106"/>
      <c r="BI341" s="106"/>
    </row>
    <row r="342" spans="1:61" ht="13.5" hidden="1" customHeight="1" thickBot="1" x14ac:dyDescent="0.25">
      <c r="A342" s="82"/>
      <c r="B342" s="83"/>
      <c r="C342" s="153" t="s">
        <v>744</v>
      </c>
      <c r="D342" s="153" t="s">
        <v>745</v>
      </c>
      <c r="E342" s="85" t="s">
        <v>746</v>
      </c>
      <c r="F342" s="85" t="s">
        <v>778</v>
      </c>
      <c r="G342" s="86">
        <v>4000</v>
      </c>
      <c r="H342" s="153" t="s">
        <v>218</v>
      </c>
      <c r="I342" s="147" t="s">
        <v>219</v>
      </c>
      <c r="J342" s="86">
        <v>2</v>
      </c>
      <c r="K342" s="154" t="s">
        <v>0</v>
      </c>
      <c r="L342" s="88"/>
      <c r="M342" s="110" t="s">
        <v>0</v>
      </c>
      <c r="N342" s="110" t="s">
        <v>0</v>
      </c>
      <c r="O342" s="110" t="s">
        <v>0</v>
      </c>
      <c r="P342" s="110" t="s">
        <v>0</v>
      </c>
      <c r="Q342" s="110" t="s">
        <v>0</v>
      </c>
      <c r="R342" s="108">
        <f>SUM(Tableau8[[#This Row],[Indicative
     /PPE]:[Autre]])</f>
        <v>0</v>
      </c>
      <c r="S342" s="89" t="s">
        <v>0</v>
      </c>
      <c r="T342" s="89" t="s">
        <v>0</v>
      </c>
      <c r="U342" s="89" t="s">
        <v>0</v>
      </c>
      <c r="V342" s="89" t="s">
        <v>0</v>
      </c>
      <c r="W342" s="89" t="s">
        <v>0</v>
      </c>
      <c r="X342" s="91">
        <f t="shared" si="21"/>
        <v>0</v>
      </c>
      <c r="Y342" s="89" t="s">
        <v>0</v>
      </c>
      <c r="Z342" s="89" t="s">
        <v>0</v>
      </c>
      <c r="AA342" s="89" t="s">
        <v>0</v>
      </c>
      <c r="AB342" s="91" t="s">
        <v>0</v>
      </c>
      <c r="AC342" s="89" t="s">
        <v>0</v>
      </c>
      <c r="AD342" s="89" t="s">
        <v>0</v>
      </c>
      <c r="AE342" s="89" t="s">
        <v>0</v>
      </c>
      <c r="AF342" s="89">
        <f t="shared" si="22"/>
        <v>0</v>
      </c>
      <c r="AG342" s="92"/>
      <c r="AH342" s="111">
        <v>28000</v>
      </c>
      <c r="AI342" s="111">
        <v>0</v>
      </c>
      <c r="AJ342" s="111">
        <v>0</v>
      </c>
      <c r="AK342" s="111">
        <f>SUM(Tableau8[[#This Row],[Terrain
(a)]:[Construction
(b)]])</f>
        <v>0</v>
      </c>
      <c r="AL342" s="95"/>
      <c r="AM342" s="147" t="s">
        <v>777</v>
      </c>
      <c r="AN342" s="157" t="s">
        <v>421</v>
      </c>
      <c r="AO342" s="97">
        <v>40862</v>
      </c>
      <c r="AP342" s="211" t="s">
        <v>0</v>
      </c>
      <c r="AQ342" s="99" t="s">
        <v>0</v>
      </c>
      <c r="AR342" s="100"/>
      <c r="AS342" s="101"/>
      <c r="AT342" s="102"/>
      <c r="AU342" s="103"/>
      <c r="AV342" s="104"/>
      <c r="AW342" s="105"/>
      <c r="AX342" s="106"/>
      <c r="AY342" s="106"/>
      <c r="AZ342" s="106"/>
      <c r="BA342" s="106"/>
      <c r="BB342" s="103"/>
      <c r="BC342" s="106"/>
      <c r="BD342" s="106"/>
      <c r="BE342" s="106"/>
      <c r="BF342" s="106"/>
      <c r="BG342" s="106"/>
      <c r="BH342" s="106"/>
      <c r="BI342" s="106"/>
    </row>
    <row r="343" spans="1:61" ht="13.5" hidden="1" customHeight="1" thickBot="1" x14ac:dyDescent="0.25">
      <c r="A343" s="82"/>
      <c r="B343" s="83"/>
      <c r="C343" s="153" t="s">
        <v>744</v>
      </c>
      <c r="D343" s="153" t="s">
        <v>745</v>
      </c>
      <c r="E343" s="85" t="s">
        <v>746</v>
      </c>
      <c r="F343" s="85" t="s">
        <v>779</v>
      </c>
      <c r="G343" s="86">
        <v>4001</v>
      </c>
      <c r="H343" s="153" t="s">
        <v>218</v>
      </c>
      <c r="I343" s="147" t="s">
        <v>219</v>
      </c>
      <c r="J343" s="86">
        <v>3</v>
      </c>
      <c r="K343" s="154" t="s">
        <v>0</v>
      </c>
      <c r="L343" s="88"/>
      <c r="M343" s="110" t="s">
        <v>0</v>
      </c>
      <c r="N343" s="110" t="s">
        <v>0</v>
      </c>
      <c r="O343" s="110" t="s">
        <v>0</v>
      </c>
      <c r="P343" s="110" t="s">
        <v>0</v>
      </c>
      <c r="Q343" s="110" t="s">
        <v>0</v>
      </c>
      <c r="R343" s="108">
        <f>SUM(Tableau8[[#This Row],[Indicative
     /PPE]:[Autre]])</f>
        <v>0</v>
      </c>
      <c r="S343" s="89" t="s">
        <v>0</v>
      </c>
      <c r="T343" s="89" t="s">
        <v>0</v>
      </c>
      <c r="U343" s="89" t="s">
        <v>0</v>
      </c>
      <c r="V343" s="89" t="s">
        <v>0</v>
      </c>
      <c r="W343" s="89" t="s">
        <v>0</v>
      </c>
      <c r="X343" s="91">
        <f t="shared" si="21"/>
        <v>0</v>
      </c>
      <c r="Y343" s="89" t="s">
        <v>0</v>
      </c>
      <c r="Z343" s="89" t="s">
        <v>0</v>
      </c>
      <c r="AA343" s="89" t="s">
        <v>0</v>
      </c>
      <c r="AB343" s="91" t="s">
        <v>0</v>
      </c>
      <c r="AC343" s="89" t="s">
        <v>0</v>
      </c>
      <c r="AD343" s="89" t="s">
        <v>0</v>
      </c>
      <c r="AE343" s="89" t="s">
        <v>0</v>
      </c>
      <c r="AF343" s="89">
        <f t="shared" si="22"/>
        <v>0</v>
      </c>
      <c r="AG343" s="92"/>
      <c r="AH343" s="111">
        <v>28000</v>
      </c>
      <c r="AI343" s="111">
        <v>0</v>
      </c>
      <c r="AJ343" s="111">
        <v>0</v>
      </c>
      <c r="AK343" s="111">
        <f>SUM(Tableau8[[#This Row],[Terrain
(a)]:[Construction
(b)]])</f>
        <v>0</v>
      </c>
      <c r="AL343" s="95"/>
      <c r="AM343" s="147" t="s">
        <v>775</v>
      </c>
      <c r="AN343" s="157" t="s">
        <v>421</v>
      </c>
      <c r="AO343" s="97">
        <v>39447</v>
      </c>
      <c r="AP343" s="211" t="s">
        <v>0</v>
      </c>
      <c r="AQ343" s="99" t="s">
        <v>0</v>
      </c>
      <c r="AR343" s="100"/>
      <c r="AS343" s="101"/>
      <c r="AT343" s="102"/>
      <c r="AU343" s="103"/>
      <c r="AV343" s="104"/>
      <c r="AW343" s="105"/>
      <c r="AX343" s="106"/>
      <c r="AY343" s="106"/>
      <c r="AZ343" s="106"/>
      <c r="BA343" s="106"/>
      <c r="BB343" s="103"/>
      <c r="BC343" s="106"/>
      <c r="BD343" s="106"/>
      <c r="BE343" s="106"/>
      <c r="BF343" s="106"/>
      <c r="BG343" s="106"/>
      <c r="BH343" s="106"/>
      <c r="BI343" s="106"/>
    </row>
    <row r="344" spans="1:61" ht="13.5" hidden="1" customHeight="1" thickBot="1" x14ac:dyDescent="0.25">
      <c r="A344" s="82"/>
      <c r="B344" s="83"/>
      <c r="C344" s="153" t="s">
        <v>744</v>
      </c>
      <c r="D344" s="153" t="s">
        <v>745</v>
      </c>
      <c r="E344" s="85" t="s">
        <v>746</v>
      </c>
      <c r="F344" s="85" t="s">
        <v>780</v>
      </c>
      <c r="G344" s="86">
        <v>4002</v>
      </c>
      <c r="H344" s="153" t="s">
        <v>218</v>
      </c>
      <c r="I344" s="147" t="s">
        <v>219</v>
      </c>
      <c r="J344" s="86">
        <v>4</v>
      </c>
      <c r="K344" s="154" t="s">
        <v>0</v>
      </c>
      <c r="L344" s="88"/>
      <c r="M344" s="110" t="s">
        <v>0</v>
      </c>
      <c r="N344" s="110" t="s">
        <v>0</v>
      </c>
      <c r="O344" s="110" t="s">
        <v>0</v>
      </c>
      <c r="P344" s="110" t="s">
        <v>0</v>
      </c>
      <c r="Q344" s="110" t="s">
        <v>0</v>
      </c>
      <c r="R344" s="108">
        <f>SUM(Tableau8[[#This Row],[Indicative
     /PPE]:[Autre]])</f>
        <v>0</v>
      </c>
      <c r="S344" s="89" t="s">
        <v>0</v>
      </c>
      <c r="T344" s="89" t="s">
        <v>0</v>
      </c>
      <c r="U344" s="89" t="s">
        <v>0</v>
      </c>
      <c r="V344" s="89" t="s">
        <v>0</v>
      </c>
      <c r="W344" s="89" t="s">
        <v>0</v>
      </c>
      <c r="X344" s="91">
        <f t="shared" si="21"/>
        <v>0</v>
      </c>
      <c r="Y344" s="89" t="s">
        <v>0</v>
      </c>
      <c r="Z344" s="89" t="s">
        <v>0</v>
      </c>
      <c r="AA344" s="89" t="s">
        <v>0</v>
      </c>
      <c r="AB344" s="91" t="s">
        <v>0</v>
      </c>
      <c r="AC344" s="89" t="s">
        <v>0</v>
      </c>
      <c r="AD344" s="89" t="s">
        <v>0</v>
      </c>
      <c r="AE344" s="89" t="s">
        <v>0</v>
      </c>
      <c r="AF344" s="89">
        <f t="shared" si="22"/>
        <v>0</v>
      </c>
      <c r="AG344" s="92"/>
      <c r="AH344" s="111">
        <v>28000</v>
      </c>
      <c r="AI344" s="111">
        <v>0</v>
      </c>
      <c r="AJ344" s="111">
        <v>0</v>
      </c>
      <c r="AK344" s="111">
        <f>SUM(Tableau8[[#This Row],[Terrain
(a)]:[Construction
(b)]])</f>
        <v>0</v>
      </c>
      <c r="AL344" s="95"/>
      <c r="AM344" s="147" t="s">
        <v>772</v>
      </c>
      <c r="AN344" s="157" t="s">
        <v>421</v>
      </c>
      <c r="AO344" s="97">
        <v>39538</v>
      </c>
      <c r="AP344" s="211" t="s">
        <v>0</v>
      </c>
      <c r="AQ344" s="99" t="s">
        <v>0</v>
      </c>
      <c r="AR344" s="100"/>
      <c r="AS344" s="101"/>
      <c r="AT344" s="102"/>
      <c r="AU344" s="103"/>
      <c r="AV344" s="104"/>
      <c r="AW344" s="105"/>
      <c r="AX344" s="106"/>
      <c r="AY344" s="106"/>
      <c r="AZ344" s="106"/>
      <c r="BA344" s="106"/>
      <c r="BB344" s="103"/>
      <c r="BC344" s="106"/>
      <c r="BD344" s="106"/>
      <c r="BE344" s="106"/>
      <c r="BF344" s="106"/>
      <c r="BG344" s="106"/>
      <c r="BH344" s="106"/>
      <c r="BI344" s="106"/>
    </row>
    <row r="345" spans="1:61" ht="13.5" hidden="1" customHeight="1" thickBot="1" x14ac:dyDescent="0.25">
      <c r="A345" s="82"/>
      <c r="B345" s="83"/>
      <c r="C345" s="153" t="s">
        <v>744</v>
      </c>
      <c r="D345" s="153" t="s">
        <v>745</v>
      </c>
      <c r="E345" s="85" t="s">
        <v>746</v>
      </c>
      <c r="F345" s="85" t="s">
        <v>781</v>
      </c>
      <c r="G345" s="86">
        <v>4003</v>
      </c>
      <c r="H345" s="153" t="s">
        <v>218</v>
      </c>
      <c r="I345" s="147" t="s">
        <v>219</v>
      </c>
      <c r="J345" s="86">
        <v>5</v>
      </c>
      <c r="K345" s="154" t="s">
        <v>0</v>
      </c>
      <c r="L345" s="88"/>
      <c r="M345" s="110" t="s">
        <v>0</v>
      </c>
      <c r="N345" s="110" t="s">
        <v>0</v>
      </c>
      <c r="O345" s="110" t="s">
        <v>0</v>
      </c>
      <c r="P345" s="110" t="s">
        <v>0</v>
      </c>
      <c r="Q345" s="110" t="s">
        <v>0</v>
      </c>
      <c r="R345" s="108">
        <f>SUM(Tableau8[[#This Row],[Indicative
     /PPE]:[Autre]])</f>
        <v>0</v>
      </c>
      <c r="S345" s="89" t="s">
        <v>0</v>
      </c>
      <c r="T345" s="89" t="s">
        <v>0</v>
      </c>
      <c r="U345" s="89" t="s">
        <v>0</v>
      </c>
      <c r="V345" s="89" t="s">
        <v>0</v>
      </c>
      <c r="W345" s="89" t="s">
        <v>0</v>
      </c>
      <c r="X345" s="91">
        <f t="shared" si="21"/>
        <v>0</v>
      </c>
      <c r="Y345" s="89" t="s">
        <v>0</v>
      </c>
      <c r="Z345" s="89" t="s">
        <v>0</v>
      </c>
      <c r="AA345" s="89" t="s">
        <v>0</v>
      </c>
      <c r="AB345" s="91" t="s">
        <v>0</v>
      </c>
      <c r="AC345" s="89" t="s">
        <v>0</v>
      </c>
      <c r="AD345" s="89" t="s">
        <v>0</v>
      </c>
      <c r="AE345" s="89" t="s">
        <v>0</v>
      </c>
      <c r="AF345" s="89">
        <f t="shared" si="22"/>
        <v>0</v>
      </c>
      <c r="AG345" s="92"/>
      <c r="AH345" s="111">
        <v>28000</v>
      </c>
      <c r="AI345" s="111">
        <v>0</v>
      </c>
      <c r="AJ345" s="111">
        <v>0</v>
      </c>
      <c r="AK345" s="111">
        <f>SUM(Tableau8[[#This Row],[Terrain
(a)]:[Construction
(b)]])</f>
        <v>0</v>
      </c>
      <c r="AL345" s="95"/>
      <c r="AM345" s="147" t="s">
        <v>769</v>
      </c>
      <c r="AN345" s="157" t="s">
        <v>421</v>
      </c>
      <c r="AO345" s="97">
        <v>39538</v>
      </c>
      <c r="AP345" s="211" t="s">
        <v>0</v>
      </c>
      <c r="AQ345" s="99" t="s">
        <v>0</v>
      </c>
      <c r="AR345" s="100"/>
      <c r="AS345" s="101"/>
      <c r="AT345" s="102"/>
      <c r="AU345" s="103"/>
      <c r="AV345" s="104"/>
      <c r="AW345" s="105"/>
      <c r="AX345" s="106"/>
      <c r="AY345" s="106"/>
      <c r="AZ345" s="106"/>
      <c r="BA345" s="106"/>
      <c r="BB345" s="103"/>
      <c r="BC345" s="106"/>
      <c r="BD345" s="106"/>
      <c r="BE345" s="106"/>
      <c r="BF345" s="106"/>
      <c r="BG345" s="106"/>
      <c r="BH345" s="106"/>
      <c r="BI345" s="106"/>
    </row>
    <row r="346" spans="1:61" ht="13.5" hidden="1" customHeight="1" thickBot="1" x14ac:dyDescent="0.25">
      <c r="A346" s="82"/>
      <c r="B346" s="83"/>
      <c r="C346" s="153" t="s">
        <v>744</v>
      </c>
      <c r="D346" s="153" t="s">
        <v>745</v>
      </c>
      <c r="E346" s="85" t="s">
        <v>746</v>
      </c>
      <c r="F346" s="85" t="s">
        <v>782</v>
      </c>
      <c r="G346" s="86">
        <v>4004</v>
      </c>
      <c r="H346" s="153" t="s">
        <v>218</v>
      </c>
      <c r="I346" s="147" t="s">
        <v>219</v>
      </c>
      <c r="J346" s="86">
        <v>6</v>
      </c>
      <c r="K346" s="154" t="s">
        <v>0</v>
      </c>
      <c r="L346" s="88"/>
      <c r="M346" s="110" t="s">
        <v>0</v>
      </c>
      <c r="N346" s="110" t="s">
        <v>0</v>
      </c>
      <c r="O346" s="110" t="s">
        <v>0</v>
      </c>
      <c r="P346" s="110" t="s">
        <v>0</v>
      </c>
      <c r="Q346" s="110" t="s">
        <v>0</v>
      </c>
      <c r="R346" s="108">
        <f>SUM(Tableau8[[#This Row],[Indicative
     /PPE]:[Autre]])</f>
        <v>0</v>
      </c>
      <c r="S346" s="89" t="s">
        <v>0</v>
      </c>
      <c r="T346" s="89" t="s">
        <v>0</v>
      </c>
      <c r="U346" s="89" t="s">
        <v>0</v>
      </c>
      <c r="V346" s="89" t="s">
        <v>0</v>
      </c>
      <c r="W346" s="89" t="s">
        <v>0</v>
      </c>
      <c r="X346" s="91">
        <f t="shared" si="21"/>
        <v>0</v>
      </c>
      <c r="Y346" s="89" t="s">
        <v>0</v>
      </c>
      <c r="Z346" s="89" t="s">
        <v>0</v>
      </c>
      <c r="AA346" s="89" t="s">
        <v>0</v>
      </c>
      <c r="AB346" s="91" t="s">
        <v>0</v>
      </c>
      <c r="AC346" s="89" t="s">
        <v>0</v>
      </c>
      <c r="AD346" s="89" t="s">
        <v>0</v>
      </c>
      <c r="AE346" s="89" t="s">
        <v>0</v>
      </c>
      <c r="AF346" s="89">
        <f t="shared" si="22"/>
        <v>0</v>
      </c>
      <c r="AG346" s="92"/>
      <c r="AH346" s="111">
        <v>28000</v>
      </c>
      <c r="AI346" s="111">
        <v>0</v>
      </c>
      <c r="AJ346" s="111">
        <v>0</v>
      </c>
      <c r="AK346" s="111">
        <f>SUM(Tableau8[[#This Row],[Terrain
(a)]:[Construction
(b)]])</f>
        <v>0</v>
      </c>
      <c r="AL346" s="95"/>
      <c r="AM346" s="147" t="s">
        <v>760</v>
      </c>
      <c r="AN346" s="157" t="s">
        <v>421</v>
      </c>
      <c r="AO346" s="97">
        <v>39538</v>
      </c>
      <c r="AP346" s="211" t="s">
        <v>0</v>
      </c>
      <c r="AQ346" s="99" t="s">
        <v>0</v>
      </c>
      <c r="AR346" s="100"/>
      <c r="AS346" s="101"/>
      <c r="AT346" s="102"/>
      <c r="AU346" s="103"/>
      <c r="AV346" s="104"/>
      <c r="AW346" s="105"/>
      <c r="AX346" s="106"/>
      <c r="AY346" s="106"/>
      <c r="AZ346" s="106"/>
      <c r="BA346" s="106"/>
      <c r="BB346" s="103"/>
      <c r="BC346" s="106"/>
      <c r="BD346" s="106"/>
      <c r="BE346" s="106"/>
      <c r="BF346" s="106"/>
      <c r="BG346" s="106"/>
      <c r="BH346" s="106"/>
      <c r="BI346" s="106"/>
    </row>
    <row r="347" spans="1:61" ht="13.5" hidden="1" customHeight="1" thickBot="1" x14ac:dyDescent="0.25">
      <c r="A347" s="82"/>
      <c r="B347" s="83"/>
      <c r="C347" s="153" t="s">
        <v>744</v>
      </c>
      <c r="D347" s="153" t="s">
        <v>745</v>
      </c>
      <c r="E347" s="85" t="s">
        <v>746</v>
      </c>
      <c r="F347" s="85" t="s">
        <v>783</v>
      </c>
      <c r="G347" s="86">
        <v>4005</v>
      </c>
      <c r="H347" s="153" t="s">
        <v>218</v>
      </c>
      <c r="I347" s="147" t="s">
        <v>219</v>
      </c>
      <c r="J347" s="86">
        <v>7</v>
      </c>
      <c r="K347" s="154" t="s">
        <v>0</v>
      </c>
      <c r="L347" s="88"/>
      <c r="M347" s="110" t="s">
        <v>0</v>
      </c>
      <c r="N347" s="110" t="s">
        <v>0</v>
      </c>
      <c r="O347" s="110" t="s">
        <v>0</v>
      </c>
      <c r="P347" s="110" t="s">
        <v>0</v>
      </c>
      <c r="Q347" s="110" t="s">
        <v>0</v>
      </c>
      <c r="R347" s="108">
        <f>SUM(Tableau8[[#This Row],[Indicative
     /PPE]:[Autre]])</f>
        <v>0</v>
      </c>
      <c r="S347" s="89" t="s">
        <v>0</v>
      </c>
      <c r="T347" s="89" t="s">
        <v>0</v>
      </c>
      <c r="U347" s="89" t="s">
        <v>0</v>
      </c>
      <c r="V347" s="89" t="s">
        <v>0</v>
      </c>
      <c r="W347" s="89" t="s">
        <v>0</v>
      </c>
      <c r="X347" s="91">
        <f t="shared" si="21"/>
        <v>0</v>
      </c>
      <c r="Y347" s="89" t="s">
        <v>0</v>
      </c>
      <c r="Z347" s="89" t="s">
        <v>0</v>
      </c>
      <c r="AA347" s="89" t="s">
        <v>0</v>
      </c>
      <c r="AB347" s="91" t="s">
        <v>0</v>
      </c>
      <c r="AC347" s="89" t="s">
        <v>0</v>
      </c>
      <c r="AD347" s="89" t="s">
        <v>0</v>
      </c>
      <c r="AE347" s="89" t="s">
        <v>0</v>
      </c>
      <c r="AF347" s="89">
        <f t="shared" si="22"/>
        <v>0</v>
      </c>
      <c r="AG347" s="92"/>
      <c r="AH347" s="111">
        <v>28000</v>
      </c>
      <c r="AI347" s="111">
        <v>0</v>
      </c>
      <c r="AJ347" s="111">
        <v>0</v>
      </c>
      <c r="AK347" s="111">
        <f>SUM(Tableau8[[#This Row],[Terrain
(a)]:[Construction
(b)]])</f>
        <v>0</v>
      </c>
      <c r="AL347" s="95"/>
      <c r="AM347" s="147" t="s">
        <v>750</v>
      </c>
      <c r="AN347" s="157" t="s">
        <v>421</v>
      </c>
      <c r="AO347" s="97">
        <v>39437</v>
      </c>
      <c r="AP347" s="211" t="s">
        <v>0</v>
      </c>
      <c r="AQ347" s="99" t="s">
        <v>0</v>
      </c>
      <c r="AR347" s="100"/>
      <c r="AS347" s="101"/>
      <c r="AT347" s="102"/>
      <c r="AU347" s="103"/>
      <c r="AV347" s="104"/>
      <c r="AW347" s="105"/>
      <c r="AX347" s="106"/>
      <c r="AY347" s="106"/>
      <c r="AZ347" s="106"/>
      <c r="BA347" s="106"/>
      <c r="BB347" s="103"/>
      <c r="BC347" s="106"/>
      <c r="BD347" s="106"/>
      <c r="BE347" s="106"/>
      <c r="BF347" s="106"/>
      <c r="BG347" s="106"/>
      <c r="BH347" s="106"/>
      <c r="BI347" s="106"/>
    </row>
    <row r="348" spans="1:61" ht="13.5" hidden="1" customHeight="1" thickBot="1" x14ac:dyDescent="0.25">
      <c r="A348" s="82"/>
      <c r="B348" s="83"/>
      <c r="C348" s="153" t="s">
        <v>744</v>
      </c>
      <c r="D348" s="153" t="s">
        <v>745</v>
      </c>
      <c r="E348" s="85" t="s">
        <v>746</v>
      </c>
      <c r="F348" s="85" t="s">
        <v>784</v>
      </c>
      <c r="G348" s="86">
        <v>4006</v>
      </c>
      <c r="H348" s="153" t="s">
        <v>218</v>
      </c>
      <c r="I348" s="147" t="s">
        <v>219</v>
      </c>
      <c r="J348" s="86">
        <v>8</v>
      </c>
      <c r="K348" s="154" t="s">
        <v>0</v>
      </c>
      <c r="L348" s="88"/>
      <c r="M348" s="110" t="s">
        <v>0</v>
      </c>
      <c r="N348" s="110" t="s">
        <v>0</v>
      </c>
      <c r="O348" s="110" t="s">
        <v>0</v>
      </c>
      <c r="P348" s="110" t="s">
        <v>0</v>
      </c>
      <c r="Q348" s="110" t="s">
        <v>0</v>
      </c>
      <c r="R348" s="108">
        <f>SUM(Tableau8[[#This Row],[Indicative
     /PPE]:[Autre]])</f>
        <v>0</v>
      </c>
      <c r="S348" s="89" t="s">
        <v>0</v>
      </c>
      <c r="T348" s="89" t="s">
        <v>0</v>
      </c>
      <c r="U348" s="89" t="s">
        <v>0</v>
      </c>
      <c r="V348" s="89" t="s">
        <v>0</v>
      </c>
      <c r="W348" s="89" t="s">
        <v>0</v>
      </c>
      <c r="X348" s="91">
        <f t="shared" si="21"/>
        <v>0</v>
      </c>
      <c r="Y348" s="89" t="s">
        <v>0</v>
      </c>
      <c r="Z348" s="89" t="s">
        <v>0</v>
      </c>
      <c r="AA348" s="89" t="s">
        <v>0</v>
      </c>
      <c r="AB348" s="91" t="s">
        <v>0</v>
      </c>
      <c r="AC348" s="89" t="s">
        <v>0</v>
      </c>
      <c r="AD348" s="89" t="s">
        <v>0</v>
      </c>
      <c r="AE348" s="89" t="s">
        <v>0</v>
      </c>
      <c r="AF348" s="89">
        <f t="shared" si="22"/>
        <v>0</v>
      </c>
      <c r="AG348" s="92"/>
      <c r="AH348" s="111">
        <v>28000</v>
      </c>
      <c r="AI348" s="111">
        <v>0</v>
      </c>
      <c r="AJ348" s="111">
        <v>0</v>
      </c>
      <c r="AK348" s="111">
        <f>SUM(Tableau8[[#This Row],[Terrain
(a)]:[Construction
(b)]])</f>
        <v>0</v>
      </c>
      <c r="AL348" s="95"/>
      <c r="AM348" s="147" t="s">
        <v>754</v>
      </c>
      <c r="AN348" s="157" t="s">
        <v>421</v>
      </c>
      <c r="AO348" s="97">
        <v>39538</v>
      </c>
      <c r="AP348" s="211" t="s">
        <v>0</v>
      </c>
      <c r="AQ348" s="99" t="s">
        <v>0</v>
      </c>
      <c r="AR348" s="100"/>
      <c r="AS348" s="101"/>
      <c r="AT348" s="102"/>
      <c r="AU348" s="103"/>
      <c r="AV348" s="104"/>
      <c r="AW348" s="105"/>
      <c r="AX348" s="106"/>
      <c r="AY348" s="106"/>
      <c r="AZ348" s="106"/>
      <c r="BA348" s="106"/>
      <c r="BB348" s="103"/>
      <c r="BC348" s="106"/>
      <c r="BD348" s="106"/>
      <c r="BE348" s="106"/>
      <c r="BF348" s="106"/>
      <c r="BG348" s="106"/>
      <c r="BH348" s="106"/>
      <c r="BI348" s="106"/>
    </row>
    <row r="349" spans="1:61" ht="13.5" hidden="1" customHeight="1" thickBot="1" x14ac:dyDescent="0.25">
      <c r="A349" s="82"/>
      <c r="B349" s="83"/>
      <c r="C349" s="153" t="s">
        <v>744</v>
      </c>
      <c r="D349" s="153" t="s">
        <v>745</v>
      </c>
      <c r="E349" s="85" t="s">
        <v>746</v>
      </c>
      <c r="F349" s="85" t="s">
        <v>785</v>
      </c>
      <c r="G349" s="86">
        <v>4007</v>
      </c>
      <c r="H349" s="153" t="s">
        <v>218</v>
      </c>
      <c r="I349" s="147" t="s">
        <v>219</v>
      </c>
      <c r="J349" s="86">
        <v>9</v>
      </c>
      <c r="K349" s="154" t="s">
        <v>0</v>
      </c>
      <c r="L349" s="88"/>
      <c r="M349" s="110" t="s">
        <v>0</v>
      </c>
      <c r="N349" s="110" t="s">
        <v>0</v>
      </c>
      <c r="O349" s="110" t="s">
        <v>0</v>
      </c>
      <c r="P349" s="110" t="s">
        <v>0</v>
      </c>
      <c r="Q349" s="110" t="s">
        <v>0</v>
      </c>
      <c r="R349" s="108">
        <f>SUM(Tableau8[[#This Row],[Indicative
     /PPE]:[Autre]])</f>
        <v>0</v>
      </c>
      <c r="S349" s="89" t="s">
        <v>0</v>
      </c>
      <c r="T349" s="89" t="s">
        <v>0</v>
      </c>
      <c r="U349" s="89" t="s">
        <v>0</v>
      </c>
      <c r="V349" s="89" t="s">
        <v>0</v>
      </c>
      <c r="W349" s="89" t="s">
        <v>0</v>
      </c>
      <c r="X349" s="91">
        <f t="shared" si="21"/>
        <v>0</v>
      </c>
      <c r="Y349" s="89" t="s">
        <v>0</v>
      </c>
      <c r="Z349" s="89" t="s">
        <v>0</v>
      </c>
      <c r="AA349" s="89" t="s">
        <v>0</v>
      </c>
      <c r="AB349" s="91" t="s">
        <v>0</v>
      </c>
      <c r="AC349" s="89" t="s">
        <v>0</v>
      </c>
      <c r="AD349" s="89" t="s">
        <v>0</v>
      </c>
      <c r="AE349" s="89" t="s">
        <v>0</v>
      </c>
      <c r="AF349" s="89">
        <f t="shared" si="22"/>
        <v>0</v>
      </c>
      <c r="AG349" s="92"/>
      <c r="AH349" s="111">
        <v>28000</v>
      </c>
      <c r="AI349" s="111">
        <v>0</v>
      </c>
      <c r="AJ349" s="111">
        <v>0</v>
      </c>
      <c r="AK349" s="111">
        <f>SUM(Tableau8[[#This Row],[Terrain
(a)]:[Construction
(b)]])</f>
        <v>0</v>
      </c>
      <c r="AL349" s="95"/>
      <c r="AM349" s="147" t="s">
        <v>757</v>
      </c>
      <c r="AN349" s="157" t="s">
        <v>421</v>
      </c>
      <c r="AO349" s="97">
        <v>39538</v>
      </c>
      <c r="AP349" s="211" t="s">
        <v>0</v>
      </c>
      <c r="AQ349" s="99" t="s">
        <v>0</v>
      </c>
      <c r="AR349" s="100"/>
      <c r="AS349" s="101"/>
      <c r="AT349" s="102"/>
      <c r="AU349" s="103"/>
      <c r="AV349" s="104"/>
      <c r="AW349" s="105"/>
      <c r="AX349" s="106"/>
      <c r="AY349" s="106"/>
      <c r="AZ349" s="106"/>
      <c r="BA349" s="106"/>
      <c r="BB349" s="103"/>
      <c r="BC349" s="106"/>
      <c r="BD349" s="106"/>
      <c r="BE349" s="106"/>
      <c r="BF349" s="106"/>
      <c r="BG349" s="106"/>
      <c r="BH349" s="106"/>
      <c r="BI349" s="106"/>
    </row>
    <row r="350" spans="1:61" ht="13.5" hidden="1" customHeight="1" thickBot="1" x14ac:dyDescent="0.25">
      <c r="A350" s="82"/>
      <c r="B350" s="83"/>
      <c r="C350" s="153" t="s">
        <v>744</v>
      </c>
      <c r="D350" s="153" t="s">
        <v>745</v>
      </c>
      <c r="E350" s="85" t="s">
        <v>746</v>
      </c>
      <c r="F350" s="85" t="s">
        <v>786</v>
      </c>
      <c r="G350" s="86">
        <v>4008</v>
      </c>
      <c r="H350" s="153" t="s">
        <v>218</v>
      </c>
      <c r="I350" s="147" t="s">
        <v>219</v>
      </c>
      <c r="J350" s="86">
        <v>10</v>
      </c>
      <c r="K350" s="154" t="s">
        <v>0</v>
      </c>
      <c r="L350" s="88"/>
      <c r="M350" s="110" t="s">
        <v>0</v>
      </c>
      <c r="N350" s="110" t="s">
        <v>0</v>
      </c>
      <c r="O350" s="110" t="s">
        <v>0</v>
      </c>
      <c r="P350" s="110" t="s">
        <v>0</v>
      </c>
      <c r="Q350" s="110" t="s">
        <v>0</v>
      </c>
      <c r="R350" s="108">
        <f>SUM(Tableau8[[#This Row],[Indicative
     /PPE]:[Autre]])</f>
        <v>0</v>
      </c>
      <c r="S350" s="89" t="s">
        <v>0</v>
      </c>
      <c r="T350" s="89" t="s">
        <v>0</v>
      </c>
      <c r="U350" s="89" t="s">
        <v>0</v>
      </c>
      <c r="V350" s="89" t="s">
        <v>0</v>
      </c>
      <c r="W350" s="89" t="s">
        <v>0</v>
      </c>
      <c r="X350" s="91">
        <f t="shared" si="21"/>
        <v>0</v>
      </c>
      <c r="Y350" s="89" t="s">
        <v>0</v>
      </c>
      <c r="Z350" s="89" t="s">
        <v>0</v>
      </c>
      <c r="AA350" s="89" t="s">
        <v>0</v>
      </c>
      <c r="AB350" s="91" t="s">
        <v>0</v>
      </c>
      <c r="AC350" s="89" t="s">
        <v>0</v>
      </c>
      <c r="AD350" s="89" t="s">
        <v>0</v>
      </c>
      <c r="AE350" s="89" t="s">
        <v>0</v>
      </c>
      <c r="AF350" s="89">
        <f t="shared" si="22"/>
        <v>0</v>
      </c>
      <c r="AG350" s="92"/>
      <c r="AH350" s="111">
        <v>28000</v>
      </c>
      <c r="AI350" s="111">
        <v>0</v>
      </c>
      <c r="AJ350" s="111">
        <v>0</v>
      </c>
      <c r="AK350" s="111">
        <f>SUM(Tableau8[[#This Row],[Terrain
(a)]:[Construction
(b)]])</f>
        <v>0</v>
      </c>
      <c r="AL350" s="95"/>
      <c r="AM350" s="147" t="s">
        <v>766</v>
      </c>
      <c r="AN350" s="157" t="s">
        <v>421</v>
      </c>
      <c r="AO350" s="97">
        <v>39538</v>
      </c>
      <c r="AP350" s="211" t="s">
        <v>0</v>
      </c>
      <c r="AQ350" s="99" t="s">
        <v>0</v>
      </c>
      <c r="AR350" s="100"/>
      <c r="AS350" s="101"/>
      <c r="AT350" s="102"/>
      <c r="AU350" s="103"/>
      <c r="AV350" s="104"/>
      <c r="AW350" s="105"/>
      <c r="AX350" s="106"/>
      <c r="AY350" s="106"/>
      <c r="AZ350" s="106"/>
      <c r="BA350" s="106"/>
      <c r="BB350" s="103"/>
      <c r="BC350" s="106"/>
      <c r="BD350" s="106"/>
      <c r="BE350" s="106"/>
      <c r="BF350" s="106"/>
      <c r="BG350" s="106"/>
      <c r="BH350" s="106"/>
      <c r="BI350" s="106"/>
    </row>
    <row r="351" spans="1:61" ht="13.5" hidden="1" customHeight="1" thickBot="1" x14ac:dyDescent="0.25">
      <c r="A351" s="82"/>
      <c r="B351" s="83"/>
      <c r="C351" s="221" t="s">
        <v>744</v>
      </c>
      <c r="D351" s="159" t="s">
        <v>745</v>
      </c>
      <c r="E351" s="117" t="s">
        <v>746</v>
      </c>
      <c r="F351" s="117" t="s">
        <v>787</v>
      </c>
      <c r="G351" s="118">
        <v>4009</v>
      </c>
      <c r="H351" s="159" t="s">
        <v>218</v>
      </c>
      <c r="I351" s="160" t="s">
        <v>219</v>
      </c>
      <c r="J351" s="118">
        <v>11</v>
      </c>
      <c r="K351" s="161" t="s">
        <v>0</v>
      </c>
      <c r="L351" s="88"/>
      <c r="M351" s="162" t="s">
        <v>0</v>
      </c>
      <c r="N351" s="163" t="s">
        <v>0</v>
      </c>
      <c r="O351" s="163" t="s">
        <v>0</v>
      </c>
      <c r="P351" s="163" t="s">
        <v>0</v>
      </c>
      <c r="Q351" s="163" t="s">
        <v>0</v>
      </c>
      <c r="R351" s="164">
        <f>SUM(Tableau8[[#This Row],[Indicative
     /PPE]:[Autre]])</f>
        <v>0</v>
      </c>
      <c r="S351" s="123" t="s">
        <v>0</v>
      </c>
      <c r="T351" s="120" t="s">
        <v>0</v>
      </c>
      <c r="U351" s="120" t="s">
        <v>0</v>
      </c>
      <c r="V351" s="120" t="s">
        <v>0</v>
      </c>
      <c r="W351" s="120" t="s">
        <v>0</v>
      </c>
      <c r="X351" s="122">
        <f t="shared" si="21"/>
        <v>0</v>
      </c>
      <c r="Y351" s="120" t="s">
        <v>0</v>
      </c>
      <c r="Z351" s="120" t="s">
        <v>0</v>
      </c>
      <c r="AA351" s="120" t="s">
        <v>0</v>
      </c>
      <c r="AB351" s="122" t="s">
        <v>0</v>
      </c>
      <c r="AC351" s="123" t="s">
        <v>0</v>
      </c>
      <c r="AD351" s="120" t="s">
        <v>0</v>
      </c>
      <c r="AE351" s="120" t="s">
        <v>0</v>
      </c>
      <c r="AF351" s="145">
        <f t="shared" si="22"/>
        <v>0</v>
      </c>
      <c r="AG351" s="92"/>
      <c r="AH351" s="173">
        <v>28000</v>
      </c>
      <c r="AI351" s="181">
        <v>0</v>
      </c>
      <c r="AJ351" s="181">
        <v>0</v>
      </c>
      <c r="AK351" s="170">
        <f>SUM(Tableau8[[#This Row],[Terrain
(a)]:[Construction
(b)]])</f>
        <v>0</v>
      </c>
      <c r="AL351" s="95"/>
      <c r="AM351" s="223" t="s">
        <v>763</v>
      </c>
      <c r="AN351" s="182" t="s">
        <v>421</v>
      </c>
      <c r="AO351" s="128">
        <v>39538</v>
      </c>
      <c r="AP351" s="129" t="s">
        <v>0</v>
      </c>
      <c r="AQ351" s="130" t="s">
        <v>0</v>
      </c>
      <c r="AR351" s="100"/>
      <c r="AS351" s="131"/>
      <c r="AT351" s="132"/>
      <c r="AU351" s="132"/>
      <c r="AV351" s="133"/>
      <c r="AW351" s="116"/>
      <c r="AX351" s="134"/>
      <c r="AY351" s="134"/>
      <c r="AZ351" s="134"/>
      <c r="BA351" s="134"/>
      <c r="BB351" s="132"/>
      <c r="BC351" s="134"/>
      <c r="BD351" s="134"/>
      <c r="BE351" s="134"/>
      <c r="BF351" s="134"/>
      <c r="BG351" s="134"/>
      <c r="BH351" s="134"/>
      <c r="BI351" s="134"/>
    </row>
    <row r="352" spans="1:61" ht="13.5" hidden="1" customHeight="1" thickBot="1" x14ac:dyDescent="0.25">
      <c r="A352" s="82"/>
      <c r="B352" s="83"/>
      <c r="C352" s="153" t="s">
        <v>788</v>
      </c>
      <c r="D352" s="153" t="s">
        <v>71</v>
      </c>
      <c r="E352" s="84" t="s">
        <v>0</v>
      </c>
      <c r="F352" s="85" t="s">
        <v>789</v>
      </c>
      <c r="G352" s="86" t="s">
        <v>790</v>
      </c>
      <c r="H352" s="153" t="s">
        <v>520</v>
      </c>
      <c r="I352" s="147" t="s">
        <v>86</v>
      </c>
      <c r="J352" s="86" t="s">
        <v>87</v>
      </c>
      <c r="K352" s="154">
        <v>4.5</v>
      </c>
      <c r="L352" s="88"/>
      <c r="M352" s="110">
        <v>110</v>
      </c>
      <c r="N352" s="110" t="s">
        <v>0</v>
      </c>
      <c r="O352" s="110" t="s">
        <v>0</v>
      </c>
      <c r="P352" s="110" t="s">
        <v>0</v>
      </c>
      <c r="Q352" s="110" t="s">
        <v>0</v>
      </c>
      <c r="R352" s="108">
        <f>SUM(Tableau8[[#This Row],[Indicative
     /PPE]:[Autre]])</f>
        <v>110</v>
      </c>
      <c r="S352" s="89" t="s">
        <v>0</v>
      </c>
      <c r="T352" s="89" t="s">
        <v>0</v>
      </c>
      <c r="U352" s="89" t="s">
        <v>0</v>
      </c>
      <c r="V352" s="89" t="s">
        <v>0</v>
      </c>
      <c r="W352" s="89" t="s">
        <v>0</v>
      </c>
      <c r="X352" s="109">
        <f t="shared" si="21"/>
        <v>0</v>
      </c>
      <c r="Y352" s="89" t="s">
        <v>0</v>
      </c>
      <c r="Z352" s="89" t="s">
        <v>0</v>
      </c>
      <c r="AA352" s="89" t="s">
        <v>0</v>
      </c>
      <c r="AB352" s="91" t="s">
        <v>0</v>
      </c>
      <c r="AC352" s="89" t="s">
        <v>0</v>
      </c>
      <c r="AD352" s="89" t="s">
        <v>0</v>
      </c>
      <c r="AE352" s="89" t="s">
        <v>0</v>
      </c>
      <c r="AF352" s="110">
        <f t="shared" si="22"/>
        <v>0</v>
      </c>
      <c r="AG352" s="92"/>
      <c r="AH352" s="111">
        <v>395000</v>
      </c>
      <c r="AI352" s="111">
        <v>0</v>
      </c>
      <c r="AJ352" s="111">
        <v>0</v>
      </c>
      <c r="AK352" s="111">
        <f>SUM(Tableau8[[#This Row],[Terrain
(a)]:[Construction
(b)]])</f>
        <v>0</v>
      </c>
      <c r="AL352" s="95"/>
      <c r="AM352" s="147" t="s">
        <v>791</v>
      </c>
      <c r="AN352" s="157" t="s">
        <v>421</v>
      </c>
      <c r="AO352" s="97">
        <v>40330</v>
      </c>
      <c r="AP352" s="158" t="s">
        <v>0</v>
      </c>
      <c r="AQ352" s="113" t="s">
        <v>0</v>
      </c>
      <c r="AR352" s="100"/>
      <c r="AS352" s="101" t="str">
        <f>Tableau8[[#This Row],[Adresse]]</f>
        <v>Rue Jacob-Brandt 61</v>
      </c>
      <c r="AT352" s="102">
        <v>39013</v>
      </c>
      <c r="AU352" s="102">
        <v>40544</v>
      </c>
      <c r="AV352" s="112">
        <f>Tableau8[[#This Row],[Fin]]-Tableau8[[#This Row],[Début]]</f>
        <v>1531</v>
      </c>
      <c r="AW352" s="84" t="s">
        <v>792</v>
      </c>
      <c r="AX352" s="113" t="s">
        <v>793</v>
      </c>
      <c r="AY352" s="113"/>
      <c r="AZ352" s="113" t="s">
        <v>394</v>
      </c>
      <c r="BA352" s="113" t="s">
        <v>794</v>
      </c>
      <c r="BB352" s="102"/>
      <c r="BC352" s="113"/>
      <c r="BD352" s="113"/>
      <c r="BE352" s="113" t="s">
        <v>131</v>
      </c>
      <c r="BF352" s="113" t="s">
        <v>224</v>
      </c>
      <c r="BG352" s="113"/>
      <c r="BH352" s="113"/>
      <c r="BI352" s="113"/>
    </row>
    <row r="353" spans="1:75" ht="13.5" hidden="1" customHeight="1" thickBot="1" x14ac:dyDescent="0.25">
      <c r="A353" s="82"/>
      <c r="B353" s="83"/>
      <c r="C353" s="153" t="s">
        <v>788</v>
      </c>
      <c r="D353" s="153" t="s">
        <v>71</v>
      </c>
      <c r="E353" s="84" t="s">
        <v>0</v>
      </c>
      <c r="F353" s="85" t="s">
        <v>795</v>
      </c>
      <c r="G353" s="86" t="s">
        <v>796</v>
      </c>
      <c r="H353" s="153" t="s">
        <v>506</v>
      </c>
      <c r="I353" s="147" t="s">
        <v>397</v>
      </c>
      <c r="J353" s="86" t="s">
        <v>80</v>
      </c>
      <c r="K353" s="154">
        <v>4.5</v>
      </c>
      <c r="L353" s="88"/>
      <c r="M353" s="110">
        <v>147</v>
      </c>
      <c r="N353" s="110" t="s">
        <v>0</v>
      </c>
      <c r="O353" s="110" t="s">
        <v>0</v>
      </c>
      <c r="P353" s="110" t="s">
        <v>0</v>
      </c>
      <c r="Q353" s="110" t="s">
        <v>0</v>
      </c>
      <c r="R353" s="108">
        <f>SUM(Tableau8[[#This Row],[Indicative
     /PPE]:[Autre]])</f>
        <v>147</v>
      </c>
      <c r="S353" s="89" t="s">
        <v>0</v>
      </c>
      <c r="T353" s="89" t="s">
        <v>0</v>
      </c>
      <c r="U353" s="89" t="s">
        <v>0</v>
      </c>
      <c r="V353" s="89" t="s">
        <v>0</v>
      </c>
      <c r="W353" s="89" t="s">
        <v>0</v>
      </c>
      <c r="X353" s="109">
        <f t="shared" si="21"/>
        <v>0</v>
      </c>
      <c r="Y353" s="89" t="s">
        <v>0</v>
      </c>
      <c r="Z353" s="89" t="s">
        <v>0</v>
      </c>
      <c r="AA353" s="89" t="s">
        <v>0</v>
      </c>
      <c r="AB353" s="91" t="s">
        <v>0</v>
      </c>
      <c r="AC353" s="89" t="s">
        <v>0</v>
      </c>
      <c r="AD353" s="89" t="s">
        <v>0</v>
      </c>
      <c r="AE353" s="89" t="s">
        <v>0</v>
      </c>
      <c r="AF353" s="110">
        <f t="shared" si="22"/>
        <v>0</v>
      </c>
      <c r="AG353" s="92"/>
      <c r="AH353" s="111">
        <v>455000</v>
      </c>
      <c r="AI353" s="111">
        <v>0</v>
      </c>
      <c r="AJ353" s="111">
        <v>0</v>
      </c>
      <c r="AK353" s="111">
        <f>SUM(Tableau8[[#This Row],[Terrain
(a)]:[Construction
(b)]])</f>
        <v>0</v>
      </c>
      <c r="AL353" s="95"/>
      <c r="AM353" s="147" t="s">
        <v>797</v>
      </c>
      <c r="AN353" s="157" t="s">
        <v>421</v>
      </c>
      <c r="AO353" s="97">
        <v>40165</v>
      </c>
      <c r="AP353" s="158" t="s">
        <v>0</v>
      </c>
      <c r="AQ353" s="113" t="s">
        <v>0</v>
      </c>
      <c r="AR353" s="100"/>
      <c r="AS353" s="101"/>
      <c r="AT353" s="102"/>
      <c r="AU353" s="103"/>
      <c r="AV353" s="104"/>
      <c r="AW353" s="105"/>
      <c r="AX353" s="106"/>
      <c r="AY353" s="106"/>
      <c r="AZ353" s="106"/>
      <c r="BA353" s="106"/>
      <c r="BB353" s="103"/>
      <c r="BC353" s="106"/>
      <c r="BD353" s="106"/>
      <c r="BE353" s="106"/>
      <c r="BF353" s="106"/>
      <c r="BG353" s="106"/>
      <c r="BH353" s="106"/>
      <c r="BI353" s="106"/>
    </row>
    <row r="354" spans="1:75" ht="13.5" hidden="1" customHeight="1" thickBot="1" x14ac:dyDescent="0.25">
      <c r="A354" s="82"/>
      <c r="B354" s="83"/>
      <c r="C354" s="153" t="s">
        <v>788</v>
      </c>
      <c r="D354" s="153" t="s">
        <v>71</v>
      </c>
      <c r="E354" s="84" t="s">
        <v>0</v>
      </c>
      <c r="F354" s="85" t="s">
        <v>798</v>
      </c>
      <c r="G354" s="86" t="s">
        <v>799</v>
      </c>
      <c r="H354" s="153" t="s">
        <v>800</v>
      </c>
      <c r="I354" s="147" t="s">
        <v>801</v>
      </c>
      <c r="J354" s="86" t="s">
        <v>609</v>
      </c>
      <c r="K354" s="154">
        <v>2</v>
      </c>
      <c r="L354" s="88"/>
      <c r="M354" s="110">
        <v>100</v>
      </c>
      <c r="N354" s="110" t="s">
        <v>0</v>
      </c>
      <c r="O354" s="110" t="s">
        <v>0</v>
      </c>
      <c r="P354" s="110" t="s">
        <v>0</v>
      </c>
      <c r="Q354" s="110" t="s">
        <v>0</v>
      </c>
      <c r="R354" s="108">
        <f>SUM(Tableau8[[#This Row],[Indicative
     /PPE]:[Autre]])</f>
        <v>100</v>
      </c>
      <c r="S354" s="89" t="s">
        <v>0</v>
      </c>
      <c r="T354" s="89" t="s">
        <v>0</v>
      </c>
      <c r="U354" s="89" t="s">
        <v>0</v>
      </c>
      <c r="V354" s="89" t="s">
        <v>0</v>
      </c>
      <c r="W354" s="89" t="s">
        <v>0</v>
      </c>
      <c r="X354" s="109">
        <f t="shared" si="21"/>
        <v>0</v>
      </c>
      <c r="Y354" s="89" t="s">
        <v>0</v>
      </c>
      <c r="Z354" s="89" t="s">
        <v>0</v>
      </c>
      <c r="AA354" s="89" t="s">
        <v>0</v>
      </c>
      <c r="AB354" s="91" t="s">
        <v>0</v>
      </c>
      <c r="AC354" s="89" t="s">
        <v>0</v>
      </c>
      <c r="AD354" s="89" t="s">
        <v>0</v>
      </c>
      <c r="AE354" s="89" t="s">
        <v>0</v>
      </c>
      <c r="AF354" s="110">
        <f t="shared" si="22"/>
        <v>0</v>
      </c>
      <c r="AG354" s="92"/>
      <c r="AH354" s="111">
        <v>335000</v>
      </c>
      <c r="AI354" s="111">
        <v>0</v>
      </c>
      <c r="AJ354" s="111">
        <v>0</v>
      </c>
      <c r="AK354" s="111">
        <f>SUM(Tableau8[[#This Row],[Terrain
(a)]:[Construction
(b)]])</f>
        <v>0</v>
      </c>
      <c r="AL354" s="95"/>
      <c r="AM354" s="147" t="s">
        <v>802</v>
      </c>
      <c r="AN354" s="157" t="s">
        <v>421</v>
      </c>
      <c r="AO354" s="97">
        <v>40209</v>
      </c>
      <c r="AP354" s="158" t="s">
        <v>0</v>
      </c>
      <c r="AQ354" s="113" t="s">
        <v>0</v>
      </c>
      <c r="AR354" s="100"/>
      <c r="AS354" s="101"/>
      <c r="AT354" s="102"/>
      <c r="AU354" s="103"/>
      <c r="AV354" s="104"/>
      <c r="AW354" s="105"/>
      <c r="AX354" s="106"/>
      <c r="AY354" s="106"/>
      <c r="AZ354" s="106"/>
      <c r="BA354" s="106"/>
      <c r="BB354" s="103"/>
      <c r="BC354" s="106"/>
      <c r="BD354" s="106"/>
      <c r="BE354" s="106"/>
      <c r="BF354" s="106"/>
      <c r="BG354" s="106"/>
      <c r="BH354" s="106"/>
      <c r="BI354" s="106"/>
    </row>
    <row r="355" spans="1:75" ht="13.5" hidden="1" customHeight="1" thickBot="1" x14ac:dyDescent="0.25">
      <c r="A355" s="82"/>
      <c r="B355" s="83"/>
      <c r="C355" s="153" t="s">
        <v>788</v>
      </c>
      <c r="D355" s="153" t="s">
        <v>71</v>
      </c>
      <c r="E355" s="84" t="s">
        <v>0</v>
      </c>
      <c r="F355" s="85" t="s">
        <v>803</v>
      </c>
      <c r="G355" s="86" t="s">
        <v>804</v>
      </c>
      <c r="H355" s="153" t="s">
        <v>506</v>
      </c>
      <c r="I355" s="147" t="s">
        <v>805</v>
      </c>
      <c r="J355" s="113" t="s">
        <v>661</v>
      </c>
      <c r="K355" s="154">
        <v>3.5</v>
      </c>
      <c r="L355" s="88"/>
      <c r="M355" s="110">
        <v>114</v>
      </c>
      <c r="N355" s="110" t="s">
        <v>0</v>
      </c>
      <c r="O355" s="110" t="s">
        <v>0</v>
      </c>
      <c r="P355" s="110" t="s">
        <v>0</v>
      </c>
      <c r="Q355" s="110" t="s">
        <v>0</v>
      </c>
      <c r="R355" s="108">
        <f>SUM(Tableau8[[#This Row],[Indicative
     /PPE]:[Autre]])</f>
        <v>114</v>
      </c>
      <c r="S355" s="89" t="s">
        <v>0</v>
      </c>
      <c r="T355" s="89" t="s">
        <v>0</v>
      </c>
      <c r="U355" s="89" t="s">
        <v>0</v>
      </c>
      <c r="V355" s="89" t="s">
        <v>0</v>
      </c>
      <c r="W355" s="89" t="s">
        <v>0</v>
      </c>
      <c r="X355" s="109">
        <f t="shared" si="21"/>
        <v>0</v>
      </c>
      <c r="Y355" s="89" t="s">
        <v>0</v>
      </c>
      <c r="Z355" s="89" t="s">
        <v>0</v>
      </c>
      <c r="AA355" s="89" t="s">
        <v>0</v>
      </c>
      <c r="AB355" s="91" t="s">
        <v>0</v>
      </c>
      <c r="AC355" s="89" t="s">
        <v>0</v>
      </c>
      <c r="AD355" s="89" t="s">
        <v>0</v>
      </c>
      <c r="AE355" s="89" t="s">
        <v>0</v>
      </c>
      <c r="AF355" s="110">
        <f t="shared" si="22"/>
        <v>0</v>
      </c>
      <c r="AG355" s="92"/>
      <c r="AH355" s="111">
        <v>365000</v>
      </c>
      <c r="AI355" s="111">
        <v>0</v>
      </c>
      <c r="AJ355" s="111">
        <v>0</v>
      </c>
      <c r="AK355" s="111">
        <f>SUM(Tableau8[[#This Row],[Terrain
(a)]:[Construction
(b)]])</f>
        <v>0</v>
      </c>
      <c r="AL355" s="95"/>
      <c r="AM355" s="147" t="s">
        <v>806</v>
      </c>
      <c r="AN355" s="157" t="s">
        <v>421</v>
      </c>
      <c r="AO355" s="97">
        <v>39801</v>
      </c>
      <c r="AP355" s="158" t="s">
        <v>0</v>
      </c>
      <c r="AQ355" s="113" t="s">
        <v>0</v>
      </c>
      <c r="AR355" s="100"/>
      <c r="AS355" s="101"/>
      <c r="AT355" s="102"/>
      <c r="AU355" s="103"/>
      <c r="AV355" s="104"/>
      <c r="AW355" s="105"/>
      <c r="AX355" s="106"/>
      <c r="AY355" s="106"/>
      <c r="AZ355" s="106"/>
      <c r="BA355" s="106"/>
      <c r="BB355" s="103"/>
      <c r="BC355" s="106"/>
      <c r="BD355" s="106"/>
      <c r="BE355" s="106"/>
      <c r="BF355" s="106"/>
      <c r="BG355" s="106"/>
      <c r="BH355" s="106"/>
      <c r="BI355" s="106"/>
    </row>
    <row r="356" spans="1:75" ht="13.5" hidden="1" customHeight="1" thickBot="1" x14ac:dyDescent="0.25">
      <c r="A356" s="82"/>
      <c r="B356" s="83"/>
      <c r="C356" s="153" t="s">
        <v>788</v>
      </c>
      <c r="D356" s="153" t="s">
        <v>71</v>
      </c>
      <c r="E356" s="84" t="s">
        <v>0</v>
      </c>
      <c r="F356" s="85" t="s">
        <v>807</v>
      </c>
      <c r="G356" s="86" t="s">
        <v>808</v>
      </c>
      <c r="H356" s="153" t="s">
        <v>520</v>
      </c>
      <c r="I356" s="147" t="s">
        <v>142</v>
      </c>
      <c r="J356" s="86" t="s">
        <v>87</v>
      </c>
      <c r="K356" s="154">
        <v>4.5</v>
      </c>
      <c r="L356" s="88"/>
      <c r="M356" s="110">
        <v>136</v>
      </c>
      <c r="N356" s="110" t="s">
        <v>0</v>
      </c>
      <c r="O356" s="110" t="s">
        <v>0</v>
      </c>
      <c r="P356" s="110" t="s">
        <v>0</v>
      </c>
      <c r="Q356" s="110" t="s">
        <v>0</v>
      </c>
      <c r="R356" s="108">
        <f>SUM(Tableau8[[#This Row],[Indicative
     /PPE]:[Autre]])</f>
        <v>136</v>
      </c>
      <c r="S356" s="89" t="s">
        <v>0</v>
      </c>
      <c r="T356" s="89" t="s">
        <v>0</v>
      </c>
      <c r="U356" s="89" t="s">
        <v>0</v>
      </c>
      <c r="V356" s="89" t="s">
        <v>0</v>
      </c>
      <c r="W356" s="89" t="s">
        <v>0</v>
      </c>
      <c r="X356" s="109">
        <f t="shared" si="21"/>
        <v>0</v>
      </c>
      <c r="Y356" s="89" t="s">
        <v>0</v>
      </c>
      <c r="Z356" s="89" t="s">
        <v>0</v>
      </c>
      <c r="AA356" s="89" t="s">
        <v>0</v>
      </c>
      <c r="AB356" s="91" t="s">
        <v>0</v>
      </c>
      <c r="AC356" s="89" t="s">
        <v>0</v>
      </c>
      <c r="AD356" s="89" t="s">
        <v>0</v>
      </c>
      <c r="AE356" s="89" t="s">
        <v>0</v>
      </c>
      <c r="AF356" s="110">
        <f t="shared" si="22"/>
        <v>0</v>
      </c>
      <c r="AG356" s="92"/>
      <c r="AH356" s="111">
        <v>465000</v>
      </c>
      <c r="AI356" s="111">
        <v>0</v>
      </c>
      <c r="AJ356" s="111">
        <v>0</v>
      </c>
      <c r="AK356" s="111">
        <f>SUM(Tableau8[[#This Row],[Terrain
(a)]:[Construction
(b)]])</f>
        <v>0</v>
      </c>
      <c r="AL356" s="95"/>
      <c r="AM356" s="147" t="s">
        <v>809</v>
      </c>
      <c r="AN356" s="157" t="s">
        <v>421</v>
      </c>
      <c r="AO356" s="97">
        <v>39903</v>
      </c>
      <c r="AP356" s="158" t="s">
        <v>0</v>
      </c>
      <c r="AQ356" s="113" t="s">
        <v>0</v>
      </c>
      <c r="AR356" s="100"/>
      <c r="AS356" s="101"/>
      <c r="AT356" s="102"/>
      <c r="AU356" s="103"/>
      <c r="AV356" s="104"/>
      <c r="AW356" s="105"/>
      <c r="AX356" s="106"/>
      <c r="AY356" s="106"/>
      <c r="AZ356" s="106"/>
      <c r="BA356" s="106"/>
      <c r="BB356" s="103"/>
      <c r="BC356" s="106"/>
      <c r="BD356" s="106"/>
      <c r="BE356" s="106"/>
      <c r="BF356" s="106"/>
      <c r="BG356" s="106"/>
      <c r="BH356" s="106"/>
      <c r="BI356" s="106"/>
    </row>
    <row r="357" spans="1:75" ht="13.5" hidden="1" customHeight="1" thickBot="1" x14ac:dyDescent="0.25">
      <c r="A357" s="82"/>
      <c r="B357" s="83"/>
      <c r="C357" s="153" t="s">
        <v>788</v>
      </c>
      <c r="D357" s="153" t="s">
        <v>71</v>
      </c>
      <c r="E357" s="84" t="s">
        <v>0</v>
      </c>
      <c r="F357" s="85" t="s">
        <v>810</v>
      </c>
      <c r="G357" s="86" t="s">
        <v>811</v>
      </c>
      <c r="H357" s="153" t="s">
        <v>520</v>
      </c>
      <c r="I357" s="147" t="s">
        <v>102</v>
      </c>
      <c r="J357" s="86" t="s">
        <v>87</v>
      </c>
      <c r="K357" s="154">
        <v>5.5</v>
      </c>
      <c r="L357" s="88"/>
      <c r="M357" s="110">
        <v>116</v>
      </c>
      <c r="N357" s="110" t="s">
        <v>0</v>
      </c>
      <c r="O357" s="110" t="s">
        <v>0</v>
      </c>
      <c r="P357" s="110" t="s">
        <v>0</v>
      </c>
      <c r="Q357" s="110" t="s">
        <v>0</v>
      </c>
      <c r="R357" s="108">
        <f>SUM(Tableau8[[#This Row],[Indicative
     /PPE]:[Autre]])</f>
        <v>116</v>
      </c>
      <c r="S357" s="89" t="s">
        <v>0</v>
      </c>
      <c r="T357" s="89" t="s">
        <v>0</v>
      </c>
      <c r="U357" s="89" t="s">
        <v>0</v>
      </c>
      <c r="V357" s="89" t="s">
        <v>0</v>
      </c>
      <c r="W357" s="89" t="s">
        <v>0</v>
      </c>
      <c r="X357" s="109">
        <f t="shared" si="21"/>
        <v>0</v>
      </c>
      <c r="Y357" s="89" t="s">
        <v>0</v>
      </c>
      <c r="Z357" s="89" t="s">
        <v>0</v>
      </c>
      <c r="AA357" s="89" t="s">
        <v>0</v>
      </c>
      <c r="AB357" s="91" t="s">
        <v>0</v>
      </c>
      <c r="AC357" s="89" t="s">
        <v>0</v>
      </c>
      <c r="AD357" s="89" t="s">
        <v>0</v>
      </c>
      <c r="AE357" s="89" t="s">
        <v>0</v>
      </c>
      <c r="AF357" s="110">
        <f t="shared" si="22"/>
        <v>0</v>
      </c>
      <c r="AG357" s="92"/>
      <c r="AH357" s="111">
        <v>380000</v>
      </c>
      <c r="AI357" s="111">
        <v>0</v>
      </c>
      <c r="AJ357" s="111">
        <v>0</v>
      </c>
      <c r="AK357" s="111">
        <f>SUM(Tableau8[[#This Row],[Terrain
(a)]:[Construction
(b)]])</f>
        <v>0</v>
      </c>
      <c r="AL357" s="95"/>
      <c r="AM357" s="147" t="s">
        <v>812</v>
      </c>
      <c r="AN357" s="157" t="s">
        <v>421</v>
      </c>
      <c r="AO357" s="97">
        <v>39782</v>
      </c>
      <c r="AP357" s="158" t="s">
        <v>0</v>
      </c>
      <c r="AQ357" s="113" t="s">
        <v>0</v>
      </c>
      <c r="AR357" s="100"/>
      <c r="AS357" s="101"/>
      <c r="AT357" s="102"/>
      <c r="AU357" s="103"/>
      <c r="AV357" s="104"/>
      <c r="AW357" s="105"/>
      <c r="AX357" s="106"/>
      <c r="AY357" s="106"/>
      <c r="AZ357" s="106"/>
      <c r="BA357" s="106"/>
      <c r="BB357" s="103"/>
      <c r="BC357" s="106"/>
      <c r="BD357" s="106"/>
      <c r="BE357" s="106"/>
      <c r="BF357" s="106"/>
      <c r="BG357" s="106"/>
      <c r="BH357" s="106"/>
      <c r="BI357" s="106"/>
    </row>
    <row r="358" spans="1:75" ht="13.5" hidden="1" customHeight="1" thickBot="1" x14ac:dyDescent="0.25">
      <c r="A358" s="82"/>
      <c r="B358" s="83"/>
      <c r="C358" s="153" t="s">
        <v>788</v>
      </c>
      <c r="D358" s="153" t="s">
        <v>71</v>
      </c>
      <c r="E358" s="84" t="s">
        <v>0</v>
      </c>
      <c r="F358" s="85" t="s">
        <v>813</v>
      </c>
      <c r="G358" s="86" t="s">
        <v>814</v>
      </c>
      <c r="H358" s="153" t="s">
        <v>520</v>
      </c>
      <c r="I358" s="147" t="s">
        <v>102</v>
      </c>
      <c r="J358" s="86" t="s">
        <v>80</v>
      </c>
      <c r="K358" s="154">
        <v>4.5</v>
      </c>
      <c r="L358" s="88"/>
      <c r="M358" s="110">
        <v>144</v>
      </c>
      <c r="N358" s="110" t="s">
        <v>0</v>
      </c>
      <c r="O358" s="110" t="s">
        <v>0</v>
      </c>
      <c r="P358" s="110" t="s">
        <v>0</v>
      </c>
      <c r="Q358" s="110" t="s">
        <v>0</v>
      </c>
      <c r="R358" s="108">
        <f>SUM(Tableau8[[#This Row],[Indicative
     /PPE]:[Autre]])</f>
        <v>144</v>
      </c>
      <c r="S358" s="89" t="s">
        <v>0</v>
      </c>
      <c r="T358" s="89" t="s">
        <v>0</v>
      </c>
      <c r="U358" s="89" t="s">
        <v>0</v>
      </c>
      <c r="V358" s="89" t="s">
        <v>0</v>
      </c>
      <c r="W358" s="89" t="s">
        <v>0</v>
      </c>
      <c r="X358" s="109">
        <f t="shared" si="21"/>
        <v>0</v>
      </c>
      <c r="Y358" s="89" t="s">
        <v>0</v>
      </c>
      <c r="Z358" s="89" t="s">
        <v>0</v>
      </c>
      <c r="AA358" s="89" t="s">
        <v>0</v>
      </c>
      <c r="AB358" s="91" t="s">
        <v>0</v>
      </c>
      <c r="AC358" s="89" t="s">
        <v>0</v>
      </c>
      <c r="AD358" s="89" t="s">
        <v>0</v>
      </c>
      <c r="AE358" s="89" t="s">
        <v>0</v>
      </c>
      <c r="AF358" s="110">
        <f t="shared" si="22"/>
        <v>0</v>
      </c>
      <c r="AG358" s="92"/>
      <c r="AH358" s="111">
        <v>515000</v>
      </c>
      <c r="AI358" s="111">
        <v>0</v>
      </c>
      <c r="AJ358" s="111">
        <v>0</v>
      </c>
      <c r="AK358" s="111">
        <f>SUM(Tableau8[[#This Row],[Terrain
(a)]:[Construction
(b)]])</f>
        <v>0</v>
      </c>
      <c r="AL358" s="95"/>
      <c r="AM358" s="147" t="s">
        <v>815</v>
      </c>
      <c r="AN358" s="157" t="s">
        <v>421</v>
      </c>
      <c r="AO358" s="97">
        <v>39801</v>
      </c>
      <c r="AP358" s="158" t="s">
        <v>0</v>
      </c>
      <c r="AQ358" s="113" t="s">
        <v>0</v>
      </c>
      <c r="AR358" s="100"/>
      <c r="AS358" s="101"/>
      <c r="AT358" s="102"/>
      <c r="AU358" s="103"/>
      <c r="AV358" s="104"/>
      <c r="AW358" s="105"/>
      <c r="AX358" s="106"/>
      <c r="AY358" s="106"/>
      <c r="AZ358" s="106"/>
      <c r="BA358" s="106"/>
      <c r="BB358" s="103"/>
      <c r="BC358" s="106"/>
      <c r="BD358" s="106"/>
      <c r="BE358" s="106"/>
      <c r="BF358" s="106"/>
      <c r="BG358" s="106"/>
      <c r="BH358" s="106"/>
      <c r="BI358" s="106"/>
    </row>
    <row r="359" spans="1:75" ht="13.5" hidden="1" thickBot="1" x14ac:dyDescent="0.25">
      <c r="A359" s="82"/>
      <c r="B359" s="83"/>
      <c r="C359" s="153" t="s">
        <v>788</v>
      </c>
      <c r="D359" s="153" t="s">
        <v>71</v>
      </c>
      <c r="E359" s="84" t="s">
        <v>0</v>
      </c>
      <c r="F359" s="85" t="s">
        <v>816</v>
      </c>
      <c r="G359" s="86" t="s">
        <v>817</v>
      </c>
      <c r="H359" s="153" t="s">
        <v>506</v>
      </c>
      <c r="I359" s="147" t="s">
        <v>818</v>
      </c>
      <c r="J359" s="86" t="s">
        <v>193</v>
      </c>
      <c r="K359" s="154">
        <v>3.5</v>
      </c>
      <c r="L359" s="88"/>
      <c r="M359" s="110">
        <v>106</v>
      </c>
      <c r="N359" s="110" t="s">
        <v>0</v>
      </c>
      <c r="O359" s="110" t="s">
        <v>0</v>
      </c>
      <c r="P359" s="110" t="s">
        <v>0</v>
      </c>
      <c r="Q359" s="110" t="s">
        <v>0</v>
      </c>
      <c r="R359" s="108">
        <f>SUM(Tableau8[[#This Row],[Indicative
     /PPE]:[Autre]])</f>
        <v>106</v>
      </c>
      <c r="S359" s="89" t="s">
        <v>0</v>
      </c>
      <c r="T359" s="89" t="s">
        <v>0</v>
      </c>
      <c r="U359" s="89" t="s">
        <v>0</v>
      </c>
      <c r="V359" s="89" t="s">
        <v>0</v>
      </c>
      <c r="W359" s="89" t="s">
        <v>0</v>
      </c>
      <c r="X359" s="109">
        <f t="shared" si="21"/>
        <v>0</v>
      </c>
      <c r="Y359" s="89" t="s">
        <v>0</v>
      </c>
      <c r="Z359" s="89" t="s">
        <v>0</v>
      </c>
      <c r="AA359" s="89" t="s">
        <v>0</v>
      </c>
      <c r="AB359" s="91" t="s">
        <v>0</v>
      </c>
      <c r="AC359" s="89" t="s">
        <v>0</v>
      </c>
      <c r="AD359" s="89" t="s">
        <v>0</v>
      </c>
      <c r="AE359" s="89" t="s">
        <v>0</v>
      </c>
      <c r="AF359" s="110">
        <f t="shared" si="22"/>
        <v>0</v>
      </c>
      <c r="AG359" s="92"/>
      <c r="AH359" s="111">
        <v>345000</v>
      </c>
      <c r="AI359" s="111">
        <v>0</v>
      </c>
      <c r="AJ359" s="111">
        <v>0</v>
      </c>
      <c r="AK359" s="111">
        <f>SUM(Tableau8[[#This Row],[Terrain
(a)]:[Construction
(b)]])</f>
        <v>0</v>
      </c>
      <c r="AL359" s="95"/>
      <c r="AM359" s="147" t="s">
        <v>106</v>
      </c>
      <c r="AN359" s="157" t="s">
        <v>421</v>
      </c>
      <c r="AO359" s="97">
        <v>39801</v>
      </c>
      <c r="AP359" s="158" t="s">
        <v>0</v>
      </c>
      <c r="AQ359" s="113" t="s">
        <v>0</v>
      </c>
      <c r="AR359" s="100"/>
      <c r="AS359" s="101"/>
      <c r="AT359" s="102"/>
      <c r="AU359" s="103"/>
      <c r="AV359" s="104"/>
      <c r="AW359" s="105"/>
      <c r="AX359" s="106"/>
      <c r="AY359" s="106"/>
      <c r="AZ359" s="106"/>
      <c r="BA359" s="106"/>
      <c r="BB359" s="103"/>
      <c r="BC359" s="106"/>
      <c r="BD359" s="106"/>
      <c r="BE359" s="106"/>
      <c r="BF359" s="106"/>
      <c r="BG359" s="106"/>
      <c r="BH359" s="106"/>
      <c r="BI359" s="106"/>
    </row>
    <row r="360" spans="1:75" ht="13.5" hidden="1" thickBot="1" x14ac:dyDescent="0.25">
      <c r="A360" s="82"/>
      <c r="B360" s="83"/>
      <c r="C360" s="153" t="s">
        <v>788</v>
      </c>
      <c r="D360" s="153" t="s">
        <v>71</v>
      </c>
      <c r="E360" s="84" t="s">
        <v>0</v>
      </c>
      <c r="F360" s="85" t="s">
        <v>819</v>
      </c>
      <c r="G360" s="86" t="s">
        <v>820</v>
      </c>
      <c r="H360" s="153" t="s">
        <v>520</v>
      </c>
      <c r="I360" s="147" t="s">
        <v>109</v>
      </c>
      <c r="J360" s="86" t="s">
        <v>87</v>
      </c>
      <c r="K360" s="154">
        <v>4.5</v>
      </c>
      <c r="L360" s="88"/>
      <c r="M360" s="110">
        <v>117</v>
      </c>
      <c r="N360" s="110" t="s">
        <v>0</v>
      </c>
      <c r="O360" s="110" t="s">
        <v>0</v>
      </c>
      <c r="P360" s="110" t="s">
        <v>0</v>
      </c>
      <c r="Q360" s="110" t="s">
        <v>0</v>
      </c>
      <c r="R360" s="108">
        <f>SUM(Tableau8[[#This Row],[Indicative
     /PPE]:[Autre]])</f>
        <v>117</v>
      </c>
      <c r="S360" s="89" t="s">
        <v>0</v>
      </c>
      <c r="T360" s="89" t="s">
        <v>0</v>
      </c>
      <c r="U360" s="89" t="s">
        <v>0</v>
      </c>
      <c r="V360" s="89" t="s">
        <v>0</v>
      </c>
      <c r="W360" s="89" t="s">
        <v>0</v>
      </c>
      <c r="X360" s="109">
        <f t="shared" si="21"/>
        <v>0</v>
      </c>
      <c r="Y360" s="89" t="s">
        <v>0</v>
      </c>
      <c r="Z360" s="89" t="s">
        <v>0</v>
      </c>
      <c r="AA360" s="89" t="s">
        <v>0</v>
      </c>
      <c r="AB360" s="91" t="s">
        <v>0</v>
      </c>
      <c r="AC360" s="89" t="s">
        <v>0</v>
      </c>
      <c r="AD360" s="89" t="s">
        <v>0</v>
      </c>
      <c r="AE360" s="89" t="s">
        <v>0</v>
      </c>
      <c r="AF360" s="110">
        <f t="shared" si="22"/>
        <v>0</v>
      </c>
      <c r="AG360" s="92"/>
      <c r="AH360" s="111">
        <v>385000</v>
      </c>
      <c r="AI360" s="111">
        <v>0</v>
      </c>
      <c r="AJ360" s="111">
        <v>0</v>
      </c>
      <c r="AK360" s="111">
        <f>SUM(Tableau8[[#This Row],[Terrain
(a)]:[Construction
(b)]])</f>
        <v>0</v>
      </c>
      <c r="AL360" s="95"/>
      <c r="AM360" s="147" t="s">
        <v>821</v>
      </c>
      <c r="AN360" s="157" t="s">
        <v>421</v>
      </c>
      <c r="AO360" s="97">
        <v>39903</v>
      </c>
      <c r="AP360" s="158" t="s">
        <v>0</v>
      </c>
      <c r="AQ360" s="113" t="s">
        <v>0</v>
      </c>
      <c r="AR360" s="100"/>
      <c r="AS360" s="101"/>
      <c r="AT360" s="102"/>
      <c r="AU360" s="103"/>
      <c r="AV360" s="104"/>
      <c r="AW360" s="105"/>
      <c r="AX360" s="106"/>
      <c r="AY360" s="106"/>
      <c r="AZ360" s="106"/>
      <c r="BA360" s="106"/>
      <c r="BB360" s="103"/>
      <c r="BC360" s="106"/>
      <c r="BD360" s="106"/>
      <c r="BE360" s="106"/>
      <c r="BF360" s="106"/>
      <c r="BG360" s="106"/>
      <c r="BH360" s="106"/>
      <c r="BI360" s="106"/>
    </row>
    <row r="361" spans="1:75" ht="13.5" hidden="1" thickBot="1" x14ac:dyDescent="0.25">
      <c r="A361" s="82"/>
      <c r="B361" s="83"/>
      <c r="C361" s="153" t="s">
        <v>788</v>
      </c>
      <c r="D361" s="153" t="s">
        <v>71</v>
      </c>
      <c r="E361" s="84" t="s">
        <v>0</v>
      </c>
      <c r="F361" s="85" t="s">
        <v>822</v>
      </c>
      <c r="G361" s="86" t="s">
        <v>823</v>
      </c>
      <c r="H361" s="153" t="s">
        <v>520</v>
      </c>
      <c r="I361" s="147" t="s">
        <v>109</v>
      </c>
      <c r="J361" s="86" t="s">
        <v>80</v>
      </c>
      <c r="K361" s="154">
        <v>5.5</v>
      </c>
      <c r="L361" s="88"/>
      <c r="M361" s="110">
        <v>142</v>
      </c>
      <c r="N361" s="110" t="s">
        <v>0</v>
      </c>
      <c r="O361" s="110" t="s">
        <v>0</v>
      </c>
      <c r="P361" s="110" t="s">
        <v>0</v>
      </c>
      <c r="Q361" s="110" t="s">
        <v>0</v>
      </c>
      <c r="R361" s="108">
        <f>SUM(Tableau8[[#This Row],[Indicative
     /PPE]:[Autre]])</f>
        <v>142</v>
      </c>
      <c r="S361" s="89" t="s">
        <v>0</v>
      </c>
      <c r="T361" s="89" t="s">
        <v>0</v>
      </c>
      <c r="U361" s="89" t="s">
        <v>0</v>
      </c>
      <c r="V361" s="89" t="s">
        <v>0</v>
      </c>
      <c r="W361" s="89" t="s">
        <v>0</v>
      </c>
      <c r="X361" s="109">
        <f t="shared" si="21"/>
        <v>0</v>
      </c>
      <c r="Y361" s="89" t="s">
        <v>0</v>
      </c>
      <c r="Z361" s="89" t="s">
        <v>0</v>
      </c>
      <c r="AA361" s="89" t="s">
        <v>0</v>
      </c>
      <c r="AB361" s="91" t="s">
        <v>0</v>
      </c>
      <c r="AC361" s="89" t="s">
        <v>0</v>
      </c>
      <c r="AD361" s="89" t="s">
        <v>0</v>
      </c>
      <c r="AE361" s="89" t="s">
        <v>0</v>
      </c>
      <c r="AF361" s="110">
        <f t="shared" si="22"/>
        <v>0</v>
      </c>
      <c r="AG361" s="92"/>
      <c r="AH361" s="111">
        <v>475000</v>
      </c>
      <c r="AI361" s="111">
        <v>0</v>
      </c>
      <c r="AJ361" s="111">
        <v>0</v>
      </c>
      <c r="AK361" s="111">
        <f>SUM(Tableau8[[#This Row],[Terrain
(a)]:[Construction
(b)]])</f>
        <v>0</v>
      </c>
      <c r="AL361" s="95"/>
      <c r="AM361" s="147" t="s">
        <v>824</v>
      </c>
      <c r="AN361" s="157" t="s">
        <v>421</v>
      </c>
      <c r="AO361" s="97">
        <v>39899</v>
      </c>
      <c r="AP361" s="158" t="s">
        <v>0</v>
      </c>
      <c r="AQ361" s="113" t="s">
        <v>0</v>
      </c>
      <c r="AR361" s="100"/>
      <c r="AS361" s="101"/>
      <c r="AT361" s="102"/>
      <c r="AU361" s="103"/>
      <c r="AV361" s="104"/>
      <c r="AW361" s="105"/>
      <c r="AX361" s="106"/>
      <c r="AY361" s="106"/>
      <c r="AZ361" s="106"/>
      <c r="BA361" s="106"/>
      <c r="BB361" s="103"/>
      <c r="BC361" s="106"/>
      <c r="BD361" s="106"/>
      <c r="BE361" s="106"/>
      <c r="BF361" s="106"/>
      <c r="BG361" s="106"/>
      <c r="BH361" s="106"/>
      <c r="BI361" s="106"/>
    </row>
    <row r="362" spans="1:75" ht="13.5" hidden="1" thickBot="1" x14ac:dyDescent="0.25">
      <c r="A362" s="82"/>
      <c r="B362" s="83"/>
      <c r="C362" s="153" t="s">
        <v>788</v>
      </c>
      <c r="D362" s="153" t="s">
        <v>71</v>
      </c>
      <c r="E362" s="84" t="s">
        <v>0</v>
      </c>
      <c r="F362" s="85" t="s">
        <v>825</v>
      </c>
      <c r="G362" s="86" t="s">
        <v>826</v>
      </c>
      <c r="H362" s="153" t="s">
        <v>827</v>
      </c>
      <c r="I362" s="147" t="s">
        <v>828</v>
      </c>
      <c r="J362" s="86" t="s">
        <v>87</v>
      </c>
      <c r="K362" s="154">
        <v>3.5</v>
      </c>
      <c r="L362" s="88"/>
      <c r="M362" s="110">
        <v>143</v>
      </c>
      <c r="N362" s="110" t="s">
        <v>0</v>
      </c>
      <c r="O362" s="110" t="s">
        <v>0</v>
      </c>
      <c r="P362" s="110" t="s">
        <v>0</v>
      </c>
      <c r="Q362" s="110" t="s">
        <v>0</v>
      </c>
      <c r="R362" s="108">
        <f>SUM(Tableau8[[#This Row],[Indicative
     /PPE]:[Autre]])</f>
        <v>143</v>
      </c>
      <c r="S362" s="89" t="s">
        <v>0</v>
      </c>
      <c r="T362" s="89" t="s">
        <v>0</v>
      </c>
      <c r="U362" s="89" t="s">
        <v>0</v>
      </c>
      <c r="V362" s="89" t="s">
        <v>0</v>
      </c>
      <c r="W362" s="89" t="s">
        <v>0</v>
      </c>
      <c r="X362" s="109">
        <f t="shared" si="21"/>
        <v>0</v>
      </c>
      <c r="Y362" s="89" t="s">
        <v>0</v>
      </c>
      <c r="Z362" s="89" t="s">
        <v>0</v>
      </c>
      <c r="AA362" s="89" t="s">
        <v>0</v>
      </c>
      <c r="AB362" s="91" t="s">
        <v>0</v>
      </c>
      <c r="AC362" s="89" t="s">
        <v>0</v>
      </c>
      <c r="AD362" s="89" t="s">
        <v>0</v>
      </c>
      <c r="AE362" s="89" t="s">
        <v>0</v>
      </c>
      <c r="AF362" s="110">
        <f t="shared" si="22"/>
        <v>0</v>
      </c>
      <c r="AG362" s="92"/>
      <c r="AH362" s="111">
        <v>475000</v>
      </c>
      <c r="AI362" s="111">
        <v>0</v>
      </c>
      <c r="AJ362" s="111">
        <v>0</v>
      </c>
      <c r="AK362" s="111">
        <f>SUM(Tableau8[[#This Row],[Terrain
(a)]:[Construction
(b)]])</f>
        <v>0</v>
      </c>
      <c r="AL362" s="95"/>
      <c r="AM362" s="147" t="s">
        <v>824</v>
      </c>
      <c r="AN362" s="157" t="s">
        <v>421</v>
      </c>
      <c r="AO362" s="97">
        <v>39900</v>
      </c>
      <c r="AP362" s="158" t="s">
        <v>0</v>
      </c>
      <c r="AQ362" s="113" t="s">
        <v>0</v>
      </c>
      <c r="AR362" s="100"/>
      <c r="AS362" s="101"/>
      <c r="AT362" s="102"/>
      <c r="AU362" s="103"/>
      <c r="AV362" s="104"/>
      <c r="AW362" s="105"/>
      <c r="AX362" s="106"/>
      <c r="AY362" s="106"/>
      <c r="AZ362" s="106"/>
      <c r="BA362" s="106"/>
      <c r="BB362" s="103"/>
      <c r="BC362" s="106"/>
      <c r="BD362" s="106"/>
      <c r="BE362" s="106"/>
      <c r="BF362" s="106"/>
      <c r="BG362" s="106"/>
      <c r="BH362" s="106"/>
      <c r="BI362" s="106"/>
    </row>
    <row r="363" spans="1:75" s="215" customFormat="1" ht="13.5" hidden="1" thickBot="1" x14ac:dyDescent="0.25">
      <c r="A363" s="250"/>
      <c r="B363" s="251"/>
      <c r="C363" s="252" t="s">
        <v>788</v>
      </c>
      <c r="D363" s="153" t="s">
        <v>71</v>
      </c>
      <c r="E363" s="84" t="s">
        <v>0</v>
      </c>
      <c r="F363" s="85" t="s">
        <v>829</v>
      </c>
      <c r="G363" s="86" t="s">
        <v>830</v>
      </c>
      <c r="H363" s="153" t="s">
        <v>827</v>
      </c>
      <c r="I363" s="147" t="s">
        <v>828</v>
      </c>
      <c r="J363" s="86" t="s">
        <v>80</v>
      </c>
      <c r="K363" s="154">
        <v>5.5</v>
      </c>
      <c r="L363" s="88"/>
      <c r="M363" s="110">
        <v>144</v>
      </c>
      <c r="N363" s="110" t="s">
        <v>0</v>
      </c>
      <c r="O363" s="110" t="s">
        <v>0</v>
      </c>
      <c r="P363" s="110" t="s">
        <v>0</v>
      </c>
      <c r="Q363" s="110" t="s">
        <v>0</v>
      </c>
      <c r="R363" s="108">
        <f>SUM(Tableau8[[#This Row],[Indicative
     /PPE]:[Autre]])</f>
        <v>144</v>
      </c>
      <c r="S363" s="89" t="s">
        <v>0</v>
      </c>
      <c r="T363" s="89" t="s">
        <v>0</v>
      </c>
      <c r="U363" s="89" t="s">
        <v>0</v>
      </c>
      <c r="V363" s="89" t="s">
        <v>0</v>
      </c>
      <c r="W363" s="89" t="s">
        <v>0</v>
      </c>
      <c r="X363" s="109">
        <f t="shared" si="21"/>
        <v>0</v>
      </c>
      <c r="Y363" s="89" t="s">
        <v>0</v>
      </c>
      <c r="Z363" s="89" t="s">
        <v>0</v>
      </c>
      <c r="AA363" s="89" t="s">
        <v>0</v>
      </c>
      <c r="AB363" s="91" t="s">
        <v>0</v>
      </c>
      <c r="AC363" s="89" t="s">
        <v>0</v>
      </c>
      <c r="AD363" s="89" t="s">
        <v>0</v>
      </c>
      <c r="AE363" s="89" t="s">
        <v>0</v>
      </c>
      <c r="AF363" s="110">
        <f t="shared" si="22"/>
        <v>0</v>
      </c>
      <c r="AG363" s="92"/>
      <c r="AH363" s="111">
        <v>475000</v>
      </c>
      <c r="AI363" s="111">
        <v>0</v>
      </c>
      <c r="AJ363" s="111">
        <v>0</v>
      </c>
      <c r="AK363" s="111">
        <f>SUM(Tableau8[[#This Row],[Terrain
(a)]:[Construction
(b)]])</f>
        <v>0</v>
      </c>
      <c r="AL363" s="95"/>
      <c r="AM363" s="147" t="s">
        <v>824</v>
      </c>
      <c r="AN363" s="157" t="s">
        <v>421</v>
      </c>
      <c r="AO363" s="97">
        <v>39901</v>
      </c>
      <c r="AP363" s="158" t="s">
        <v>0</v>
      </c>
      <c r="AQ363" s="113" t="s">
        <v>0</v>
      </c>
      <c r="AR363" s="100"/>
      <c r="AS363" s="101"/>
      <c r="AT363" s="102"/>
      <c r="AU363" s="103"/>
      <c r="AV363" s="104"/>
      <c r="AW363" s="105"/>
      <c r="AX363" s="106"/>
      <c r="AY363" s="106"/>
      <c r="AZ363" s="106"/>
      <c r="BA363" s="106"/>
      <c r="BB363" s="103"/>
      <c r="BC363" s="106"/>
      <c r="BD363" s="106"/>
      <c r="BE363" s="106"/>
      <c r="BF363" s="106"/>
      <c r="BG363" s="106"/>
      <c r="BH363" s="106"/>
      <c r="BI363" s="106"/>
      <c r="BJ363" s="214"/>
      <c r="BK363" s="214"/>
      <c r="BL363" s="214"/>
      <c r="BM363" s="214"/>
      <c r="BN363" s="214"/>
      <c r="BO363" s="214"/>
      <c r="BP363" s="214"/>
      <c r="BQ363" s="214"/>
      <c r="BR363" s="214"/>
      <c r="BS363" s="214"/>
      <c r="BT363" s="214"/>
      <c r="BU363" s="214"/>
      <c r="BV363" s="214"/>
      <c r="BW363" s="214"/>
    </row>
    <row r="364" spans="1:75" ht="13.5" hidden="1" thickBot="1" x14ac:dyDescent="0.25">
      <c r="A364" s="253"/>
      <c r="B364" s="254"/>
      <c r="C364" s="153" t="s">
        <v>788</v>
      </c>
      <c r="D364" s="153" t="s">
        <v>71</v>
      </c>
      <c r="E364" s="84" t="s">
        <v>0</v>
      </c>
      <c r="F364" s="85" t="s">
        <v>831</v>
      </c>
      <c r="G364" s="86">
        <v>18024</v>
      </c>
      <c r="H364" s="153" t="s">
        <v>218</v>
      </c>
      <c r="I364" s="147" t="s">
        <v>86</v>
      </c>
      <c r="J364" s="86">
        <v>1</v>
      </c>
      <c r="K364" s="154" t="s">
        <v>0</v>
      </c>
      <c r="L364" s="88"/>
      <c r="M364" s="110">
        <v>145</v>
      </c>
      <c r="N364" s="110" t="s">
        <v>0</v>
      </c>
      <c r="O364" s="110" t="s">
        <v>0</v>
      </c>
      <c r="P364" s="110" t="s">
        <v>0</v>
      </c>
      <c r="Q364" s="110" t="s">
        <v>0</v>
      </c>
      <c r="R364" s="108">
        <f>SUM(Tableau8[[#This Row],[Indicative
     /PPE]:[Autre]])</f>
        <v>145</v>
      </c>
      <c r="S364" s="89" t="s">
        <v>0</v>
      </c>
      <c r="T364" s="89" t="s">
        <v>0</v>
      </c>
      <c r="U364" s="89" t="s">
        <v>0</v>
      </c>
      <c r="V364" s="89" t="s">
        <v>0</v>
      </c>
      <c r="W364" s="89" t="s">
        <v>0</v>
      </c>
      <c r="X364" s="109">
        <f t="shared" si="21"/>
        <v>0</v>
      </c>
      <c r="Y364" s="89" t="s">
        <v>0</v>
      </c>
      <c r="Z364" s="89" t="s">
        <v>0</v>
      </c>
      <c r="AA364" s="89" t="s">
        <v>0</v>
      </c>
      <c r="AB364" s="91" t="s">
        <v>0</v>
      </c>
      <c r="AC364" s="89" t="s">
        <v>0</v>
      </c>
      <c r="AD364" s="89" t="s">
        <v>0</v>
      </c>
      <c r="AE364" s="89" t="s">
        <v>0</v>
      </c>
      <c r="AF364" s="110">
        <f t="shared" si="22"/>
        <v>0</v>
      </c>
      <c r="AG364" s="92"/>
      <c r="AH364" s="111">
        <v>475000</v>
      </c>
      <c r="AI364" s="111">
        <v>0</v>
      </c>
      <c r="AJ364" s="111">
        <v>0</v>
      </c>
      <c r="AK364" s="111">
        <f>SUM(Tableau8[[#This Row],[Terrain
(a)]:[Construction
(b)]])</f>
        <v>0</v>
      </c>
      <c r="AL364" s="95"/>
      <c r="AM364" s="147" t="s">
        <v>824</v>
      </c>
      <c r="AN364" s="157" t="s">
        <v>421</v>
      </c>
      <c r="AO364" s="97">
        <v>39902</v>
      </c>
      <c r="AP364" s="158" t="s">
        <v>0</v>
      </c>
      <c r="AQ364" s="113" t="s">
        <v>0</v>
      </c>
      <c r="AR364" s="100"/>
      <c r="AS364" s="101"/>
      <c r="AT364" s="102"/>
      <c r="AU364" s="103"/>
      <c r="AV364" s="104"/>
      <c r="AW364" s="105"/>
      <c r="AX364" s="106"/>
      <c r="AY364" s="106"/>
      <c r="AZ364" s="106"/>
      <c r="BA364" s="106"/>
      <c r="BB364" s="103"/>
      <c r="BC364" s="106"/>
      <c r="BD364" s="106"/>
      <c r="BE364" s="106"/>
      <c r="BF364" s="106"/>
      <c r="BG364" s="106"/>
      <c r="BH364" s="106"/>
      <c r="BI364" s="106"/>
    </row>
    <row r="365" spans="1:75" ht="13.5" hidden="1" thickBot="1" x14ac:dyDescent="0.25">
      <c r="A365" s="82"/>
      <c r="B365" s="83"/>
      <c r="C365" s="153" t="s">
        <v>788</v>
      </c>
      <c r="D365" s="153" t="s">
        <v>71</v>
      </c>
      <c r="E365" s="84" t="s">
        <v>0</v>
      </c>
      <c r="F365" s="85" t="s">
        <v>832</v>
      </c>
      <c r="G365" s="86">
        <v>18025</v>
      </c>
      <c r="H365" s="153" t="s">
        <v>218</v>
      </c>
      <c r="I365" s="147" t="s">
        <v>86</v>
      </c>
      <c r="J365" s="86">
        <v>2</v>
      </c>
      <c r="K365" s="154" t="s">
        <v>0</v>
      </c>
      <c r="L365" s="88"/>
      <c r="M365" s="110">
        <v>146</v>
      </c>
      <c r="N365" s="110" t="s">
        <v>0</v>
      </c>
      <c r="O365" s="110" t="s">
        <v>0</v>
      </c>
      <c r="P365" s="110" t="s">
        <v>0</v>
      </c>
      <c r="Q365" s="110" t="s">
        <v>0</v>
      </c>
      <c r="R365" s="108">
        <f>SUM(Tableau8[[#This Row],[Indicative
     /PPE]:[Autre]])</f>
        <v>146</v>
      </c>
      <c r="S365" s="89" t="s">
        <v>0</v>
      </c>
      <c r="T365" s="89" t="s">
        <v>0</v>
      </c>
      <c r="U365" s="89" t="s">
        <v>0</v>
      </c>
      <c r="V365" s="89" t="s">
        <v>0</v>
      </c>
      <c r="W365" s="89" t="s">
        <v>0</v>
      </c>
      <c r="X365" s="109">
        <f t="shared" si="21"/>
        <v>0</v>
      </c>
      <c r="Y365" s="89" t="s">
        <v>0</v>
      </c>
      <c r="Z365" s="89" t="s">
        <v>0</v>
      </c>
      <c r="AA365" s="89" t="s">
        <v>0</v>
      </c>
      <c r="AB365" s="91" t="s">
        <v>0</v>
      </c>
      <c r="AC365" s="89" t="s">
        <v>0</v>
      </c>
      <c r="AD365" s="89" t="s">
        <v>0</v>
      </c>
      <c r="AE365" s="89" t="s">
        <v>0</v>
      </c>
      <c r="AF365" s="110">
        <f t="shared" si="22"/>
        <v>0</v>
      </c>
      <c r="AG365" s="92"/>
      <c r="AH365" s="111">
        <v>475000</v>
      </c>
      <c r="AI365" s="111">
        <v>0</v>
      </c>
      <c r="AJ365" s="111">
        <v>0</v>
      </c>
      <c r="AK365" s="111">
        <f>SUM(Tableau8[[#This Row],[Terrain
(a)]:[Construction
(b)]])</f>
        <v>0</v>
      </c>
      <c r="AL365" s="95"/>
      <c r="AM365" s="147" t="s">
        <v>824</v>
      </c>
      <c r="AN365" s="157" t="s">
        <v>421</v>
      </c>
      <c r="AO365" s="97">
        <v>39903</v>
      </c>
      <c r="AP365" s="158" t="s">
        <v>0</v>
      </c>
      <c r="AQ365" s="113" t="s">
        <v>0</v>
      </c>
      <c r="AR365" s="100"/>
      <c r="AS365" s="101"/>
      <c r="AT365" s="102"/>
      <c r="AU365" s="103"/>
      <c r="AV365" s="104"/>
      <c r="AW365" s="105"/>
      <c r="AX365" s="106"/>
      <c r="AY365" s="106"/>
      <c r="AZ365" s="106"/>
      <c r="BA365" s="106"/>
      <c r="BB365" s="103"/>
      <c r="BC365" s="106"/>
      <c r="BD365" s="106"/>
      <c r="BE365" s="106"/>
      <c r="BF365" s="106"/>
      <c r="BG365" s="106"/>
      <c r="BH365" s="106"/>
      <c r="BI365" s="106"/>
    </row>
    <row r="366" spans="1:75" ht="13.5" hidden="1" thickBot="1" x14ac:dyDescent="0.25">
      <c r="A366" s="82"/>
      <c r="B366" s="83"/>
      <c r="C366" s="153" t="s">
        <v>788</v>
      </c>
      <c r="D366" s="153" t="s">
        <v>71</v>
      </c>
      <c r="E366" s="84" t="s">
        <v>0</v>
      </c>
      <c r="F366" s="85" t="s">
        <v>833</v>
      </c>
      <c r="G366" s="86">
        <v>18026</v>
      </c>
      <c r="H366" s="153" t="s">
        <v>218</v>
      </c>
      <c r="I366" s="147" t="s">
        <v>86</v>
      </c>
      <c r="J366" s="86">
        <v>3</v>
      </c>
      <c r="K366" s="154" t="s">
        <v>0</v>
      </c>
      <c r="L366" s="88"/>
      <c r="M366" s="110">
        <v>147</v>
      </c>
      <c r="N366" s="110" t="s">
        <v>0</v>
      </c>
      <c r="O366" s="110" t="s">
        <v>0</v>
      </c>
      <c r="P366" s="110" t="s">
        <v>0</v>
      </c>
      <c r="Q366" s="110" t="s">
        <v>0</v>
      </c>
      <c r="R366" s="108">
        <f>SUM(Tableau8[[#This Row],[Indicative
     /PPE]:[Autre]])</f>
        <v>147</v>
      </c>
      <c r="S366" s="89" t="s">
        <v>0</v>
      </c>
      <c r="T366" s="89" t="s">
        <v>0</v>
      </c>
      <c r="U366" s="89" t="s">
        <v>0</v>
      </c>
      <c r="V366" s="89" t="s">
        <v>0</v>
      </c>
      <c r="W366" s="89" t="s">
        <v>0</v>
      </c>
      <c r="X366" s="109">
        <f t="shared" si="21"/>
        <v>0</v>
      </c>
      <c r="Y366" s="89" t="s">
        <v>0</v>
      </c>
      <c r="Z366" s="89" t="s">
        <v>0</v>
      </c>
      <c r="AA366" s="89" t="s">
        <v>0</v>
      </c>
      <c r="AB366" s="91" t="s">
        <v>0</v>
      </c>
      <c r="AC366" s="89" t="s">
        <v>0</v>
      </c>
      <c r="AD366" s="89" t="s">
        <v>0</v>
      </c>
      <c r="AE366" s="89" t="s">
        <v>0</v>
      </c>
      <c r="AF366" s="110">
        <f t="shared" si="22"/>
        <v>0</v>
      </c>
      <c r="AG366" s="92"/>
      <c r="AH366" s="111">
        <v>475000</v>
      </c>
      <c r="AI366" s="111">
        <v>0</v>
      </c>
      <c r="AJ366" s="111">
        <v>0</v>
      </c>
      <c r="AK366" s="111">
        <f>SUM(Tableau8[[#This Row],[Terrain
(a)]:[Construction
(b)]])</f>
        <v>0</v>
      </c>
      <c r="AL366" s="95"/>
      <c r="AM366" s="147" t="s">
        <v>824</v>
      </c>
      <c r="AN366" s="157" t="s">
        <v>421</v>
      </c>
      <c r="AO366" s="97">
        <v>39904</v>
      </c>
      <c r="AP366" s="158" t="s">
        <v>0</v>
      </c>
      <c r="AQ366" s="113" t="s">
        <v>0</v>
      </c>
      <c r="AR366" s="100"/>
      <c r="AS366" s="101"/>
      <c r="AT366" s="102"/>
      <c r="AU366" s="103"/>
      <c r="AV366" s="104"/>
      <c r="AW366" s="105"/>
      <c r="AX366" s="106"/>
      <c r="AY366" s="106"/>
      <c r="AZ366" s="106"/>
      <c r="BA366" s="106"/>
      <c r="BB366" s="103"/>
      <c r="BC366" s="106"/>
      <c r="BD366" s="106"/>
      <c r="BE366" s="106"/>
      <c r="BF366" s="106"/>
      <c r="BG366" s="106"/>
      <c r="BH366" s="106"/>
      <c r="BI366" s="106"/>
    </row>
    <row r="367" spans="1:75" ht="13.5" hidden="1" thickBot="1" x14ac:dyDescent="0.25">
      <c r="A367" s="82"/>
      <c r="B367" s="83"/>
      <c r="C367" s="153" t="s">
        <v>788</v>
      </c>
      <c r="D367" s="153" t="s">
        <v>71</v>
      </c>
      <c r="E367" s="84" t="s">
        <v>0</v>
      </c>
      <c r="F367" s="85" t="s">
        <v>834</v>
      </c>
      <c r="G367" s="86">
        <v>18027</v>
      </c>
      <c r="H367" s="153" t="s">
        <v>218</v>
      </c>
      <c r="I367" s="147" t="s">
        <v>86</v>
      </c>
      <c r="J367" s="86">
        <v>4</v>
      </c>
      <c r="K367" s="154" t="s">
        <v>0</v>
      </c>
      <c r="L367" s="88"/>
      <c r="M367" s="110" t="s">
        <v>0</v>
      </c>
      <c r="N367" s="110" t="s">
        <v>0</v>
      </c>
      <c r="O367" s="110" t="s">
        <v>0</v>
      </c>
      <c r="P367" s="110" t="s">
        <v>0</v>
      </c>
      <c r="Q367" s="110" t="s">
        <v>0</v>
      </c>
      <c r="R367" s="108">
        <f>SUM(Tableau8[[#This Row],[Indicative
     /PPE]:[Autre]])</f>
        <v>0</v>
      </c>
      <c r="S367" s="89" t="s">
        <v>0</v>
      </c>
      <c r="T367" s="89" t="s">
        <v>0</v>
      </c>
      <c r="U367" s="89" t="s">
        <v>0</v>
      </c>
      <c r="V367" s="89" t="s">
        <v>0</v>
      </c>
      <c r="W367" s="89" t="s">
        <v>0</v>
      </c>
      <c r="X367" s="91">
        <f t="shared" si="21"/>
        <v>0</v>
      </c>
      <c r="Y367" s="89" t="s">
        <v>0</v>
      </c>
      <c r="Z367" s="89" t="s">
        <v>0</v>
      </c>
      <c r="AA367" s="89" t="s">
        <v>0</v>
      </c>
      <c r="AB367" s="91" t="s">
        <v>0</v>
      </c>
      <c r="AC367" s="89" t="s">
        <v>0</v>
      </c>
      <c r="AD367" s="89" t="s">
        <v>0</v>
      </c>
      <c r="AE367" s="89" t="s">
        <v>0</v>
      </c>
      <c r="AF367" s="89">
        <f t="shared" si="22"/>
        <v>0</v>
      </c>
      <c r="AG367" s="92"/>
      <c r="AH367" s="111">
        <v>30000</v>
      </c>
      <c r="AI367" s="111">
        <v>0</v>
      </c>
      <c r="AJ367" s="111">
        <v>0</v>
      </c>
      <c r="AK367" s="111">
        <f>SUM(Tableau8[[#This Row],[Terrain
(a)]:[Construction
(b)]])</f>
        <v>0</v>
      </c>
      <c r="AL367" s="95"/>
      <c r="AM367" s="147" t="s">
        <v>806</v>
      </c>
      <c r="AN367" s="157" t="s">
        <v>421</v>
      </c>
      <c r="AO367" s="97">
        <v>39801</v>
      </c>
      <c r="AP367" s="158" t="s">
        <v>0</v>
      </c>
      <c r="AQ367" s="113" t="s">
        <v>0</v>
      </c>
      <c r="AR367" s="100"/>
      <c r="AS367" s="101"/>
      <c r="AT367" s="102"/>
      <c r="AU367" s="103"/>
      <c r="AV367" s="104"/>
      <c r="AW367" s="105"/>
      <c r="AX367" s="106"/>
      <c r="AY367" s="106"/>
      <c r="AZ367" s="106"/>
      <c r="BA367" s="106"/>
      <c r="BB367" s="103"/>
      <c r="BC367" s="106"/>
      <c r="BD367" s="106"/>
      <c r="BE367" s="106"/>
      <c r="BF367" s="106"/>
      <c r="BG367" s="106"/>
      <c r="BH367" s="106"/>
      <c r="BI367" s="106"/>
    </row>
    <row r="368" spans="1:75" ht="13.5" hidden="1" thickBot="1" x14ac:dyDescent="0.25">
      <c r="A368" s="82"/>
      <c r="B368" s="83"/>
      <c r="C368" s="153" t="s">
        <v>788</v>
      </c>
      <c r="D368" s="153" t="s">
        <v>71</v>
      </c>
      <c r="E368" s="84" t="s">
        <v>0</v>
      </c>
      <c r="F368" s="85" t="s">
        <v>835</v>
      </c>
      <c r="G368" s="86">
        <v>18028</v>
      </c>
      <c r="H368" s="153" t="s">
        <v>218</v>
      </c>
      <c r="I368" s="147" t="s">
        <v>86</v>
      </c>
      <c r="J368" s="86">
        <v>5</v>
      </c>
      <c r="K368" s="154" t="s">
        <v>0</v>
      </c>
      <c r="L368" s="88"/>
      <c r="M368" s="110" t="s">
        <v>0</v>
      </c>
      <c r="N368" s="110" t="s">
        <v>0</v>
      </c>
      <c r="O368" s="110" t="s">
        <v>0</v>
      </c>
      <c r="P368" s="110" t="s">
        <v>0</v>
      </c>
      <c r="Q368" s="110" t="s">
        <v>0</v>
      </c>
      <c r="R368" s="108">
        <f>SUM(Tableau8[[#This Row],[Indicative
     /PPE]:[Autre]])</f>
        <v>0</v>
      </c>
      <c r="S368" s="89" t="s">
        <v>0</v>
      </c>
      <c r="T368" s="89" t="s">
        <v>0</v>
      </c>
      <c r="U368" s="89" t="s">
        <v>0</v>
      </c>
      <c r="V368" s="89" t="s">
        <v>0</v>
      </c>
      <c r="W368" s="89" t="s">
        <v>0</v>
      </c>
      <c r="X368" s="91">
        <f t="shared" si="21"/>
        <v>0</v>
      </c>
      <c r="Y368" s="89" t="s">
        <v>0</v>
      </c>
      <c r="Z368" s="89" t="s">
        <v>0</v>
      </c>
      <c r="AA368" s="89" t="s">
        <v>0</v>
      </c>
      <c r="AB368" s="91" t="s">
        <v>0</v>
      </c>
      <c r="AC368" s="89" t="s">
        <v>0</v>
      </c>
      <c r="AD368" s="89" t="s">
        <v>0</v>
      </c>
      <c r="AE368" s="89" t="s">
        <v>0</v>
      </c>
      <c r="AF368" s="89">
        <f t="shared" si="22"/>
        <v>0</v>
      </c>
      <c r="AG368" s="92"/>
      <c r="AH368" s="111">
        <v>30000</v>
      </c>
      <c r="AI368" s="111">
        <v>0</v>
      </c>
      <c r="AJ368" s="111">
        <v>0</v>
      </c>
      <c r="AK368" s="111">
        <f>SUM(Tableau8[[#This Row],[Terrain
(a)]:[Construction
(b)]])</f>
        <v>0</v>
      </c>
      <c r="AL368" s="95"/>
      <c r="AM368" s="147" t="s">
        <v>812</v>
      </c>
      <c r="AN368" s="157" t="s">
        <v>421</v>
      </c>
      <c r="AO368" s="97">
        <v>39813</v>
      </c>
      <c r="AP368" s="158" t="s">
        <v>0</v>
      </c>
      <c r="AQ368" s="113" t="s">
        <v>0</v>
      </c>
      <c r="AR368" s="100"/>
      <c r="AS368" s="101"/>
      <c r="AT368" s="102"/>
      <c r="AU368" s="103"/>
      <c r="AV368" s="104"/>
      <c r="AW368" s="105"/>
      <c r="AX368" s="106"/>
      <c r="AY368" s="106"/>
      <c r="AZ368" s="106"/>
      <c r="BA368" s="106"/>
      <c r="BB368" s="103"/>
      <c r="BC368" s="106"/>
      <c r="BD368" s="106"/>
      <c r="BE368" s="106"/>
      <c r="BF368" s="106"/>
      <c r="BG368" s="106"/>
      <c r="BH368" s="106"/>
      <c r="BI368" s="106"/>
    </row>
    <row r="369" spans="1:61" ht="13.5" hidden="1" thickBot="1" x14ac:dyDescent="0.25">
      <c r="A369" s="82"/>
      <c r="B369" s="83"/>
      <c r="C369" s="153" t="s">
        <v>788</v>
      </c>
      <c r="D369" s="153" t="s">
        <v>71</v>
      </c>
      <c r="E369" s="84" t="s">
        <v>0</v>
      </c>
      <c r="F369" s="85" t="s">
        <v>836</v>
      </c>
      <c r="G369" s="86">
        <v>18029</v>
      </c>
      <c r="H369" s="153" t="s">
        <v>218</v>
      </c>
      <c r="I369" s="147" t="s">
        <v>86</v>
      </c>
      <c r="J369" s="86">
        <v>6</v>
      </c>
      <c r="K369" s="154" t="s">
        <v>0</v>
      </c>
      <c r="L369" s="88"/>
      <c r="M369" s="110" t="s">
        <v>0</v>
      </c>
      <c r="N369" s="110" t="s">
        <v>0</v>
      </c>
      <c r="O369" s="110" t="s">
        <v>0</v>
      </c>
      <c r="P369" s="110" t="s">
        <v>0</v>
      </c>
      <c r="Q369" s="110" t="s">
        <v>0</v>
      </c>
      <c r="R369" s="108">
        <f>SUM(Tableau8[[#This Row],[Indicative
     /PPE]:[Autre]])</f>
        <v>0</v>
      </c>
      <c r="S369" s="89" t="s">
        <v>0</v>
      </c>
      <c r="T369" s="89" t="s">
        <v>0</v>
      </c>
      <c r="U369" s="89" t="s">
        <v>0</v>
      </c>
      <c r="V369" s="89" t="s">
        <v>0</v>
      </c>
      <c r="W369" s="89" t="s">
        <v>0</v>
      </c>
      <c r="X369" s="91">
        <f t="shared" si="21"/>
        <v>0</v>
      </c>
      <c r="Y369" s="89" t="s">
        <v>0</v>
      </c>
      <c r="Z369" s="89" t="s">
        <v>0</v>
      </c>
      <c r="AA369" s="89" t="s">
        <v>0</v>
      </c>
      <c r="AB369" s="91" t="s">
        <v>0</v>
      </c>
      <c r="AC369" s="89" t="s">
        <v>0</v>
      </c>
      <c r="AD369" s="89" t="s">
        <v>0</v>
      </c>
      <c r="AE369" s="89" t="s">
        <v>0</v>
      </c>
      <c r="AF369" s="89">
        <f t="shared" si="22"/>
        <v>0</v>
      </c>
      <c r="AG369" s="92"/>
      <c r="AH369" s="111">
        <v>30000</v>
      </c>
      <c r="AI369" s="111">
        <v>0</v>
      </c>
      <c r="AJ369" s="111">
        <v>0</v>
      </c>
      <c r="AK369" s="111">
        <f>SUM(Tableau8[[#This Row],[Terrain
(a)]:[Construction
(b)]])</f>
        <v>0</v>
      </c>
      <c r="AL369" s="95"/>
      <c r="AM369" s="147" t="s">
        <v>809</v>
      </c>
      <c r="AN369" s="157" t="s">
        <v>421</v>
      </c>
      <c r="AO369" s="97">
        <v>39782</v>
      </c>
      <c r="AP369" s="158" t="s">
        <v>0</v>
      </c>
      <c r="AQ369" s="113" t="s">
        <v>0</v>
      </c>
      <c r="AR369" s="100"/>
      <c r="AS369" s="101"/>
      <c r="AT369" s="102"/>
      <c r="AU369" s="103"/>
      <c r="AV369" s="104"/>
      <c r="AW369" s="105"/>
      <c r="AX369" s="106"/>
      <c r="AY369" s="106"/>
      <c r="AZ369" s="106"/>
      <c r="BA369" s="106"/>
      <c r="BB369" s="103"/>
      <c r="BC369" s="106"/>
      <c r="BD369" s="106"/>
      <c r="BE369" s="106"/>
      <c r="BF369" s="106"/>
      <c r="BG369" s="106"/>
      <c r="BH369" s="106"/>
      <c r="BI369" s="106"/>
    </row>
    <row r="370" spans="1:61" ht="13.5" hidden="1" thickBot="1" x14ac:dyDescent="0.25">
      <c r="A370" s="82"/>
      <c r="B370" s="83"/>
      <c r="C370" s="153" t="s">
        <v>788</v>
      </c>
      <c r="D370" s="153" t="s">
        <v>71</v>
      </c>
      <c r="E370" s="84" t="s">
        <v>0</v>
      </c>
      <c r="F370" s="85" t="s">
        <v>837</v>
      </c>
      <c r="G370" s="86">
        <v>18030</v>
      </c>
      <c r="H370" s="153" t="s">
        <v>218</v>
      </c>
      <c r="I370" s="147" t="s">
        <v>86</v>
      </c>
      <c r="J370" s="86">
        <v>7</v>
      </c>
      <c r="K370" s="154" t="s">
        <v>0</v>
      </c>
      <c r="L370" s="88"/>
      <c r="M370" s="110" t="s">
        <v>0</v>
      </c>
      <c r="N370" s="110" t="s">
        <v>0</v>
      </c>
      <c r="O370" s="110" t="s">
        <v>0</v>
      </c>
      <c r="P370" s="110" t="s">
        <v>0</v>
      </c>
      <c r="Q370" s="110" t="s">
        <v>0</v>
      </c>
      <c r="R370" s="108">
        <f>SUM(Tableau8[[#This Row],[Indicative
     /PPE]:[Autre]])</f>
        <v>0</v>
      </c>
      <c r="S370" s="89" t="s">
        <v>0</v>
      </c>
      <c r="T370" s="89" t="s">
        <v>0</v>
      </c>
      <c r="U370" s="89" t="s">
        <v>0</v>
      </c>
      <c r="V370" s="89" t="s">
        <v>0</v>
      </c>
      <c r="W370" s="89" t="s">
        <v>0</v>
      </c>
      <c r="X370" s="91">
        <f t="shared" si="21"/>
        <v>0</v>
      </c>
      <c r="Y370" s="89" t="s">
        <v>0</v>
      </c>
      <c r="Z370" s="89" t="s">
        <v>0</v>
      </c>
      <c r="AA370" s="89" t="s">
        <v>0</v>
      </c>
      <c r="AB370" s="91" t="s">
        <v>0</v>
      </c>
      <c r="AC370" s="89" t="s">
        <v>0</v>
      </c>
      <c r="AD370" s="89" t="s">
        <v>0</v>
      </c>
      <c r="AE370" s="89" t="s">
        <v>0</v>
      </c>
      <c r="AF370" s="89">
        <f t="shared" si="22"/>
        <v>0</v>
      </c>
      <c r="AG370" s="92"/>
      <c r="AH370" s="111">
        <v>30000</v>
      </c>
      <c r="AI370" s="111">
        <v>0</v>
      </c>
      <c r="AJ370" s="111">
        <v>0</v>
      </c>
      <c r="AK370" s="111">
        <f>SUM(Tableau8[[#This Row],[Terrain
(a)]:[Construction
(b)]])</f>
        <v>0</v>
      </c>
      <c r="AL370" s="95"/>
      <c r="AM370" s="147" t="s">
        <v>809</v>
      </c>
      <c r="AN370" s="157" t="s">
        <v>421</v>
      </c>
      <c r="AO370" s="97">
        <v>39903</v>
      </c>
      <c r="AP370" s="158" t="s">
        <v>0</v>
      </c>
      <c r="AQ370" s="113" t="s">
        <v>0</v>
      </c>
      <c r="AR370" s="100"/>
      <c r="AS370" s="101"/>
      <c r="AT370" s="102"/>
      <c r="AU370" s="103"/>
      <c r="AV370" s="104"/>
      <c r="AW370" s="105"/>
      <c r="AX370" s="106"/>
      <c r="AY370" s="106"/>
      <c r="AZ370" s="106"/>
      <c r="BA370" s="106"/>
      <c r="BB370" s="103"/>
      <c r="BC370" s="106"/>
      <c r="BD370" s="106"/>
      <c r="BE370" s="106"/>
      <c r="BF370" s="106"/>
      <c r="BG370" s="106"/>
      <c r="BH370" s="106"/>
      <c r="BI370" s="106"/>
    </row>
    <row r="371" spans="1:61" ht="13.5" hidden="1" thickBot="1" x14ac:dyDescent="0.25">
      <c r="A371" s="82"/>
      <c r="B371" s="83"/>
      <c r="C371" s="153" t="s">
        <v>788</v>
      </c>
      <c r="D371" s="153" t="s">
        <v>71</v>
      </c>
      <c r="E371" s="84" t="s">
        <v>0</v>
      </c>
      <c r="F371" s="85" t="s">
        <v>838</v>
      </c>
      <c r="G371" s="86">
        <v>18031</v>
      </c>
      <c r="H371" s="153" t="s">
        <v>218</v>
      </c>
      <c r="I371" s="147" t="s">
        <v>86</v>
      </c>
      <c r="J371" s="86">
        <v>8</v>
      </c>
      <c r="K371" s="154" t="s">
        <v>0</v>
      </c>
      <c r="L371" s="88"/>
      <c r="M371" s="110" t="s">
        <v>0</v>
      </c>
      <c r="N371" s="110" t="s">
        <v>0</v>
      </c>
      <c r="O371" s="110" t="s">
        <v>0</v>
      </c>
      <c r="P371" s="110" t="s">
        <v>0</v>
      </c>
      <c r="Q371" s="110" t="s">
        <v>0</v>
      </c>
      <c r="R371" s="108">
        <f>SUM(Tableau8[[#This Row],[Indicative
     /PPE]:[Autre]])</f>
        <v>0</v>
      </c>
      <c r="S371" s="89" t="s">
        <v>0</v>
      </c>
      <c r="T371" s="89" t="s">
        <v>0</v>
      </c>
      <c r="U371" s="89" t="s">
        <v>0</v>
      </c>
      <c r="V371" s="89" t="s">
        <v>0</v>
      </c>
      <c r="W371" s="89" t="s">
        <v>0</v>
      </c>
      <c r="X371" s="91">
        <f t="shared" si="21"/>
        <v>0</v>
      </c>
      <c r="Y371" s="89" t="s">
        <v>0</v>
      </c>
      <c r="Z371" s="89" t="s">
        <v>0</v>
      </c>
      <c r="AA371" s="89" t="s">
        <v>0</v>
      </c>
      <c r="AB371" s="91" t="s">
        <v>0</v>
      </c>
      <c r="AC371" s="89" t="s">
        <v>0</v>
      </c>
      <c r="AD371" s="89" t="s">
        <v>0</v>
      </c>
      <c r="AE371" s="89" t="s">
        <v>0</v>
      </c>
      <c r="AF371" s="89">
        <f t="shared" si="22"/>
        <v>0</v>
      </c>
      <c r="AG371" s="92"/>
      <c r="AH371" s="111">
        <v>30000</v>
      </c>
      <c r="AI371" s="111">
        <v>0</v>
      </c>
      <c r="AJ371" s="111">
        <v>0</v>
      </c>
      <c r="AK371" s="111">
        <f>SUM(Tableau8[[#This Row],[Terrain
(a)]:[Construction
(b)]])</f>
        <v>0</v>
      </c>
      <c r="AL371" s="95"/>
      <c r="AM371" s="147" t="s">
        <v>797</v>
      </c>
      <c r="AN371" s="157" t="s">
        <v>421</v>
      </c>
      <c r="AO371" s="97">
        <v>40165</v>
      </c>
      <c r="AP371" s="158" t="s">
        <v>0</v>
      </c>
      <c r="AQ371" s="113" t="s">
        <v>0</v>
      </c>
      <c r="AR371" s="100"/>
      <c r="AS371" s="101"/>
      <c r="AT371" s="102"/>
      <c r="AU371" s="103"/>
      <c r="AV371" s="104"/>
      <c r="AW371" s="105"/>
      <c r="AX371" s="106"/>
      <c r="AY371" s="106"/>
      <c r="AZ371" s="106"/>
      <c r="BA371" s="106"/>
      <c r="BB371" s="103"/>
      <c r="BC371" s="106"/>
      <c r="BD371" s="106"/>
      <c r="BE371" s="106"/>
      <c r="BF371" s="106"/>
      <c r="BG371" s="106"/>
      <c r="BH371" s="106"/>
      <c r="BI371" s="106"/>
    </row>
    <row r="372" spans="1:61" ht="13.5" hidden="1" thickBot="1" x14ac:dyDescent="0.25">
      <c r="A372" s="82"/>
      <c r="B372" s="83"/>
      <c r="C372" s="153" t="s">
        <v>788</v>
      </c>
      <c r="D372" s="153" t="s">
        <v>71</v>
      </c>
      <c r="E372" s="84" t="s">
        <v>0</v>
      </c>
      <c r="F372" s="85" t="s">
        <v>839</v>
      </c>
      <c r="G372" s="86">
        <v>18032</v>
      </c>
      <c r="H372" s="153" t="s">
        <v>218</v>
      </c>
      <c r="I372" s="147" t="s">
        <v>86</v>
      </c>
      <c r="J372" s="86">
        <v>9</v>
      </c>
      <c r="K372" s="154" t="s">
        <v>0</v>
      </c>
      <c r="L372" s="88"/>
      <c r="M372" s="110" t="s">
        <v>0</v>
      </c>
      <c r="N372" s="110" t="s">
        <v>0</v>
      </c>
      <c r="O372" s="110" t="s">
        <v>0</v>
      </c>
      <c r="P372" s="110" t="s">
        <v>0</v>
      </c>
      <c r="Q372" s="110" t="s">
        <v>0</v>
      </c>
      <c r="R372" s="108">
        <f>SUM(Tableau8[[#This Row],[Indicative
     /PPE]:[Autre]])</f>
        <v>0</v>
      </c>
      <c r="S372" s="89" t="s">
        <v>0</v>
      </c>
      <c r="T372" s="89" t="s">
        <v>0</v>
      </c>
      <c r="U372" s="89" t="s">
        <v>0</v>
      </c>
      <c r="V372" s="89" t="s">
        <v>0</v>
      </c>
      <c r="W372" s="89" t="s">
        <v>0</v>
      </c>
      <c r="X372" s="91">
        <f t="shared" si="21"/>
        <v>0</v>
      </c>
      <c r="Y372" s="89" t="s">
        <v>0</v>
      </c>
      <c r="Z372" s="89" t="s">
        <v>0</v>
      </c>
      <c r="AA372" s="89" t="s">
        <v>0</v>
      </c>
      <c r="AB372" s="91" t="s">
        <v>0</v>
      </c>
      <c r="AC372" s="89" t="s">
        <v>0</v>
      </c>
      <c r="AD372" s="89" t="s">
        <v>0</v>
      </c>
      <c r="AE372" s="89" t="s">
        <v>0</v>
      </c>
      <c r="AF372" s="89">
        <f t="shared" si="22"/>
        <v>0</v>
      </c>
      <c r="AG372" s="92"/>
      <c r="AH372" s="111">
        <v>30000</v>
      </c>
      <c r="AI372" s="111">
        <v>0</v>
      </c>
      <c r="AJ372" s="111">
        <v>0</v>
      </c>
      <c r="AK372" s="111">
        <f>SUM(Tableau8[[#This Row],[Terrain
(a)]:[Construction
(b)]])</f>
        <v>0</v>
      </c>
      <c r="AL372" s="95"/>
      <c r="AM372" s="147" t="s">
        <v>840</v>
      </c>
      <c r="AN372" s="157" t="s">
        <v>421</v>
      </c>
      <c r="AO372" s="97">
        <v>40543</v>
      </c>
      <c r="AP372" s="158" t="s">
        <v>0</v>
      </c>
      <c r="AQ372" s="113" t="s">
        <v>0</v>
      </c>
      <c r="AR372" s="100"/>
      <c r="AS372" s="101"/>
      <c r="AT372" s="102"/>
      <c r="AU372" s="103"/>
      <c r="AV372" s="104"/>
      <c r="AW372" s="105"/>
      <c r="AX372" s="106"/>
      <c r="AY372" s="106"/>
      <c r="AZ372" s="106"/>
      <c r="BA372" s="106"/>
      <c r="BB372" s="103"/>
      <c r="BC372" s="106"/>
      <c r="BD372" s="106"/>
      <c r="BE372" s="106"/>
      <c r="BF372" s="106"/>
      <c r="BG372" s="106"/>
      <c r="BH372" s="106"/>
      <c r="BI372" s="106"/>
    </row>
    <row r="373" spans="1:61" ht="13.5" hidden="1" thickBot="1" x14ac:dyDescent="0.25">
      <c r="A373" s="82"/>
      <c r="B373" s="83"/>
      <c r="C373" s="153" t="s">
        <v>788</v>
      </c>
      <c r="D373" s="153" t="s">
        <v>71</v>
      </c>
      <c r="E373" s="84" t="s">
        <v>0</v>
      </c>
      <c r="F373" s="85" t="s">
        <v>841</v>
      </c>
      <c r="G373" s="86">
        <v>18033</v>
      </c>
      <c r="H373" s="153" t="s">
        <v>218</v>
      </c>
      <c r="I373" s="147" t="s">
        <v>86</v>
      </c>
      <c r="J373" s="86">
        <v>10</v>
      </c>
      <c r="K373" s="154" t="s">
        <v>0</v>
      </c>
      <c r="L373" s="88"/>
      <c r="M373" s="110" t="s">
        <v>0</v>
      </c>
      <c r="N373" s="110" t="s">
        <v>0</v>
      </c>
      <c r="O373" s="110" t="s">
        <v>0</v>
      </c>
      <c r="P373" s="110" t="s">
        <v>0</v>
      </c>
      <c r="Q373" s="110" t="s">
        <v>0</v>
      </c>
      <c r="R373" s="108">
        <f>SUM(Tableau8[[#This Row],[Indicative
     /PPE]:[Autre]])</f>
        <v>0</v>
      </c>
      <c r="S373" s="89" t="s">
        <v>0</v>
      </c>
      <c r="T373" s="89" t="s">
        <v>0</v>
      </c>
      <c r="U373" s="89" t="s">
        <v>0</v>
      </c>
      <c r="V373" s="89" t="s">
        <v>0</v>
      </c>
      <c r="W373" s="89" t="s">
        <v>0</v>
      </c>
      <c r="X373" s="91">
        <f t="shared" si="21"/>
        <v>0</v>
      </c>
      <c r="Y373" s="89" t="s">
        <v>0</v>
      </c>
      <c r="Z373" s="89" t="s">
        <v>0</v>
      </c>
      <c r="AA373" s="89" t="s">
        <v>0</v>
      </c>
      <c r="AB373" s="91" t="s">
        <v>0</v>
      </c>
      <c r="AC373" s="89" t="s">
        <v>0</v>
      </c>
      <c r="AD373" s="89" t="s">
        <v>0</v>
      </c>
      <c r="AE373" s="89" t="s">
        <v>0</v>
      </c>
      <c r="AF373" s="89">
        <f t="shared" si="22"/>
        <v>0</v>
      </c>
      <c r="AG373" s="92"/>
      <c r="AH373" s="111">
        <v>30000</v>
      </c>
      <c r="AI373" s="111">
        <v>0</v>
      </c>
      <c r="AJ373" s="111">
        <v>0</v>
      </c>
      <c r="AK373" s="111">
        <f>SUM(Tableau8[[#This Row],[Terrain
(a)]:[Construction
(b)]])</f>
        <v>0</v>
      </c>
      <c r="AL373" s="95"/>
      <c r="AM373" s="147" t="s">
        <v>840</v>
      </c>
      <c r="AN373" s="157" t="s">
        <v>421</v>
      </c>
      <c r="AO373" s="97">
        <v>39813</v>
      </c>
      <c r="AP373" s="158" t="s">
        <v>0</v>
      </c>
      <c r="AQ373" s="113" t="s">
        <v>0</v>
      </c>
      <c r="AR373" s="100"/>
      <c r="AS373" s="101"/>
      <c r="AT373" s="102"/>
      <c r="AU373" s="103"/>
      <c r="AV373" s="104"/>
      <c r="AW373" s="105"/>
      <c r="AX373" s="106"/>
      <c r="AY373" s="106"/>
      <c r="AZ373" s="106"/>
      <c r="BA373" s="106"/>
      <c r="BB373" s="103"/>
      <c r="BC373" s="106"/>
      <c r="BD373" s="106"/>
      <c r="BE373" s="106"/>
      <c r="BF373" s="106"/>
      <c r="BG373" s="106"/>
      <c r="BH373" s="106"/>
      <c r="BI373" s="106"/>
    </row>
    <row r="374" spans="1:61" ht="13.5" hidden="1" thickBot="1" x14ac:dyDescent="0.25">
      <c r="A374" s="82"/>
      <c r="B374" s="83"/>
      <c r="C374" s="153" t="s">
        <v>788</v>
      </c>
      <c r="D374" s="153" t="s">
        <v>71</v>
      </c>
      <c r="E374" s="84" t="s">
        <v>0</v>
      </c>
      <c r="F374" s="85" t="s">
        <v>842</v>
      </c>
      <c r="G374" s="86">
        <v>18034</v>
      </c>
      <c r="H374" s="153" t="s">
        <v>218</v>
      </c>
      <c r="I374" s="147" t="s">
        <v>86</v>
      </c>
      <c r="J374" s="86">
        <v>11</v>
      </c>
      <c r="K374" s="154" t="s">
        <v>0</v>
      </c>
      <c r="L374" s="88"/>
      <c r="M374" s="110" t="s">
        <v>0</v>
      </c>
      <c r="N374" s="110" t="s">
        <v>0</v>
      </c>
      <c r="O374" s="110" t="s">
        <v>0</v>
      </c>
      <c r="P374" s="110" t="s">
        <v>0</v>
      </c>
      <c r="Q374" s="110" t="s">
        <v>0</v>
      </c>
      <c r="R374" s="108">
        <f>SUM(Tableau8[[#This Row],[Indicative
     /PPE]:[Autre]])</f>
        <v>0</v>
      </c>
      <c r="S374" s="89" t="s">
        <v>0</v>
      </c>
      <c r="T374" s="89" t="s">
        <v>0</v>
      </c>
      <c r="U374" s="89" t="s">
        <v>0</v>
      </c>
      <c r="V374" s="89" t="s">
        <v>0</v>
      </c>
      <c r="W374" s="89" t="s">
        <v>0</v>
      </c>
      <c r="X374" s="91">
        <f t="shared" si="21"/>
        <v>0</v>
      </c>
      <c r="Y374" s="89" t="s">
        <v>0</v>
      </c>
      <c r="Z374" s="89" t="s">
        <v>0</v>
      </c>
      <c r="AA374" s="89" t="s">
        <v>0</v>
      </c>
      <c r="AB374" s="91" t="s">
        <v>0</v>
      </c>
      <c r="AC374" s="89" t="s">
        <v>0</v>
      </c>
      <c r="AD374" s="89" t="s">
        <v>0</v>
      </c>
      <c r="AE374" s="89" t="s">
        <v>0</v>
      </c>
      <c r="AF374" s="89">
        <f t="shared" si="22"/>
        <v>0</v>
      </c>
      <c r="AG374" s="92"/>
      <c r="AH374" s="111">
        <v>30000</v>
      </c>
      <c r="AI374" s="111">
        <v>0</v>
      </c>
      <c r="AJ374" s="111">
        <v>0</v>
      </c>
      <c r="AK374" s="111">
        <f>SUM(Tableau8[[#This Row],[Terrain
(a)]:[Construction
(b)]])</f>
        <v>0</v>
      </c>
      <c r="AL374" s="95"/>
      <c r="AM374" s="147" t="s">
        <v>815</v>
      </c>
      <c r="AN374" s="157" t="s">
        <v>421</v>
      </c>
      <c r="AO374" s="97">
        <v>39801</v>
      </c>
      <c r="AP374" s="158" t="s">
        <v>0</v>
      </c>
      <c r="AQ374" s="113" t="s">
        <v>0</v>
      </c>
      <c r="AR374" s="100"/>
      <c r="AS374" s="101"/>
      <c r="AT374" s="102"/>
      <c r="AU374" s="103"/>
      <c r="AV374" s="104"/>
      <c r="AW374" s="105"/>
      <c r="AX374" s="106"/>
      <c r="AY374" s="106"/>
      <c r="AZ374" s="106"/>
      <c r="BA374" s="106"/>
      <c r="BB374" s="103"/>
      <c r="BC374" s="106"/>
      <c r="BD374" s="106"/>
      <c r="BE374" s="106"/>
      <c r="BF374" s="106"/>
      <c r="BG374" s="106"/>
      <c r="BH374" s="106"/>
      <c r="BI374" s="106"/>
    </row>
    <row r="375" spans="1:61" ht="13.5" hidden="1" thickBot="1" x14ac:dyDescent="0.25">
      <c r="A375" s="82"/>
      <c r="B375" s="83"/>
      <c r="C375" s="153" t="s">
        <v>788</v>
      </c>
      <c r="D375" s="153" t="s">
        <v>71</v>
      </c>
      <c r="E375" s="84" t="s">
        <v>0</v>
      </c>
      <c r="F375" s="85" t="s">
        <v>843</v>
      </c>
      <c r="G375" s="86">
        <v>18035</v>
      </c>
      <c r="H375" s="153" t="s">
        <v>218</v>
      </c>
      <c r="I375" s="147" t="s">
        <v>86</v>
      </c>
      <c r="J375" s="86">
        <v>12</v>
      </c>
      <c r="K375" s="154" t="s">
        <v>0</v>
      </c>
      <c r="L375" s="88"/>
      <c r="M375" s="110" t="s">
        <v>0</v>
      </c>
      <c r="N375" s="110" t="s">
        <v>0</v>
      </c>
      <c r="O375" s="110" t="s">
        <v>0</v>
      </c>
      <c r="P375" s="110" t="s">
        <v>0</v>
      </c>
      <c r="Q375" s="110" t="s">
        <v>0</v>
      </c>
      <c r="R375" s="108">
        <f>SUM(Tableau8[[#This Row],[Indicative
     /PPE]:[Autre]])</f>
        <v>0</v>
      </c>
      <c r="S375" s="89" t="s">
        <v>0</v>
      </c>
      <c r="T375" s="89" t="s">
        <v>0</v>
      </c>
      <c r="U375" s="89" t="s">
        <v>0</v>
      </c>
      <c r="V375" s="89" t="s">
        <v>0</v>
      </c>
      <c r="W375" s="89" t="s">
        <v>0</v>
      </c>
      <c r="X375" s="91">
        <f t="shared" si="21"/>
        <v>0</v>
      </c>
      <c r="Y375" s="89" t="s">
        <v>0</v>
      </c>
      <c r="Z375" s="89" t="s">
        <v>0</v>
      </c>
      <c r="AA375" s="89" t="s">
        <v>0</v>
      </c>
      <c r="AB375" s="91" t="s">
        <v>0</v>
      </c>
      <c r="AC375" s="89" t="s">
        <v>0</v>
      </c>
      <c r="AD375" s="89" t="s">
        <v>0</v>
      </c>
      <c r="AE375" s="89" t="s">
        <v>0</v>
      </c>
      <c r="AF375" s="89">
        <f t="shared" si="22"/>
        <v>0</v>
      </c>
      <c r="AG375" s="92"/>
      <c r="AH375" s="111">
        <v>30000</v>
      </c>
      <c r="AI375" s="111">
        <v>0</v>
      </c>
      <c r="AJ375" s="111">
        <v>0</v>
      </c>
      <c r="AK375" s="111">
        <f>SUM(Tableau8[[#This Row],[Terrain
(a)]:[Construction
(b)]])</f>
        <v>0</v>
      </c>
      <c r="AL375" s="95"/>
      <c r="AM375" s="147" t="s">
        <v>824</v>
      </c>
      <c r="AN375" s="157" t="s">
        <v>421</v>
      </c>
      <c r="AO375" s="97">
        <v>39899</v>
      </c>
      <c r="AP375" s="158" t="s">
        <v>0</v>
      </c>
      <c r="AQ375" s="113" t="s">
        <v>0</v>
      </c>
      <c r="AR375" s="100"/>
      <c r="AS375" s="101"/>
      <c r="AT375" s="102"/>
      <c r="AU375" s="103"/>
      <c r="AV375" s="104"/>
      <c r="AW375" s="105"/>
      <c r="AX375" s="106"/>
      <c r="AY375" s="106"/>
      <c r="AZ375" s="106"/>
      <c r="BA375" s="106"/>
      <c r="BB375" s="103"/>
      <c r="BC375" s="106"/>
      <c r="BD375" s="106"/>
      <c r="BE375" s="106"/>
      <c r="BF375" s="106"/>
      <c r="BG375" s="106"/>
      <c r="BH375" s="106"/>
      <c r="BI375" s="106"/>
    </row>
    <row r="376" spans="1:61" ht="13.5" hidden="1" thickBot="1" x14ac:dyDescent="0.25">
      <c r="A376" s="82"/>
      <c r="B376" s="83"/>
      <c r="C376" s="153" t="s">
        <v>788</v>
      </c>
      <c r="D376" s="153" t="s">
        <v>71</v>
      </c>
      <c r="E376" s="84" t="s">
        <v>0</v>
      </c>
      <c r="F376" s="85" t="s">
        <v>844</v>
      </c>
      <c r="G376" s="86">
        <v>18036</v>
      </c>
      <c r="H376" s="153" t="s">
        <v>218</v>
      </c>
      <c r="I376" s="147" t="s">
        <v>86</v>
      </c>
      <c r="J376" s="86">
        <v>13</v>
      </c>
      <c r="K376" s="154" t="s">
        <v>0</v>
      </c>
      <c r="L376" s="88"/>
      <c r="M376" s="110" t="s">
        <v>0</v>
      </c>
      <c r="N376" s="110" t="s">
        <v>0</v>
      </c>
      <c r="O376" s="110" t="s">
        <v>0</v>
      </c>
      <c r="P376" s="110" t="s">
        <v>0</v>
      </c>
      <c r="Q376" s="110" t="s">
        <v>0</v>
      </c>
      <c r="R376" s="108">
        <f>SUM(Tableau8[[#This Row],[Indicative
     /PPE]:[Autre]])</f>
        <v>0</v>
      </c>
      <c r="S376" s="89" t="s">
        <v>0</v>
      </c>
      <c r="T376" s="89" t="s">
        <v>0</v>
      </c>
      <c r="U376" s="89" t="s">
        <v>0</v>
      </c>
      <c r="V376" s="89" t="s">
        <v>0</v>
      </c>
      <c r="W376" s="89" t="s">
        <v>0</v>
      </c>
      <c r="X376" s="91">
        <f t="shared" si="21"/>
        <v>0</v>
      </c>
      <c r="Y376" s="89" t="s">
        <v>0</v>
      </c>
      <c r="Z376" s="89" t="s">
        <v>0</v>
      </c>
      <c r="AA376" s="89" t="s">
        <v>0</v>
      </c>
      <c r="AB376" s="91" t="s">
        <v>0</v>
      </c>
      <c r="AC376" s="89" t="s">
        <v>0</v>
      </c>
      <c r="AD376" s="89" t="s">
        <v>0</v>
      </c>
      <c r="AE376" s="89" t="s">
        <v>0</v>
      </c>
      <c r="AF376" s="89">
        <f t="shared" si="22"/>
        <v>0</v>
      </c>
      <c r="AG376" s="92"/>
      <c r="AH376" s="111">
        <v>30000</v>
      </c>
      <c r="AI376" s="111">
        <v>0</v>
      </c>
      <c r="AJ376" s="111">
        <v>0</v>
      </c>
      <c r="AK376" s="111">
        <f>SUM(Tableau8[[#This Row],[Terrain
(a)]:[Construction
(b)]])</f>
        <v>0</v>
      </c>
      <c r="AL376" s="95"/>
      <c r="AM376" s="147" t="s">
        <v>824</v>
      </c>
      <c r="AN376" s="157" t="s">
        <v>421</v>
      </c>
      <c r="AO376" s="97">
        <v>40544</v>
      </c>
      <c r="AP376" s="158" t="s">
        <v>0</v>
      </c>
      <c r="AQ376" s="113" t="s">
        <v>0</v>
      </c>
      <c r="AR376" s="100"/>
      <c r="AS376" s="101"/>
      <c r="AT376" s="102"/>
      <c r="AU376" s="103"/>
      <c r="AV376" s="104"/>
      <c r="AW376" s="105"/>
      <c r="AX376" s="106"/>
      <c r="AY376" s="106"/>
      <c r="AZ376" s="106"/>
      <c r="BA376" s="106"/>
      <c r="BB376" s="103"/>
      <c r="BC376" s="106"/>
      <c r="BD376" s="106"/>
      <c r="BE376" s="106"/>
      <c r="BF376" s="106"/>
      <c r="BG376" s="106"/>
      <c r="BH376" s="106"/>
      <c r="BI376" s="106"/>
    </row>
    <row r="377" spans="1:61" ht="13.5" hidden="1" thickBot="1" x14ac:dyDescent="0.25">
      <c r="A377" s="82"/>
      <c r="B377" s="83"/>
      <c r="C377" s="221" t="s">
        <v>788</v>
      </c>
      <c r="D377" s="159" t="s">
        <v>71</v>
      </c>
      <c r="E377" s="116" t="s">
        <v>0</v>
      </c>
      <c r="F377" s="117" t="s">
        <v>845</v>
      </c>
      <c r="G377" s="118">
        <v>18037</v>
      </c>
      <c r="H377" s="159" t="s">
        <v>218</v>
      </c>
      <c r="I377" s="160" t="s">
        <v>86</v>
      </c>
      <c r="J377" s="118">
        <v>14</v>
      </c>
      <c r="K377" s="180" t="s">
        <v>0</v>
      </c>
      <c r="L377" s="88"/>
      <c r="M377" s="163" t="s">
        <v>0</v>
      </c>
      <c r="N377" s="163" t="s">
        <v>0</v>
      </c>
      <c r="O377" s="163" t="s">
        <v>0</v>
      </c>
      <c r="P377" s="163" t="s">
        <v>0</v>
      </c>
      <c r="Q377" s="163" t="s">
        <v>0</v>
      </c>
      <c r="R377" s="164">
        <f>SUM(Tableau8[[#This Row],[Indicative
     /PPE]:[Autre]])</f>
        <v>0</v>
      </c>
      <c r="S377" s="163" t="s">
        <v>0</v>
      </c>
      <c r="T377" s="163" t="s">
        <v>0</v>
      </c>
      <c r="U377" s="163" t="s">
        <v>0</v>
      </c>
      <c r="V377" s="163" t="s">
        <v>0</v>
      </c>
      <c r="W377" s="163" t="s">
        <v>0</v>
      </c>
      <c r="X377" s="166">
        <f t="shared" si="21"/>
        <v>0</v>
      </c>
      <c r="Y377" s="163" t="s">
        <v>0</v>
      </c>
      <c r="Z377" s="163" t="s">
        <v>0</v>
      </c>
      <c r="AA377" s="163" t="s">
        <v>0</v>
      </c>
      <c r="AB377" s="166" t="s">
        <v>0</v>
      </c>
      <c r="AC377" s="163" t="s">
        <v>0</v>
      </c>
      <c r="AD377" s="163" t="s">
        <v>0</v>
      </c>
      <c r="AE377" s="163" t="s">
        <v>0</v>
      </c>
      <c r="AF377" s="163">
        <f t="shared" si="22"/>
        <v>0</v>
      </c>
      <c r="AG377" s="92"/>
      <c r="AH377" s="173">
        <v>30000</v>
      </c>
      <c r="AI377" s="181">
        <v>0</v>
      </c>
      <c r="AJ377" s="181">
        <v>0</v>
      </c>
      <c r="AK377" s="170">
        <f>SUM(Tableau8[[#This Row],[Terrain
(a)]:[Construction
(b)]])</f>
        <v>0</v>
      </c>
      <c r="AL377" s="95"/>
      <c r="AM377" s="160" t="s">
        <v>791</v>
      </c>
      <c r="AN377" s="182" t="s">
        <v>421</v>
      </c>
      <c r="AO377" s="128">
        <v>40330</v>
      </c>
      <c r="AP377" s="172" t="s">
        <v>0</v>
      </c>
      <c r="AQ377" s="134" t="s">
        <v>0</v>
      </c>
      <c r="AR377" s="100"/>
      <c r="AS377" s="131"/>
      <c r="AT377" s="132"/>
      <c r="AU377" s="132"/>
      <c r="AV377" s="133"/>
      <c r="AW377" s="116"/>
      <c r="AX377" s="134"/>
      <c r="AY377" s="134"/>
      <c r="AZ377" s="134"/>
      <c r="BA377" s="134"/>
      <c r="BB377" s="132"/>
      <c r="BC377" s="134"/>
      <c r="BD377" s="134"/>
      <c r="BE377" s="134"/>
      <c r="BF377" s="134"/>
      <c r="BG377" s="134"/>
      <c r="BH377" s="134"/>
      <c r="BI377" s="134"/>
    </row>
    <row r="378" spans="1:61" ht="13.5" hidden="1" thickBot="1" x14ac:dyDescent="0.25">
      <c r="A378" s="82"/>
      <c r="B378" s="83"/>
      <c r="C378" s="153" t="s">
        <v>846</v>
      </c>
      <c r="D378" s="153" t="s">
        <v>71</v>
      </c>
      <c r="E378" s="85" t="s">
        <v>847</v>
      </c>
      <c r="F378" s="85" t="s">
        <v>848</v>
      </c>
      <c r="G378" s="86" t="s">
        <v>849</v>
      </c>
      <c r="H378" s="153" t="s">
        <v>78</v>
      </c>
      <c r="I378" s="147" t="s">
        <v>86</v>
      </c>
      <c r="J378" s="86" t="s">
        <v>850</v>
      </c>
      <c r="K378" s="220">
        <v>4.5</v>
      </c>
      <c r="L378" s="88"/>
      <c r="M378" s="245">
        <v>102</v>
      </c>
      <c r="N378" s="245">
        <v>48.5</v>
      </c>
      <c r="O378" s="110" t="s">
        <v>0</v>
      </c>
      <c r="P378" s="245">
        <v>6</v>
      </c>
      <c r="Q378" s="110" t="s">
        <v>0</v>
      </c>
      <c r="R378" s="108">
        <f>SUM(Tableau8[[#This Row],[Indicative
     /PPE]:[Autre]])</f>
        <v>156.5</v>
      </c>
      <c r="S378" s="89" t="s">
        <v>0</v>
      </c>
      <c r="T378" s="89" t="s">
        <v>0</v>
      </c>
      <c r="U378" s="89" t="s">
        <v>0</v>
      </c>
      <c r="V378" s="89" t="s">
        <v>0</v>
      </c>
      <c r="W378" s="89" t="s">
        <v>0</v>
      </c>
      <c r="X378" s="109">
        <f t="shared" si="21"/>
        <v>0</v>
      </c>
      <c r="Y378" s="89" t="s">
        <v>0</v>
      </c>
      <c r="Z378" s="89" t="s">
        <v>0</v>
      </c>
      <c r="AA378" s="89" t="s">
        <v>0</v>
      </c>
      <c r="AB378" s="91" t="s">
        <v>0</v>
      </c>
      <c r="AC378" s="89" t="s">
        <v>0</v>
      </c>
      <c r="AD378" s="89" t="s">
        <v>0</v>
      </c>
      <c r="AE378" s="89" t="s">
        <v>0</v>
      </c>
      <c r="AF378" s="89">
        <f t="shared" si="22"/>
        <v>0</v>
      </c>
      <c r="AG378" s="92"/>
      <c r="AH378" s="111">
        <v>345000</v>
      </c>
      <c r="AI378" s="111">
        <v>0</v>
      </c>
      <c r="AJ378" s="111">
        <v>0</v>
      </c>
      <c r="AK378" s="111">
        <f>SUM(Tableau8[[#This Row],[Terrain
(a)]:[Construction
(b)]])</f>
        <v>0</v>
      </c>
      <c r="AL378" s="95"/>
      <c r="AM378" s="147" t="s">
        <v>851</v>
      </c>
      <c r="AN378" s="157" t="s">
        <v>421</v>
      </c>
      <c r="AO378" s="97">
        <v>39903</v>
      </c>
      <c r="AP378" s="211" t="s">
        <v>0</v>
      </c>
      <c r="AQ378" s="99" t="s">
        <v>0</v>
      </c>
      <c r="AR378" s="100"/>
      <c r="AS378" s="101" t="str">
        <f>Tableau8[[#This Row],[Adresse]]</f>
        <v>Route de l'Orée du Bois 4</v>
      </c>
      <c r="AT378" s="102">
        <v>39156</v>
      </c>
      <c r="AU378" s="103">
        <v>40543</v>
      </c>
      <c r="AV378" s="104">
        <f>Tableau8[[#This Row],[Fin]]-Tableau8[[#This Row],[Début]]</f>
        <v>1387</v>
      </c>
      <c r="AW378" s="105" t="s">
        <v>852</v>
      </c>
      <c r="AX378" s="106" t="s">
        <v>853</v>
      </c>
      <c r="AY378" s="106"/>
      <c r="AZ378" s="106" t="s">
        <v>129</v>
      </c>
      <c r="BA378" s="106" t="s">
        <v>130</v>
      </c>
      <c r="BB378" s="103"/>
      <c r="BC378" s="106" t="s">
        <v>511</v>
      </c>
      <c r="BD378" s="106"/>
      <c r="BE378" s="113" t="s">
        <v>131</v>
      </c>
      <c r="BF378" s="113" t="s">
        <v>224</v>
      </c>
      <c r="BG378" s="106"/>
      <c r="BH378" s="106"/>
      <c r="BI378" s="106"/>
    </row>
    <row r="379" spans="1:61" ht="13.5" hidden="1" thickBot="1" x14ac:dyDescent="0.25">
      <c r="A379" s="82"/>
      <c r="B379" s="83"/>
      <c r="C379" s="153" t="s">
        <v>846</v>
      </c>
      <c r="D379" s="153" t="s">
        <v>71</v>
      </c>
      <c r="E379" s="85" t="s">
        <v>847</v>
      </c>
      <c r="F379" s="85" t="s">
        <v>854</v>
      </c>
      <c r="G379" s="86" t="s">
        <v>855</v>
      </c>
      <c r="H379" s="153" t="s">
        <v>78</v>
      </c>
      <c r="I379" s="147" t="s">
        <v>86</v>
      </c>
      <c r="J379" s="86" t="s">
        <v>297</v>
      </c>
      <c r="K379" s="220">
        <v>4.5</v>
      </c>
      <c r="L379" s="88"/>
      <c r="M379" s="245">
        <v>104</v>
      </c>
      <c r="N379" s="245">
        <v>34</v>
      </c>
      <c r="O379" s="110" t="s">
        <v>0</v>
      </c>
      <c r="P379" s="245">
        <v>8</v>
      </c>
      <c r="Q379" s="110" t="s">
        <v>0</v>
      </c>
      <c r="R379" s="108">
        <f>SUM(Tableau8[[#This Row],[Indicative
     /PPE]:[Autre]])</f>
        <v>146</v>
      </c>
      <c r="S379" s="89" t="s">
        <v>0</v>
      </c>
      <c r="T379" s="89" t="s">
        <v>0</v>
      </c>
      <c r="U379" s="89" t="s">
        <v>0</v>
      </c>
      <c r="V379" s="89" t="s">
        <v>0</v>
      </c>
      <c r="W379" s="89" t="s">
        <v>0</v>
      </c>
      <c r="X379" s="109">
        <f t="shared" si="21"/>
        <v>0</v>
      </c>
      <c r="Y379" s="89" t="s">
        <v>0</v>
      </c>
      <c r="Z379" s="89" t="s">
        <v>0</v>
      </c>
      <c r="AA379" s="89" t="s">
        <v>0</v>
      </c>
      <c r="AB379" s="91" t="s">
        <v>0</v>
      </c>
      <c r="AC379" s="89" t="s">
        <v>0</v>
      </c>
      <c r="AD379" s="89" t="s">
        <v>0</v>
      </c>
      <c r="AE379" s="89" t="s">
        <v>0</v>
      </c>
      <c r="AF379" s="89">
        <f t="shared" si="22"/>
        <v>0</v>
      </c>
      <c r="AG379" s="92"/>
      <c r="AH379" s="111">
        <v>370000</v>
      </c>
      <c r="AI379" s="111">
        <v>0</v>
      </c>
      <c r="AJ379" s="111">
        <v>0</v>
      </c>
      <c r="AK379" s="111">
        <f>SUM(Tableau8[[#This Row],[Terrain
(a)]:[Construction
(b)]])</f>
        <v>0</v>
      </c>
      <c r="AL379" s="95"/>
      <c r="AM379" s="147" t="s">
        <v>856</v>
      </c>
      <c r="AN379" s="157" t="s">
        <v>421</v>
      </c>
      <c r="AO379" s="97">
        <v>39994</v>
      </c>
      <c r="AP379" s="211" t="s">
        <v>0</v>
      </c>
      <c r="AQ379" s="99" t="s">
        <v>0</v>
      </c>
      <c r="AR379" s="100"/>
      <c r="AS379" s="101"/>
      <c r="AT379" s="102"/>
      <c r="AU379" s="103"/>
      <c r="AV379" s="104"/>
      <c r="AW379" s="105"/>
      <c r="AX379" s="106"/>
      <c r="AY379" s="106"/>
      <c r="AZ379" s="106"/>
      <c r="BA379" s="106"/>
      <c r="BB379" s="103"/>
      <c r="BC379" s="106"/>
      <c r="BD379" s="106"/>
      <c r="BE379" s="106"/>
      <c r="BF379" s="106"/>
      <c r="BG379" s="106"/>
      <c r="BH379" s="106"/>
      <c r="BI379" s="106"/>
    </row>
    <row r="380" spans="1:61" ht="13.5" hidden="1" thickBot="1" x14ac:dyDescent="0.25">
      <c r="A380" s="82"/>
      <c r="B380" s="83"/>
      <c r="C380" s="153" t="s">
        <v>846</v>
      </c>
      <c r="D380" s="153" t="s">
        <v>71</v>
      </c>
      <c r="E380" s="85" t="s">
        <v>847</v>
      </c>
      <c r="F380" s="85" t="s">
        <v>857</v>
      </c>
      <c r="G380" s="86" t="s">
        <v>858</v>
      </c>
      <c r="H380" s="153" t="s">
        <v>78</v>
      </c>
      <c r="I380" s="147" t="s">
        <v>86</v>
      </c>
      <c r="J380" s="86" t="s">
        <v>323</v>
      </c>
      <c r="K380" s="220">
        <v>5.5</v>
      </c>
      <c r="L380" s="88"/>
      <c r="M380" s="245">
        <v>121</v>
      </c>
      <c r="N380" s="245">
        <v>73.5</v>
      </c>
      <c r="O380" s="110" t="s">
        <v>0</v>
      </c>
      <c r="P380" s="245">
        <v>9</v>
      </c>
      <c r="Q380" s="110" t="s">
        <v>0</v>
      </c>
      <c r="R380" s="108">
        <f>SUM(Tableau8[[#This Row],[Indicative
     /PPE]:[Autre]])</f>
        <v>203.5</v>
      </c>
      <c r="S380" s="89" t="s">
        <v>0</v>
      </c>
      <c r="T380" s="89" t="s">
        <v>0</v>
      </c>
      <c r="U380" s="89" t="s">
        <v>0</v>
      </c>
      <c r="V380" s="89" t="s">
        <v>0</v>
      </c>
      <c r="W380" s="89" t="s">
        <v>0</v>
      </c>
      <c r="X380" s="109">
        <f t="shared" si="21"/>
        <v>0</v>
      </c>
      <c r="Y380" s="89" t="s">
        <v>0</v>
      </c>
      <c r="Z380" s="89" t="s">
        <v>0</v>
      </c>
      <c r="AA380" s="89" t="s">
        <v>0</v>
      </c>
      <c r="AB380" s="91" t="s">
        <v>0</v>
      </c>
      <c r="AC380" s="89" t="s">
        <v>0</v>
      </c>
      <c r="AD380" s="89" t="s">
        <v>0</v>
      </c>
      <c r="AE380" s="89" t="s">
        <v>0</v>
      </c>
      <c r="AF380" s="89">
        <f t="shared" si="22"/>
        <v>0</v>
      </c>
      <c r="AG380" s="92"/>
      <c r="AH380" s="111">
        <v>425000</v>
      </c>
      <c r="AI380" s="111">
        <v>0</v>
      </c>
      <c r="AJ380" s="111">
        <v>0</v>
      </c>
      <c r="AK380" s="111">
        <f>SUM(Tableau8[[#This Row],[Terrain
(a)]:[Construction
(b)]])</f>
        <v>0</v>
      </c>
      <c r="AL380" s="95"/>
      <c r="AM380" s="147" t="s">
        <v>859</v>
      </c>
      <c r="AN380" s="157" t="s">
        <v>421</v>
      </c>
      <c r="AO380" s="97">
        <v>40086</v>
      </c>
      <c r="AP380" s="211" t="s">
        <v>0</v>
      </c>
      <c r="AQ380" s="99" t="s">
        <v>0</v>
      </c>
      <c r="AR380" s="100"/>
      <c r="AS380" s="101"/>
      <c r="AT380" s="102"/>
      <c r="AU380" s="103"/>
      <c r="AV380" s="104"/>
      <c r="AW380" s="105"/>
      <c r="AX380" s="106"/>
      <c r="AY380" s="106"/>
      <c r="AZ380" s="106"/>
      <c r="BA380" s="106"/>
      <c r="BB380" s="103"/>
      <c r="BC380" s="106"/>
      <c r="BD380" s="106"/>
      <c r="BE380" s="106"/>
      <c r="BF380" s="106"/>
      <c r="BG380" s="106"/>
      <c r="BH380" s="106"/>
      <c r="BI380" s="106"/>
    </row>
    <row r="381" spans="1:61" ht="13.5" hidden="1" thickBot="1" x14ac:dyDescent="0.25">
      <c r="A381" s="82"/>
      <c r="B381" s="83"/>
      <c r="C381" s="153" t="s">
        <v>846</v>
      </c>
      <c r="D381" s="153" t="s">
        <v>71</v>
      </c>
      <c r="E381" s="85" t="s">
        <v>847</v>
      </c>
      <c r="F381" s="85" t="s">
        <v>860</v>
      </c>
      <c r="G381" s="86" t="s">
        <v>861</v>
      </c>
      <c r="H381" s="153" t="s">
        <v>78</v>
      </c>
      <c r="I381" s="147" t="s">
        <v>142</v>
      </c>
      <c r="J381" s="86" t="s">
        <v>327</v>
      </c>
      <c r="K381" s="220">
        <v>4.5</v>
      </c>
      <c r="L381" s="88"/>
      <c r="M381" s="245">
        <v>97</v>
      </c>
      <c r="N381" s="245">
        <v>17</v>
      </c>
      <c r="O381" s="110" t="s">
        <v>0</v>
      </c>
      <c r="P381" s="245">
        <v>10</v>
      </c>
      <c r="Q381" s="110" t="s">
        <v>0</v>
      </c>
      <c r="R381" s="108">
        <f>SUM(Tableau8[[#This Row],[Indicative
     /PPE]:[Autre]])</f>
        <v>124</v>
      </c>
      <c r="S381" s="89" t="s">
        <v>0</v>
      </c>
      <c r="T381" s="89" t="s">
        <v>0</v>
      </c>
      <c r="U381" s="89" t="s">
        <v>0</v>
      </c>
      <c r="V381" s="89" t="s">
        <v>0</v>
      </c>
      <c r="W381" s="89" t="s">
        <v>0</v>
      </c>
      <c r="X381" s="109">
        <f t="shared" si="21"/>
        <v>0</v>
      </c>
      <c r="Y381" s="89" t="s">
        <v>0</v>
      </c>
      <c r="Z381" s="89" t="s">
        <v>0</v>
      </c>
      <c r="AA381" s="89" t="s">
        <v>0</v>
      </c>
      <c r="AB381" s="91" t="s">
        <v>0</v>
      </c>
      <c r="AC381" s="89" t="s">
        <v>0</v>
      </c>
      <c r="AD381" s="89" t="s">
        <v>0</v>
      </c>
      <c r="AE381" s="89" t="s">
        <v>0</v>
      </c>
      <c r="AF381" s="89">
        <f t="shared" si="22"/>
        <v>0</v>
      </c>
      <c r="AG381" s="92"/>
      <c r="AH381" s="111">
        <v>345000</v>
      </c>
      <c r="AI381" s="111">
        <v>0</v>
      </c>
      <c r="AJ381" s="111">
        <v>0</v>
      </c>
      <c r="AK381" s="111">
        <f>SUM(Tableau8[[#This Row],[Terrain
(a)]:[Construction
(b)]])</f>
        <v>0</v>
      </c>
      <c r="AL381" s="95"/>
      <c r="AM381" s="147" t="s">
        <v>862</v>
      </c>
      <c r="AN381" s="157" t="s">
        <v>421</v>
      </c>
      <c r="AO381" s="97">
        <v>39904</v>
      </c>
      <c r="AP381" s="211" t="s">
        <v>0</v>
      </c>
      <c r="AQ381" s="99" t="s">
        <v>0</v>
      </c>
      <c r="AR381" s="100"/>
      <c r="AS381" s="101"/>
      <c r="AT381" s="102"/>
      <c r="AU381" s="103"/>
      <c r="AV381" s="104"/>
      <c r="AW381" s="105"/>
      <c r="AX381" s="106"/>
      <c r="AY381" s="106"/>
      <c r="AZ381" s="106"/>
      <c r="BA381" s="106"/>
      <c r="BB381" s="103"/>
      <c r="BC381" s="106"/>
      <c r="BD381" s="106"/>
      <c r="BE381" s="106"/>
      <c r="BF381" s="106"/>
      <c r="BG381" s="106"/>
      <c r="BH381" s="106"/>
      <c r="BI381" s="106"/>
    </row>
    <row r="382" spans="1:61" ht="13.5" hidden="1" thickBot="1" x14ac:dyDescent="0.25">
      <c r="A382" s="82"/>
      <c r="B382" s="83"/>
      <c r="C382" s="153" t="s">
        <v>846</v>
      </c>
      <c r="D382" s="153" t="s">
        <v>71</v>
      </c>
      <c r="E382" s="85" t="s">
        <v>847</v>
      </c>
      <c r="F382" s="85" t="s">
        <v>863</v>
      </c>
      <c r="G382" s="86" t="s">
        <v>864</v>
      </c>
      <c r="H382" s="153" t="s">
        <v>78</v>
      </c>
      <c r="I382" s="147" t="s">
        <v>142</v>
      </c>
      <c r="J382" s="86" t="s">
        <v>297</v>
      </c>
      <c r="K382" s="220">
        <v>4.5</v>
      </c>
      <c r="L382" s="88"/>
      <c r="M382" s="245">
        <v>101</v>
      </c>
      <c r="N382" s="245">
        <v>20</v>
      </c>
      <c r="O382" s="110" t="s">
        <v>0</v>
      </c>
      <c r="P382" s="245">
        <v>9</v>
      </c>
      <c r="Q382" s="110" t="s">
        <v>0</v>
      </c>
      <c r="R382" s="108">
        <f>SUM(Tableau8[[#This Row],[Indicative
     /PPE]:[Autre]])</f>
        <v>130</v>
      </c>
      <c r="S382" s="89" t="s">
        <v>0</v>
      </c>
      <c r="T382" s="89" t="s">
        <v>0</v>
      </c>
      <c r="U382" s="89" t="s">
        <v>0</v>
      </c>
      <c r="V382" s="89" t="s">
        <v>0</v>
      </c>
      <c r="W382" s="89" t="s">
        <v>0</v>
      </c>
      <c r="X382" s="109">
        <f t="shared" si="21"/>
        <v>0</v>
      </c>
      <c r="Y382" s="89" t="s">
        <v>0</v>
      </c>
      <c r="Z382" s="89" t="s">
        <v>0</v>
      </c>
      <c r="AA382" s="89" t="s">
        <v>0</v>
      </c>
      <c r="AB382" s="91" t="s">
        <v>0</v>
      </c>
      <c r="AC382" s="89" t="s">
        <v>0</v>
      </c>
      <c r="AD382" s="89" t="s">
        <v>0</v>
      </c>
      <c r="AE382" s="89" t="s">
        <v>0</v>
      </c>
      <c r="AF382" s="89">
        <f t="shared" si="22"/>
        <v>0</v>
      </c>
      <c r="AG382" s="92"/>
      <c r="AH382" s="111">
        <v>375000</v>
      </c>
      <c r="AI382" s="111">
        <v>0</v>
      </c>
      <c r="AJ382" s="111">
        <v>0</v>
      </c>
      <c r="AK382" s="111">
        <f>SUM(Tableau8[[#This Row],[Terrain
(a)]:[Construction
(b)]])</f>
        <v>0</v>
      </c>
      <c r="AL382" s="95"/>
      <c r="AM382" s="147" t="s">
        <v>865</v>
      </c>
      <c r="AN382" s="157" t="s">
        <v>421</v>
      </c>
      <c r="AO382" s="97">
        <v>40086</v>
      </c>
      <c r="AP382" s="211" t="s">
        <v>0</v>
      </c>
      <c r="AQ382" s="99" t="s">
        <v>0</v>
      </c>
      <c r="AR382" s="100"/>
      <c r="AS382" s="101"/>
      <c r="AT382" s="102"/>
      <c r="AU382" s="103"/>
      <c r="AV382" s="104"/>
      <c r="AW382" s="105"/>
      <c r="AX382" s="106"/>
      <c r="AY382" s="106"/>
      <c r="AZ382" s="106"/>
      <c r="BA382" s="106"/>
      <c r="BB382" s="103"/>
      <c r="BC382" s="106"/>
      <c r="BD382" s="106"/>
      <c r="BE382" s="106"/>
      <c r="BF382" s="106"/>
      <c r="BG382" s="106"/>
      <c r="BH382" s="106"/>
      <c r="BI382" s="106"/>
    </row>
    <row r="383" spans="1:61" ht="13.5" hidden="1" thickBot="1" x14ac:dyDescent="0.25">
      <c r="A383" s="82"/>
      <c r="B383" s="83"/>
      <c r="C383" s="153" t="s">
        <v>846</v>
      </c>
      <c r="D383" s="153" t="s">
        <v>71</v>
      </c>
      <c r="E383" s="85" t="s">
        <v>847</v>
      </c>
      <c r="F383" s="85" t="s">
        <v>866</v>
      </c>
      <c r="G383" s="86" t="s">
        <v>867</v>
      </c>
      <c r="H383" s="153" t="s">
        <v>78</v>
      </c>
      <c r="I383" s="147" t="s">
        <v>142</v>
      </c>
      <c r="J383" s="86" t="s">
        <v>323</v>
      </c>
      <c r="K383" s="220">
        <v>5.5</v>
      </c>
      <c r="L383" s="88"/>
      <c r="M383" s="245">
        <v>121</v>
      </c>
      <c r="N383" s="245">
        <v>18</v>
      </c>
      <c r="O383" s="110" t="s">
        <v>0</v>
      </c>
      <c r="P383" s="245">
        <v>8</v>
      </c>
      <c r="Q383" s="110" t="s">
        <v>0</v>
      </c>
      <c r="R383" s="108">
        <f>SUM(Tableau8[[#This Row],[Indicative
     /PPE]:[Autre]])</f>
        <v>147</v>
      </c>
      <c r="S383" s="89" t="s">
        <v>0</v>
      </c>
      <c r="T383" s="89" t="s">
        <v>0</v>
      </c>
      <c r="U383" s="89" t="s">
        <v>0</v>
      </c>
      <c r="V383" s="89" t="s">
        <v>0</v>
      </c>
      <c r="W383" s="89" t="s">
        <v>0</v>
      </c>
      <c r="X383" s="109">
        <f t="shared" si="21"/>
        <v>0</v>
      </c>
      <c r="Y383" s="89" t="s">
        <v>0</v>
      </c>
      <c r="Z383" s="89" t="s">
        <v>0</v>
      </c>
      <c r="AA383" s="89" t="s">
        <v>0</v>
      </c>
      <c r="AB383" s="91" t="s">
        <v>0</v>
      </c>
      <c r="AC383" s="89" t="s">
        <v>0</v>
      </c>
      <c r="AD383" s="89" t="s">
        <v>0</v>
      </c>
      <c r="AE383" s="89" t="s">
        <v>0</v>
      </c>
      <c r="AF383" s="89">
        <f t="shared" si="22"/>
        <v>0</v>
      </c>
      <c r="AG383" s="92"/>
      <c r="AH383" s="111">
        <v>430000</v>
      </c>
      <c r="AI383" s="111">
        <v>0</v>
      </c>
      <c r="AJ383" s="111">
        <v>0</v>
      </c>
      <c r="AK383" s="111">
        <f>SUM(Tableau8[[#This Row],[Terrain
(a)]:[Construction
(b)]])</f>
        <v>0</v>
      </c>
      <c r="AL383" s="95"/>
      <c r="AM383" s="147" t="s">
        <v>868</v>
      </c>
      <c r="AN383" s="157" t="s">
        <v>421</v>
      </c>
      <c r="AO383" s="97">
        <v>40182</v>
      </c>
      <c r="AP383" s="211" t="s">
        <v>0</v>
      </c>
      <c r="AQ383" s="99" t="s">
        <v>0</v>
      </c>
      <c r="AR383" s="100"/>
      <c r="AS383" s="101"/>
      <c r="AT383" s="102"/>
      <c r="AU383" s="103"/>
      <c r="AV383" s="104"/>
      <c r="AW383" s="105"/>
      <c r="AX383" s="106"/>
      <c r="AY383" s="106"/>
      <c r="AZ383" s="106"/>
      <c r="BA383" s="106"/>
      <c r="BB383" s="103"/>
      <c r="BC383" s="106"/>
      <c r="BD383" s="106"/>
      <c r="BE383" s="106"/>
      <c r="BF383" s="106"/>
      <c r="BG383" s="106"/>
      <c r="BH383" s="106"/>
      <c r="BI383" s="106"/>
    </row>
    <row r="384" spans="1:61" ht="13.5" hidden="1" thickBot="1" x14ac:dyDescent="0.25">
      <c r="A384" s="82"/>
      <c r="B384" s="83"/>
      <c r="C384" s="153" t="s">
        <v>846</v>
      </c>
      <c r="D384" s="153" t="s">
        <v>71</v>
      </c>
      <c r="E384" s="85" t="s">
        <v>847</v>
      </c>
      <c r="F384" s="85" t="s">
        <v>869</v>
      </c>
      <c r="G384" s="86" t="s">
        <v>870</v>
      </c>
      <c r="H384" s="153" t="s">
        <v>78</v>
      </c>
      <c r="I384" s="147" t="s">
        <v>102</v>
      </c>
      <c r="J384" s="86" t="s">
        <v>327</v>
      </c>
      <c r="K384" s="220">
        <v>4.5</v>
      </c>
      <c r="L384" s="88"/>
      <c r="M384" s="245">
        <v>101</v>
      </c>
      <c r="N384" s="245">
        <v>13</v>
      </c>
      <c r="O384" s="110" t="s">
        <v>0</v>
      </c>
      <c r="P384" s="245">
        <v>11</v>
      </c>
      <c r="Q384" s="110" t="s">
        <v>0</v>
      </c>
      <c r="R384" s="108">
        <f>SUM(Tableau8[[#This Row],[Indicative
     /PPE]:[Autre]])</f>
        <v>125</v>
      </c>
      <c r="S384" s="89" t="s">
        <v>0</v>
      </c>
      <c r="T384" s="89" t="s">
        <v>0</v>
      </c>
      <c r="U384" s="89" t="s">
        <v>0</v>
      </c>
      <c r="V384" s="89" t="s">
        <v>0</v>
      </c>
      <c r="W384" s="89" t="s">
        <v>0</v>
      </c>
      <c r="X384" s="109">
        <f t="shared" si="21"/>
        <v>0</v>
      </c>
      <c r="Y384" s="89" t="s">
        <v>0</v>
      </c>
      <c r="Z384" s="89" t="s">
        <v>0</v>
      </c>
      <c r="AA384" s="89" t="s">
        <v>0</v>
      </c>
      <c r="AB384" s="91" t="s">
        <v>0</v>
      </c>
      <c r="AC384" s="89" t="s">
        <v>0</v>
      </c>
      <c r="AD384" s="89" t="s">
        <v>0</v>
      </c>
      <c r="AE384" s="89" t="s">
        <v>0</v>
      </c>
      <c r="AF384" s="89">
        <f t="shared" si="22"/>
        <v>0</v>
      </c>
      <c r="AG384" s="92"/>
      <c r="AH384" s="111">
        <v>350000</v>
      </c>
      <c r="AI384" s="111">
        <v>0</v>
      </c>
      <c r="AJ384" s="111">
        <v>0</v>
      </c>
      <c r="AK384" s="111">
        <f>SUM(Tableau8[[#This Row],[Terrain
(a)]:[Construction
(b)]])</f>
        <v>0</v>
      </c>
      <c r="AL384" s="95"/>
      <c r="AM384" s="147" t="s">
        <v>871</v>
      </c>
      <c r="AN384" s="157" t="s">
        <v>421</v>
      </c>
      <c r="AO384" s="97">
        <v>39794</v>
      </c>
      <c r="AP384" s="211" t="s">
        <v>0</v>
      </c>
      <c r="AQ384" s="99" t="s">
        <v>0</v>
      </c>
      <c r="AR384" s="100"/>
      <c r="AS384" s="101"/>
      <c r="AT384" s="102"/>
      <c r="AU384" s="103"/>
      <c r="AV384" s="104"/>
      <c r="AW384" s="105"/>
      <c r="AX384" s="106"/>
      <c r="AY384" s="106"/>
      <c r="AZ384" s="106"/>
      <c r="BA384" s="106"/>
      <c r="BB384" s="103"/>
      <c r="BC384" s="106"/>
      <c r="BD384" s="106"/>
      <c r="BE384" s="106"/>
      <c r="BF384" s="106"/>
      <c r="BG384" s="106"/>
      <c r="BH384" s="106"/>
      <c r="BI384" s="106"/>
    </row>
    <row r="385" spans="1:61" ht="13.5" hidden="1" thickBot="1" x14ac:dyDescent="0.25">
      <c r="A385" s="82"/>
      <c r="B385" s="83"/>
      <c r="C385" s="153" t="s">
        <v>846</v>
      </c>
      <c r="D385" s="153" t="s">
        <v>71</v>
      </c>
      <c r="E385" s="85" t="s">
        <v>847</v>
      </c>
      <c r="F385" s="85" t="s">
        <v>872</v>
      </c>
      <c r="G385" s="86" t="s">
        <v>873</v>
      </c>
      <c r="H385" s="153" t="s">
        <v>78</v>
      </c>
      <c r="I385" s="147" t="s">
        <v>102</v>
      </c>
      <c r="J385" s="86" t="s">
        <v>297</v>
      </c>
      <c r="K385" s="220">
        <v>4.5</v>
      </c>
      <c r="L385" s="88"/>
      <c r="M385" s="245">
        <v>104</v>
      </c>
      <c r="N385" s="245">
        <v>17</v>
      </c>
      <c r="O385" s="110" t="s">
        <v>0</v>
      </c>
      <c r="P385" s="245">
        <v>8</v>
      </c>
      <c r="Q385" s="110" t="s">
        <v>0</v>
      </c>
      <c r="R385" s="108">
        <f>SUM(Tableau8[[#This Row],[Indicative
     /PPE]:[Autre]])</f>
        <v>129</v>
      </c>
      <c r="S385" s="89" t="s">
        <v>0</v>
      </c>
      <c r="T385" s="89" t="s">
        <v>0</v>
      </c>
      <c r="U385" s="89" t="s">
        <v>0</v>
      </c>
      <c r="V385" s="89" t="s">
        <v>0</v>
      </c>
      <c r="W385" s="89" t="s">
        <v>0</v>
      </c>
      <c r="X385" s="109">
        <f t="shared" si="21"/>
        <v>0</v>
      </c>
      <c r="Y385" s="89" t="s">
        <v>0</v>
      </c>
      <c r="Z385" s="89" t="s">
        <v>0</v>
      </c>
      <c r="AA385" s="89" t="s">
        <v>0</v>
      </c>
      <c r="AB385" s="91" t="s">
        <v>0</v>
      </c>
      <c r="AC385" s="89" t="s">
        <v>0</v>
      </c>
      <c r="AD385" s="89" t="s">
        <v>0</v>
      </c>
      <c r="AE385" s="89" t="s">
        <v>0</v>
      </c>
      <c r="AF385" s="89">
        <f t="shared" si="22"/>
        <v>0</v>
      </c>
      <c r="AG385" s="92"/>
      <c r="AH385" s="111">
        <v>380000</v>
      </c>
      <c r="AI385" s="111">
        <v>0</v>
      </c>
      <c r="AJ385" s="111">
        <v>0</v>
      </c>
      <c r="AK385" s="111">
        <f>SUM(Tableau8[[#This Row],[Terrain
(a)]:[Construction
(b)]])</f>
        <v>0</v>
      </c>
      <c r="AL385" s="95"/>
      <c r="AM385" s="147" t="s">
        <v>874</v>
      </c>
      <c r="AN385" s="157" t="s">
        <v>421</v>
      </c>
      <c r="AO385" s="97">
        <v>39903</v>
      </c>
      <c r="AP385" s="211" t="s">
        <v>0</v>
      </c>
      <c r="AQ385" s="99" t="s">
        <v>0</v>
      </c>
      <c r="AR385" s="100"/>
      <c r="AS385" s="101"/>
      <c r="AT385" s="102"/>
      <c r="AU385" s="103"/>
      <c r="AV385" s="104"/>
      <c r="AW385" s="105"/>
      <c r="AX385" s="106"/>
      <c r="AY385" s="106"/>
      <c r="AZ385" s="106"/>
      <c r="BA385" s="106"/>
      <c r="BB385" s="103"/>
      <c r="BC385" s="106"/>
      <c r="BD385" s="106"/>
      <c r="BE385" s="106"/>
      <c r="BF385" s="106"/>
      <c r="BG385" s="106"/>
      <c r="BH385" s="106"/>
      <c r="BI385" s="106"/>
    </row>
    <row r="386" spans="1:61" ht="13.5" hidden="1" thickBot="1" x14ac:dyDescent="0.25">
      <c r="A386" s="82"/>
      <c r="B386" s="83"/>
      <c r="C386" s="153" t="s">
        <v>846</v>
      </c>
      <c r="D386" s="153" t="s">
        <v>71</v>
      </c>
      <c r="E386" s="85" t="s">
        <v>847</v>
      </c>
      <c r="F386" s="85" t="s">
        <v>875</v>
      </c>
      <c r="G386" s="86" t="s">
        <v>876</v>
      </c>
      <c r="H386" s="153" t="s">
        <v>78</v>
      </c>
      <c r="I386" s="147" t="s">
        <v>102</v>
      </c>
      <c r="J386" s="86" t="s">
        <v>323</v>
      </c>
      <c r="K386" s="220">
        <v>5.5</v>
      </c>
      <c r="L386" s="88"/>
      <c r="M386" s="245">
        <v>121</v>
      </c>
      <c r="N386" s="245">
        <v>18</v>
      </c>
      <c r="O386" s="110" t="s">
        <v>0</v>
      </c>
      <c r="P386" s="245">
        <v>7</v>
      </c>
      <c r="Q386" s="110" t="s">
        <v>0</v>
      </c>
      <c r="R386" s="108">
        <f>SUM(Tableau8[[#This Row],[Indicative
     /PPE]:[Autre]])</f>
        <v>146</v>
      </c>
      <c r="S386" s="89" t="s">
        <v>0</v>
      </c>
      <c r="T386" s="89" t="s">
        <v>0</v>
      </c>
      <c r="U386" s="89" t="s">
        <v>0</v>
      </c>
      <c r="V386" s="89" t="s">
        <v>0</v>
      </c>
      <c r="W386" s="89" t="s">
        <v>0</v>
      </c>
      <c r="X386" s="109">
        <f t="shared" si="21"/>
        <v>0</v>
      </c>
      <c r="Y386" s="89" t="s">
        <v>0</v>
      </c>
      <c r="Z386" s="89" t="s">
        <v>0</v>
      </c>
      <c r="AA386" s="89" t="s">
        <v>0</v>
      </c>
      <c r="AB386" s="91" t="s">
        <v>0</v>
      </c>
      <c r="AC386" s="89" t="s">
        <v>0</v>
      </c>
      <c r="AD386" s="89" t="s">
        <v>0</v>
      </c>
      <c r="AE386" s="89" t="s">
        <v>0</v>
      </c>
      <c r="AF386" s="89">
        <f t="shared" si="22"/>
        <v>0</v>
      </c>
      <c r="AG386" s="92"/>
      <c r="AH386" s="111">
        <v>435000</v>
      </c>
      <c r="AI386" s="111">
        <v>0</v>
      </c>
      <c r="AJ386" s="111">
        <v>0</v>
      </c>
      <c r="AK386" s="111">
        <f>SUM(Tableau8[[#This Row],[Terrain
(a)]:[Construction
(b)]])</f>
        <v>0</v>
      </c>
      <c r="AL386" s="95"/>
      <c r="AM386" s="147" t="s">
        <v>877</v>
      </c>
      <c r="AN386" s="157" t="s">
        <v>421</v>
      </c>
      <c r="AO386" s="97">
        <v>40086</v>
      </c>
      <c r="AP386" s="211" t="s">
        <v>0</v>
      </c>
      <c r="AQ386" s="99" t="s">
        <v>0</v>
      </c>
      <c r="AR386" s="100"/>
      <c r="AS386" s="101"/>
      <c r="AT386" s="102"/>
      <c r="AU386" s="103"/>
      <c r="AV386" s="104"/>
      <c r="AW386" s="105"/>
      <c r="AX386" s="106"/>
      <c r="AY386" s="106"/>
      <c r="AZ386" s="106"/>
      <c r="BA386" s="106"/>
      <c r="BB386" s="103"/>
      <c r="BC386" s="106"/>
      <c r="BD386" s="106"/>
      <c r="BE386" s="106"/>
      <c r="BF386" s="106"/>
      <c r="BG386" s="106"/>
      <c r="BH386" s="106"/>
      <c r="BI386" s="106"/>
    </row>
    <row r="387" spans="1:61" ht="13.5" hidden="1" thickBot="1" x14ac:dyDescent="0.25">
      <c r="A387" s="82"/>
      <c r="B387" s="83"/>
      <c r="C387" s="153" t="s">
        <v>846</v>
      </c>
      <c r="D387" s="153" t="s">
        <v>71</v>
      </c>
      <c r="E387" s="85" t="s">
        <v>847</v>
      </c>
      <c r="F387" s="85" t="s">
        <v>878</v>
      </c>
      <c r="G387" s="86" t="s">
        <v>879</v>
      </c>
      <c r="H387" s="153" t="s">
        <v>78</v>
      </c>
      <c r="I387" s="147" t="s">
        <v>404</v>
      </c>
      <c r="J387" s="86" t="s">
        <v>327</v>
      </c>
      <c r="K387" s="220">
        <v>4.5</v>
      </c>
      <c r="L387" s="88"/>
      <c r="M387" s="245">
        <v>100</v>
      </c>
      <c r="N387" s="245">
        <v>43</v>
      </c>
      <c r="O387" s="110" t="s">
        <v>0</v>
      </c>
      <c r="P387" s="245">
        <v>6</v>
      </c>
      <c r="Q387" s="110" t="s">
        <v>0</v>
      </c>
      <c r="R387" s="108">
        <f>SUM(Tableau8[[#This Row],[Indicative
     /PPE]:[Autre]])</f>
        <v>149</v>
      </c>
      <c r="S387" s="89" t="s">
        <v>0</v>
      </c>
      <c r="T387" s="89" t="s">
        <v>0</v>
      </c>
      <c r="U387" s="89" t="s">
        <v>0</v>
      </c>
      <c r="V387" s="89" t="s">
        <v>0</v>
      </c>
      <c r="W387" s="89" t="s">
        <v>0</v>
      </c>
      <c r="X387" s="109">
        <f t="shared" si="21"/>
        <v>0</v>
      </c>
      <c r="Y387" s="89" t="s">
        <v>0</v>
      </c>
      <c r="Z387" s="89" t="s">
        <v>0</v>
      </c>
      <c r="AA387" s="89" t="s">
        <v>0</v>
      </c>
      <c r="AB387" s="91" t="s">
        <v>0</v>
      </c>
      <c r="AC387" s="89" t="s">
        <v>0</v>
      </c>
      <c r="AD387" s="89" t="s">
        <v>0</v>
      </c>
      <c r="AE387" s="89" t="s">
        <v>0</v>
      </c>
      <c r="AF387" s="89">
        <f t="shared" si="22"/>
        <v>0</v>
      </c>
      <c r="AG387" s="92"/>
      <c r="AH387" s="111">
        <v>410000</v>
      </c>
      <c r="AI387" s="111">
        <v>0</v>
      </c>
      <c r="AJ387" s="111">
        <v>0</v>
      </c>
      <c r="AK387" s="111">
        <f>SUM(Tableau8[[#This Row],[Terrain
(a)]:[Construction
(b)]])</f>
        <v>0</v>
      </c>
      <c r="AL387" s="95"/>
      <c r="AM387" s="147" t="s">
        <v>880</v>
      </c>
      <c r="AN387" s="157" t="s">
        <v>421</v>
      </c>
      <c r="AO387" s="97">
        <v>39903</v>
      </c>
      <c r="AP387" s="211" t="s">
        <v>0</v>
      </c>
      <c r="AQ387" s="99" t="s">
        <v>0</v>
      </c>
      <c r="AR387" s="100"/>
      <c r="AS387" s="101"/>
      <c r="AT387" s="102"/>
      <c r="AU387" s="103"/>
      <c r="AV387" s="104"/>
      <c r="AW387" s="105"/>
      <c r="AX387" s="106"/>
      <c r="AY387" s="106"/>
      <c r="AZ387" s="106"/>
      <c r="BA387" s="106"/>
      <c r="BB387" s="103"/>
      <c r="BC387" s="106"/>
      <c r="BD387" s="106"/>
      <c r="BE387" s="106"/>
      <c r="BF387" s="106"/>
      <c r="BG387" s="106"/>
      <c r="BH387" s="106"/>
      <c r="BI387" s="106"/>
    </row>
    <row r="388" spans="1:61" ht="13.5" hidden="1" thickBot="1" x14ac:dyDescent="0.25">
      <c r="A388" s="82"/>
      <c r="B388" s="83"/>
      <c r="C388" s="153" t="s">
        <v>846</v>
      </c>
      <c r="D388" s="153" t="s">
        <v>71</v>
      </c>
      <c r="E388" s="85" t="s">
        <v>847</v>
      </c>
      <c r="F388" s="85" t="s">
        <v>881</v>
      </c>
      <c r="G388" s="86" t="s">
        <v>882</v>
      </c>
      <c r="H388" s="153" t="s">
        <v>78</v>
      </c>
      <c r="I388" s="147" t="s">
        <v>404</v>
      </c>
      <c r="J388" s="86" t="s">
        <v>323</v>
      </c>
      <c r="K388" s="220">
        <v>5.5</v>
      </c>
      <c r="L388" s="88"/>
      <c r="M388" s="245">
        <v>113</v>
      </c>
      <c r="N388" s="245">
        <v>91.5</v>
      </c>
      <c r="O388" s="110" t="s">
        <v>0</v>
      </c>
      <c r="P388" s="245">
        <v>8</v>
      </c>
      <c r="Q388" s="110" t="s">
        <v>0</v>
      </c>
      <c r="R388" s="108">
        <f>SUM(Tableau8[[#This Row],[Indicative
     /PPE]:[Autre]])</f>
        <v>212.5</v>
      </c>
      <c r="S388" s="89" t="s">
        <v>0</v>
      </c>
      <c r="T388" s="89" t="s">
        <v>0</v>
      </c>
      <c r="U388" s="89" t="s">
        <v>0</v>
      </c>
      <c r="V388" s="89" t="s">
        <v>0</v>
      </c>
      <c r="W388" s="89" t="s">
        <v>0</v>
      </c>
      <c r="X388" s="109">
        <f t="shared" si="21"/>
        <v>0</v>
      </c>
      <c r="Y388" s="89" t="s">
        <v>0</v>
      </c>
      <c r="Z388" s="89" t="s">
        <v>0</v>
      </c>
      <c r="AA388" s="89" t="s">
        <v>0</v>
      </c>
      <c r="AB388" s="91" t="s">
        <v>0</v>
      </c>
      <c r="AC388" s="89" t="s">
        <v>0</v>
      </c>
      <c r="AD388" s="89" t="s">
        <v>0</v>
      </c>
      <c r="AE388" s="89" t="s">
        <v>0</v>
      </c>
      <c r="AF388" s="89">
        <f t="shared" si="22"/>
        <v>0</v>
      </c>
      <c r="AG388" s="92"/>
      <c r="AH388" s="111">
        <v>495000</v>
      </c>
      <c r="AI388" s="111">
        <v>0</v>
      </c>
      <c r="AJ388" s="111">
        <v>0</v>
      </c>
      <c r="AK388" s="111">
        <f>SUM(Tableau8[[#This Row],[Terrain
(a)]:[Construction
(b)]])</f>
        <v>0</v>
      </c>
      <c r="AL388" s="95"/>
      <c r="AM388" s="147" t="s">
        <v>883</v>
      </c>
      <c r="AN388" s="157" t="s">
        <v>421</v>
      </c>
      <c r="AO388" s="97">
        <v>39801</v>
      </c>
      <c r="AP388" s="211" t="s">
        <v>0</v>
      </c>
      <c r="AQ388" s="99" t="s">
        <v>0</v>
      </c>
      <c r="AR388" s="100"/>
      <c r="AS388" s="101"/>
      <c r="AT388" s="102"/>
      <c r="AU388" s="103"/>
      <c r="AV388" s="104"/>
      <c r="AW388" s="105"/>
      <c r="AX388" s="106"/>
      <c r="AY388" s="106"/>
      <c r="AZ388" s="106"/>
      <c r="BA388" s="106"/>
      <c r="BB388" s="103"/>
      <c r="BC388" s="106"/>
      <c r="BD388" s="106"/>
      <c r="BE388" s="106"/>
      <c r="BF388" s="106"/>
      <c r="BG388" s="106"/>
      <c r="BH388" s="106"/>
      <c r="BI388" s="106"/>
    </row>
    <row r="389" spans="1:61" ht="13.5" hidden="1" thickBot="1" x14ac:dyDescent="0.25">
      <c r="A389" s="82"/>
      <c r="B389" s="83"/>
      <c r="C389" s="153" t="s">
        <v>846</v>
      </c>
      <c r="D389" s="153" t="s">
        <v>71</v>
      </c>
      <c r="E389" s="85" t="s">
        <v>847</v>
      </c>
      <c r="F389" s="85" t="s">
        <v>884</v>
      </c>
      <c r="G389" s="86" t="s">
        <v>885</v>
      </c>
      <c r="H389" s="153" t="s">
        <v>355</v>
      </c>
      <c r="I389" s="147" t="s">
        <v>86</v>
      </c>
      <c r="J389" s="86">
        <v>1</v>
      </c>
      <c r="K389" s="154" t="s">
        <v>0</v>
      </c>
      <c r="L389" s="88"/>
      <c r="M389" s="89" t="s">
        <v>0</v>
      </c>
      <c r="N389" s="208" t="s">
        <v>0</v>
      </c>
      <c r="O389" s="208" t="s">
        <v>0</v>
      </c>
      <c r="P389" s="208" t="s">
        <v>0</v>
      </c>
      <c r="Q389" s="208" t="s">
        <v>0</v>
      </c>
      <c r="R389" s="108">
        <f>SUM(Tableau8[[#This Row],[Indicative
     /PPE]:[Autre]])</f>
        <v>0</v>
      </c>
      <c r="S389" s="89" t="s">
        <v>0</v>
      </c>
      <c r="T389" s="89" t="s">
        <v>0</v>
      </c>
      <c r="U389" s="89" t="s">
        <v>0</v>
      </c>
      <c r="V389" s="89" t="s">
        <v>0</v>
      </c>
      <c r="W389" s="89" t="s">
        <v>0</v>
      </c>
      <c r="X389" s="109">
        <f t="shared" si="21"/>
        <v>0</v>
      </c>
      <c r="Y389" s="89" t="s">
        <v>0</v>
      </c>
      <c r="Z389" s="89" t="s">
        <v>0</v>
      </c>
      <c r="AA389" s="89" t="s">
        <v>0</v>
      </c>
      <c r="AB389" s="91" t="s">
        <v>0</v>
      </c>
      <c r="AC389" s="89" t="s">
        <v>0</v>
      </c>
      <c r="AD389" s="89" t="s">
        <v>0</v>
      </c>
      <c r="AE389" s="89" t="s">
        <v>0</v>
      </c>
      <c r="AF389" s="89">
        <f t="shared" si="22"/>
        <v>0</v>
      </c>
      <c r="AG389" s="92"/>
      <c r="AH389" s="111">
        <v>35000</v>
      </c>
      <c r="AI389" s="111">
        <v>0</v>
      </c>
      <c r="AJ389" s="111">
        <v>0</v>
      </c>
      <c r="AK389" s="111">
        <f>SUM(Tableau8[[#This Row],[Terrain
(a)]:[Construction
(b)]])</f>
        <v>0</v>
      </c>
      <c r="AL389" s="95"/>
      <c r="AM389" s="147" t="s">
        <v>883</v>
      </c>
      <c r="AN389" s="157" t="s">
        <v>421</v>
      </c>
      <c r="AO389" s="97">
        <v>39801</v>
      </c>
      <c r="AP389" s="211" t="s">
        <v>0</v>
      </c>
      <c r="AQ389" s="99" t="s">
        <v>0</v>
      </c>
      <c r="AR389" s="100"/>
      <c r="AS389" s="101"/>
      <c r="AT389" s="102"/>
      <c r="AU389" s="103"/>
      <c r="AV389" s="104"/>
      <c r="AW389" s="105"/>
      <c r="AX389" s="106"/>
      <c r="AY389" s="106"/>
      <c r="AZ389" s="106"/>
      <c r="BA389" s="106"/>
      <c r="BB389" s="103"/>
      <c r="BC389" s="106"/>
      <c r="BD389" s="106"/>
      <c r="BE389" s="106"/>
      <c r="BF389" s="106"/>
      <c r="BG389" s="106"/>
      <c r="BH389" s="106"/>
      <c r="BI389" s="106"/>
    </row>
    <row r="390" spans="1:61" ht="13.5" hidden="1" thickBot="1" x14ac:dyDescent="0.25">
      <c r="A390" s="82"/>
      <c r="B390" s="83"/>
      <c r="C390" s="153" t="s">
        <v>846</v>
      </c>
      <c r="D390" s="153" t="s">
        <v>71</v>
      </c>
      <c r="E390" s="85" t="s">
        <v>847</v>
      </c>
      <c r="F390" s="85" t="s">
        <v>886</v>
      </c>
      <c r="G390" s="86" t="s">
        <v>887</v>
      </c>
      <c r="H390" s="153" t="s">
        <v>355</v>
      </c>
      <c r="I390" s="147" t="s">
        <v>86</v>
      </c>
      <c r="J390" s="86">
        <v>2</v>
      </c>
      <c r="K390" s="154" t="s">
        <v>0</v>
      </c>
      <c r="L390" s="88"/>
      <c r="M390" s="89" t="s">
        <v>0</v>
      </c>
      <c r="N390" s="208" t="s">
        <v>0</v>
      </c>
      <c r="O390" s="208" t="s">
        <v>0</v>
      </c>
      <c r="P390" s="208" t="s">
        <v>0</v>
      </c>
      <c r="Q390" s="208" t="s">
        <v>0</v>
      </c>
      <c r="R390" s="108">
        <f>SUM(Tableau8[[#This Row],[Indicative
     /PPE]:[Autre]])</f>
        <v>0</v>
      </c>
      <c r="S390" s="89" t="s">
        <v>0</v>
      </c>
      <c r="T390" s="89" t="s">
        <v>0</v>
      </c>
      <c r="U390" s="89" t="s">
        <v>0</v>
      </c>
      <c r="V390" s="89" t="s">
        <v>0</v>
      </c>
      <c r="W390" s="89" t="s">
        <v>0</v>
      </c>
      <c r="X390" s="109">
        <f t="shared" ref="X390:X453" si="23">SUM(S390:W390)</f>
        <v>0</v>
      </c>
      <c r="Y390" s="89" t="s">
        <v>0</v>
      </c>
      <c r="Z390" s="89" t="s">
        <v>0</v>
      </c>
      <c r="AA390" s="89" t="s">
        <v>0</v>
      </c>
      <c r="AB390" s="91" t="s">
        <v>0</v>
      </c>
      <c r="AC390" s="89" t="s">
        <v>0</v>
      </c>
      <c r="AD390" s="89" t="s">
        <v>0</v>
      </c>
      <c r="AE390" s="89" t="s">
        <v>0</v>
      </c>
      <c r="AF390" s="89">
        <f t="shared" ref="AF390:AF453" si="24">SUM(AC390:AE390)</f>
        <v>0</v>
      </c>
      <c r="AG390" s="92"/>
      <c r="AH390" s="111">
        <v>30000</v>
      </c>
      <c r="AI390" s="111">
        <v>0</v>
      </c>
      <c r="AJ390" s="111">
        <v>0</v>
      </c>
      <c r="AK390" s="111">
        <f>SUM(Tableau8[[#This Row],[Terrain
(a)]:[Construction
(b)]])</f>
        <v>0</v>
      </c>
      <c r="AL390" s="95"/>
      <c r="AM390" s="147" t="s">
        <v>880</v>
      </c>
      <c r="AN390" s="157" t="s">
        <v>421</v>
      </c>
      <c r="AO390" s="97">
        <v>39903</v>
      </c>
      <c r="AP390" s="211" t="s">
        <v>0</v>
      </c>
      <c r="AQ390" s="99" t="s">
        <v>0</v>
      </c>
      <c r="AR390" s="100"/>
      <c r="AS390" s="101"/>
      <c r="AT390" s="102"/>
      <c r="AU390" s="103"/>
      <c r="AV390" s="104"/>
      <c r="AW390" s="105"/>
      <c r="AX390" s="106"/>
      <c r="AY390" s="106"/>
      <c r="AZ390" s="106"/>
      <c r="BA390" s="106"/>
      <c r="BB390" s="103"/>
      <c r="BC390" s="106"/>
      <c r="BD390" s="106"/>
      <c r="BE390" s="106"/>
      <c r="BF390" s="106"/>
      <c r="BG390" s="106"/>
      <c r="BH390" s="106"/>
      <c r="BI390" s="106"/>
    </row>
    <row r="391" spans="1:61" ht="13.5" hidden="1" thickBot="1" x14ac:dyDescent="0.25">
      <c r="A391" s="82"/>
      <c r="B391" s="83"/>
      <c r="C391" s="153" t="s">
        <v>846</v>
      </c>
      <c r="D391" s="153" t="s">
        <v>71</v>
      </c>
      <c r="E391" s="85" t="s">
        <v>847</v>
      </c>
      <c r="F391" s="85" t="s">
        <v>888</v>
      </c>
      <c r="G391" s="86" t="s">
        <v>889</v>
      </c>
      <c r="H391" s="153" t="s">
        <v>355</v>
      </c>
      <c r="I391" s="147" t="s">
        <v>86</v>
      </c>
      <c r="J391" s="86">
        <v>3</v>
      </c>
      <c r="K391" s="154" t="s">
        <v>0</v>
      </c>
      <c r="L391" s="88"/>
      <c r="M391" s="89" t="s">
        <v>0</v>
      </c>
      <c r="N391" s="208" t="s">
        <v>0</v>
      </c>
      <c r="O391" s="208" t="s">
        <v>0</v>
      </c>
      <c r="P391" s="208" t="s">
        <v>0</v>
      </c>
      <c r="Q391" s="208" t="s">
        <v>0</v>
      </c>
      <c r="R391" s="108">
        <f>SUM(Tableau8[[#This Row],[Indicative
     /PPE]:[Autre]])</f>
        <v>0</v>
      </c>
      <c r="S391" s="89" t="s">
        <v>0</v>
      </c>
      <c r="T391" s="89" t="s">
        <v>0</v>
      </c>
      <c r="U391" s="89" t="s">
        <v>0</v>
      </c>
      <c r="V391" s="89" t="s">
        <v>0</v>
      </c>
      <c r="W391" s="89" t="s">
        <v>0</v>
      </c>
      <c r="X391" s="109">
        <f t="shared" si="23"/>
        <v>0</v>
      </c>
      <c r="Y391" s="89" t="s">
        <v>0</v>
      </c>
      <c r="Z391" s="89" t="s">
        <v>0</v>
      </c>
      <c r="AA391" s="89" t="s">
        <v>0</v>
      </c>
      <c r="AB391" s="91" t="s">
        <v>0</v>
      </c>
      <c r="AC391" s="89" t="s">
        <v>0</v>
      </c>
      <c r="AD391" s="89" t="s">
        <v>0</v>
      </c>
      <c r="AE391" s="89" t="s">
        <v>0</v>
      </c>
      <c r="AF391" s="89">
        <f t="shared" si="24"/>
        <v>0</v>
      </c>
      <c r="AG391" s="92"/>
      <c r="AH391" s="111">
        <v>30000</v>
      </c>
      <c r="AI391" s="111">
        <v>0</v>
      </c>
      <c r="AJ391" s="111">
        <v>0</v>
      </c>
      <c r="AK391" s="111">
        <f>SUM(Tableau8[[#This Row],[Terrain
(a)]:[Construction
(b)]])</f>
        <v>0</v>
      </c>
      <c r="AL391" s="95"/>
      <c r="AM391" s="147" t="s">
        <v>859</v>
      </c>
      <c r="AN391" s="157" t="s">
        <v>421</v>
      </c>
      <c r="AO391" s="97">
        <v>40086</v>
      </c>
      <c r="AP391" s="211" t="s">
        <v>0</v>
      </c>
      <c r="AQ391" s="99" t="s">
        <v>0</v>
      </c>
      <c r="AR391" s="100"/>
      <c r="AS391" s="101"/>
      <c r="AT391" s="102"/>
      <c r="AU391" s="103"/>
      <c r="AV391" s="104"/>
      <c r="AW391" s="105"/>
      <c r="AX391" s="106"/>
      <c r="AY391" s="106"/>
      <c r="AZ391" s="106"/>
      <c r="BA391" s="106"/>
      <c r="BB391" s="103"/>
      <c r="BC391" s="106"/>
      <c r="BD391" s="106"/>
      <c r="BE391" s="106"/>
      <c r="BF391" s="106"/>
      <c r="BG391" s="106"/>
      <c r="BH391" s="106"/>
      <c r="BI391" s="106"/>
    </row>
    <row r="392" spans="1:61" ht="13.5" hidden="1" thickBot="1" x14ac:dyDescent="0.25">
      <c r="A392" s="82"/>
      <c r="B392" s="83"/>
      <c r="C392" s="225" t="s">
        <v>846</v>
      </c>
      <c r="D392" s="225" t="s">
        <v>71</v>
      </c>
      <c r="E392" s="226" t="s">
        <v>847</v>
      </c>
      <c r="F392" s="226" t="s">
        <v>890</v>
      </c>
      <c r="G392" s="227" t="s">
        <v>891</v>
      </c>
      <c r="H392" s="225" t="s">
        <v>355</v>
      </c>
      <c r="I392" s="237" t="s">
        <v>86</v>
      </c>
      <c r="J392" s="227">
        <v>4</v>
      </c>
      <c r="K392" s="244" t="s">
        <v>0</v>
      </c>
      <c r="L392" s="88"/>
      <c r="M392" s="233" t="s">
        <v>0</v>
      </c>
      <c r="N392" s="233" t="s">
        <v>0</v>
      </c>
      <c r="O392" s="233" t="s">
        <v>0</v>
      </c>
      <c r="P392" s="233" t="s">
        <v>0</v>
      </c>
      <c r="Q392" s="233" t="s">
        <v>0</v>
      </c>
      <c r="R392" s="232">
        <f>SUM(Tableau8[[#This Row],[Indicative
     /PPE]:[Autre]])</f>
        <v>0</v>
      </c>
      <c r="S392" s="233" t="s">
        <v>0</v>
      </c>
      <c r="T392" s="233" t="s">
        <v>0</v>
      </c>
      <c r="U392" s="233" t="s">
        <v>0</v>
      </c>
      <c r="V392" s="233" t="s">
        <v>0</v>
      </c>
      <c r="W392" s="233" t="s">
        <v>0</v>
      </c>
      <c r="X392" s="234">
        <f t="shared" si="23"/>
        <v>0</v>
      </c>
      <c r="Y392" s="233" t="s">
        <v>0</v>
      </c>
      <c r="Z392" s="233" t="s">
        <v>0</v>
      </c>
      <c r="AA392" s="233" t="s">
        <v>0</v>
      </c>
      <c r="AB392" s="235" t="s">
        <v>0</v>
      </c>
      <c r="AC392" s="233" t="s">
        <v>0</v>
      </c>
      <c r="AD392" s="233" t="s">
        <v>0</v>
      </c>
      <c r="AE392" s="233" t="s">
        <v>0</v>
      </c>
      <c r="AF392" s="233">
        <f t="shared" si="24"/>
        <v>0</v>
      </c>
      <c r="AG392" s="92"/>
      <c r="AH392" s="255">
        <v>0</v>
      </c>
      <c r="AI392" s="236">
        <v>0</v>
      </c>
      <c r="AJ392" s="236">
        <v>0</v>
      </c>
      <c r="AK392" s="236">
        <f>SUM(Tableau8[[#This Row],[Terrain
(a)]:[Construction
(b)]])</f>
        <v>0</v>
      </c>
      <c r="AL392" s="95"/>
      <c r="AM392" s="237" t="s">
        <v>892</v>
      </c>
      <c r="AN392" s="228" t="s">
        <v>893</v>
      </c>
      <c r="AO392" s="241" t="s">
        <v>0</v>
      </c>
      <c r="AP392" s="256" t="s">
        <v>0</v>
      </c>
      <c r="AQ392" s="257" t="s">
        <v>0</v>
      </c>
      <c r="AR392" s="100"/>
      <c r="AS392" s="240"/>
      <c r="AT392" s="241"/>
      <c r="AU392" s="241"/>
      <c r="AV392" s="242"/>
      <c r="AW392" s="243"/>
      <c r="AX392" s="229"/>
      <c r="AY392" s="229"/>
      <c r="AZ392" s="229"/>
      <c r="BA392" s="229"/>
      <c r="BB392" s="241"/>
      <c r="BC392" s="229"/>
      <c r="BD392" s="229"/>
      <c r="BE392" s="229"/>
      <c r="BF392" s="229"/>
      <c r="BG392" s="229"/>
      <c r="BH392" s="229"/>
      <c r="BI392" s="229"/>
    </row>
    <row r="393" spans="1:61" ht="13.5" hidden="1" thickBot="1" x14ac:dyDescent="0.25">
      <c r="A393" s="82"/>
      <c r="B393" s="83"/>
      <c r="C393" s="153" t="s">
        <v>894</v>
      </c>
      <c r="D393" s="153" t="s">
        <v>71</v>
      </c>
      <c r="E393" s="85" t="s">
        <v>895</v>
      </c>
      <c r="F393" s="85" t="s">
        <v>896</v>
      </c>
      <c r="G393" s="86">
        <v>17849</v>
      </c>
      <c r="H393" s="153" t="s">
        <v>218</v>
      </c>
      <c r="I393" s="147" t="s">
        <v>219</v>
      </c>
      <c r="J393" s="86">
        <v>1</v>
      </c>
      <c r="K393" s="154" t="s">
        <v>0</v>
      </c>
      <c r="L393" s="88"/>
      <c r="M393" s="89" t="s">
        <v>0</v>
      </c>
      <c r="N393" s="208" t="s">
        <v>0</v>
      </c>
      <c r="O393" s="208" t="s">
        <v>0</v>
      </c>
      <c r="P393" s="208" t="s">
        <v>0</v>
      </c>
      <c r="Q393" s="208" t="s">
        <v>0</v>
      </c>
      <c r="R393" s="108">
        <f>SUM(Tableau8[[#This Row],[Indicative
     /PPE]:[Autre]])</f>
        <v>0</v>
      </c>
      <c r="S393" s="89" t="s">
        <v>0</v>
      </c>
      <c r="T393" s="89" t="s">
        <v>0</v>
      </c>
      <c r="U393" s="89" t="s">
        <v>0</v>
      </c>
      <c r="V393" s="89" t="s">
        <v>0</v>
      </c>
      <c r="W393" s="89" t="s">
        <v>0</v>
      </c>
      <c r="X393" s="109">
        <f t="shared" si="23"/>
        <v>0</v>
      </c>
      <c r="Y393" s="89" t="s">
        <v>0</v>
      </c>
      <c r="Z393" s="89" t="s">
        <v>0</v>
      </c>
      <c r="AA393" s="89" t="s">
        <v>0</v>
      </c>
      <c r="AB393" s="91" t="s">
        <v>0</v>
      </c>
      <c r="AC393" s="89" t="s">
        <v>0</v>
      </c>
      <c r="AD393" s="89" t="s">
        <v>0</v>
      </c>
      <c r="AE393" s="89" t="s">
        <v>0</v>
      </c>
      <c r="AF393" s="89">
        <f t="shared" si="24"/>
        <v>0</v>
      </c>
      <c r="AG393" s="92"/>
      <c r="AH393" s="111">
        <v>28000</v>
      </c>
      <c r="AI393" s="111">
        <v>0</v>
      </c>
      <c r="AJ393" s="111">
        <v>0</v>
      </c>
      <c r="AK393" s="111">
        <f>SUM(Tableau8[[#This Row],[Terrain
(a)]:[Construction
(b)]])</f>
        <v>0</v>
      </c>
      <c r="AL393" s="95"/>
      <c r="AM393" s="147" t="s">
        <v>865</v>
      </c>
      <c r="AN393" s="157" t="s">
        <v>421</v>
      </c>
      <c r="AO393" s="97">
        <v>40086</v>
      </c>
      <c r="AP393" s="211" t="s">
        <v>0</v>
      </c>
      <c r="AQ393" s="99" t="s">
        <v>0</v>
      </c>
      <c r="AR393" s="100"/>
      <c r="AS393" s="101"/>
      <c r="AT393" s="102"/>
      <c r="AU393" s="103"/>
      <c r="AV393" s="104"/>
      <c r="AW393" s="105"/>
      <c r="AX393" s="106"/>
      <c r="AY393" s="106"/>
      <c r="AZ393" s="106"/>
      <c r="BA393" s="106"/>
      <c r="BB393" s="103"/>
      <c r="BC393" s="106"/>
      <c r="BD393" s="106"/>
      <c r="BE393" s="106"/>
      <c r="BF393" s="106"/>
      <c r="BG393" s="106"/>
      <c r="BH393" s="106"/>
      <c r="BI393" s="106"/>
    </row>
    <row r="394" spans="1:61" ht="13.5" hidden="1" thickBot="1" x14ac:dyDescent="0.25">
      <c r="A394" s="82"/>
      <c r="B394" s="83"/>
      <c r="C394" s="153" t="s">
        <v>894</v>
      </c>
      <c r="D394" s="153" t="s">
        <v>71</v>
      </c>
      <c r="E394" s="85" t="s">
        <v>895</v>
      </c>
      <c r="F394" s="85" t="s">
        <v>897</v>
      </c>
      <c r="G394" s="86">
        <v>17850</v>
      </c>
      <c r="H394" s="153" t="s">
        <v>218</v>
      </c>
      <c r="I394" s="147" t="s">
        <v>219</v>
      </c>
      <c r="J394" s="86">
        <v>2</v>
      </c>
      <c r="K394" s="154" t="s">
        <v>0</v>
      </c>
      <c r="L394" s="88"/>
      <c r="M394" s="89" t="s">
        <v>0</v>
      </c>
      <c r="N394" s="208" t="s">
        <v>0</v>
      </c>
      <c r="O394" s="208" t="s">
        <v>0</v>
      </c>
      <c r="P394" s="208" t="s">
        <v>0</v>
      </c>
      <c r="Q394" s="208" t="s">
        <v>0</v>
      </c>
      <c r="R394" s="108">
        <f>SUM(Tableau8[[#This Row],[Indicative
     /PPE]:[Autre]])</f>
        <v>0</v>
      </c>
      <c r="S394" s="89" t="s">
        <v>0</v>
      </c>
      <c r="T394" s="89" t="s">
        <v>0</v>
      </c>
      <c r="U394" s="89" t="s">
        <v>0</v>
      </c>
      <c r="V394" s="89" t="s">
        <v>0</v>
      </c>
      <c r="W394" s="89" t="s">
        <v>0</v>
      </c>
      <c r="X394" s="109">
        <f t="shared" si="23"/>
        <v>0</v>
      </c>
      <c r="Y394" s="89" t="s">
        <v>0</v>
      </c>
      <c r="Z394" s="89" t="s">
        <v>0</v>
      </c>
      <c r="AA394" s="89" t="s">
        <v>0</v>
      </c>
      <c r="AB394" s="91" t="s">
        <v>0</v>
      </c>
      <c r="AC394" s="89" t="s">
        <v>0</v>
      </c>
      <c r="AD394" s="89" t="s">
        <v>0</v>
      </c>
      <c r="AE394" s="89" t="s">
        <v>0</v>
      </c>
      <c r="AF394" s="89">
        <f t="shared" si="24"/>
        <v>0</v>
      </c>
      <c r="AG394" s="92"/>
      <c r="AH394" s="111">
        <v>28000</v>
      </c>
      <c r="AI394" s="111">
        <v>0</v>
      </c>
      <c r="AJ394" s="111">
        <v>0</v>
      </c>
      <c r="AK394" s="111">
        <f>SUM(Tableau8[[#This Row],[Terrain
(a)]:[Construction
(b)]])</f>
        <v>0</v>
      </c>
      <c r="AL394" s="95"/>
      <c r="AM394" s="147" t="s">
        <v>856</v>
      </c>
      <c r="AN394" s="157" t="s">
        <v>421</v>
      </c>
      <c r="AO394" s="97">
        <v>39994</v>
      </c>
      <c r="AP394" s="211" t="s">
        <v>0</v>
      </c>
      <c r="AQ394" s="99" t="s">
        <v>0</v>
      </c>
      <c r="AR394" s="100"/>
      <c r="AS394" s="101"/>
      <c r="AT394" s="102"/>
      <c r="AU394" s="103"/>
      <c r="AV394" s="104"/>
      <c r="AW394" s="105"/>
      <c r="AX394" s="106"/>
      <c r="AY394" s="106"/>
      <c r="AZ394" s="106"/>
      <c r="BA394" s="106"/>
      <c r="BB394" s="103"/>
      <c r="BC394" s="106"/>
      <c r="BD394" s="106"/>
      <c r="BE394" s="106"/>
      <c r="BF394" s="106"/>
      <c r="BG394" s="106"/>
      <c r="BH394" s="106"/>
      <c r="BI394" s="106"/>
    </row>
    <row r="395" spans="1:61" ht="13.5" hidden="1" thickBot="1" x14ac:dyDescent="0.25">
      <c r="A395" s="82"/>
      <c r="B395" s="83"/>
      <c r="C395" s="153" t="s">
        <v>894</v>
      </c>
      <c r="D395" s="153" t="s">
        <v>71</v>
      </c>
      <c r="E395" s="85" t="s">
        <v>895</v>
      </c>
      <c r="F395" s="85" t="s">
        <v>898</v>
      </c>
      <c r="G395" s="86">
        <v>17851</v>
      </c>
      <c r="H395" s="153" t="s">
        <v>218</v>
      </c>
      <c r="I395" s="147" t="s">
        <v>219</v>
      </c>
      <c r="J395" s="86">
        <v>3</v>
      </c>
      <c r="K395" s="154" t="s">
        <v>0</v>
      </c>
      <c r="L395" s="88"/>
      <c r="M395" s="89" t="s">
        <v>0</v>
      </c>
      <c r="N395" s="208" t="s">
        <v>0</v>
      </c>
      <c r="O395" s="208" t="s">
        <v>0</v>
      </c>
      <c r="P395" s="208" t="s">
        <v>0</v>
      </c>
      <c r="Q395" s="208" t="s">
        <v>0</v>
      </c>
      <c r="R395" s="108">
        <f>SUM(Tableau8[[#This Row],[Indicative
     /PPE]:[Autre]])</f>
        <v>0</v>
      </c>
      <c r="S395" s="89" t="s">
        <v>0</v>
      </c>
      <c r="T395" s="89" t="s">
        <v>0</v>
      </c>
      <c r="U395" s="89" t="s">
        <v>0</v>
      </c>
      <c r="V395" s="89" t="s">
        <v>0</v>
      </c>
      <c r="W395" s="89" t="s">
        <v>0</v>
      </c>
      <c r="X395" s="109">
        <f t="shared" si="23"/>
        <v>0</v>
      </c>
      <c r="Y395" s="89" t="s">
        <v>0</v>
      </c>
      <c r="Z395" s="89" t="s">
        <v>0</v>
      </c>
      <c r="AA395" s="89" t="s">
        <v>0</v>
      </c>
      <c r="AB395" s="91" t="s">
        <v>0</v>
      </c>
      <c r="AC395" s="89" t="s">
        <v>0</v>
      </c>
      <c r="AD395" s="89" t="s">
        <v>0</v>
      </c>
      <c r="AE395" s="89" t="s">
        <v>0</v>
      </c>
      <c r="AF395" s="89">
        <f t="shared" si="24"/>
        <v>0</v>
      </c>
      <c r="AG395" s="92"/>
      <c r="AH395" s="111">
        <v>28000</v>
      </c>
      <c r="AI395" s="111">
        <v>0</v>
      </c>
      <c r="AJ395" s="111">
        <v>0</v>
      </c>
      <c r="AK395" s="111">
        <f>SUM(Tableau8[[#This Row],[Terrain
(a)]:[Construction
(b)]])</f>
        <v>0</v>
      </c>
      <c r="AL395" s="95"/>
      <c r="AM395" s="147" t="s">
        <v>859</v>
      </c>
      <c r="AN395" s="157" t="s">
        <v>421</v>
      </c>
      <c r="AO395" s="97">
        <v>40086</v>
      </c>
      <c r="AP395" s="211" t="s">
        <v>0</v>
      </c>
      <c r="AQ395" s="99" t="s">
        <v>0</v>
      </c>
      <c r="AR395" s="100"/>
      <c r="AS395" s="101"/>
      <c r="AT395" s="102"/>
      <c r="AU395" s="103"/>
      <c r="AV395" s="104"/>
      <c r="AW395" s="105"/>
      <c r="AX395" s="106"/>
      <c r="AY395" s="106"/>
      <c r="AZ395" s="106"/>
      <c r="BA395" s="106"/>
      <c r="BB395" s="103"/>
      <c r="BC395" s="106"/>
      <c r="BD395" s="106"/>
      <c r="BE395" s="106"/>
      <c r="BF395" s="106"/>
      <c r="BG395" s="106"/>
      <c r="BH395" s="106"/>
      <c r="BI395" s="106"/>
    </row>
    <row r="396" spans="1:61" ht="13.5" hidden="1" thickBot="1" x14ac:dyDescent="0.25">
      <c r="A396" s="82"/>
      <c r="B396" s="83"/>
      <c r="C396" s="153" t="s">
        <v>894</v>
      </c>
      <c r="D396" s="153" t="s">
        <v>71</v>
      </c>
      <c r="E396" s="85" t="s">
        <v>895</v>
      </c>
      <c r="F396" s="85" t="s">
        <v>899</v>
      </c>
      <c r="G396" s="86">
        <v>17852</v>
      </c>
      <c r="H396" s="153" t="s">
        <v>218</v>
      </c>
      <c r="I396" s="147" t="s">
        <v>219</v>
      </c>
      <c r="J396" s="86">
        <v>4</v>
      </c>
      <c r="K396" s="154" t="s">
        <v>0</v>
      </c>
      <c r="L396" s="88"/>
      <c r="M396" s="89" t="s">
        <v>0</v>
      </c>
      <c r="N396" s="208" t="s">
        <v>0</v>
      </c>
      <c r="O396" s="208" t="s">
        <v>0</v>
      </c>
      <c r="P396" s="208" t="s">
        <v>0</v>
      </c>
      <c r="Q396" s="208" t="s">
        <v>0</v>
      </c>
      <c r="R396" s="108">
        <f>SUM(Tableau8[[#This Row],[Indicative
     /PPE]:[Autre]])</f>
        <v>0</v>
      </c>
      <c r="S396" s="89" t="s">
        <v>0</v>
      </c>
      <c r="T396" s="89" t="s">
        <v>0</v>
      </c>
      <c r="U396" s="89" t="s">
        <v>0</v>
      </c>
      <c r="V396" s="89" t="s">
        <v>0</v>
      </c>
      <c r="W396" s="89" t="s">
        <v>0</v>
      </c>
      <c r="X396" s="109">
        <f t="shared" si="23"/>
        <v>0</v>
      </c>
      <c r="Y396" s="89" t="s">
        <v>0</v>
      </c>
      <c r="Z396" s="89" t="s">
        <v>0</v>
      </c>
      <c r="AA396" s="89" t="s">
        <v>0</v>
      </c>
      <c r="AB396" s="91" t="s">
        <v>0</v>
      </c>
      <c r="AC396" s="89" t="s">
        <v>0</v>
      </c>
      <c r="AD396" s="89" t="s">
        <v>0</v>
      </c>
      <c r="AE396" s="89" t="s">
        <v>0</v>
      </c>
      <c r="AF396" s="89">
        <f t="shared" si="24"/>
        <v>0</v>
      </c>
      <c r="AG396" s="92"/>
      <c r="AH396" s="111">
        <v>28000</v>
      </c>
      <c r="AI396" s="111">
        <v>0</v>
      </c>
      <c r="AJ396" s="111">
        <v>0</v>
      </c>
      <c r="AK396" s="111">
        <f>SUM(Tableau8[[#This Row],[Terrain
(a)]:[Construction
(b)]])</f>
        <v>0</v>
      </c>
      <c r="AL396" s="95"/>
      <c r="AM396" s="147" t="s">
        <v>862</v>
      </c>
      <c r="AN396" s="157" t="s">
        <v>421</v>
      </c>
      <c r="AO396" s="97">
        <v>39904</v>
      </c>
      <c r="AP396" s="211" t="s">
        <v>0</v>
      </c>
      <c r="AQ396" s="99" t="s">
        <v>0</v>
      </c>
      <c r="AR396" s="100"/>
      <c r="AS396" s="101"/>
      <c r="AT396" s="102"/>
      <c r="AU396" s="103"/>
      <c r="AV396" s="104"/>
      <c r="AW396" s="105"/>
      <c r="AX396" s="106"/>
      <c r="AY396" s="106"/>
      <c r="AZ396" s="106"/>
      <c r="BA396" s="106"/>
      <c r="BB396" s="103"/>
      <c r="BC396" s="106"/>
      <c r="BD396" s="106"/>
      <c r="BE396" s="106"/>
      <c r="BF396" s="106"/>
      <c r="BG396" s="106"/>
      <c r="BH396" s="106"/>
      <c r="BI396" s="106"/>
    </row>
    <row r="397" spans="1:61" ht="13.5" hidden="1" thickBot="1" x14ac:dyDescent="0.25">
      <c r="A397" s="82"/>
      <c r="B397" s="83"/>
      <c r="C397" s="153" t="s">
        <v>894</v>
      </c>
      <c r="D397" s="153" t="s">
        <v>71</v>
      </c>
      <c r="E397" s="85" t="s">
        <v>895</v>
      </c>
      <c r="F397" s="85" t="s">
        <v>900</v>
      </c>
      <c r="G397" s="86">
        <v>17853</v>
      </c>
      <c r="H397" s="153" t="s">
        <v>218</v>
      </c>
      <c r="I397" s="147" t="s">
        <v>219</v>
      </c>
      <c r="J397" s="86">
        <v>5</v>
      </c>
      <c r="K397" s="154" t="s">
        <v>0</v>
      </c>
      <c r="L397" s="88"/>
      <c r="M397" s="89" t="s">
        <v>0</v>
      </c>
      <c r="N397" s="208" t="s">
        <v>0</v>
      </c>
      <c r="O397" s="208" t="s">
        <v>0</v>
      </c>
      <c r="P397" s="208" t="s">
        <v>0</v>
      </c>
      <c r="Q397" s="208" t="s">
        <v>0</v>
      </c>
      <c r="R397" s="108">
        <f>SUM(Tableau8[[#This Row],[Indicative
     /PPE]:[Autre]])</f>
        <v>0</v>
      </c>
      <c r="S397" s="89" t="s">
        <v>0</v>
      </c>
      <c r="T397" s="89" t="s">
        <v>0</v>
      </c>
      <c r="U397" s="89" t="s">
        <v>0</v>
      </c>
      <c r="V397" s="89" t="s">
        <v>0</v>
      </c>
      <c r="W397" s="89" t="s">
        <v>0</v>
      </c>
      <c r="X397" s="109">
        <f t="shared" si="23"/>
        <v>0</v>
      </c>
      <c r="Y397" s="89" t="s">
        <v>0</v>
      </c>
      <c r="Z397" s="89" t="s">
        <v>0</v>
      </c>
      <c r="AA397" s="89" t="s">
        <v>0</v>
      </c>
      <c r="AB397" s="91" t="s">
        <v>0</v>
      </c>
      <c r="AC397" s="89" t="s">
        <v>0</v>
      </c>
      <c r="AD397" s="89" t="s">
        <v>0</v>
      </c>
      <c r="AE397" s="89" t="s">
        <v>0</v>
      </c>
      <c r="AF397" s="89">
        <f t="shared" si="24"/>
        <v>0</v>
      </c>
      <c r="AG397" s="92"/>
      <c r="AH397" s="111">
        <v>28000</v>
      </c>
      <c r="AI397" s="111">
        <v>0</v>
      </c>
      <c r="AJ397" s="111">
        <v>0</v>
      </c>
      <c r="AK397" s="111">
        <f>SUM(Tableau8[[#This Row],[Terrain
(a)]:[Construction
(b)]])</f>
        <v>0</v>
      </c>
      <c r="AL397" s="95"/>
      <c r="AM397" s="147" t="s">
        <v>862</v>
      </c>
      <c r="AN397" s="157" t="s">
        <v>421</v>
      </c>
      <c r="AO397" s="97">
        <v>39904</v>
      </c>
      <c r="AP397" s="211" t="s">
        <v>0</v>
      </c>
      <c r="AQ397" s="99" t="s">
        <v>0</v>
      </c>
      <c r="AR397" s="100"/>
      <c r="AS397" s="101"/>
      <c r="AT397" s="102"/>
      <c r="AU397" s="103"/>
      <c r="AV397" s="104"/>
      <c r="AW397" s="105"/>
      <c r="AX397" s="106"/>
      <c r="AY397" s="106"/>
      <c r="AZ397" s="106"/>
      <c r="BA397" s="106"/>
      <c r="BB397" s="103"/>
      <c r="BC397" s="106"/>
      <c r="BD397" s="106"/>
      <c r="BE397" s="106"/>
      <c r="BF397" s="106"/>
      <c r="BG397" s="106"/>
      <c r="BH397" s="106"/>
      <c r="BI397" s="106"/>
    </row>
    <row r="398" spans="1:61" ht="13.5" hidden="1" thickBot="1" x14ac:dyDescent="0.25">
      <c r="A398" s="82"/>
      <c r="B398" s="83"/>
      <c r="C398" s="153" t="s">
        <v>894</v>
      </c>
      <c r="D398" s="153" t="s">
        <v>71</v>
      </c>
      <c r="E398" s="85" t="s">
        <v>895</v>
      </c>
      <c r="F398" s="85" t="s">
        <v>901</v>
      </c>
      <c r="G398" s="86">
        <v>17854</v>
      </c>
      <c r="H398" s="153" t="s">
        <v>218</v>
      </c>
      <c r="I398" s="147" t="s">
        <v>219</v>
      </c>
      <c r="J398" s="86">
        <v>6</v>
      </c>
      <c r="K398" s="154" t="s">
        <v>0</v>
      </c>
      <c r="L398" s="88"/>
      <c r="M398" s="89" t="s">
        <v>0</v>
      </c>
      <c r="N398" s="208" t="s">
        <v>0</v>
      </c>
      <c r="O398" s="208" t="s">
        <v>0</v>
      </c>
      <c r="P398" s="208" t="s">
        <v>0</v>
      </c>
      <c r="Q398" s="208" t="s">
        <v>0</v>
      </c>
      <c r="R398" s="108">
        <f>SUM(Tableau8[[#This Row],[Indicative
     /PPE]:[Autre]])</f>
        <v>0</v>
      </c>
      <c r="S398" s="89" t="s">
        <v>0</v>
      </c>
      <c r="T398" s="89" t="s">
        <v>0</v>
      </c>
      <c r="U398" s="89" t="s">
        <v>0</v>
      </c>
      <c r="V398" s="89" t="s">
        <v>0</v>
      </c>
      <c r="W398" s="89" t="s">
        <v>0</v>
      </c>
      <c r="X398" s="109">
        <f t="shared" si="23"/>
        <v>0</v>
      </c>
      <c r="Y398" s="89" t="s">
        <v>0</v>
      </c>
      <c r="Z398" s="89" t="s">
        <v>0</v>
      </c>
      <c r="AA398" s="89" t="s">
        <v>0</v>
      </c>
      <c r="AB398" s="91" t="s">
        <v>0</v>
      </c>
      <c r="AC398" s="89" t="s">
        <v>0</v>
      </c>
      <c r="AD398" s="89" t="s">
        <v>0</v>
      </c>
      <c r="AE398" s="89" t="s">
        <v>0</v>
      </c>
      <c r="AF398" s="89">
        <f t="shared" si="24"/>
        <v>0</v>
      </c>
      <c r="AG398" s="92"/>
      <c r="AH398" s="111">
        <v>28000</v>
      </c>
      <c r="AI398" s="111">
        <v>0</v>
      </c>
      <c r="AJ398" s="111">
        <v>0</v>
      </c>
      <c r="AK398" s="111">
        <f>SUM(Tableau8[[#This Row],[Terrain
(a)]:[Construction
(b)]])</f>
        <v>0</v>
      </c>
      <c r="AL398" s="95"/>
      <c r="AM398" s="147" t="s">
        <v>874</v>
      </c>
      <c r="AN398" s="157" t="s">
        <v>421</v>
      </c>
      <c r="AO398" s="97">
        <v>39903</v>
      </c>
      <c r="AP398" s="211" t="s">
        <v>0</v>
      </c>
      <c r="AQ398" s="99" t="s">
        <v>0</v>
      </c>
      <c r="AR398" s="100"/>
      <c r="AS398" s="101"/>
      <c r="AT398" s="102"/>
      <c r="AU398" s="103"/>
      <c r="AV398" s="104"/>
      <c r="AW398" s="105"/>
      <c r="AX398" s="106"/>
      <c r="AY398" s="106"/>
      <c r="AZ398" s="106"/>
      <c r="BA398" s="106"/>
      <c r="BB398" s="103"/>
      <c r="BC398" s="106"/>
      <c r="BD398" s="106"/>
      <c r="BE398" s="106"/>
      <c r="BF398" s="106"/>
      <c r="BG398" s="106"/>
      <c r="BH398" s="106"/>
      <c r="BI398" s="106"/>
    </row>
    <row r="399" spans="1:61" ht="13.5" hidden="1" thickBot="1" x14ac:dyDescent="0.25">
      <c r="A399" s="82"/>
      <c r="B399" s="83"/>
      <c r="C399" s="153" t="s">
        <v>894</v>
      </c>
      <c r="D399" s="153" t="s">
        <v>71</v>
      </c>
      <c r="E399" s="85" t="s">
        <v>895</v>
      </c>
      <c r="F399" s="85" t="s">
        <v>902</v>
      </c>
      <c r="G399" s="86">
        <v>17855</v>
      </c>
      <c r="H399" s="153" t="s">
        <v>218</v>
      </c>
      <c r="I399" s="147" t="s">
        <v>219</v>
      </c>
      <c r="J399" s="86">
        <v>7</v>
      </c>
      <c r="K399" s="154" t="s">
        <v>0</v>
      </c>
      <c r="L399" s="88"/>
      <c r="M399" s="89" t="s">
        <v>0</v>
      </c>
      <c r="N399" s="208" t="s">
        <v>0</v>
      </c>
      <c r="O399" s="208" t="s">
        <v>0</v>
      </c>
      <c r="P399" s="208" t="s">
        <v>0</v>
      </c>
      <c r="Q399" s="208" t="s">
        <v>0</v>
      </c>
      <c r="R399" s="108">
        <f>SUM(Tableau8[[#This Row],[Indicative
     /PPE]:[Autre]])</f>
        <v>0</v>
      </c>
      <c r="S399" s="89" t="s">
        <v>0</v>
      </c>
      <c r="T399" s="89" t="s">
        <v>0</v>
      </c>
      <c r="U399" s="89" t="s">
        <v>0</v>
      </c>
      <c r="V399" s="89" t="s">
        <v>0</v>
      </c>
      <c r="W399" s="89" t="s">
        <v>0</v>
      </c>
      <c r="X399" s="109">
        <f t="shared" si="23"/>
        <v>0</v>
      </c>
      <c r="Y399" s="89" t="s">
        <v>0</v>
      </c>
      <c r="Z399" s="89" t="s">
        <v>0</v>
      </c>
      <c r="AA399" s="89" t="s">
        <v>0</v>
      </c>
      <c r="AB399" s="91" t="s">
        <v>0</v>
      </c>
      <c r="AC399" s="89" t="s">
        <v>0</v>
      </c>
      <c r="AD399" s="89" t="s">
        <v>0</v>
      </c>
      <c r="AE399" s="89" t="s">
        <v>0</v>
      </c>
      <c r="AF399" s="89">
        <f t="shared" si="24"/>
        <v>0</v>
      </c>
      <c r="AG399" s="92"/>
      <c r="AH399" s="111">
        <v>28000</v>
      </c>
      <c r="AI399" s="111">
        <v>0</v>
      </c>
      <c r="AJ399" s="111">
        <v>0</v>
      </c>
      <c r="AK399" s="111">
        <f>SUM(Tableau8[[#This Row],[Terrain
(a)]:[Construction
(b)]])</f>
        <v>0</v>
      </c>
      <c r="AL399" s="95"/>
      <c r="AM399" s="147" t="s">
        <v>868</v>
      </c>
      <c r="AN399" s="157" t="s">
        <v>421</v>
      </c>
      <c r="AO399" s="97">
        <v>40182</v>
      </c>
      <c r="AP399" s="211" t="s">
        <v>0</v>
      </c>
      <c r="AQ399" s="99" t="s">
        <v>0</v>
      </c>
      <c r="AR399" s="100"/>
      <c r="AS399" s="101"/>
      <c r="AT399" s="102"/>
      <c r="AU399" s="103"/>
      <c r="AV399" s="104"/>
      <c r="AW399" s="105"/>
      <c r="AX399" s="106"/>
      <c r="AY399" s="106"/>
      <c r="AZ399" s="106"/>
      <c r="BA399" s="106"/>
      <c r="BB399" s="103"/>
      <c r="BC399" s="106"/>
      <c r="BD399" s="106"/>
      <c r="BE399" s="106"/>
      <c r="BF399" s="106"/>
      <c r="BG399" s="106"/>
      <c r="BH399" s="106"/>
      <c r="BI399" s="106"/>
    </row>
    <row r="400" spans="1:61" ht="13.5" hidden="1" thickBot="1" x14ac:dyDescent="0.25">
      <c r="A400" s="82"/>
      <c r="B400" s="83"/>
      <c r="C400" s="153" t="s">
        <v>894</v>
      </c>
      <c r="D400" s="153" t="s">
        <v>71</v>
      </c>
      <c r="E400" s="85" t="s">
        <v>895</v>
      </c>
      <c r="F400" s="85" t="s">
        <v>903</v>
      </c>
      <c r="G400" s="86">
        <v>17856</v>
      </c>
      <c r="H400" s="153" t="s">
        <v>218</v>
      </c>
      <c r="I400" s="147" t="s">
        <v>219</v>
      </c>
      <c r="J400" s="86">
        <v>8</v>
      </c>
      <c r="K400" s="154" t="s">
        <v>0</v>
      </c>
      <c r="L400" s="88"/>
      <c r="M400" s="89" t="s">
        <v>0</v>
      </c>
      <c r="N400" s="208" t="s">
        <v>0</v>
      </c>
      <c r="O400" s="208" t="s">
        <v>0</v>
      </c>
      <c r="P400" s="208" t="s">
        <v>0</v>
      </c>
      <c r="Q400" s="208" t="s">
        <v>0</v>
      </c>
      <c r="R400" s="108">
        <f>SUM(Tableau8[[#This Row],[Indicative
     /PPE]:[Autre]])</f>
        <v>0</v>
      </c>
      <c r="S400" s="89" t="s">
        <v>0</v>
      </c>
      <c r="T400" s="89" t="s">
        <v>0</v>
      </c>
      <c r="U400" s="89" t="s">
        <v>0</v>
      </c>
      <c r="V400" s="89" t="s">
        <v>0</v>
      </c>
      <c r="W400" s="89" t="s">
        <v>0</v>
      </c>
      <c r="X400" s="109">
        <f t="shared" si="23"/>
        <v>0</v>
      </c>
      <c r="Y400" s="89" t="s">
        <v>0</v>
      </c>
      <c r="Z400" s="89" t="s">
        <v>0</v>
      </c>
      <c r="AA400" s="89" t="s">
        <v>0</v>
      </c>
      <c r="AB400" s="91" t="s">
        <v>0</v>
      </c>
      <c r="AC400" s="89" t="s">
        <v>0</v>
      </c>
      <c r="AD400" s="89" t="s">
        <v>0</v>
      </c>
      <c r="AE400" s="89" t="s">
        <v>0</v>
      </c>
      <c r="AF400" s="89">
        <f t="shared" si="24"/>
        <v>0</v>
      </c>
      <c r="AG400" s="92"/>
      <c r="AH400" s="111">
        <v>28000</v>
      </c>
      <c r="AI400" s="111">
        <v>0</v>
      </c>
      <c r="AJ400" s="111">
        <v>0</v>
      </c>
      <c r="AK400" s="111">
        <f>SUM(Tableau8[[#This Row],[Terrain
(a)]:[Construction
(b)]])</f>
        <v>0</v>
      </c>
      <c r="AL400" s="95"/>
      <c r="AM400" s="147" t="s">
        <v>851</v>
      </c>
      <c r="AN400" s="157" t="s">
        <v>421</v>
      </c>
      <c r="AO400" s="97">
        <v>39903</v>
      </c>
      <c r="AP400" s="211" t="s">
        <v>0</v>
      </c>
      <c r="AQ400" s="99" t="s">
        <v>0</v>
      </c>
      <c r="AR400" s="100"/>
      <c r="AS400" s="101"/>
      <c r="AT400" s="102"/>
      <c r="AU400" s="103"/>
      <c r="AV400" s="104"/>
      <c r="AW400" s="105"/>
      <c r="AX400" s="106"/>
      <c r="AY400" s="106"/>
      <c r="AZ400" s="106"/>
      <c r="BA400" s="106"/>
      <c r="BB400" s="103"/>
      <c r="BC400" s="106"/>
      <c r="BD400" s="106"/>
      <c r="BE400" s="106"/>
      <c r="BF400" s="106"/>
      <c r="BG400" s="106"/>
      <c r="BH400" s="106"/>
      <c r="BI400" s="106"/>
    </row>
    <row r="401" spans="1:61" ht="13.5" hidden="1" thickBot="1" x14ac:dyDescent="0.25">
      <c r="A401" s="82"/>
      <c r="B401" s="83"/>
      <c r="C401" s="153" t="s">
        <v>894</v>
      </c>
      <c r="D401" s="153" t="s">
        <v>71</v>
      </c>
      <c r="E401" s="85" t="s">
        <v>895</v>
      </c>
      <c r="F401" s="85" t="s">
        <v>904</v>
      </c>
      <c r="G401" s="86">
        <v>17857</v>
      </c>
      <c r="H401" s="153" t="s">
        <v>218</v>
      </c>
      <c r="I401" s="147" t="s">
        <v>219</v>
      </c>
      <c r="J401" s="86">
        <v>9</v>
      </c>
      <c r="K401" s="154" t="s">
        <v>0</v>
      </c>
      <c r="L401" s="88"/>
      <c r="M401" s="89" t="s">
        <v>0</v>
      </c>
      <c r="N401" s="208" t="s">
        <v>0</v>
      </c>
      <c r="O401" s="208" t="s">
        <v>0</v>
      </c>
      <c r="P401" s="208" t="s">
        <v>0</v>
      </c>
      <c r="Q401" s="208" t="s">
        <v>0</v>
      </c>
      <c r="R401" s="108">
        <f>SUM(Tableau8[[#This Row],[Indicative
     /PPE]:[Autre]])</f>
        <v>0</v>
      </c>
      <c r="S401" s="89" t="s">
        <v>0</v>
      </c>
      <c r="T401" s="89" t="s">
        <v>0</v>
      </c>
      <c r="U401" s="89" t="s">
        <v>0</v>
      </c>
      <c r="V401" s="89" t="s">
        <v>0</v>
      </c>
      <c r="W401" s="89" t="s">
        <v>0</v>
      </c>
      <c r="X401" s="109">
        <f t="shared" si="23"/>
        <v>0</v>
      </c>
      <c r="Y401" s="89" t="s">
        <v>0</v>
      </c>
      <c r="Z401" s="89" t="s">
        <v>0</v>
      </c>
      <c r="AA401" s="89" t="s">
        <v>0</v>
      </c>
      <c r="AB401" s="91" t="s">
        <v>0</v>
      </c>
      <c r="AC401" s="89" t="s">
        <v>0</v>
      </c>
      <c r="AD401" s="89" t="s">
        <v>0</v>
      </c>
      <c r="AE401" s="89" t="s">
        <v>0</v>
      </c>
      <c r="AF401" s="89">
        <f t="shared" si="24"/>
        <v>0</v>
      </c>
      <c r="AG401" s="92"/>
      <c r="AH401" s="111">
        <v>28000</v>
      </c>
      <c r="AI401" s="111">
        <v>0</v>
      </c>
      <c r="AJ401" s="111">
        <v>0</v>
      </c>
      <c r="AK401" s="111">
        <f>SUM(Tableau8[[#This Row],[Terrain
(a)]:[Construction
(b)]])</f>
        <v>0</v>
      </c>
      <c r="AL401" s="95"/>
      <c r="AM401" s="147" t="s">
        <v>871</v>
      </c>
      <c r="AN401" s="157" t="s">
        <v>421</v>
      </c>
      <c r="AO401" s="97">
        <v>39794</v>
      </c>
      <c r="AP401" s="211" t="s">
        <v>0</v>
      </c>
      <c r="AQ401" s="99" t="s">
        <v>0</v>
      </c>
      <c r="AR401" s="100"/>
      <c r="AS401" s="101"/>
      <c r="AT401" s="102"/>
      <c r="AU401" s="103"/>
      <c r="AV401" s="104"/>
      <c r="AW401" s="105"/>
      <c r="AX401" s="106"/>
      <c r="AY401" s="106"/>
      <c r="AZ401" s="106"/>
      <c r="BA401" s="106"/>
      <c r="BB401" s="103"/>
      <c r="BC401" s="106"/>
      <c r="BD401" s="106"/>
      <c r="BE401" s="106"/>
      <c r="BF401" s="106"/>
      <c r="BG401" s="106"/>
      <c r="BH401" s="106"/>
      <c r="BI401" s="106"/>
    </row>
    <row r="402" spans="1:61" ht="13.5" hidden="1" thickBot="1" x14ac:dyDescent="0.25">
      <c r="A402" s="82"/>
      <c r="B402" s="83"/>
      <c r="C402" s="153" t="s">
        <v>894</v>
      </c>
      <c r="D402" s="153" t="s">
        <v>71</v>
      </c>
      <c r="E402" s="85" t="s">
        <v>895</v>
      </c>
      <c r="F402" s="85" t="s">
        <v>905</v>
      </c>
      <c r="G402" s="86">
        <v>17858</v>
      </c>
      <c r="H402" s="153" t="s">
        <v>218</v>
      </c>
      <c r="I402" s="147" t="s">
        <v>219</v>
      </c>
      <c r="J402" s="86">
        <v>10</v>
      </c>
      <c r="K402" s="154" t="s">
        <v>0</v>
      </c>
      <c r="L402" s="88"/>
      <c r="M402" s="89" t="s">
        <v>0</v>
      </c>
      <c r="N402" s="208" t="s">
        <v>0</v>
      </c>
      <c r="O402" s="208" t="s">
        <v>0</v>
      </c>
      <c r="P402" s="208" t="s">
        <v>0</v>
      </c>
      <c r="Q402" s="208" t="s">
        <v>0</v>
      </c>
      <c r="R402" s="108">
        <f>SUM(Tableau8[[#This Row],[Indicative
     /PPE]:[Autre]])</f>
        <v>0</v>
      </c>
      <c r="S402" s="89" t="s">
        <v>0</v>
      </c>
      <c r="T402" s="89" t="s">
        <v>0</v>
      </c>
      <c r="U402" s="89" t="s">
        <v>0</v>
      </c>
      <c r="V402" s="89" t="s">
        <v>0</v>
      </c>
      <c r="W402" s="89" t="s">
        <v>0</v>
      </c>
      <c r="X402" s="109">
        <f t="shared" si="23"/>
        <v>0</v>
      </c>
      <c r="Y402" s="89" t="s">
        <v>0</v>
      </c>
      <c r="Z402" s="89" t="s">
        <v>0</v>
      </c>
      <c r="AA402" s="89" t="s">
        <v>0</v>
      </c>
      <c r="AB402" s="91" t="s">
        <v>0</v>
      </c>
      <c r="AC402" s="89" t="s">
        <v>0</v>
      </c>
      <c r="AD402" s="89" t="s">
        <v>0</v>
      </c>
      <c r="AE402" s="89" t="s">
        <v>0</v>
      </c>
      <c r="AF402" s="89">
        <f t="shared" si="24"/>
        <v>0</v>
      </c>
      <c r="AG402" s="92"/>
      <c r="AH402" s="111">
        <v>28000</v>
      </c>
      <c r="AI402" s="111">
        <v>0</v>
      </c>
      <c r="AJ402" s="111">
        <v>0</v>
      </c>
      <c r="AK402" s="111">
        <f>SUM(Tableau8[[#This Row],[Terrain
(a)]:[Construction
(b)]])</f>
        <v>0</v>
      </c>
      <c r="AL402" s="95"/>
      <c r="AM402" s="147" t="s">
        <v>880</v>
      </c>
      <c r="AN402" s="157" t="s">
        <v>421</v>
      </c>
      <c r="AO402" s="97">
        <v>40540</v>
      </c>
      <c r="AP402" s="211" t="s">
        <v>0</v>
      </c>
      <c r="AQ402" s="99" t="s">
        <v>0</v>
      </c>
      <c r="AR402" s="100"/>
      <c r="AS402" s="101"/>
      <c r="AT402" s="102"/>
      <c r="AU402" s="103"/>
      <c r="AV402" s="104"/>
      <c r="AW402" s="105"/>
      <c r="AX402" s="106"/>
      <c r="AY402" s="106"/>
      <c r="AZ402" s="106"/>
      <c r="BA402" s="106"/>
      <c r="BB402" s="103"/>
      <c r="BC402" s="106"/>
      <c r="BD402" s="106"/>
      <c r="BE402" s="106"/>
      <c r="BF402" s="106"/>
      <c r="BG402" s="106"/>
      <c r="BH402" s="106"/>
      <c r="BI402" s="106"/>
    </row>
    <row r="403" spans="1:61" ht="13.5" hidden="1" thickBot="1" x14ac:dyDescent="0.25">
      <c r="A403" s="82"/>
      <c r="B403" s="83"/>
      <c r="C403" s="153" t="s">
        <v>894</v>
      </c>
      <c r="D403" s="153" t="s">
        <v>71</v>
      </c>
      <c r="E403" s="85" t="s">
        <v>895</v>
      </c>
      <c r="F403" s="85" t="s">
        <v>906</v>
      </c>
      <c r="G403" s="86">
        <v>17859</v>
      </c>
      <c r="H403" s="153" t="s">
        <v>218</v>
      </c>
      <c r="I403" s="147" t="s">
        <v>219</v>
      </c>
      <c r="J403" s="86">
        <v>11</v>
      </c>
      <c r="K403" s="154" t="s">
        <v>0</v>
      </c>
      <c r="L403" s="88"/>
      <c r="M403" s="89" t="s">
        <v>0</v>
      </c>
      <c r="N403" s="208" t="s">
        <v>0</v>
      </c>
      <c r="O403" s="208" t="s">
        <v>0</v>
      </c>
      <c r="P403" s="208" t="s">
        <v>0</v>
      </c>
      <c r="Q403" s="208" t="s">
        <v>0</v>
      </c>
      <c r="R403" s="108">
        <f>SUM(Tableau8[[#This Row],[Indicative
     /PPE]:[Autre]])</f>
        <v>0</v>
      </c>
      <c r="S403" s="89" t="s">
        <v>0</v>
      </c>
      <c r="T403" s="89" t="s">
        <v>0</v>
      </c>
      <c r="U403" s="89" t="s">
        <v>0</v>
      </c>
      <c r="V403" s="89" t="s">
        <v>0</v>
      </c>
      <c r="W403" s="89" t="s">
        <v>0</v>
      </c>
      <c r="X403" s="109">
        <f t="shared" si="23"/>
        <v>0</v>
      </c>
      <c r="Y403" s="89" t="s">
        <v>0</v>
      </c>
      <c r="Z403" s="89" t="s">
        <v>0</v>
      </c>
      <c r="AA403" s="89" t="s">
        <v>0</v>
      </c>
      <c r="AB403" s="91" t="s">
        <v>0</v>
      </c>
      <c r="AC403" s="89" t="s">
        <v>0</v>
      </c>
      <c r="AD403" s="89" t="s">
        <v>0</v>
      </c>
      <c r="AE403" s="89" t="s">
        <v>0</v>
      </c>
      <c r="AF403" s="89">
        <f t="shared" si="24"/>
        <v>0</v>
      </c>
      <c r="AG403" s="92"/>
      <c r="AH403" s="111">
        <v>0</v>
      </c>
      <c r="AI403" s="111">
        <v>0</v>
      </c>
      <c r="AJ403" s="111">
        <v>0</v>
      </c>
      <c r="AK403" s="111">
        <f>SUM(Tableau8[[#This Row],[Terrain
(a)]:[Construction
(b)]])</f>
        <v>0</v>
      </c>
      <c r="AL403" s="95"/>
      <c r="AM403" s="147" t="s">
        <v>892</v>
      </c>
      <c r="AN403" s="157" t="s">
        <v>893</v>
      </c>
      <c r="AO403" s="102" t="s">
        <v>0</v>
      </c>
      <c r="AP403" s="211" t="s">
        <v>0</v>
      </c>
      <c r="AQ403" s="99" t="s">
        <v>0</v>
      </c>
      <c r="AR403" s="100"/>
      <c r="AS403" s="101"/>
      <c r="AT403" s="102"/>
      <c r="AU403" s="103"/>
      <c r="AV403" s="104"/>
      <c r="AW403" s="105"/>
      <c r="AX403" s="106"/>
      <c r="AY403" s="106"/>
      <c r="AZ403" s="106"/>
      <c r="BA403" s="106"/>
      <c r="BB403" s="103"/>
      <c r="BC403" s="106"/>
      <c r="BD403" s="106"/>
      <c r="BE403" s="106"/>
      <c r="BF403" s="106"/>
      <c r="BG403" s="106"/>
      <c r="BH403" s="106"/>
      <c r="BI403" s="106"/>
    </row>
    <row r="404" spans="1:61" ht="13.5" hidden="1" thickBot="1" x14ac:dyDescent="0.25">
      <c r="A404" s="82"/>
      <c r="B404" s="83"/>
      <c r="C404" s="153" t="s">
        <v>894</v>
      </c>
      <c r="D404" s="153" t="s">
        <v>71</v>
      </c>
      <c r="E404" s="85" t="s">
        <v>895</v>
      </c>
      <c r="F404" s="85" t="s">
        <v>907</v>
      </c>
      <c r="G404" s="86">
        <v>17860</v>
      </c>
      <c r="H404" s="153" t="s">
        <v>218</v>
      </c>
      <c r="I404" s="147" t="s">
        <v>219</v>
      </c>
      <c r="J404" s="86">
        <v>12</v>
      </c>
      <c r="K404" s="154" t="s">
        <v>0</v>
      </c>
      <c r="L404" s="88"/>
      <c r="M404" s="89" t="s">
        <v>0</v>
      </c>
      <c r="N404" s="208" t="s">
        <v>0</v>
      </c>
      <c r="O404" s="208" t="s">
        <v>0</v>
      </c>
      <c r="P404" s="208" t="s">
        <v>0</v>
      </c>
      <c r="Q404" s="208" t="s">
        <v>0</v>
      </c>
      <c r="R404" s="108">
        <f>SUM(Tableau8[[#This Row],[Indicative
     /PPE]:[Autre]])</f>
        <v>0</v>
      </c>
      <c r="S404" s="89" t="s">
        <v>0</v>
      </c>
      <c r="T404" s="89" t="s">
        <v>0</v>
      </c>
      <c r="U404" s="89" t="s">
        <v>0</v>
      </c>
      <c r="V404" s="89" t="s">
        <v>0</v>
      </c>
      <c r="W404" s="89" t="s">
        <v>0</v>
      </c>
      <c r="X404" s="109">
        <f t="shared" si="23"/>
        <v>0</v>
      </c>
      <c r="Y404" s="89" t="s">
        <v>0</v>
      </c>
      <c r="Z404" s="89" t="s">
        <v>0</v>
      </c>
      <c r="AA404" s="89" t="s">
        <v>0</v>
      </c>
      <c r="AB404" s="91" t="s">
        <v>0</v>
      </c>
      <c r="AC404" s="89" t="s">
        <v>0</v>
      </c>
      <c r="AD404" s="89" t="s">
        <v>0</v>
      </c>
      <c r="AE404" s="89" t="s">
        <v>0</v>
      </c>
      <c r="AF404" s="89">
        <f t="shared" si="24"/>
        <v>0</v>
      </c>
      <c r="AG404" s="92"/>
      <c r="AH404" s="111">
        <v>0</v>
      </c>
      <c r="AI404" s="111">
        <v>0</v>
      </c>
      <c r="AJ404" s="111">
        <v>0</v>
      </c>
      <c r="AK404" s="111">
        <f>SUM(Tableau8[[#This Row],[Terrain
(a)]:[Construction
(b)]])</f>
        <v>0</v>
      </c>
      <c r="AL404" s="95"/>
      <c r="AM404" s="147" t="s">
        <v>892</v>
      </c>
      <c r="AN404" s="157" t="s">
        <v>893</v>
      </c>
      <c r="AO404" s="102" t="s">
        <v>0</v>
      </c>
      <c r="AP404" s="211" t="s">
        <v>0</v>
      </c>
      <c r="AQ404" s="99" t="s">
        <v>0</v>
      </c>
      <c r="AR404" s="100"/>
      <c r="AS404" s="101"/>
      <c r="AT404" s="102"/>
      <c r="AU404" s="103"/>
      <c r="AV404" s="104"/>
      <c r="AW404" s="105"/>
      <c r="AX404" s="106"/>
      <c r="AY404" s="106"/>
      <c r="AZ404" s="106"/>
      <c r="BA404" s="106"/>
      <c r="BB404" s="103"/>
      <c r="BC404" s="106"/>
      <c r="BD404" s="106"/>
      <c r="BE404" s="106"/>
      <c r="BF404" s="106"/>
      <c r="BG404" s="106"/>
      <c r="BH404" s="106"/>
      <c r="BI404" s="106"/>
    </row>
    <row r="405" spans="1:61" ht="13.5" hidden="1" thickBot="1" x14ac:dyDescent="0.25">
      <c r="A405" s="82"/>
      <c r="B405" s="83"/>
      <c r="C405" s="153" t="s">
        <v>894</v>
      </c>
      <c r="D405" s="153" t="s">
        <v>71</v>
      </c>
      <c r="E405" s="85" t="s">
        <v>895</v>
      </c>
      <c r="F405" s="85" t="s">
        <v>908</v>
      </c>
      <c r="G405" s="86">
        <v>17861</v>
      </c>
      <c r="H405" s="153" t="s">
        <v>218</v>
      </c>
      <c r="I405" s="147" t="s">
        <v>219</v>
      </c>
      <c r="J405" s="86">
        <v>13</v>
      </c>
      <c r="K405" s="154" t="s">
        <v>0</v>
      </c>
      <c r="L405" s="88"/>
      <c r="M405" s="89" t="s">
        <v>0</v>
      </c>
      <c r="N405" s="208" t="s">
        <v>0</v>
      </c>
      <c r="O405" s="208" t="s">
        <v>0</v>
      </c>
      <c r="P405" s="208" t="s">
        <v>0</v>
      </c>
      <c r="Q405" s="208" t="s">
        <v>0</v>
      </c>
      <c r="R405" s="108">
        <f>SUM(Tableau8[[#This Row],[Indicative
     /PPE]:[Autre]])</f>
        <v>0</v>
      </c>
      <c r="S405" s="89" t="s">
        <v>0</v>
      </c>
      <c r="T405" s="89" t="s">
        <v>0</v>
      </c>
      <c r="U405" s="89" t="s">
        <v>0</v>
      </c>
      <c r="V405" s="89" t="s">
        <v>0</v>
      </c>
      <c r="W405" s="89" t="s">
        <v>0</v>
      </c>
      <c r="X405" s="109">
        <f t="shared" si="23"/>
        <v>0</v>
      </c>
      <c r="Y405" s="89" t="s">
        <v>0</v>
      </c>
      <c r="Z405" s="89" t="s">
        <v>0</v>
      </c>
      <c r="AA405" s="89" t="s">
        <v>0</v>
      </c>
      <c r="AB405" s="91" t="s">
        <v>0</v>
      </c>
      <c r="AC405" s="89" t="s">
        <v>0</v>
      </c>
      <c r="AD405" s="89" t="s">
        <v>0</v>
      </c>
      <c r="AE405" s="89" t="s">
        <v>0</v>
      </c>
      <c r="AF405" s="89">
        <f t="shared" si="24"/>
        <v>0</v>
      </c>
      <c r="AG405" s="92"/>
      <c r="AH405" s="111">
        <v>0</v>
      </c>
      <c r="AI405" s="111">
        <v>0</v>
      </c>
      <c r="AJ405" s="111">
        <v>0</v>
      </c>
      <c r="AK405" s="111">
        <f>SUM(Tableau8[[#This Row],[Terrain
(a)]:[Construction
(b)]])</f>
        <v>0</v>
      </c>
      <c r="AL405" s="95"/>
      <c r="AM405" s="147" t="s">
        <v>892</v>
      </c>
      <c r="AN405" s="157" t="s">
        <v>893</v>
      </c>
      <c r="AO405" s="102" t="s">
        <v>0</v>
      </c>
      <c r="AP405" s="211" t="s">
        <v>0</v>
      </c>
      <c r="AQ405" s="99" t="s">
        <v>0</v>
      </c>
      <c r="AR405" s="100"/>
      <c r="AS405" s="101"/>
      <c r="AT405" s="102"/>
      <c r="AU405" s="103"/>
      <c r="AV405" s="104"/>
      <c r="AW405" s="105"/>
      <c r="AX405" s="106"/>
      <c r="AY405" s="106"/>
      <c r="AZ405" s="106"/>
      <c r="BA405" s="106"/>
      <c r="BB405" s="103"/>
      <c r="BC405" s="106"/>
      <c r="BD405" s="106"/>
      <c r="BE405" s="106"/>
      <c r="BF405" s="106"/>
      <c r="BG405" s="106"/>
      <c r="BH405" s="106"/>
      <c r="BI405" s="106"/>
    </row>
    <row r="406" spans="1:61" ht="13.5" hidden="1" thickBot="1" x14ac:dyDescent="0.25">
      <c r="A406" s="82"/>
      <c r="B406" s="83"/>
      <c r="C406" s="153" t="s">
        <v>894</v>
      </c>
      <c r="D406" s="153" t="s">
        <v>71</v>
      </c>
      <c r="E406" s="85" t="s">
        <v>895</v>
      </c>
      <c r="F406" s="85" t="s">
        <v>909</v>
      </c>
      <c r="G406" s="86">
        <v>17862</v>
      </c>
      <c r="H406" s="153" t="s">
        <v>218</v>
      </c>
      <c r="I406" s="147" t="s">
        <v>219</v>
      </c>
      <c r="J406" s="86">
        <v>14</v>
      </c>
      <c r="K406" s="154" t="s">
        <v>0</v>
      </c>
      <c r="L406" s="88"/>
      <c r="M406" s="89" t="s">
        <v>0</v>
      </c>
      <c r="N406" s="208" t="s">
        <v>0</v>
      </c>
      <c r="O406" s="208" t="s">
        <v>0</v>
      </c>
      <c r="P406" s="208" t="s">
        <v>0</v>
      </c>
      <c r="Q406" s="208" t="s">
        <v>0</v>
      </c>
      <c r="R406" s="108">
        <f>SUM(Tableau8[[#This Row],[Indicative
     /PPE]:[Autre]])</f>
        <v>0</v>
      </c>
      <c r="S406" s="89" t="s">
        <v>0</v>
      </c>
      <c r="T406" s="89" t="s">
        <v>0</v>
      </c>
      <c r="U406" s="89" t="s">
        <v>0</v>
      </c>
      <c r="V406" s="89" t="s">
        <v>0</v>
      </c>
      <c r="W406" s="89" t="s">
        <v>0</v>
      </c>
      <c r="X406" s="109">
        <f t="shared" si="23"/>
        <v>0</v>
      </c>
      <c r="Y406" s="89" t="s">
        <v>0</v>
      </c>
      <c r="Z406" s="89" t="s">
        <v>0</v>
      </c>
      <c r="AA406" s="89" t="s">
        <v>0</v>
      </c>
      <c r="AB406" s="91" t="s">
        <v>0</v>
      </c>
      <c r="AC406" s="89" t="s">
        <v>0</v>
      </c>
      <c r="AD406" s="89" t="s">
        <v>0</v>
      </c>
      <c r="AE406" s="89" t="s">
        <v>0</v>
      </c>
      <c r="AF406" s="89">
        <f t="shared" si="24"/>
        <v>0</v>
      </c>
      <c r="AG406" s="92"/>
      <c r="AH406" s="111">
        <v>0</v>
      </c>
      <c r="AI406" s="111">
        <v>0</v>
      </c>
      <c r="AJ406" s="111">
        <v>0</v>
      </c>
      <c r="AK406" s="111">
        <f>SUM(Tableau8[[#This Row],[Terrain
(a)]:[Construction
(b)]])</f>
        <v>0</v>
      </c>
      <c r="AL406" s="95"/>
      <c r="AM406" s="147" t="s">
        <v>892</v>
      </c>
      <c r="AN406" s="157" t="s">
        <v>893</v>
      </c>
      <c r="AO406" s="102" t="s">
        <v>0</v>
      </c>
      <c r="AP406" s="211" t="s">
        <v>0</v>
      </c>
      <c r="AQ406" s="99" t="s">
        <v>0</v>
      </c>
      <c r="AR406" s="100"/>
      <c r="AS406" s="101"/>
      <c r="AT406" s="102"/>
      <c r="AU406" s="103"/>
      <c r="AV406" s="104"/>
      <c r="AW406" s="105"/>
      <c r="AX406" s="106"/>
      <c r="AY406" s="106"/>
      <c r="AZ406" s="106"/>
      <c r="BA406" s="106"/>
      <c r="BB406" s="103"/>
      <c r="BC406" s="106"/>
      <c r="BD406" s="106"/>
      <c r="BE406" s="106"/>
      <c r="BF406" s="106"/>
      <c r="BG406" s="106"/>
      <c r="BH406" s="106"/>
      <c r="BI406" s="106"/>
    </row>
    <row r="407" spans="1:61" ht="13.5" hidden="1" thickBot="1" x14ac:dyDescent="0.25">
      <c r="A407" s="82"/>
      <c r="B407" s="83"/>
      <c r="C407" s="153" t="s">
        <v>894</v>
      </c>
      <c r="D407" s="153" t="s">
        <v>71</v>
      </c>
      <c r="E407" s="85" t="s">
        <v>895</v>
      </c>
      <c r="F407" s="85" t="s">
        <v>910</v>
      </c>
      <c r="G407" s="86">
        <v>17863</v>
      </c>
      <c r="H407" s="153" t="s">
        <v>218</v>
      </c>
      <c r="I407" s="147" t="s">
        <v>219</v>
      </c>
      <c r="J407" s="86">
        <v>15</v>
      </c>
      <c r="K407" s="154" t="s">
        <v>0</v>
      </c>
      <c r="L407" s="88"/>
      <c r="M407" s="89" t="s">
        <v>0</v>
      </c>
      <c r="N407" s="208" t="s">
        <v>0</v>
      </c>
      <c r="O407" s="208" t="s">
        <v>0</v>
      </c>
      <c r="P407" s="208" t="s">
        <v>0</v>
      </c>
      <c r="Q407" s="208" t="s">
        <v>0</v>
      </c>
      <c r="R407" s="108">
        <f>SUM(Tableau8[[#This Row],[Indicative
     /PPE]:[Autre]])</f>
        <v>0</v>
      </c>
      <c r="S407" s="89" t="s">
        <v>0</v>
      </c>
      <c r="T407" s="89" t="s">
        <v>0</v>
      </c>
      <c r="U407" s="89" t="s">
        <v>0</v>
      </c>
      <c r="V407" s="89" t="s">
        <v>0</v>
      </c>
      <c r="W407" s="89" t="s">
        <v>0</v>
      </c>
      <c r="X407" s="109">
        <f t="shared" si="23"/>
        <v>0</v>
      </c>
      <c r="Y407" s="89" t="s">
        <v>0</v>
      </c>
      <c r="Z407" s="89" t="s">
        <v>0</v>
      </c>
      <c r="AA407" s="89" t="s">
        <v>0</v>
      </c>
      <c r="AB407" s="91" t="s">
        <v>0</v>
      </c>
      <c r="AC407" s="89" t="s">
        <v>0</v>
      </c>
      <c r="AD407" s="89" t="s">
        <v>0</v>
      </c>
      <c r="AE407" s="89" t="s">
        <v>0</v>
      </c>
      <c r="AF407" s="89">
        <f t="shared" si="24"/>
        <v>0</v>
      </c>
      <c r="AG407" s="92"/>
      <c r="AH407" s="111">
        <v>0</v>
      </c>
      <c r="AI407" s="111">
        <v>0</v>
      </c>
      <c r="AJ407" s="111">
        <v>0</v>
      </c>
      <c r="AK407" s="111">
        <f>SUM(Tableau8[[#This Row],[Terrain
(a)]:[Construction
(b)]])</f>
        <v>0</v>
      </c>
      <c r="AL407" s="95"/>
      <c r="AM407" s="147" t="s">
        <v>892</v>
      </c>
      <c r="AN407" s="157" t="s">
        <v>893</v>
      </c>
      <c r="AO407" s="102" t="s">
        <v>0</v>
      </c>
      <c r="AP407" s="211" t="s">
        <v>0</v>
      </c>
      <c r="AQ407" s="99" t="s">
        <v>0</v>
      </c>
      <c r="AR407" s="100"/>
      <c r="AS407" s="101"/>
      <c r="AT407" s="102"/>
      <c r="AU407" s="103"/>
      <c r="AV407" s="104"/>
      <c r="AW407" s="105"/>
      <c r="AX407" s="106"/>
      <c r="AY407" s="106"/>
      <c r="AZ407" s="106"/>
      <c r="BA407" s="106"/>
      <c r="BB407" s="103"/>
      <c r="BC407" s="106"/>
      <c r="BD407" s="106"/>
      <c r="BE407" s="106"/>
      <c r="BF407" s="106"/>
      <c r="BG407" s="106"/>
      <c r="BH407" s="106"/>
      <c r="BI407" s="106"/>
    </row>
    <row r="408" spans="1:61" ht="13.5" hidden="1" thickBot="1" x14ac:dyDescent="0.25">
      <c r="A408" s="82"/>
      <c r="B408" s="83"/>
      <c r="C408" s="153" t="s">
        <v>894</v>
      </c>
      <c r="D408" s="153" t="s">
        <v>71</v>
      </c>
      <c r="E408" s="85" t="s">
        <v>895</v>
      </c>
      <c r="F408" s="85" t="s">
        <v>911</v>
      </c>
      <c r="G408" s="86">
        <v>17864</v>
      </c>
      <c r="H408" s="153" t="s">
        <v>218</v>
      </c>
      <c r="I408" s="147" t="s">
        <v>219</v>
      </c>
      <c r="J408" s="86">
        <v>16</v>
      </c>
      <c r="K408" s="154" t="s">
        <v>0</v>
      </c>
      <c r="L408" s="88"/>
      <c r="M408" s="89" t="s">
        <v>0</v>
      </c>
      <c r="N408" s="208" t="s">
        <v>0</v>
      </c>
      <c r="O408" s="208" t="s">
        <v>0</v>
      </c>
      <c r="P408" s="208" t="s">
        <v>0</v>
      </c>
      <c r="Q408" s="208" t="s">
        <v>0</v>
      </c>
      <c r="R408" s="108">
        <f>SUM(Tableau8[[#This Row],[Indicative
     /PPE]:[Autre]])</f>
        <v>0</v>
      </c>
      <c r="S408" s="89" t="s">
        <v>0</v>
      </c>
      <c r="T408" s="89" t="s">
        <v>0</v>
      </c>
      <c r="U408" s="89" t="s">
        <v>0</v>
      </c>
      <c r="V408" s="89" t="s">
        <v>0</v>
      </c>
      <c r="W408" s="89" t="s">
        <v>0</v>
      </c>
      <c r="X408" s="109">
        <f t="shared" si="23"/>
        <v>0</v>
      </c>
      <c r="Y408" s="89" t="s">
        <v>0</v>
      </c>
      <c r="Z408" s="89" t="s">
        <v>0</v>
      </c>
      <c r="AA408" s="89" t="s">
        <v>0</v>
      </c>
      <c r="AB408" s="91" t="s">
        <v>0</v>
      </c>
      <c r="AC408" s="89" t="s">
        <v>0</v>
      </c>
      <c r="AD408" s="89" t="s">
        <v>0</v>
      </c>
      <c r="AE408" s="89" t="s">
        <v>0</v>
      </c>
      <c r="AF408" s="89">
        <f t="shared" si="24"/>
        <v>0</v>
      </c>
      <c r="AG408" s="92"/>
      <c r="AH408" s="111">
        <v>0</v>
      </c>
      <c r="AI408" s="111">
        <v>0</v>
      </c>
      <c r="AJ408" s="111">
        <v>0</v>
      </c>
      <c r="AK408" s="111">
        <f>SUM(Tableau8[[#This Row],[Terrain
(a)]:[Construction
(b)]])</f>
        <v>0</v>
      </c>
      <c r="AL408" s="95"/>
      <c r="AM408" s="147" t="s">
        <v>892</v>
      </c>
      <c r="AN408" s="157" t="s">
        <v>893</v>
      </c>
      <c r="AO408" s="102" t="s">
        <v>0</v>
      </c>
      <c r="AP408" s="211" t="s">
        <v>0</v>
      </c>
      <c r="AQ408" s="99" t="s">
        <v>0</v>
      </c>
      <c r="AR408" s="100"/>
      <c r="AS408" s="101"/>
      <c r="AT408" s="102"/>
      <c r="AU408" s="103"/>
      <c r="AV408" s="104"/>
      <c r="AW408" s="105"/>
      <c r="AX408" s="106"/>
      <c r="AY408" s="106"/>
      <c r="AZ408" s="106"/>
      <c r="BA408" s="106"/>
      <c r="BB408" s="103"/>
      <c r="BC408" s="106"/>
      <c r="BD408" s="106"/>
      <c r="BE408" s="106"/>
      <c r="BF408" s="106"/>
      <c r="BG408" s="106"/>
      <c r="BH408" s="106"/>
      <c r="BI408" s="106"/>
    </row>
    <row r="409" spans="1:61" ht="13.5" hidden="1" thickBot="1" x14ac:dyDescent="0.25">
      <c r="A409" s="82"/>
      <c r="B409" s="83"/>
      <c r="C409" s="153" t="s">
        <v>894</v>
      </c>
      <c r="D409" s="153" t="s">
        <v>71</v>
      </c>
      <c r="E409" s="85" t="s">
        <v>895</v>
      </c>
      <c r="F409" s="85" t="s">
        <v>912</v>
      </c>
      <c r="G409" s="86">
        <v>17865</v>
      </c>
      <c r="H409" s="153" t="s">
        <v>218</v>
      </c>
      <c r="I409" s="147" t="s">
        <v>219</v>
      </c>
      <c r="J409" s="86">
        <v>17</v>
      </c>
      <c r="K409" s="154" t="s">
        <v>0</v>
      </c>
      <c r="L409" s="88"/>
      <c r="M409" s="89" t="s">
        <v>0</v>
      </c>
      <c r="N409" s="208" t="s">
        <v>0</v>
      </c>
      <c r="O409" s="208" t="s">
        <v>0</v>
      </c>
      <c r="P409" s="208" t="s">
        <v>0</v>
      </c>
      <c r="Q409" s="208" t="s">
        <v>0</v>
      </c>
      <c r="R409" s="108">
        <f>SUM(Tableau8[[#This Row],[Indicative
     /PPE]:[Autre]])</f>
        <v>0</v>
      </c>
      <c r="S409" s="89" t="s">
        <v>0</v>
      </c>
      <c r="T409" s="89" t="s">
        <v>0</v>
      </c>
      <c r="U409" s="89" t="s">
        <v>0</v>
      </c>
      <c r="V409" s="89" t="s">
        <v>0</v>
      </c>
      <c r="W409" s="89" t="s">
        <v>0</v>
      </c>
      <c r="X409" s="109">
        <f t="shared" si="23"/>
        <v>0</v>
      </c>
      <c r="Y409" s="89" t="s">
        <v>0</v>
      </c>
      <c r="Z409" s="89" t="s">
        <v>0</v>
      </c>
      <c r="AA409" s="89" t="s">
        <v>0</v>
      </c>
      <c r="AB409" s="91" t="s">
        <v>0</v>
      </c>
      <c r="AC409" s="89" t="s">
        <v>0</v>
      </c>
      <c r="AD409" s="89" t="s">
        <v>0</v>
      </c>
      <c r="AE409" s="89" t="s">
        <v>0</v>
      </c>
      <c r="AF409" s="89">
        <f t="shared" si="24"/>
        <v>0</v>
      </c>
      <c r="AG409" s="92"/>
      <c r="AH409" s="111">
        <v>0</v>
      </c>
      <c r="AI409" s="111">
        <v>0</v>
      </c>
      <c r="AJ409" s="111">
        <v>0</v>
      </c>
      <c r="AK409" s="111">
        <f>SUM(Tableau8[[#This Row],[Terrain
(a)]:[Construction
(b)]])</f>
        <v>0</v>
      </c>
      <c r="AL409" s="95"/>
      <c r="AM409" s="147" t="s">
        <v>892</v>
      </c>
      <c r="AN409" s="157" t="s">
        <v>893</v>
      </c>
      <c r="AO409" s="102" t="s">
        <v>0</v>
      </c>
      <c r="AP409" s="211" t="s">
        <v>0</v>
      </c>
      <c r="AQ409" s="99" t="s">
        <v>0</v>
      </c>
      <c r="AR409" s="100"/>
      <c r="AS409" s="101"/>
      <c r="AT409" s="102"/>
      <c r="AU409" s="103"/>
      <c r="AV409" s="104"/>
      <c r="AW409" s="105"/>
      <c r="AX409" s="106"/>
      <c r="AY409" s="106"/>
      <c r="AZ409" s="106"/>
      <c r="BA409" s="106"/>
      <c r="BB409" s="103"/>
      <c r="BC409" s="106"/>
      <c r="BD409" s="106"/>
      <c r="BE409" s="106"/>
      <c r="BF409" s="106"/>
      <c r="BG409" s="106"/>
      <c r="BH409" s="106"/>
      <c r="BI409" s="106"/>
    </row>
    <row r="410" spans="1:61" ht="13.5" hidden="1" thickBot="1" x14ac:dyDescent="0.25">
      <c r="A410" s="82"/>
      <c r="B410" s="83"/>
      <c r="C410" s="153" t="s">
        <v>894</v>
      </c>
      <c r="D410" s="153" t="s">
        <v>71</v>
      </c>
      <c r="E410" s="85" t="s">
        <v>895</v>
      </c>
      <c r="F410" s="85" t="s">
        <v>913</v>
      </c>
      <c r="G410" s="86">
        <v>17866</v>
      </c>
      <c r="H410" s="153" t="s">
        <v>218</v>
      </c>
      <c r="I410" s="147" t="s">
        <v>219</v>
      </c>
      <c r="J410" s="86">
        <v>18</v>
      </c>
      <c r="K410" s="154" t="s">
        <v>0</v>
      </c>
      <c r="L410" s="88"/>
      <c r="M410" s="89" t="s">
        <v>0</v>
      </c>
      <c r="N410" s="208" t="s">
        <v>0</v>
      </c>
      <c r="O410" s="208" t="s">
        <v>0</v>
      </c>
      <c r="P410" s="208" t="s">
        <v>0</v>
      </c>
      <c r="Q410" s="208" t="s">
        <v>0</v>
      </c>
      <c r="R410" s="108">
        <f>SUM(Tableau8[[#This Row],[Indicative
     /PPE]:[Autre]])</f>
        <v>0</v>
      </c>
      <c r="S410" s="89" t="s">
        <v>0</v>
      </c>
      <c r="T410" s="89" t="s">
        <v>0</v>
      </c>
      <c r="U410" s="89" t="s">
        <v>0</v>
      </c>
      <c r="V410" s="89" t="s">
        <v>0</v>
      </c>
      <c r="W410" s="89" t="s">
        <v>0</v>
      </c>
      <c r="X410" s="109">
        <f t="shared" si="23"/>
        <v>0</v>
      </c>
      <c r="Y410" s="89" t="s">
        <v>0</v>
      </c>
      <c r="Z410" s="89" t="s">
        <v>0</v>
      </c>
      <c r="AA410" s="89" t="s">
        <v>0</v>
      </c>
      <c r="AB410" s="91" t="s">
        <v>0</v>
      </c>
      <c r="AC410" s="89" t="s">
        <v>0</v>
      </c>
      <c r="AD410" s="89" t="s">
        <v>0</v>
      </c>
      <c r="AE410" s="89" t="s">
        <v>0</v>
      </c>
      <c r="AF410" s="89">
        <f t="shared" si="24"/>
        <v>0</v>
      </c>
      <c r="AG410" s="92"/>
      <c r="AH410" s="111">
        <v>0</v>
      </c>
      <c r="AI410" s="111">
        <v>0</v>
      </c>
      <c r="AJ410" s="111">
        <v>0</v>
      </c>
      <c r="AK410" s="111">
        <f>SUM(Tableau8[[#This Row],[Terrain
(a)]:[Construction
(b)]])</f>
        <v>0</v>
      </c>
      <c r="AL410" s="95"/>
      <c r="AM410" s="147" t="s">
        <v>892</v>
      </c>
      <c r="AN410" s="157" t="s">
        <v>893</v>
      </c>
      <c r="AO410" s="102" t="s">
        <v>0</v>
      </c>
      <c r="AP410" s="211" t="s">
        <v>0</v>
      </c>
      <c r="AQ410" s="99" t="s">
        <v>0</v>
      </c>
      <c r="AR410" s="100"/>
      <c r="AS410" s="101"/>
      <c r="AT410" s="102"/>
      <c r="AU410" s="103"/>
      <c r="AV410" s="104"/>
      <c r="AW410" s="105"/>
      <c r="AX410" s="106"/>
      <c r="AY410" s="106"/>
      <c r="AZ410" s="106"/>
      <c r="BA410" s="106"/>
      <c r="BB410" s="103"/>
      <c r="BC410" s="106"/>
      <c r="BD410" s="106"/>
      <c r="BE410" s="106"/>
      <c r="BF410" s="106"/>
      <c r="BG410" s="106"/>
      <c r="BH410" s="106"/>
      <c r="BI410" s="106"/>
    </row>
    <row r="411" spans="1:61" ht="13.5" hidden="1" thickBot="1" x14ac:dyDescent="0.25">
      <c r="A411" s="82"/>
      <c r="B411" s="83"/>
      <c r="C411" s="153" t="s">
        <v>894</v>
      </c>
      <c r="D411" s="153" t="s">
        <v>71</v>
      </c>
      <c r="E411" s="85" t="s">
        <v>895</v>
      </c>
      <c r="F411" s="85" t="s">
        <v>914</v>
      </c>
      <c r="G411" s="86">
        <v>17867</v>
      </c>
      <c r="H411" s="153" t="s">
        <v>218</v>
      </c>
      <c r="I411" s="147" t="s">
        <v>219</v>
      </c>
      <c r="J411" s="86">
        <v>19</v>
      </c>
      <c r="K411" s="154" t="s">
        <v>0</v>
      </c>
      <c r="L411" s="88"/>
      <c r="M411" s="89" t="s">
        <v>0</v>
      </c>
      <c r="N411" s="208" t="s">
        <v>0</v>
      </c>
      <c r="O411" s="208" t="s">
        <v>0</v>
      </c>
      <c r="P411" s="208" t="s">
        <v>0</v>
      </c>
      <c r="Q411" s="208" t="s">
        <v>0</v>
      </c>
      <c r="R411" s="108">
        <f>SUM(Tableau8[[#This Row],[Indicative
     /PPE]:[Autre]])</f>
        <v>0</v>
      </c>
      <c r="S411" s="89" t="s">
        <v>0</v>
      </c>
      <c r="T411" s="89" t="s">
        <v>0</v>
      </c>
      <c r="U411" s="89" t="s">
        <v>0</v>
      </c>
      <c r="V411" s="89" t="s">
        <v>0</v>
      </c>
      <c r="W411" s="89" t="s">
        <v>0</v>
      </c>
      <c r="X411" s="109">
        <f t="shared" si="23"/>
        <v>0</v>
      </c>
      <c r="Y411" s="89" t="s">
        <v>0</v>
      </c>
      <c r="Z411" s="89" t="s">
        <v>0</v>
      </c>
      <c r="AA411" s="89" t="s">
        <v>0</v>
      </c>
      <c r="AB411" s="91" t="s">
        <v>0</v>
      </c>
      <c r="AC411" s="89" t="s">
        <v>0</v>
      </c>
      <c r="AD411" s="89" t="s">
        <v>0</v>
      </c>
      <c r="AE411" s="89" t="s">
        <v>0</v>
      </c>
      <c r="AF411" s="89">
        <f t="shared" si="24"/>
        <v>0</v>
      </c>
      <c r="AG411" s="92"/>
      <c r="AH411" s="111">
        <v>0</v>
      </c>
      <c r="AI411" s="111">
        <v>0</v>
      </c>
      <c r="AJ411" s="111">
        <v>0</v>
      </c>
      <c r="AK411" s="111">
        <f>SUM(Tableau8[[#This Row],[Terrain
(a)]:[Construction
(b)]])</f>
        <v>0</v>
      </c>
      <c r="AL411" s="95"/>
      <c r="AM411" s="147" t="s">
        <v>892</v>
      </c>
      <c r="AN411" s="157" t="s">
        <v>893</v>
      </c>
      <c r="AO411" s="102" t="s">
        <v>0</v>
      </c>
      <c r="AP411" s="211" t="s">
        <v>0</v>
      </c>
      <c r="AQ411" s="99" t="s">
        <v>0</v>
      </c>
      <c r="AR411" s="100"/>
      <c r="AS411" s="101"/>
      <c r="AT411" s="102"/>
      <c r="AU411" s="103"/>
      <c r="AV411" s="104"/>
      <c r="AW411" s="105"/>
      <c r="AX411" s="106"/>
      <c r="AY411" s="106"/>
      <c r="AZ411" s="106"/>
      <c r="BA411" s="106"/>
      <c r="BB411" s="103"/>
      <c r="BC411" s="106"/>
      <c r="BD411" s="106"/>
      <c r="BE411" s="106"/>
      <c r="BF411" s="106"/>
      <c r="BG411" s="106"/>
      <c r="BH411" s="106"/>
      <c r="BI411" s="106"/>
    </row>
    <row r="412" spans="1:61" ht="13.5" hidden="1" thickBot="1" x14ac:dyDescent="0.25">
      <c r="A412" s="82"/>
      <c r="B412" s="83"/>
      <c r="C412" s="159" t="s">
        <v>894</v>
      </c>
      <c r="D412" s="159" t="s">
        <v>71</v>
      </c>
      <c r="E412" s="117" t="s">
        <v>895</v>
      </c>
      <c r="F412" s="117" t="s">
        <v>915</v>
      </c>
      <c r="G412" s="118">
        <v>17868</v>
      </c>
      <c r="H412" s="159" t="s">
        <v>218</v>
      </c>
      <c r="I412" s="160" t="s">
        <v>219</v>
      </c>
      <c r="J412" s="118">
        <v>20</v>
      </c>
      <c r="K412" s="180" t="s">
        <v>0</v>
      </c>
      <c r="L412" s="88"/>
      <c r="M412" s="120" t="s">
        <v>0</v>
      </c>
      <c r="N412" s="120" t="s">
        <v>0</v>
      </c>
      <c r="O412" s="120" t="s">
        <v>0</v>
      </c>
      <c r="P412" s="120" t="s">
        <v>0</v>
      </c>
      <c r="Q412" s="120" t="s">
        <v>0</v>
      </c>
      <c r="R412" s="164">
        <f>SUM(Tableau8[[#This Row],[Indicative
     /PPE]:[Autre]])</f>
        <v>0</v>
      </c>
      <c r="S412" s="120" t="s">
        <v>0</v>
      </c>
      <c r="T412" s="120" t="s">
        <v>0</v>
      </c>
      <c r="U412" s="120" t="s">
        <v>0</v>
      </c>
      <c r="V412" s="120" t="s">
        <v>0</v>
      </c>
      <c r="W412" s="120" t="s">
        <v>0</v>
      </c>
      <c r="X412" s="166">
        <f t="shared" si="23"/>
        <v>0</v>
      </c>
      <c r="Y412" s="120" t="s">
        <v>0</v>
      </c>
      <c r="Z412" s="120" t="s">
        <v>0</v>
      </c>
      <c r="AA412" s="120" t="s">
        <v>0</v>
      </c>
      <c r="AB412" s="122" t="s">
        <v>0</v>
      </c>
      <c r="AC412" s="120" t="s">
        <v>0</v>
      </c>
      <c r="AD412" s="120" t="s">
        <v>0</v>
      </c>
      <c r="AE412" s="120" t="s">
        <v>0</v>
      </c>
      <c r="AF412" s="120">
        <f t="shared" si="24"/>
        <v>0</v>
      </c>
      <c r="AG412" s="92"/>
      <c r="AH412" s="181">
        <v>0</v>
      </c>
      <c r="AI412" s="181">
        <v>0</v>
      </c>
      <c r="AJ412" s="181">
        <v>0</v>
      </c>
      <c r="AK412" s="181">
        <f>SUM(Tableau8[[#This Row],[Terrain
(a)]:[Construction
(b)]])</f>
        <v>0</v>
      </c>
      <c r="AL412" s="95"/>
      <c r="AM412" s="223" t="s">
        <v>892</v>
      </c>
      <c r="AN412" s="182" t="s">
        <v>893</v>
      </c>
      <c r="AO412" s="132" t="s">
        <v>0</v>
      </c>
      <c r="AP412" s="129" t="s">
        <v>0</v>
      </c>
      <c r="AQ412" s="130" t="s">
        <v>0</v>
      </c>
      <c r="AR412" s="100"/>
      <c r="AS412" s="131"/>
      <c r="AT412" s="132"/>
      <c r="AU412" s="132"/>
      <c r="AV412" s="133"/>
      <c r="AW412" s="116"/>
      <c r="AX412" s="134"/>
      <c r="AY412" s="134"/>
      <c r="AZ412" s="134"/>
      <c r="BA412" s="134"/>
      <c r="BB412" s="132"/>
      <c r="BC412" s="134"/>
      <c r="BD412" s="134"/>
      <c r="BE412" s="134"/>
      <c r="BF412" s="134"/>
      <c r="BG412" s="134"/>
      <c r="BH412" s="134"/>
      <c r="BI412" s="134"/>
    </row>
    <row r="413" spans="1:61" ht="13.5" customHeight="1" thickBot="1" x14ac:dyDescent="0.25">
      <c r="A413" s="82"/>
      <c r="B413" s="83"/>
      <c r="C413" s="153" t="str">
        <f>[1]OBV!D41</f>
        <v>Route de l'Orée du Bois 19</v>
      </c>
      <c r="D413" s="153" t="str">
        <f>[1]OBV!AH44</f>
        <v>La Chaux-de-Fonds</v>
      </c>
      <c r="E413" s="153" t="str">
        <f>[1]OBV!AH42</f>
        <v>L'Orée du Bois │ côté jardin</v>
      </c>
      <c r="F413" s="85" t="str">
        <f>[1]OBV!A41</f>
        <v>0058-01</v>
      </c>
      <c r="G413" s="86">
        <f>[1]OBV!B41</f>
        <v>17740</v>
      </c>
      <c r="H413" s="153" t="str">
        <f>[1]OBV!C41</f>
        <v>Villa individuelle</v>
      </c>
      <c r="I413" s="157">
        <v>2</v>
      </c>
      <c r="J413" s="113" t="s">
        <v>0</v>
      </c>
      <c r="K413" s="220">
        <f>[1]OBV!E41</f>
        <v>5.5</v>
      </c>
      <c r="L413" s="88"/>
      <c r="M413" s="110" t="s">
        <v>0</v>
      </c>
      <c r="N413" s="110" t="s">
        <v>0</v>
      </c>
      <c r="O413" s="110" t="s">
        <v>0</v>
      </c>
      <c r="P413" s="110" t="s">
        <v>0</v>
      </c>
      <c r="Q413" s="110" t="s">
        <v>0</v>
      </c>
      <c r="R413" s="108">
        <f>SUM(Tableau8[[#This Row],[Indicative
     /PPE]:[Autre]])</f>
        <v>0</v>
      </c>
      <c r="S413" s="110">
        <f>[1]OBV!F41</f>
        <v>681</v>
      </c>
      <c r="T413" s="110">
        <f>[1]OBV!G41</f>
        <v>0</v>
      </c>
      <c r="U413" s="110">
        <f>[1]OBV!H41</f>
        <v>0</v>
      </c>
      <c r="V413" s="110">
        <f>[1]OBV!I41</f>
        <v>0</v>
      </c>
      <c r="W413" s="110">
        <f>[1]OBV!J41</f>
        <v>0</v>
      </c>
      <c r="X413" s="109">
        <f t="shared" si="23"/>
        <v>681</v>
      </c>
      <c r="Y413" s="89" t="s">
        <v>0</v>
      </c>
      <c r="Z413" s="89" t="s">
        <v>0</v>
      </c>
      <c r="AA413" s="89" t="s">
        <v>0</v>
      </c>
      <c r="AB413" s="91" t="s">
        <v>0</v>
      </c>
      <c r="AC413" s="110">
        <f>[1]OBV!L41</f>
        <v>0</v>
      </c>
      <c r="AD413" s="110">
        <f>[1]OBV!M41</f>
        <v>0</v>
      </c>
      <c r="AE413" s="110">
        <f>[1]OBV!N41</f>
        <v>0</v>
      </c>
      <c r="AF413" s="110">
        <f t="shared" si="24"/>
        <v>0</v>
      </c>
      <c r="AG413" s="92"/>
      <c r="AH413" s="111">
        <v>0</v>
      </c>
      <c r="AI413" s="111">
        <f>[1]OBV!P41</f>
        <v>0</v>
      </c>
      <c r="AJ413" s="111">
        <f>[1]OBV!Q41</f>
        <v>0</v>
      </c>
      <c r="AK413" s="111">
        <f>[1]OBV!R41</f>
        <v>644000</v>
      </c>
      <c r="AL413" s="95"/>
      <c r="AM413" s="258" t="str">
        <f>[1]OBV!S41</f>
        <v>Navarro Francesca et Daniel</v>
      </c>
      <c r="AN413" s="157" t="str">
        <f>[1]OBV!U41</f>
        <v>Vendu</v>
      </c>
      <c r="AO413" s="97">
        <f>[1]OBV!V41</f>
        <v>40724</v>
      </c>
      <c r="AP413" s="211" t="s">
        <v>0</v>
      </c>
      <c r="AQ413" s="99" t="s">
        <v>0</v>
      </c>
      <c r="AR413" s="100"/>
      <c r="AS413" s="101" t="str">
        <f>Tableau8[[#This Row],[Adresse]]</f>
        <v>Route de l'Orée du Bois 19</v>
      </c>
      <c r="AT413" s="102">
        <v>39083</v>
      </c>
      <c r="AU413" s="103"/>
      <c r="AV413" s="104"/>
      <c r="AW413" s="105"/>
      <c r="AX413" s="106"/>
      <c r="AY413" s="106"/>
      <c r="AZ413" s="106"/>
      <c r="BA413" s="106"/>
      <c r="BB413" s="103"/>
      <c r="BC413" s="106" t="s">
        <v>511</v>
      </c>
      <c r="BD413" s="106"/>
      <c r="BE413" s="113" t="s">
        <v>916</v>
      </c>
      <c r="BF413" s="106"/>
      <c r="BG413" s="106"/>
      <c r="BH413" s="106"/>
      <c r="BI413" s="106"/>
    </row>
    <row r="414" spans="1:61" ht="13.5" customHeight="1" thickBot="1" x14ac:dyDescent="0.25">
      <c r="A414" s="82"/>
      <c r="B414" s="83"/>
      <c r="C414" s="153" t="str">
        <f>[1]OBV!D42</f>
        <v>Route de l'Orée du Bois 20</v>
      </c>
      <c r="D414" s="153" t="str">
        <f>D413</f>
        <v>La Chaux-de-Fonds</v>
      </c>
      <c r="E414" s="85" t="str">
        <f>E413</f>
        <v>L'Orée du Bois │ côté jardin</v>
      </c>
      <c r="F414" s="85" t="str">
        <f>[1]OBV!A42</f>
        <v>0058-02</v>
      </c>
      <c r="G414" s="86">
        <f>[1]OBV!B42</f>
        <v>17741</v>
      </c>
      <c r="H414" s="153" t="str">
        <f>[1]OBV!C42</f>
        <v>Villa individuelle</v>
      </c>
      <c r="I414" s="157">
        <v>2</v>
      </c>
      <c r="J414" s="113" t="s">
        <v>0</v>
      </c>
      <c r="K414" s="220">
        <f>[1]OBV!E42</f>
        <v>5.5</v>
      </c>
      <c r="L414" s="88"/>
      <c r="M414" s="245" t="str">
        <f>M413</f>
        <v>-</v>
      </c>
      <c r="N414" s="245" t="str">
        <f>N413</f>
        <v>-</v>
      </c>
      <c r="O414" s="245" t="str">
        <f>O413</f>
        <v>-</v>
      </c>
      <c r="P414" s="245" t="str">
        <f>P413</f>
        <v>-</v>
      </c>
      <c r="Q414" s="245" t="str">
        <f>Q413</f>
        <v>-</v>
      </c>
      <c r="R414" s="108">
        <f>SUM(Tableau8[[#This Row],[Indicative
     /PPE]:[Autre]])</f>
        <v>0</v>
      </c>
      <c r="S414" s="110">
        <f>[1]OBV!F42</f>
        <v>762</v>
      </c>
      <c r="T414" s="110">
        <f>[1]OBV!G42</f>
        <v>0</v>
      </c>
      <c r="U414" s="110">
        <f>[1]OBV!H42</f>
        <v>0</v>
      </c>
      <c r="V414" s="110">
        <f>[1]OBV!I42</f>
        <v>0</v>
      </c>
      <c r="W414" s="110">
        <f>[1]OBV!J42</f>
        <v>0</v>
      </c>
      <c r="X414" s="109">
        <f t="shared" si="23"/>
        <v>762</v>
      </c>
      <c r="Y414" s="89" t="s">
        <v>0</v>
      </c>
      <c r="Z414" s="89" t="s">
        <v>0</v>
      </c>
      <c r="AA414" s="89" t="s">
        <v>0</v>
      </c>
      <c r="AB414" s="91" t="s">
        <v>0</v>
      </c>
      <c r="AC414" s="110">
        <f>[1]OBV!L42</f>
        <v>0</v>
      </c>
      <c r="AD414" s="110">
        <f>[1]OBV!M42</f>
        <v>0</v>
      </c>
      <c r="AE414" s="110">
        <f>[1]OBV!N42</f>
        <v>0</v>
      </c>
      <c r="AF414" s="110">
        <f t="shared" si="24"/>
        <v>0</v>
      </c>
      <c r="AG414" s="92"/>
      <c r="AH414" s="111">
        <v>0</v>
      </c>
      <c r="AI414" s="111">
        <f>[1]OBV!P42</f>
        <v>0</v>
      </c>
      <c r="AJ414" s="111">
        <f>[1]OBV!Q42</f>
        <v>0</v>
      </c>
      <c r="AK414" s="111">
        <f>[1]OBV!R42</f>
        <v>800000</v>
      </c>
      <c r="AL414" s="95"/>
      <c r="AM414" s="258" t="str">
        <f>[1]OBV!S42</f>
        <v>Cerreto Sarah et Daniel</v>
      </c>
      <c r="AN414" s="157" t="str">
        <f>[1]OBV!U42</f>
        <v>Vendu</v>
      </c>
      <c r="AO414" s="97">
        <f>[1]OBV!V42</f>
        <v>40633</v>
      </c>
      <c r="AP414" s="158" t="s">
        <v>0</v>
      </c>
      <c r="AQ414" s="212" t="str">
        <f>[1]OBV!W42</f>
        <v>-</v>
      </c>
      <c r="AR414" s="100"/>
      <c r="AS414" s="101" t="str">
        <f>Tableau8[[#This Row],[Adresse]]</f>
        <v>Route de l'Orée du Bois 20</v>
      </c>
      <c r="AT414" s="102">
        <f>AT413</f>
        <v>39083</v>
      </c>
      <c r="AU414" s="103"/>
      <c r="AV414" s="104"/>
      <c r="AW414" s="105"/>
      <c r="AX414" s="106"/>
      <c r="AY414" s="106"/>
      <c r="AZ414" s="106"/>
      <c r="BA414" s="106"/>
      <c r="BB414" s="103"/>
      <c r="BC414" s="106"/>
      <c r="BD414" s="106"/>
      <c r="BE414" s="106"/>
      <c r="BF414" s="106"/>
      <c r="BG414" s="106"/>
      <c r="BH414" s="106"/>
      <c r="BI414" s="106"/>
    </row>
    <row r="415" spans="1:61" ht="13.5" customHeight="1" thickBot="1" x14ac:dyDescent="0.25">
      <c r="A415" s="82"/>
      <c r="B415" s="83"/>
      <c r="C415" s="153" t="str">
        <f>[1]OBV!D43</f>
        <v>Route de l'Orée du Bois 21</v>
      </c>
      <c r="D415" s="153" t="str">
        <f t="shared" ref="D415:E430" si="25">D414</f>
        <v>La Chaux-de-Fonds</v>
      </c>
      <c r="E415" s="85" t="str">
        <f t="shared" si="25"/>
        <v>L'Orée du Bois │ côté jardin</v>
      </c>
      <c r="F415" s="85" t="str">
        <f>[1]OBV!A43</f>
        <v>0058-03</v>
      </c>
      <c r="G415" s="86">
        <f>[1]OBV!B43</f>
        <v>19243</v>
      </c>
      <c r="H415" s="153" t="str">
        <f>[1]OBV!C43</f>
        <v>Villa mitoyenne</v>
      </c>
      <c r="I415" s="157">
        <v>2</v>
      </c>
      <c r="J415" s="113" t="s">
        <v>0</v>
      </c>
      <c r="K415" s="220">
        <f>[1]OBV!E43</f>
        <v>5.5</v>
      </c>
      <c r="L415" s="88"/>
      <c r="M415" s="245" t="str">
        <f t="shared" ref="M415:Q430" si="26">M414</f>
        <v>-</v>
      </c>
      <c r="N415" s="245" t="str">
        <f t="shared" si="26"/>
        <v>-</v>
      </c>
      <c r="O415" s="245" t="str">
        <f t="shared" si="26"/>
        <v>-</v>
      </c>
      <c r="P415" s="245" t="str">
        <f t="shared" si="26"/>
        <v>-</v>
      </c>
      <c r="Q415" s="245" t="str">
        <f t="shared" si="26"/>
        <v>-</v>
      </c>
      <c r="R415" s="108">
        <f>SUM(Tableau8[[#This Row],[Indicative
     /PPE]:[Autre]])</f>
        <v>0</v>
      </c>
      <c r="S415" s="110">
        <f>[1]OBV!F43</f>
        <v>449</v>
      </c>
      <c r="T415" s="110">
        <f>[1]OBV!G43</f>
        <v>0</v>
      </c>
      <c r="U415" s="110">
        <f>[1]OBV!H43</f>
        <v>0</v>
      </c>
      <c r="V415" s="110">
        <f>[1]OBV!I43</f>
        <v>0</v>
      </c>
      <c r="W415" s="110">
        <f>[1]OBV!J43</f>
        <v>0</v>
      </c>
      <c r="X415" s="109">
        <f t="shared" si="23"/>
        <v>449</v>
      </c>
      <c r="Y415" s="89" t="s">
        <v>0</v>
      </c>
      <c r="Z415" s="89" t="s">
        <v>0</v>
      </c>
      <c r="AA415" s="89" t="s">
        <v>0</v>
      </c>
      <c r="AB415" s="91" t="s">
        <v>0</v>
      </c>
      <c r="AC415" s="110">
        <f>[1]OBV!L43</f>
        <v>0</v>
      </c>
      <c r="AD415" s="110">
        <f>[1]OBV!M43</f>
        <v>0</v>
      </c>
      <c r="AE415" s="110">
        <f>[1]OBV!N43</f>
        <v>0</v>
      </c>
      <c r="AF415" s="110">
        <f t="shared" si="24"/>
        <v>0</v>
      </c>
      <c r="AG415" s="92"/>
      <c r="AH415" s="111">
        <v>0</v>
      </c>
      <c r="AI415" s="111">
        <f>[1]OBV!P43</f>
        <v>0</v>
      </c>
      <c r="AJ415" s="111">
        <f>[1]OBV!Q43</f>
        <v>0</v>
      </c>
      <c r="AK415" s="111">
        <f>[1]OBV!R43</f>
        <v>680000</v>
      </c>
      <c r="AL415" s="95"/>
      <c r="AM415" s="258" t="str">
        <f>[1]OBV!S43</f>
        <v>Hizarci Özlem et Soner</v>
      </c>
      <c r="AN415" s="157" t="str">
        <f>[1]OBV!U43</f>
        <v>Vendu</v>
      </c>
      <c r="AO415" s="97">
        <f>[1]OBV!V43</f>
        <v>42094</v>
      </c>
      <c r="AP415" s="158" t="s">
        <v>0</v>
      </c>
      <c r="AQ415" s="212" t="str">
        <f>[1]OBV!W43</f>
        <v>-</v>
      </c>
      <c r="AR415" s="100"/>
      <c r="AS415" s="101" t="str">
        <f>Tableau8[[#This Row],[Adresse]]</f>
        <v>Route de l'Orée du Bois 21</v>
      </c>
      <c r="AT415" s="102">
        <f>AT414</f>
        <v>39083</v>
      </c>
      <c r="AU415" s="103"/>
      <c r="AV415" s="104"/>
      <c r="AW415" s="105"/>
      <c r="AX415" s="106"/>
      <c r="AY415" s="106"/>
      <c r="AZ415" s="106"/>
      <c r="BA415" s="106"/>
      <c r="BB415" s="103"/>
      <c r="BC415" s="106"/>
      <c r="BD415" s="106"/>
      <c r="BE415" s="106"/>
      <c r="BF415" s="106"/>
      <c r="BG415" s="106"/>
      <c r="BH415" s="106"/>
      <c r="BI415" s="106"/>
    </row>
    <row r="416" spans="1:61" ht="13.5" customHeight="1" thickBot="1" x14ac:dyDescent="0.25">
      <c r="A416" s="82"/>
      <c r="B416" s="83"/>
      <c r="C416" s="153" t="str">
        <f>[1]OBV!D44</f>
        <v>Route de l'Orée du Bois 21 a</v>
      </c>
      <c r="D416" s="153" t="str">
        <f t="shared" si="25"/>
        <v>La Chaux-de-Fonds</v>
      </c>
      <c r="E416" s="85" t="str">
        <f t="shared" si="25"/>
        <v>L'Orée du Bois │ côté jardin</v>
      </c>
      <c r="F416" s="85" t="str">
        <f>[1]OBV!A44</f>
        <v>0058-03a</v>
      </c>
      <c r="G416" s="86">
        <f>[1]OBV!B44</f>
        <v>19244</v>
      </c>
      <c r="H416" s="153" t="str">
        <f>[1]OBV!C44</f>
        <v>Villa mitoyenne</v>
      </c>
      <c r="I416" s="157">
        <v>2</v>
      </c>
      <c r="J416" s="113" t="s">
        <v>0</v>
      </c>
      <c r="K416" s="220">
        <f>[1]OBV!E44</f>
        <v>4.5</v>
      </c>
      <c r="L416" s="88"/>
      <c r="M416" s="245" t="str">
        <f t="shared" si="26"/>
        <v>-</v>
      </c>
      <c r="N416" s="245" t="str">
        <f t="shared" si="26"/>
        <v>-</v>
      </c>
      <c r="O416" s="245" t="str">
        <f t="shared" si="26"/>
        <v>-</v>
      </c>
      <c r="P416" s="245" t="str">
        <f t="shared" si="26"/>
        <v>-</v>
      </c>
      <c r="Q416" s="245" t="str">
        <f t="shared" si="26"/>
        <v>-</v>
      </c>
      <c r="R416" s="108">
        <f>SUM(Tableau8[[#This Row],[Indicative
     /PPE]:[Autre]])</f>
        <v>0</v>
      </c>
      <c r="S416" s="110">
        <f>[1]OBV!F44</f>
        <v>312</v>
      </c>
      <c r="T416" s="110">
        <f>[1]OBV!G44</f>
        <v>0</v>
      </c>
      <c r="U416" s="110">
        <f>[1]OBV!H44</f>
        <v>0</v>
      </c>
      <c r="V416" s="110">
        <f>[1]OBV!I44</f>
        <v>0</v>
      </c>
      <c r="W416" s="110">
        <f>[1]OBV!J44</f>
        <v>0</v>
      </c>
      <c r="X416" s="109">
        <f t="shared" si="23"/>
        <v>312</v>
      </c>
      <c r="Y416" s="89" t="s">
        <v>0</v>
      </c>
      <c r="Z416" s="89" t="s">
        <v>0</v>
      </c>
      <c r="AA416" s="89" t="s">
        <v>0</v>
      </c>
      <c r="AB416" s="91" t="s">
        <v>0</v>
      </c>
      <c r="AC416" s="110">
        <f>[1]OBV!L44</f>
        <v>0</v>
      </c>
      <c r="AD416" s="110">
        <f>[1]OBV!M44</f>
        <v>0</v>
      </c>
      <c r="AE416" s="110">
        <f>[1]OBV!N44</f>
        <v>0</v>
      </c>
      <c r="AF416" s="110">
        <f t="shared" si="24"/>
        <v>0</v>
      </c>
      <c r="AG416" s="92"/>
      <c r="AH416" s="111">
        <v>0</v>
      </c>
      <c r="AI416" s="111">
        <f>[1]OBV!P44</f>
        <v>0</v>
      </c>
      <c r="AJ416" s="111">
        <f>[1]OBV!Q44</f>
        <v>0</v>
      </c>
      <c r="AK416" s="111">
        <f>[1]OBV!R44</f>
        <v>628000</v>
      </c>
      <c r="AL416" s="95"/>
      <c r="AM416" s="258" t="str">
        <f>[1]OBV!S44</f>
        <v>Ruedi Nathalie et Vonlanthen Serge</v>
      </c>
      <c r="AN416" s="157" t="str">
        <f>[1]OBV!U44</f>
        <v>Vendu</v>
      </c>
      <c r="AO416" s="97">
        <f>[1]OBV!V44</f>
        <v>42460</v>
      </c>
      <c r="AP416" s="158" t="s">
        <v>0</v>
      </c>
      <c r="AQ416" s="212" t="str">
        <f>[1]OBV!W44</f>
        <v>Technicien: Joao Reis-Rodrigues</v>
      </c>
      <c r="AR416" s="100"/>
      <c r="AS416" s="101" t="str">
        <f>Tableau8[[#This Row],[Adresse]]</f>
        <v>Route de l'Orée du Bois 21 a</v>
      </c>
      <c r="AT416" s="102">
        <f t="shared" ref="AT416:AT426" si="27">AT415</f>
        <v>39083</v>
      </c>
      <c r="AU416" s="103"/>
      <c r="AV416" s="104"/>
      <c r="AW416" s="105"/>
      <c r="AX416" s="106"/>
      <c r="AY416" s="106"/>
      <c r="AZ416" s="106"/>
      <c r="BA416" s="106"/>
      <c r="BB416" s="103"/>
      <c r="BC416" s="106"/>
      <c r="BD416" s="106"/>
      <c r="BE416" s="106"/>
      <c r="BF416" s="106" t="s">
        <v>917</v>
      </c>
      <c r="BG416" s="106"/>
      <c r="BH416" s="106"/>
      <c r="BI416" s="106"/>
    </row>
    <row r="417" spans="1:61" ht="13.5" customHeight="1" thickBot="1" x14ac:dyDescent="0.25">
      <c r="A417" s="82"/>
      <c r="B417" s="83"/>
      <c r="C417" s="153" t="str">
        <f>[1]OBV!D45</f>
        <v>Route de l'Orée du Bois 22</v>
      </c>
      <c r="D417" s="153" t="str">
        <f t="shared" si="25"/>
        <v>La Chaux-de-Fonds</v>
      </c>
      <c r="E417" s="85" t="str">
        <f t="shared" si="25"/>
        <v>L'Orée du Bois │ côté jardin</v>
      </c>
      <c r="F417" s="85" t="str">
        <f>[1]OBV!A45</f>
        <v>0058-04</v>
      </c>
      <c r="G417" s="86">
        <f>[1]OBV!B45</f>
        <v>18772</v>
      </c>
      <c r="H417" s="153" t="str">
        <f>[1]OBV!C45</f>
        <v>Villa mitoyenne</v>
      </c>
      <c r="I417" s="157">
        <v>2</v>
      </c>
      <c r="J417" s="113" t="s">
        <v>0</v>
      </c>
      <c r="K417" s="220">
        <f>[1]OBV!E45</f>
        <v>5.5</v>
      </c>
      <c r="L417" s="88"/>
      <c r="M417" s="245" t="str">
        <f t="shared" si="26"/>
        <v>-</v>
      </c>
      <c r="N417" s="245" t="str">
        <f t="shared" si="26"/>
        <v>-</v>
      </c>
      <c r="O417" s="245" t="str">
        <f t="shared" si="26"/>
        <v>-</v>
      </c>
      <c r="P417" s="245" t="str">
        <f t="shared" si="26"/>
        <v>-</v>
      </c>
      <c r="Q417" s="245" t="str">
        <f t="shared" si="26"/>
        <v>-</v>
      </c>
      <c r="R417" s="108">
        <f>SUM(Tableau8[[#This Row],[Indicative
     /PPE]:[Autre]])</f>
        <v>0</v>
      </c>
      <c r="S417" s="110">
        <f>[1]OBV!F45</f>
        <v>379.5</v>
      </c>
      <c r="T417" s="110">
        <f>[1]OBV!G45</f>
        <v>0</v>
      </c>
      <c r="U417" s="110">
        <f>[1]OBV!H45</f>
        <v>0</v>
      </c>
      <c r="V417" s="110">
        <f>[1]OBV!I45</f>
        <v>0</v>
      </c>
      <c r="W417" s="110">
        <f>[1]OBV!J45</f>
        <v>0</v>
      </c>
      <c r="X417" s="109">
        <f t="shared" si="23"/>
        <v>379.5</v>
      </c>
      <c r="Y417" s="89" t="s">
        <v>0</v>
      </c>
      <c r="Z417" s="89" t="s">
        <v>0</v>
      </c>
      <c r="AA417" s="89" t="s">
        <v>0</v>
      </c>
      <c r="AB417" s="91" t="s">
        <v>0</v>
      </c>
      <c r="AC417" s="110">
        <f>[1]OBV!L45</f>
        <v>0</v>
      </c>
      <c r="AD417" s="110">
        <f>[1]OBV!M45</f>
        <v>0</v>
      </c>
      <c r="AE417" s="110">
        <f>[1]OBV!N45</f>
        <v>0</v>
      </c>
      <c r="AF417" s="110">
        <f t="shared" si="24"/>
        <v>0</v>
      </c>
      <c r="AG417" s="92"/>
      <c r="AH417" s="111">
        <v>0</v>
      </c>
      <c r="AI417" s="111">
        <f>[1]OBV!P45</f>
        <v>0</v>
      </c>
      <c r="AJ417" s="111">
        <f>[1]OBV!Q45</f>
        <v>0</v>
      </c>
      <c r="AK417" s="111">
        <f>[1]OBV!R45</f>
        <v>670000</v>
      </c>
      <c r="AL417" s="95"/>
      <c r="AM417" s="258" t="str">
        <f>[1]OBV!S45</f>
        <v>Rustico Vanessa</v>
      </c>
      <c r="AN417" s="157" t="str">
        <f>[1]OBV!U45</f>
        <v>Vendu</v>
      </c>
      <c r="AO417" s="97">
        <f>[1]OBV!V45</f>
        <v>42460</v>
      </c>
      <c r="AP417" s="158" t="s">
        <v>0</v>
      </c>
      <c r="AQ417" s="212" t="str">
        <f>[1]OBV!W45</f>
        <v>Technicien: Joao Reis-Rodrigues</v>
      </c>
      <c r="AR417" s="100"/>
      <c r="AS417" s="101" t="str">
        <f>Tableau8[[#This Row],[Adresse]]</f>
        <v>Route de l'Orée du Bois 22</v>
      </c>
      <c r="AT417" s="102">
        <f t="shared" si="27"/>
        <v>39083</v>
      </c>
      <c r="AU417" s="103"/>
      <c r="AV417" s="104"/>
      <c r="AW417" s="105"/>
      <c r="AX417" s="106"/>
      <c r="AY417" s="106"/>
      <c r="AZ417" s="106"/>
      <c r="BA417" s="106"/>
      <c r="BB417" s="103"/>
      <c r="BC417" s="106"/>
      <c r="BD417" s="106"/>
      <c r="BE417" s="106"/>
      <c r="BF417" s="106" t="s">
        <v>917</v>
      </c>
      <c r="BG417" s="106"/>
      <c r="BH417" s="106"/>
      <c r="BI417" s="106"/>
    </row>
    <row r="418" spans="1:61" ht="13.5" customHeight="1" thickBot="1" x14ac:dyDescent="0.25">
      <c r="A418" s="82"/>
      <c r="B418" s="83"/>
      <c r="C418" s="153" t="str">
        <f>[1]OBV!D46</f>
        <v>Route de l'Orée du Bois 22 a</v>
      </c>
      <c r="D418" s="153" t="str">
        <f t="shared" si="25"/>
        <v>La Chaux-de-Fonds</v>
      </c>
      <c r="E418" s="85" t="str">
        <f t="shared" si="25"/>
        <v>L'Orée du Bois │ côté jardin</v>
      </c>
      <c r="F418" s="85" t="str">
        <f>[1]OBV!A46</f>
        <v>0058-04a</v>
      </c>
      <c r="G418" s="86">
        <f>[1]OBV!B46</f>
        <v>18773</v>
      </c>
      <c r="H418" s="153" t="str">
        <f>[1]OBV!C46</f>
        <v>Villa mitoyenne</v>
      </c>
      <c r="I418" s="157">
        <v>2</v>
      </c>
      <c r="J418" s="113" t="s">
        <v>0</v>
      </c>
      <c r="K418" s="220">
        <f>[1]OBV!E46</f>
        <v>4.5</v>
      </c>
      <c r="L418" s="88"/>
      <c r="M418" s="245" t="str">
        <f t="shared" si="26"/>
        <v>-</v>
      </c>
      <c r="N418" s="245" t="str">
        <f t="shared" si="26"/>
        <v>-</v>
      </c>
      <c r="O418" s="245" t="str">
        <f t="shared" si="26"/>
        <v>-</v>
      </c>
      <c r="P418" s="245" t="str">
        <f t="shared" si="26"/>
        <v>-</v>
      </c>
      <c r="Q418" s="245" t="str">
        <f t="shared" si="26"/>
        <v>-</v>
      </c>
      <c r="R418" s="108">
        <f>SUM(Tableau8[[#This Row],[Indicative
     /PPE]:[Autre]])</f>
        <v>0</v>
      </c>
      <c r="S418" s="110">
        <f>[1]OBV!F46</f>
        <v>379.5</v>
      </c>
      <c r="T418" s="110">
        <f>[1]OBV!G46</f>
        <v>0</v>
      </c>
      <c r="U418" s="110">
        <f>[1]OBV!H46</f>
        <v>0</v>
      </c>
      <c r="V418" s="110">
        <f>[1]OBV!I46</f>
        <v>0</v>
      </c>
      <c r="W418" s="110">
        <f>[1]OBV!J46</f>
        <v>0</v>
      </c>
      <c r="X418" s="109">
        <f t="shared" si="23"/>
        <v>379.5</v>
      </c>
      <c r="Y418" s="89" t="s">
        <v>0</v>
      </c>
      <c r="Z418" s="89" t="s">
        <v>0</v>
      </c>
      <c r="AA418" s="89" t="s">
        <v>0</v>
      </c>
      <c r="AB418" s="91" t="s">
        <v>0</v>
      </c>
      <c r="AC418" s="110">
        <f>[1]OBV!L46</f>
        <v>0</v>
      </c>
      <c r="AD418" s="110">
        <f>[1]OBV!M46</f>
        <v>0</v>
      </c>
      <c r="AE418" s="110">
        <f>[1]OBV!N46</f>
        <v>0</v>
      </c>
      <c r="AF418" s="110">
        <f t="shared" si="24"/>
        <v>0</v>
      </c>
      <c r="AG418" s="92"/>
      <c r="AH418" s="111">
        <v>0</v>
      </c>
      <c r="AI418" s="111">
        <f>[1]OBV!P46</f>
        <v>0</v>
      </c>
      <c r="AJ418" s="111">
        <f>[1]OBV!Q46</f>
        <v>0</v>
      </c>
      <c r="AK418" s="111">
        <f>[1]OBV!R46</f>
        <v>630000</v>
      </c>
      <c r="AL418" s="95"/>
      <c r="AM418" s="258" t="str">
        <f>[1]OBV!S46</f>
        <v>Manickam Sivasithamparam et Sivasithamparam Santhakumari</v>
      </c>
      <c r="AN418" s="157" t="str">
        <f>[1]OBV!U46</f>
        <v>Vendu</v>
      </c>
      <c r="AO418" s="97">
        <f>[1]OBV!V46</f>
        <v>41623</v>
      </c>
      <c r="AP418" s="158" t="s">
        <v>0</v>
      </c>
      <c r="AQ418" s="212" t="str">
        <f>[1]OBV!W46</f>
        <v>-</v>
      </c>
      <c r="AR418" s="100"/>
      <c r="AS418" s="101" t="str">
        <f>Tableau8[[#This Row],[Adresse]]</f>
        <v>Route de l'Orée du Bois 22 a</v>
      </c>
      <c r="AT418" s="102">
        <f t="shared" si="27"/>
        <v>39083</v>
      </c>
      <c r="AU418" s="103"/>
      <c r="AV418" s="104"/>
      <c r="AW418" s="105"/>
      <c r="AX418" s="106"/>
      <c r="AY418" s="106"/>
      <c r="AZ418" s="106"/>
      <c r="BA418" s="106"/>
      <c r="BB418" s="103"/>
      <c r="BC418" s="106"/>
      <c r="BD418" s="106"/>
      <c r="BE418" s="106"/>
      <c r="BF418" s="106"/>
      <c r="BG418" s="106"/>
      <c r="BH418" s="106"/>
      <c r="BI418" s="106"/>
    </row>
    <row r="419" spans="1:61" ht="13.5" customHeight="1" thickBot="1" x14ac:dyDescent="0.25">
      <c r="A419" s="82"/>
      <c r="B419" s="83"/>
      <c r="C419" s="153" t="str">
        <f>[1]OBV!D47</f>
        <v>Route de l'Orée du Bois 23</v>
      </c>
      <c r="D419" s="153" t="str">
        <f t="shared" si="25"/>
        <v>La Chaux-de-Fonds</v>
      </c>
      <c r="E419" s="85" t="str">
        <f t="shared" si="25"/>
        <v>L'Orée du Bois │ côté jardin</v>
      </c>
      <c r="F419" s="85" t="str">
        <f>[1]OBV!A47</f>
        <v>0058-05</v>
      </c>
      <c r="G419" s="86">
        <f>[1]OBV!B47</f>
        <v>17769</v>
      </c>
      <c r="H419" s="153" t="str">
        <f>[1]OBV!C47</f>
        <v>Villa individuelle</v>
      </c>
      <c r="I419" s="157">
        <v>2</v>
      </c>
      <c r="J419" s="113" t="s">
        <v>0</v>
      </c>
      <c r="K419" s="220">
        <f>[1]OBV!E47</f>
        <v>5.5</v>
      </c>
      <c r="L419" s="88"/>
      <c r="M419" s="245" t="str">
        <f t="shared" si="26"/>
        <v>-</v>
      </c>
      <c r="N419" s="245" t="str">
        <f t="shared" si="26"/>
        <v>-</v>
      </c>
      <c r="O419" s="245" t="str">
        <f t="shared" si="26"/>
        <v>-</v>
      </c>
      <c r="P419" s="245" t="str">
        <f t="shared" si="26"/>
        <v>-</v>
      </c>
      <c r="Q419" s="245" t="str">
        <f t="shared" si="26"/>
        <v>-</v>
      </c>
      <c r="R419" s="108">
        <f>SUM(Tableau8[[#This Row],[Indicative
     /PPE]:[Autre]])</f>
        <v>0</v>
      </c>
      <c r="S419" s="110">
        <f>[1]OBV!F47</f>
        <v>535</v>
      </c>
      <c r="T419" s="110">
        <f>[1]OBV!G47</f>
        <v>0</v>
      </c>
      <c r="U419" s="110">
        <f>[1]OBV!H47</f>
        <v>0</v>
      </c>
      <c r="V419" s="110">
        <f>[1]OBV!I47</f>
        <v>0</v>
      </c>
      <c r="W419" s="110">
        <f>[1]OBV!J47</f>
        <v>0</v>
      </c>
      <c r="X419" s="109">
        <f t="shared" si="23"/>
        <v>535</v>
      </c>
      <c r="Y419" s="89" t="s">
        <v>0</v>
      </c>
      <c r="Z419" s="89" t="s">
        <v>0</v>
      </c>
      <c r="AA419" s="89" t="s">
        <v>0</v>
      </c>
      <c r="AB419" s="91" t="s">
        <v>0</v>
      </c>
      <c r="AC419" s="110">
        <f>[1]OBV!L47</f>
        <v>0</v>
      </c>
      <c r="AD419" s="110">
        <f>[1]OBV!M47</f>
        <v>0</v>
      </c>
      <c r="AE419" s="110">
        <f>[1]OBV!N47</f>
        <v>0</v>
      </c>
      <c r="AF419" s="110">
        <f t="shared" si="24"/>
        <v>0</v>
      </c>
      <c r="AG419" s="92"/>
      <c r="AH419" s="111">
        <v>0</v>
      </c>
      <c r="AI419" s="111">
        <f>[1]OBV!P47</f>
        <v>0</v>
      </c>
      <c r="AJ419" s="111">
        <f>[1]OBV!Q47</f>
        <v>0</v>
      </c>
      <c r="AK419" s="111">
        <f>[1]OBV!R47</f>
        <v>805000</v>
      </c>
      <c r="AL419" s="95"/>
      <c r="AM419" s="258" t="str">
        <f>[1]OBV!S47</f>
        <v>Conceiçao Antonio et Dulce</v>
      </c>
      <c r="AN419" s="157" t="str">
        <f>[1]OBV!U47</f>
        <v>Vendu</v>
      </c>
      <c r="AO419" s="97">
        <f>[1]OBV!V47</f>
        <v>41455</v>
      </c>
      <c r="AP419" s="158" t="s">
        <v>0</v>
      </c>
      <c r="AQ419" s="212" t="str">
        <f>[1]OBV!W47</f>
        <v>-</v>
      </c>
      <c r="AR419" s="100"/>
      <c r="AS419" s="101" t="str">
        <f>Tableau8[[#This Row],[Adresse]]</f>
        <v>Route de l'Orée du Bois 23</v>
      </c>
      <c r="AT419" s="102">
        <f t="shared" si="27"/>
        <v>39083</v>
      </c>
      <c r="AU419" s="103"/>
      <c r="AV419" s="104"/>
      <c r="AW419" s="105"/>
      <c r="AX419" s="106"/>
      <c r="AY419" s="106"/>
      <c r="AZ419" s="106"/>
      <c r="BA419" s="106"/>
      <c r="BB419" s="103"/>
      <c r="BC419" s="106"/>
      <c r="BD419" s="106"/>
      <c r="BE419" s="106"/>
      <c r="BF419" s="106"/>
      <c r="BG419" s="106"/>
      <c r="BH419" s="106"/>
      <c r="BI419" s="106"/>
    </row>
    <row r="420" spans="1:61" ht="13.5" customHeight="1" thickBot="1" x14ac:dyDescent="0.25">
      <c r="A420" s="82"/>
      <c r="B420" s="83"/>
      <c r="C420" s="153" t="str">
        <f>[1]OBV!D48</f>
        <v>Route de l'Orée du Bois 24</v>
      </c>
      <c r="D420" s="153" t="str">
        <f t="shared" si="25"/>
        <v>La Chaux-de-Fonds</v>
      </c>
      <c r="E420" s="85" t="str">
        <f t="shared" si="25"/>
        <v>L'Orée du Bois │ côté jardin</v>
      </c>
      <c r="F420" s="85" t="str">
        <f>[1]OBV!A48</f>
        <v>0058-06</v>
      </c>
      <c r="G420" s="86">
        <f>[1]OBV!B48</f>
        <v>17772</v>
      </c>
      <c r="H420" s="153" t="str">
        <f>[1]OBV!C48</f>
        <v>Villa individuelle</v>
      </c>
      <c r="I420" s="157">
        <v>2</v>
      </c>
      <c r="J420" s="113" t="s">
        <v>0</v>
      </c>
      <c r="K420" s="220">
        <f>[1]OBV!E48</f>
        <v>5.5</v>
      </c>
      <c r="L420" s="88"/>
      <c r="M420" s="245" t="str">
        <f t="shared" si="26"/>
        <v>-</v>
      </c>
      <c r="N420" s="245" t="str">
        <f t="shared" si="26"/>
        <v>-</v>
      </c>
      <c r="O420" s="245" t="str">
        <f t="shared" si="26"/>
        <v>-</v>
      </c>
      <c r="P420" s="245" t="str">
        <f t="shared" si="26"/>
        <v>-</v>
      </c>
      <c r="Q420" s="245" t="str">
        <f t="shared" si="26"/>
        <v>-</v>
      </c>
      <c r="R420" s="108">
        <f>SUM(Tableau8[[#This Row],[Indicative
     /PPE]:[Autre]])</f>
        <v>0</v>
      </c>
      <c r="S420" s="110">
        <f>[1]OBV!F48</f>
        <v>627</v>
      </c>
      <c r="T420" s="110">
        <f>[1]OBV!G48</f>
        <v>0</v>
      </c>
      <c r="U420" s="110">
        <f>[1]OBV!H48</f>
        <v>0</v>
      </c>
      <c r="V420" s="110">
        <f>[1]OBV!I48</f>
        <v>0</v>
      </c>
      <c r="W420" s="110">
        <f>[1]OBV!J48</f>
        <v>0</v>
      </c>
      <c r="X420" s="109">
        <f t="shared" si="23"/>
        <v>627</v>
      </c>
      <c r="Y420" s="89" t="s">
        <v>0</v>
      </c>
      <c r="Z420" s="89" t="s">
        <v>0</v>
      </c>
      <c r="AA420" s="89" t="s">
        <v>0</v>
      </c>
      <c r="AB420" s="91" t="s">
        <v>0</v>
      </c>
      <c r="AC420" s="110">
        <f>[1]OBV!L48</f>
        <v>0</v>
      </c>
      <c r="AD420" s="110">
        <f>[1]OBV!M48</f>
        <v>0</v>
      </c>
      <c r="AE420" s="110">
        <f>[1]OBV!N48</f>
        <v>0</v>
      </c>
      <c r="AF420" s="110">
        <f t="shared" si="24"/>
        <v>0</v>
      </c>
      <c r="AG420" s="92"/>
      <c r="AH420" s="111">
        <v>0</v>
      </c>
      <c r="AI420" s="111">
        <f>[1]OBV!P48</f>
        <v>0</v>
      </c>
      <c r="AJ420" s="111">
        <f>[1]OBV!Q48</f>
        <v>0</v>
      </c>
      <c r="AK420" s="111">
        <f>[1]OBV!R48</f>
        <v>752000</v>
      </c>
      <c r="AL420" s="95"/>
      <c r="AM420" s="258" t="str">
        <f>[1]OBV!S48</f>
        <v>Russo Claudio et Letizia</v>
      </c>
      <c r="AN420" s="157" t="str">
        <f>[1]OBV!U48</f>
        <v>Vendu</v>
      </c>
      <c r="AO420" s="97">
        <f>[1]OBV!V48</f>
        <v>41547</v>
      </c>
      <c r="AP420" s="158" t="s">
        <v>0</v>
      </c>
      <c r="AQ420" s="212" t="str">
        <f>[1]OBV!W48</f>
        <v>-</v>
      </c>
      <c r="AR420" s="100"/>
      <c r="AS420" s="101" t="str">
        <f>Tableau8[[#This Row],[Adresse]]</f>
        <v>Route de l'Orée du Bois 24</v>
      </c>
      <c r="AT420" s="102">
        <f t="shared" si="27"/>
        <v>39083</v>
      </c>
      <c r="AU420" s="103"/>
      <c r="AV420" s="104"/>
      <c r="AW420" s="105"/>
      <c r="AX420" s="106"/>
      <c r="AY420" s="106"/>
      <c r="AZ420" s="106"/>
      <c r="BA420" s="106"/>
      <c r="BB420" s="103"/>
      <c r="BC420" s="106"/>
      <c r="BD420" s="106"/>
      <c r="BE420" s="106"/>
      <c r="BF420" s="106"/>
      <c r="BG420" s="106"/>
      <c r="BH420" s="106"/>
      <c r="BI420" s="106"/>
    </row>
    <row r="421" spans="1:61" ht="13.5" customHeight="1" thickBot="1" x14ac:dyDescent="0.25">
      <c r="A421" s="82"/>
      <c r="B421" s="83"/>
      <c r="C421" s="153" t="str">
        <f>[1]OBV!D49</f>
        <v>Route de l'Orée du Bois 25</v>
      </c>
      <c r="D421" s="153" t="str">
        <f t="shared" si="25"/>
        <v>La Chaux-de-Fonds</v>
      </c>
      <c r="E421" s="85" t="str">
        <f t="shared" si="25"/>
        <v>L'Orée du Bois │ côté jardin</v>
      </c>
      <c r="F421" s="85" t="str">
        <f>[1]OBV!A49</f>
        <v>0058-07</v>
      </c>
      <c r="G421" s="86">
        <f>[1]OBV!B49</f>
        <v>17770</v>
      </c>
      <c r="H421" s="153" t="str">
        <f>[1]OBV!C49</f>
        <v>Villa individuelle</v>
      </c>
      <c r="I421" s="157">
        <v>2</v>
      </c>
      <c r="J421" s="113" t="s">
        <v>0</v>
      </c>
      <c r="K421" s="220">
        <f>[1]OBV!E49</f>
        <v>5.5</v>
      </c>
      <c r="L421" s="88"/>
      <c r="M421" s="245" t="str">
        <f t="shared" si="26"/>
        <v>-</v>
      </c>
      <c r="N421" s="245" t="str">
        <f t="shared" si="26"/>
        <v>-</v>
      </c>
      <c r="O421" s="245" t="str">
        <f t="shared" si="26"/>
        <v>-</v>
      </c>
      <c r="P421" s="245" t="str">
        <f t="shared" si="26"/>
        <v>-</v>
      </c>
      <c r="Q421" s="245" t="str">
        <f t="shared" si="26"/>
        <v>-</v>
      </c>
      <c r="R421" s="108">
        <f>SUM(Tableau8[[#This Row],[Indicative
     /PPE]:[Autre]])</f>
        <v>0</v>
      </c>
      <c r="S421" s="110">
        <f>[1]OBV!F49</f>
        <v>602</v>
      </c>
      <c r="T421" s="110">
        <f>[1]OBV!G49</f>
        <v>0</v>
      </c>
      <c r="U421" s="110">
        <f>[1]OBV!H49</f>
        <v>0</v>
      </c>
      <c r="V421" s="110">
        <f>[1]OBV!I49</f>
        <v>0</v>
      </c>
      <c r="W421" s="110">
        <f>[1]OBV!J49</f>
        <v>0</v>
      </c>
      <c r="X421" s="109">
        <f t="shared" si="23"/>
        <v>602</v>
      </c>
      <c r="Y421" s="89" t="s">
        <v>0</v>
      </c>
      <c r="Z421" s="89" t="s">
        <v>0</v>
      </c>
      <c r="AA421" s="89" t="s">
        <v>0</v>
      </c>
      <c r="AB421" s="91" t="s">
        <v>0</v>
      </c>
      <c r="AC421" s="110">
        <f>[1]OBV!L49</f>
        <v>0</v>
      </c>
      <c r="AD421" s="110">
        <f>[1]OBV!M49</f>
        <v>0</v>
      </c>
      <c r="AE421" s="110">
        <f>[1]OBV!N49</f>
        <v>0</v>
      </c>
      <c r="AF421" s="110">
        <f t="shared" si="24"/>
        <v>0</v>
      </c>
      <c r="AG421" s="92"/>
      <c r="AH421" s="111">
        <v>0</v>
      </c>
      <c r="AI421" s="111">
        <f>[1]OBV!P49</f>
        <v>0</v>
      </c>
      <c r="AJ421" s="111">
        <f>[1]OBV!Q49</f>
        <v>0</v>
      </c>
      <c r="AK421" s="111">
        <f>[1]OBV!R49</f>
        <v>848000</v>
      </c>
      <c r="AL421" s="95"/>
      <c r="AM421" s="258" t="str">
        <f>[1]OBV!S49</f>
        <v>Leogrande Fabio et Duran Ana</v>
      </c>
      <c r="AN421" s="157" t="str">
        <f>[1]OBV!U49</f>
        <v>Vendu</v>
      </c>
      <c r="AO421" s="97">
        <f>[1]OBV!V49</f>
        <v>40999</v>
      </c>
      <c r="AP421" s="158" t="s">
        <v>0</v>
      </c>
      <c r="AQ421" s="212" t="str">
        <f>[1]OBV!W49</f>
        <v>-</v>
      </c>
      <c r="AR421" s="100"/>
      <c r="AS421" s="101" t="str">
        <f>Tableau8[[#This Row],[Adresse]]</f>
        <v>Route de l'Orée du Bois 25</v>
      </c>
      <c r="AT421" s="102">
        <f t="shared" si="27"/>
        <v>39083</v>
      </c>
      <c r="AU421" s="103"/>
      <c r="AV421" s="104"/>
      <c r="AW421" s="105"/>
      <c r="AX421" s="106"/>
      <c r="AY421" s="106"/>
      <c r="AZ421" s="106"/>
      <c r="BA421" s="106"/>
      <c r="BB421" s="103"/>
      <c r="BC421" s="106"/>
      <c r="BD421" s="106"/>
      <c r="BE421" s="106"/>
      <c r="BF421" s="106"/>
      <c r="BG421" s="106"/>
      <c r="BH421" s="106"/>
      <c r="BI421" s="106"/>
    </row>
    <row r="422" spans="1:61" ht="13.5" customHeight="1" thickBot="1" x14ac:dyDescent="0.25">
      <c r="A422" s="82"/>
      <c r="B422" s="83"/>
      <c r="C422" s="153" t="str">
        <f>[1]OBV!D50</f>
        <v>Route de l'Orée du Bois 26</v>
      </c>
      <c r="D422" s="153" t="str">
        <f t="shared" si="25"/>
        <v>La Chaux-de-Fonds</v>
      </c>
      <c r="E422" s="85" t="str">
        <f t="shared" si="25"/>
        <v>L'Orée du Bois │ côté jardin</v>
      </c>
      <c r="F422" s="85" t="str">
        <f>[1]OBV!A50</f>
        <v>0058-08</v>
      </c>
      <c r="G422" s="86">
        <f>[1]OBV!B50</f>
        <v>17773</v>
      </c>
      <c r="H422" s="153" t="str">
        <f>[1]OBV!C50</f>
        <v>Villa individuelle</v>
      </c>
      <c r="I422" s="157">
        <v>2</v>
      </c>
      <c r="J422" s="113" t="s">
        <v>0</v>
      </c>
      <c r="K422" s="220">
        <f>[1]OBV!E50</f>
        <v>5.5</v>
      </c>
      <c r="L422" s="88"/>
      <c r="M422" s="245" t="str">
        <f t="shared" si="26"/>
        <v>-</v>
      </c>
      <c r="N422" s="245" t="str">
        <f t="shared" si="26"/>
        <v>-</v>
      </c>
      <c r="O422" s="245" t="str">
        <f t="shared" si="26"/>
        <v>-</v>
      </c>
      <c r="P422" s="245" t="str">
        <f t="shared" si="26"/>
        <v>-</v>
      </c>
      <c r="Q422" s="245" t="str">
        <f t="shared" si="26"/>
        <v>-</v>
      </c>
      <c r="R422" s="108">
        <f>SUM(Tableau8[[#This Row],[Indicative
     /PPE]:[Autre]])</f>
        <v>0</v>
      </c>
      <c r="S422" s="110">
        <f>[1]OBV!F50</f>
        <v>602</v>
      </c>
      <c r="T422" s="110">
        <f>[1]OBV!G50</f>
        <v>0</v>
      </c>
      <c r="U422" s="110">
        <f>[1]OBV!H50</f>
        <v>0</v>
      </c>
      <c r="V422" s="110">
        <f>[1]OBV!I50</f>
        <v>0</v>
      </c>
      <c r="W422" s="110">
        <f>[1]OBV!J50</f>
        <v>0</v>
      </c>
      <c r="X422" s="109">
        <f t="shared" si="23"/>
        <v>602</v>
      </c>
      <c r="Y422" s="89" t="s">
        <v>0</v>
      </c>
      <c r="Z422" s="89" t="s">
        <v>0</v>
      </c>
      <c r="AA422" s="89" t="s">
        <v>0</v>
      </c>
      <c r="AB422" s="91" t="s">
        <v>0</v>
      </c>
      <c r="AC422" s="110">
        <f>[1]OBV!L50</f>
        <v>0</v>
      </c>
      <c r="AD422" s="110">
        <f>[1]OBV!M50</f>
        <v>0</v>
      </c>
      <c r="AE422" s="110">
        <f>[1]OBV!N50</f>
        <v>0</v>
      </c>
      <c r="AF422" s="110">
        <f t="shared" si="24"/>
        <v>0</v>
      </c>
      <c r="AG422" s="92"/>
      <c r="AH422" s="111">
        <v>0</v>
      </c>
      <c r="AI422" s="111">
        <f>[1]OBV!P50</f>
        <v>0</v>
      </c>
      <c r="AJ422" s="111">
        <f>[1]OBV!Q50</f>
        <v>0</v>
      </c>
      <c r="AK422" s="111">
        <f>[1]OBV!R50</f>
        <v>785000</v>
      </c>
      <c r="AL422" s="95"/>
      <c r="AM422" s="258" t="str">
        <f>[1]OBV!S50</f>
        <v>Aiello Lemos Cadete Rosalba et Cristiano</v>
      </c>
      <c r="AN422" s="157" t="str">
        <f>[1]OBV!U50</f>
        <v>Vendu</v>
      </c>
      <c r="AO422" s="97">
        <f>[1]OBV!V50</f>
        <v>40999</v>
      </c>
      <c r="AP422" s="158" t="s">
        <v>0</v>
      </c>
      <c r="AQ422" s="212" t="str">
        <f>[1]OBV!W50</f>
        <v>-</v>
      </c>
      <c r="AR422" s="100"/>
      <c r="AS422" s="101" t="str">
        <f>Tableau8[[#This Row],[Adresse]]</f>
        <v>Route de l'Orée du Bois 26</v>
      </c>
      <c r="AT422" s="102">
        <f t="shared" si="27"/>
        <v>39083</v>
      </c>
      <c r="AU422" s="103"/>
      <c r="AV422" s="104"/>
      <c r="AW422" s="105"/>
      <c r="AX422" s="106"/>
      <c r="AY422" s="106"/>
      <c r="AZ422" s="106"/>
      <c r="BA422" s="106"/>
      <c r="BB422" s="103"/>
      <c r="BC422" s="106"/>
      <c r="BD422" s="106"/>
      <c r="BE422" s="106"/>
      <c r="BF422" s="106"/>
      <c r="BG422" s="106"/>
      <c r="BH422" s="106"/>
      <c r="BI422" s="106"/>
    </row>
    <row r="423" spans="1:61" ht="13.5" customHeight="1" thickBot="1" x14ac:dyDescent="0.25">
      <c r="A423" s="82"/>
      <c r="B423" s="83"/>
      <c r="C423" s="153" t="str">
        <f>[1]OBV!D51</f>
        <v>Route de l'Orée du Bois 27</v>
      </c>
      <c r="D423" s="153" t="str">
        <f t="shared" si="25"/>
        <v>La Chaux-de-Fonds</v>
      </c>
      <c r="E423" s="85" t="str">
        <f t="shared" si="25"/>
        <v>L'Orée du Bois │ côté jardin</v>
      </c>
      <c r="F423" s="85" t="str">
        <f>[1]OBV!A51</f>
        <v>0058-09</v>
      </c>
      <c r="G423" s="86">
        <f>[1]OBV!B51</f>
        <v>17771</v>
      </c>
      <c r="H423" s="153" t="str">
        <f>[1]OBV!C51</f>
        <v>Villa individuelle</v>
      </c>
      <c r="I423" s="157">
        <v>2</v>
      </c>
      <c r="J423" s="113" t="s">
        <v>0</v>
      </c>
      <c r="K423" s="220">
        <f>[1]OBV!E51</f>
        <v>5.5</v>
      </c>
      <c r="L423" s="88"/>
      <c r="M423" s="245" t="str">
        <f t="shared" si="26"/>
        <v>-</v>
      </c>
      <c r="N423" s="245" t="str">
        <f t="shared" si="26"/>
        <v>-</v>
      </c>
      <c r="O423" s="245" t="str">
        <f t="shared" si="26"/>
        <v>-</v>
      </c>
      <c r="P423" s="245" t="str">
        <f t="shared" si="26"/>
        <v>-</v>
      </c>
      <c r="Q423" s="245" t="str">
        <f t="shared" si="26"/>
        <v>-</v>
      </c>
      <c r="R423" s="108">
        <f>SUM(Tableau8[[#This Row],[Indicative
     /PPE]:[Autre]])</f>
        <v>0</v>
      </c>
      <c r="S423" s="110">
        <f>[1]OBV!F51</f>
        <v>736</v>
      </c>
      <c r="T423" s="110">
        <f>[1]OBV!G51</f>
        <v>0</v>
      </c>
      <c r="U423" s="110">
        <f>[1]OBV!H51</f>
        <v>0</v>
      </c>
      <c r="V423" s="110">
        <f>[1]OBV!I51</f>
        <v>0</v>
      </c>
      <c r="W423" s="110">
        <f>[1]OBV!J51</f>
        <v>0</v>
      </c>
      <c r="X423" s="109">
        <f t="shared" si="23"/>
        <v>736</v>
      </c>
      <c r="Y423" s="89" t="s">
        <v>0</v>
      </c>
      <c r="Z423" s="89" t="s">
        <v>0</v>
      </c>
      <c r="AA423" s="89" t="s">
        <v>0</v>
      </c>
      <c r="AB423" s="91" t="s">
        <v>0</v>
      </c>
      <c r="AC423" s="110">
        <f>[1]OBV!L51</f>
        <v>0</v>
      </c>
      <c r="AD423" s="110">
        <f>[1]OBV!M51</f>
        <v>0</v>
      </c>
      <c r="AE423" s="110">
        <f>[1]OBV!N51</f>
        <v>0</v>
      </c>
      <c r="AF423" s="110">
        <f t="shared" si="24"/>
        <v>0</v>
      </c>
      <c r="AG423" s="92"/>
      <c r="AH423" s="111">
        <v>0</v>
      </c>
      <c r="AI423" s="111">
        <f>[1]OBV!P51</f>
        <v>0</v>
      </c>
      <c r="AJ423" s="111">
        <f>[1]OBV!Q51</f>
        <v>0</v>
      </c>
      <c r="AK423" s="111">
        <f>[1]OBV!R51</f>
        <v>810000</v>
      </c>
      <c r="AL423" s="95"/>
      <c r="AM423" s="258" t="str">
        <f>[1]OBV!S51</f>
        <v>Hadorn Séverine et Sébastien</v>
      </c>
      <c r="AN423" s="157" t="str">
        <f>[1]OBV!U51</f>
        <v>Vendu</v>
      </c>
      <c r="AO423" s="97">
        <f>[1]OBV!V51</f>
        <v>41639</v>
      </c>
      <c r="AP423" s="158" t="s">
        <v>0</v>
      </c>
      <c r="AQ423" s="212" t="str">
        <f>[1]OBV!W51</f>
        <v>-</v>
      </c>
      <c r="AR423" s="100"/>
      <c r="AS423" s="101" t="str">
        <f>Tableau8[[#This Row],[Adresse]]</f>
        <v>Route de l'Orée du Bois 27</v>
      </c>
      <c r="AT423" s="102">
        <f t="shared" si="27"/>
        <v>39083</v>
      </c>
      <c r="AU423" s="103"/>
      <c r="AV423" s="104"/>
      <c r="AW423" s="105"/>
      <c r="AX423" s="106"/>
      <c r="AY423" s="106"/>
      <c r="AZ423" s="106"/>
      <c r="BA423" s="106"/>
      <c r="BB423" s="103"/>
      <c r="BC423" s="106"/>
      <c r="BD423" s="106"/>
      <c r="BE423" s="106"/>
      <c r="BF423" s="106"/>
      <c r="BG423" s="106"/>
      <c r="BH423" s="106"/>
      <c r="BI423" s="106"/>
    </row>
    <row r="424" spans="1:61" ht="13.5" customHeight="1" thickBot="1" x14ac:dyDescent="0.25">
      <c r="A424" s="82"/>
      <c r="B424" s="83"/>
      <c r="C424" s="153" t="str">
        <f>[1]OBV!D52</f>
        <v>Route de l'Orée du Bois 28</v>
      </c>
      <c r="D424" s="153" t="str">
        <f t="shared" si="25"/>
        <v>La Chaux-de-Fonds</v>
      </c>
      <c r="E424" s="85" t="str">
        <f t="shared" si="25"/>
        <v>L'Orée du Bois │ côté jardin</v>
      </c>
      <c r="F424" s="85" t="str">
        <f>[1]OBV!A52</f>
        <v>0058-10</v>
      </c>
      <c r="G424" s="86">
        <f>[1]OBV!B52</f>
        <v>17774</v>
      </c>
      <c r="H424" s="153" t="str">
        <f>[1]OBV!C52</f>
        <v>Villa individuelle</v>
      </c>
      <c r="I424" s="157">
        <v>2</v>
      </c>
      <c r="J424" s="113" t="s">
        <v>0</v>
      </c>
      <c r="K424" s="220">
        <f>[1]OBV!E52</f>
        <v>5.5</v>
      </c>
      <c r="L424" s="88"/>
      <c r="M424" s="245" t="str">
        <f t="shared" si="26"/>
        <v>-</v>
      </c>
      <c r="N424" s="245" t="str">
        <f t="shared" si="26"/>
        <v>-</v>
      </c>
      <c r="O424" s="245" t="str">
        <f t="shared" si="26"/>
        <v>-</v>
      </c>
      <c r="P424" s="245" t="str">
        <f t="shared" si="26"/>
        <v>-</v>
      </c>
      <c r="Q424" s="245" t="str">
        <f t="shared" si="26"/>
        <v>-</v>
      </c>
      <c r="R424" s="108">
        <f>SUM(Tableau8[[#This Row],[Indicative
     /PPE]:[Autre]])</f>
        <v>0</v>
      </c>
      <c r="S424" s="110">
        <f>[1]OBV!F52</f>
        <v>602</v>
      </c>
      <c r="T424" s="110">
        <f>[1]OBV!G52</f>
        <v>0</v>
      </c>
      <c r="U424" s="110">
        <f>[1]OBV!H52</f>
        <v>0</v>
      </c>
      <c r="V424" s="110">
        <f>[1]OBV!I52</f>
        <v>0</v>
      </c>
      <c r="W424" s="110">
        <f>[1]OBV!J52</f>
        <v>0</v>
      </c>
      <c r="X424" s="109">
        <f t="shared" si="23"/>
        <v>602</v>
      </c>
      <c r="Y424" s="89" t="s">
        <v>0</v>
      </c>
      <c r="Z424" s="89" t="s">
        <v>0</v>
      </c>
      <c r="AA424" s="89" t="s">
        <v>0</v>
      </c>
      <c r="AB424" s="91" t="s">
        <v>0</v>
      </c>
      <c r="AC424" s="110">
        <f>[1]OBV!L52</f>
        <v>0</v>
      </c>
      <c r="AD424" s="110">
        <f>[1]OBV!M52</f>
        <v>0</v>
      </c>
      <c r="AE424" s="110">
        <f>[1]OBV!N52</f>
        <v>0</v>
      </c>
      <c r="AF424" s="110">
        <f t="shared" si="24"/>
        <v>0</v>
      </c>
      <c r="AG424" s="92"/>
      <c r="AH424" s="111">
        <v>0</v>
      </c>
      <c r="AI424" s="111">
        <f>[1]OBV!P52</f>
        <v>0</v>
      </c>
      <c r="AJ424" s="111">
        <f>[1]OBV!Q52</f>
        <v>0</v>
      </c>
      <c r="AK424" s="111">
        <f>[1]OBV!R52</f>
        <v>771000</v>
      </c>
      <c r="AL424" s="95"/>
      <c r="AM424" s="258" t="str">
        <f>[1]OBV!S52</f>
        <v>Phin Mak Chantha et Mak Vorleak</v>
      </c>
      <c r="AN424" s="157" t="str">
        <f>[1]OBV!U52</f>
        <v>Vendu</v>
      </c>
      <c r="AO424" s="97">
        <f>[1]OBV!V52</f>
        <v>42094</v>
      </c>
      <c r="AP424" s="158" t="s">
        <v>0</v>
      </c>
      <c r="AQ424" s="212" t="str">
        <f>[1]OBV!W52</f>
        <v>-</v>
      </c>
      <c r="AR424" s="100"/>
      <c r="AS424" s="101" t="str">
        <f>Tableau8[[#This Row],[Adresse]]</f>
        <v>Route de l'Orée du Bois 28</v>
      </c>
      <c r="AT424" s="102">
        <f t="shared" si="27"/>
        <v>39083</v>
      </c>
      <c r="AU424" s="103"/>
      <c r="AV424" s="104"/>
      <c r="AW424" s="105"/>
      <c r="AX424" s="106"/>
      <c r="AY424" s="106"/>
      <c r="AZ424" s="106"/>
      <c r="BA424" s="106"/>
      <c r="BB424" s="103"/>
      <c r="BC424" s="106"/>
      <c r="BD424" s="106"/>
      <c r="BE424" s="106"/>
      <c r="BF424" s="106"/>
      <c r="BG424" s="106"/>
      <c r="BH424" s="106"/>
      <c r="BI424" s="106"/>
    </row>
    <row r="425" spans="1:61" ht="13.5" customHeight="1" thickBot="1" x14ac:dyDescent="0.25">
      <c r="A425" s="82"/>
      <c r="B425" s="83"/>
      <c r="C425" s="153" t="str">
        <f>[1]OBV!D53</f>
        <v>Route de l'Orée du Bois 29</v>
      </c>
      <c r="D425" s="153" t="str">
        <f t="shared" si="25"/>
        <v>La Chaux-de-Fonds</v>
      </c>
      <c r="E425" s="85" t="str">
        <f t="shared" si="25"/>
        <v>L'Orée du Bois │ côté jardin</v>
      </c>
      <c r="F425" s="85" t="str">
        <f>[1]OBV!A53</f>
        <v>0058-11</v>
      </c>
      <c r="G425" s="86">
        <f>[1]OBV!B53</f>
        <v>17775</v>
      </c>
      <c r="H425" s="153" t="str">
        <f>[1]OBV!C53</f>
        <v>Villa individuelle</v>
      </c>
      <c r="I425" s="157">
        <v>2</v>
      </c>
      <c r="J425" s="113" t="s">
        <v>0</v>
      </c>
      <c r="K425" s="220">
        <f>[1]OBV!E53</f>
        <v>5.5</v>
      </c>
      <c r="L425" s="88"/>
      <c r="M425" s="245" t="str">
        <f t="shared" si="26"/>
        <v>-</v>
      </c>
      <c r="N425" s="245" t="str">
        <f t="shared" si="26"/>
        <v>-</v>
      </c>
      <c r="O425" s="245" t="str">
        <f t="shared" si="26"/>
        <v>-</v>
      </c>
      <c r="P425" s="245" t="str">
        <f t="shared" si="26"/>
        <v>-</v>
      </c>
      <c r="Q425" s="245" t="str">
        <f t="shared" si="26"/>
        <v>-</v>
      </c>
      <c r="R425" s="108">
        <f>SUM(Tableau8[[#This Row],[Indicative
     /PPE]:[Autre]])</f>
        <v>0</v>
      </c>
      <c r="S425" s="110">
        <f>[1]OBV!F53</f>
        <v>602</v>
      </c>
      <c r="T425" s="110">
        <f>[1]OBV!G53</f>
        <v>0</v>
      </c>
      <c r="U425" s="110">
        <f>[1]OBV!H53</f>
        <v>0</v>
      </c>
      <c r="V425" s="110">
        <f>[1]OBV!I53</f>
        <v>0</v>
      </c>
      <c r="W425" s="110">
        <f>[1]OBV!J53</f>
        <v>0</v>
      </c>
      <c r="X425" s="109">
        <f t="shared" si="23"/>
        <v>602</v>
      </c>
      <c r="Y425" s="89" t="s">
        <v>0</v>
      </c>
      <c r="Z425" s="89" t="s">
        <v>0</v>
      </c>
      <c r="AA425" s="89" t="s">
        <v>0</v>
      </c>
      <c r="AB425" s="91" t="s">
        <v>0</v>
      </c>
      <c r="AC425" s="110">
        <f>[1]OBV!L53</f>
        <v>0</v>
      </c>
      <c r="AD425" s="110">
        <f>[1]OBV!M53</f>
        <v>0</v>
      </c>
      <c r="AE425" s="110">
        <f>[1]OBV!N53</f>
        <v>0</v>
      </c>
      <c r="AF425" s="110">
        <f t="shared" si="24"/>
        <v>0</v>
      </c>
      <c r="AG425" s="92"/>
      <c r="AH425" s="111">
        <v>0</v>
      </c>
      <c r="AI425" s="111">
        <f>[1]OBV!P53</f>
        <v>0</v>
      </c>
      <c r="AJ425" s="111">
        <f>[1]OBV!Q53</f>
        <v>0</v>
      </c>
      <c r="AK425" s="111">
        <f>[1]OBV!R53</f>
        <v>830000</v>
      </c>
      <c r="AL425" s="95"/>
      <c r="AM425" s="258" t="str">
        <f>[1]OBV!S53</f>
        <v>Belo Vasco et Natacha</v>
      </c>
      <c r="AN425" s="157" t="str">
        <f>[1]OBV!U53</f>
        <v>Vendu</v>
      </c>
      <c r="AO425" s="97">
        <f>[1]OBV!V53</f>
        <v>41729</v>
      </c>
      <c r="AP425" s="158" t="s">
        <v>0</v>
      </c>
      <c r="AQ425" s="212" t="str">
        <f>[1]OBV!W53</f>
        <v>-</v>
      </c>
      <c r="AR425" s="100"/>
      <c r="AS425" s="101" t="str">
        <f>Tableau8[[#This Row],[Adresse]]</f>
        <v>Route de l'Orée du Bois 29</v>
      </c>
      <c r="AT425" s="102">
        <f t="shared" si="27"/>
        <v>39083</v>
      </c>
      <c r="AU425" s="103"/>
      <c r="AV425" s="104"/>
      <c r="AW425" s="105"/>
      <c r="AX425" s="106"/>
      <c r="AY425" s="106"/>
      <c r="AZ425" s="106"/>
      <c r="BA425" s="106"/>
      <c r="BB425" s="103"/>
      <c r="BC425" s="106"/>
      <c r="BD425" s="106"/>
      <c r="BE425" s="106"/>
      <c r="BF425" s="106"/>
      <c r="BG425" s="106"/>
      <c r="BH425" s="106"/>
      <c r="BI425" s="106"/>
    </row>
    <row r="426" spans="1:61" ht="13.5" customHeight="1" thickBot="1" x14ac:dyDescent="0.25">
      <c r="A426" s="82"/>
      <c r="B426" s="83"/>
      <c r="C426" s="153" t="str">
        <f>[1]OBV!D54</f>
        <v>Route de l'Orée du Bois 30</v>
      </c>
      <c r="D426" s="153" t="str">
        <f t="shared" si="25"/>
        <v>La Chaux-de-Fonds</v>
      </c>
      <c r="E426" s="85" t="str">
        <f t="shared" si="25"/>
        <v>L'Orée du Bois │ côté jardin</v>
      </c>
      <c r="F426" s="85" t="str">
        <f>[1]OBV!A54</f>
        <v>0058-12</v>
      </c>
      <c r="G426" s="86">
        <f>[1]OBV!B54</f>
        <v>17744</v>
      </c>
      <c r="H426" s="153" t="str">
        <f>[1]OBV!C54</f>
        <v>Villa individuelle</v>
      </c>
      <c r="I426" s="157">
        <v>2</v>
      </c>
      <c r="J426" s="113" t="s">
        <v>0</v>
      </c>
      <c r="K426" s="220">
        <f>[1]OBV!E54</f>
        <v>5.5</v>
      </c>
      <c r="L426" s="88"/>
      <c r="M426" s="245" t="str">
        <f t="shared" si="26"/>
        <v>-</v>
      </c>
      <c r="N426" s="245" t="str">
        <f t="shared" si="26"/>
        <v>-</v>
      </c>
      <c r="O426" s="245" t="str">
        <f t="shared" si="26"/>
        <v>-</v>
      </c>
      <c r="P426" s="245" t="str">
        <f t="shared" si="26"/>
        <v>-</v>
      </c>
      <c r="Q426" s="245" t="str">
        <f t="shared" si="26"/>
        <v>-</v>
      </c>
      <c r="R426" s="108">
        <f>SUM(Tableau8[[#This Row],[Indicative
     /PPE]:[Autre]])</f>
        <v>0</v>
      </c>
      <c r="S426" s="110">
        <f>[1]OBV!F54</f>
        <v>762</v>
      </c>
      <c r="T426" s="110">
        <f>[1]OBV!G54</f>
        <v>0</v>
      </c>
      <c r="U426" s="110">
        <f>[1]OBV!H54</f>
        <v>0</v>
      </c>
      <c r="V426" s="110">
        <f>[1]OBV!I54</f>
        <v>0</v>
      </c>
      <c r="W426" s="110">
        <f>[1]OBV!J54</f>
        <v>0</v>
      </c>
      <c r="X426" s="109">
        <f t="shared" si="23"/>
        <v>762</v>
      </c>
      <c r="Y426" s="89" t="s">
        <v>0</v>
      </c>
      <c r="Z426" s="89" t="s">
        <v>0</v>
      </c>
      <c r="AA426" s="89" t="s">
        <v>0</v>
      </c>
      <c r="AB426" s="91" t="s">
        <v>0</v>
      </c>
      <c r="AC426" s="110">
        <f>[1]OBV!L54</f>
        <v>0</v>
      </c>
      <c r="AD426" s="110">
        <f>[1]OBV!M54</f>
        <v>0</v>
      </c>
      <c r="AE426" s="110">
        <f>[1]OBV!N54</f>
        <v>0</v>
      </c>
      <c r="AF426" s="110">
        <f t="shared" si="24"/>
        <v>0</v>
      </c>
      <c r="AG426" s="92"/>
      <c r="AH426" s="111">
        <v>0</v>
      </c>
      <c r="AI426" s="111">
        <f>[1]OBV!P54</f>
        <v>0</v>
      </c>
      <c r="AJ426" s="111">
        <f>[1]OBV!Q54</f>
        <v>0</v>
      </c>
      <c r="AK426" s="111">
        <f>[1]OBV!R54</f>
        <v>805000</v>
      </c>
      <c r="AL426" s="95"/>
      <c r="AM426" s="258" t="str">
        <f>[1]OBV!S54</f>
        <v>Clémence Mariella et Christophe</v>
      </c>
      <c r="AN426" s="157" t="str">
        <f>[1]OBV!U54</f>
        <v>Vendu</v>
      </c>
      <c r="AO426" s="97">
        <f>[1]OBV!V54</f>
        <v>41820</v>
      </c>
      <c r="AP426" s="158" t="s">
        <v>0</v>
      </c>
      <c r="AQ426" s="212" t="str">
        <f>[1]OBV!W54</f>
        <v>-</v>
      </c>
      <c r="AR426" s="100"/>
      <c r="AS426" s="101" t="str">
        <f>Tableau8[[#This Row],[Adresse]]</f>
        <v>Route de l'Orée du Bois 30</v>
      </c>
      <c r="AT426" s="102">
        <f t="shared" si="27"/>
        <v>39083</v>
      </c>
      <c r="AU426" s="103"/>
      <c r="AV426" s="104"/>
      <c r="AW426" s="105"/>
      <c r="AX426" s="106"/>
      <c r="AY426" s="106"/>
      <c r="AZ426" s="106"/>
      <c r="BA426" s="106"/>
      <c r="BB426" s="103"/>
      <c r="BC426" s="106"/>
      <c r="BD426" s="106"/>
      <c r="BE426" s="106"/>
      <c r="BF426" s="106"/>
      <c r="BG426" s="106"/>
      <c r="BH426" s="106"/>
      <c r="BI426" s="106"/>
    </row>
    <row r="427" spans="1:61" ht="13.5" customHeight="1" thickBot="1" x14ac:dyDescent="0.25">
      <c r="A427" s="82"/>
      <c r="B427" s="83"/>
      <c r="C427" s="153" t="str">
        <f>[1]OBV!D55</f>
        <v>Route de l'Orée du Bois 31</v>
      </c>
      <c r="D427" s="153" t="str">
        <f t="shared" si="25"/>
        <v>La Chaux-de-Fonds</v>
      </c>
      <c r="E427" s="85" t="str">
        <f t="shared" si="25"/>
        <v>L'Orée du Bois │ côté jardin</v>
      </c>
      <c r="F427" s="85" t="str">
        <f>[1]OBV!A55</f>
        <v>0058-13</v>
      </c>
      <c r="G427" s="86">
        <f>[1]OBV!B55</f>
        <v>17745</v>
      </c>
      <c r="H427" s="153" t="str">
        <f>[1]OBV!C55</f>
        <v>Villa individuelle</v>
      </c>
      <c r="I427" s="157">
        <v>2</v>
      </c>
      <c r="J427" s="113" t="s">
        <v>0</v>
      </c>
      <c r="K427" s="220">
        <f>[1]OBV!E55</f>
        <v>5.5</v>
      </c>
      <c r="L427" s="88"/>
      <c r="M427" s="245" t="str">
        <f t="shared" si="26"/>
        <v>-</v>
      </c>
      <c r="N427" s="245" t="str">
        <f t="shared" si="26"/>
        <v>-</v>
      </c>
      <c r="O427" s="245" t="str">
        <f t="shared" si="26"/>
        <v>-</v>
      </c>
      <c r="P427" s="245" t="str">
        <f t="shared" si="26"/>
        <v>-</v>
      </c>
      <c r="Q427" s="245" t="str">
        <f t="shared" si="26"/>
        <v>-</v>
      </c>
      <c r="R427" s="108">
        <f>SUM(Tableau8[[#This Row],[Indicative
     /PPE]:[Autre]])</f>
        <v>0</v>
      </c>
      <c r="S427" s="110">
        <f>[1]OBV!F55</f>
        <v>763</v>
      </c>
      <c r="T427" s="110">
        <f>[1]OBV!G55</f>
        <v>0</v>
      </c>
      <c r="U427" s="110">
        <f>[1]OBV!H55</f>
        <v>0</v>
      </c>
      <c r="V427" s="110">
        <f>[1]OBV!I55</f>
        <v>0</v>
      </c>
      <c r="W427" s="110">
        <f>[1]OBV!J55</f>
        <v>0</v>
      </c>
      <c r="X427" s="109">
        <f t="shared" si="23"/>
        <v>763</v>
      </c>
      <c r="Y427" s="89" t="s">
        <v>0</v>
      </c>
      <c r="Z427" s="89" t="s">
        <v>0</v>
      </c>
      <c r="AA427" s="89" t="s">
        <v>0</v>
      </c>
      <c r="AB427" s="91" t="s">
        <v>0</v>
      </c>
      <c r="AC427" s="110">
        <f>[1]OBV!L55</f>
        <v>0</v>
      </c>
      <c r="AD427" s="110">
        <f>[1]OBV!M55</f>
        <v>0</v>
      </c>
      <c r="AE427" s="110">
        <f>[1]OBV!N55</f>
        <v>0</v>
      </c>
      <c r="AF427" s="110">
        <f t="shared" si="24"/>
        <v>0</v>
      </c>
      <c r="AG427" s="92"/>
      <c r="AH427" s="111">
        <v>0</v>
      </c>
      <c r="AI427" s="111">
        <f>[1]OBV!P55</f>
        <v>185000</v>
      </c>
      <c r="AJ427" s="111">
        <f>[1]OBV!Q55</f>
        <v>0</v>
      </c>
      <c r="AK427" s="111">
        <f>[1]OBV!R55</f>
        <v>185000</v>
      </c>
      <c r="AL427" s="95"/>
      <c r="AM427" s="258" t="str">
        <f>[1]OBV!S55</f>
        <v>-</v>
      </c>
      <c r="AN427" s="157" t="str">
        <f>[1]OBV!U55</f>
        <v>A vendre</v>
      </c>
      <c r="AO427" s="97">
        <f>[1]OBV!V55</f>
        <v>43378</v>
      </c>
      <c r="AP427" s="158" t="s">
        <v>0</v>
      </c>
      <c r="AQ427" s="212" t="str">
        <f>[1]OBV!W55</f>
        <v xml:space="preserve">EJ prévisionnelle: aujourd'hui  + 15 mois ! │ Technicien: </v>
      </c>
      <c r="AR427" s="100"/>
      <c r="AS427" s="101" t="str">
        <f>Tableau8[[#This Row],[Adresse]]</f>
        <v>Route de l'Orée du Bois 31</v>
      </c>
      <c r="AT427" s="102"/>
      <c r="AU427" s="103"/>
      <c r="AV427" s="104"/>
      <c r="AW427" s="105"/>
      <c r="AX427" s="106"/>
      <c r="AY427" s="106"/>
      <c r="AZ427" s="106"/>
      <c r="BA427" s="106"/>
      <c r="BB427" s="103"/>
      <c r="BC427" s="106"/>
      <c r="BD427" s="106"/>
      <c r="BE427" s="106"/>
      <c r="BF427" s="106"/>
      <c r="BG427" s="106"/>
      <c r="BH427" s="106"/>
      <c r="BI427" s="106"/>
    </row>
    <row r="428" spans="1:61" ht="13.5" customHeight="1" thickBot="1" x14ac:dyDescent="0.25">
      <c r="A428" s="82"/>
      <c r="B428" s="83"/>
      <c r="C428" s="153" t="str">
        <f>[1]OBV!D56</f>
        <v>Route de l'Orée du Bois 32</v>
      </c>
      <c r="D428" s="153" t="str">
        <f t="shared" si="25"/>
        <v>La Chaux-de-Fonds</v>
      </c>
      <c r="E428" s="85" t="str">
        <f t="shared" si="25"/>
        <v>L'Orée du Bois │ côté jardin</v>
      </c>
      <c r="F428" s="85" t="str">
        <f>[1]OBV!A56</f>
        <v>0058-14</v>
      </c>
      <c r="G428" s="86">
        <f>[1]OBV!B56</f>
        <v>17746</v>
      </c>
      <c r="H428" s="153" t="str">
        <f>[1]OBV!C56</f>
        <v>Villa individuelle</v>
      </c>
      <c r="I428" s="157">
        <v>2</v>
      </c>
      <c r="J428" s="113" t="s">
        <v>0</v>
      </c>
      <c r="K428" s="220">
        <f>[1]OBV!E56</f>
        <v>5.5</v>
      </c>
      <c r="L428" s="88"/>
      <c r="M428" s="245" t="str">
        <f t="shared" si="26"/>
        <v>-</v>
      </c>
      <c r="N428" s="245" t="str">
        <f t="shared" si="26"/>
        <v>-</v>
      </c>
      <c r="O428" s="245" t="str">
        <f t="shared" si="26"/>
        <v>-</v>
      </c>
      <c r="P428" s="245" t="str">
        <f t="shared" si="26"/>
        <v>-</v>
      </c>
      <c r="Q428" s="245" t="str">
        <f t="shared" si="26"/>
        <v>-</v>
      </c>
      <c r="R428" s="108">
        <f>SUM(Tableau8[[#This Row],[Indicative
     /PPE]:[Autre]])</f>
        <v>0</v>
      </c>
      <c r="S428" s="110">
        <f>[1]OBV!F56</f>
        <v>1448</v>
      </c>
      <c r="T428" s="110">
        <f>[1]OBV!G56</f>
        <v>0</v>
      </c>
      <c r="U428" s="110">
        <f>[1]OBV!H56</f>
        <v>0</v>
      </c>
      <c r="V428" s="110">
        <f>[1]OBV!I56</f>
        <v>0</v>
      </c>
      <c r="W428" s="110">
        <f>[1]OBV!J56</f>
        <v>0</v>
      </c>
      <c r="X428" s="109">
        <f t="shared" si="23"/>
        <v>1448</v>
      </c>
      <c r="Y428" s="89" t="s">
        <v>0</v>
      </c>
      <c r="Z428" s="89" t="s">
        <v>0</v>
      </c>
      <c r="AA428" s="89" t="s">
        <v>0</v>
      </c>
      <c r="AB428" s="91" t="s">
        <v>0</v>
      </c>
      <c r="AC428" s="110">
        <f>[1]OBV!L56</f>
        <v>0</v>
      </c>
      <c r="AD428" s="110">
        <f>[1]OBV!M56</f>
        <v>0</v>
      </c>
      <c r="AE428" s="110">
        <f>[1]OBV!N56</f>
        <v>0</v>
      </c>
      <c r="AF428" s="110">
        <f t="shared" si="24"/>
        <v>0</v>
      </c>
      <c r="AG428" s="92"/>
      <c r="AH428" s="111">
        <v>0</v>
      </c>
      <c r="AI428" s="111">
        <f>[1]OBV!P56</f>
        <v>325000</v>
      </c>
      <c r="AJ428" s="111">
        <f>[1]OBV!Q56</f>
        <v>0</v>
      </c>
      <c r="AK428" s="111">
        <f>[1]OBV!R56</f>
        <v>325000</v>
      </c>
      <c r="AL428" s="95"/>
      <c r="AM428" s="258" t="str">
        <f>[1]OBV!S56</f>
        <v>Abri PC/Installation de chantier</v>
      </c>
      <c r="AN428" s="157" t="str">
        <f>[1]OBV!U56</f>
        <v>A vendre</v>
      </c>
      <c r="AO428" s="97">
        <f>[1]OBV!V56</f>
        <v>43378</v>
      </c>
      <c r="AP428" s="158" t="s">
        <v>0</v>
      </c>
      <c r="AQ428" s="212" t="str">
        <f>[1]OBV!W56</f>
        <v>EJ prévisionnelle: aujourd'hui  + 15 mois !</v>
      </c>
      <c r="AR428" s="100"/>
      <c r="AS428" s="101" t="str">
        <f>Tableau8[[#This Row],[Adresse]]</f>
        <v>Route de l'Orée du Bois 32</v>
      </c>
      <c r="AT428" s="102"/>
      <c r="AU428" s="103"/>
      <c r="AV428" s="104"/>
      <c r="AW428" s="105"/>
      <c r="AX428" s="106"/>
      <c r="AY428" s="106"/>
      <c r="AZ428" s="106"/>
      <c r="BA428" s="106"/>
      <c r="BB428" s="103"/>
      <c r="BC428" s="106"/>
      <c r="BD428" s="106"/>
      <c r="BE428" s="106"/>
      <c r="BF428" s="106"/>
      <c r="BG428" s="106"/>
      <c r="BH428" s="106"/>
      <c r="BI428" s="106"/>
    </row>
    <row r="429" spans="1:61" ht="13.5" customHeight="1" thickBot="1" x14ac:dyDescent="0.25">
      <c r="A429" s="82"/>
      <c r="B429" s="83"/>
      <c r="C429" s="153" t="str">
        <f>[1]OBV!D57</f>
        <v>Route de l'Orée du Bois 33</v>
      </c>
      <c r="D429" s="153" t="str">
        <f t="shared" si="25"/>
        <v>La Chaux-de-Fonds</v>
      </c>
      <c r="E429" s="85" t="str">
        <f t="shared" si="25"/>
        <v>L'Orée du Bois │ côté jardin</v>
      </c>
      <c r="F429" s="85" t="str">
        <f>[1]OBV!A57</f>
        <v>0058-15</v>
      </c>
      <c r="G429" s="86">
        <f>[1]OBV!B57</f>
        <v>17777</v>
      </c>
      <c r="H429" s="153" t="str">
        <f>[1]OBV!C57</f>
        <v>Villa individuelle</v>
      </c>
      <c r="I429" s="157">
        <v>2</v>
      </c>
      <c r="J429" s="113" t="s">
        <v>0</v>
      </c>
      <c r="K429" s="220">
        <f>[1]OBV!E57</f>
        <v>5.5</v>
      </c>
      <c r="L429" s="88"/>
      <c r="M429" s="245" t="str">
        <f t="shared" si="26"/>
        <v>-</v>
      </c>
      <c r="N429" s="245" t="str">
        <f t="shared" si="26"/>
        <v>-</v>
      </c>
      <c r="O429" s="245" t="str">
        <f t="shared" si="26"/>
        <v>-</v>
      </c>
      <c r="P429" s="245" t="str">
        <f t="shared" si="26"/>
        <v>-</v>
      </c>
      <c r="Q429" s="245" t="str">
        <f t="shared" si="26"/>
        <v>-</v>
      </c>
      <c r="R429" s="108">
        <f>SUM(Tableau8[[#This Row],[Indicative
     /PPE]:[Autre]])</f>
        <v>0</v>
      </c>
      <c r="S429" s="110">
        <f>[1]OBV!F57</f>
        <v>559</v>
      </c>
      <c r="T429" s="110">
        <f>[1]OBV!G57</f>
        <v>0</v>
      </c>
      <c r="U429" s="110">
        <f>[1]OBV!H57</f>
        <v>0</v>
      </c>
      <c r="V429" s="110">
        <f>[1]OBV!I57</f>
        <v>0</v>
      </c>
      <c r="W429" s="110">
        <f>[1]OBV!J57</f>
        <v>0</v>
      </c>
      <c r="X429" s="109">
        <f t="shared" si="23"/>
        <v>559</v>
      </c>
      <c r="Y429" s="89" t="s">
        <v>0</v>
      </c>
      <c r="Z429" s="89" t="s">
        <v>0</v>
      </c>
      <c r="AA429" s="89" t="s">
        <v>0</v>
      </c>
      <c r="AB429" s="91" t="s">
        <v>0</v>
      </c>
      <c r="AC429" s="110">
        <f>[1]OBV!L57</f>
        <v>0</v>
      </c>
      <c r="AD429" s="110">
        <f>[1]OBV!M57</f>
        <v>0</v>
      </c>
      <c r="AE429" s="110">
        <f>[1]OBV!N57</f>
        <v>0</v>
      </c>
      <c r="AF429" s="110">
        <f t="shared" si="24"/>
        <v>0</v>
      </c>
      <c r="AG429" s="92"/>
      <c r="AH429" s="111">
        <v>0</v>
      </c>
      <c r="AI429" s="111">
        <f>[1]OBV!P57</f>
        <v>170000</v>
      </c>
      <c r="AJ429" s="111">
        <f>[1]OBV!Q57</f>
        <v>679000</v>
      </c>
      <c r="AK429" s="111">
        <f>[1]OBV!R57</f>
        <v>849000</v>
      </c>
      <c r="AL429" s="95"/>
      <c r="AM429" s="258" t="str">
        <f>[1]OBV!S57</f>
        <v>Gomes Daniela et Pelletier Michaël</v>
      </c>
      <c r="AN429" s="157" t="str">
        <f>[1]OBV!U57</f>
        <v>Vendu</v>
      </c>
      <c r="AO429" s="97">
        <f>[1]OBV!V57</f>
        <v>42916</v>
      </c>
      <c r="AP429" s="158" t="s">
        <v>0</v>
      </c>
      <c r="AQ429" s="212" t="str">
        <f>[1]OBV!W57</f>
        <v>Technicien: Nicolas Peltier│Secrétariat: Sylvie Mayer</v>
      </c>
      <c r="AR429" s="100"/>
      <c r="AS429" s="101" t="str">
        <f>Tableau8[[#This Row],[Adresse]]</f>
        <v>Route de l'Orée du Bois 33</v>
      </c>
      <c r="AT429" s="102"/>
      <c r="AU429" s="103"/>
      <c r="AV429" s="104"/>
      <c r="AW429" s="105"/>
      <c r="AX429" s="106"/>
      <c r="AY429" s="106"/>
      <c r="AZ429" s="106"/>
      <c r="BA429" s="106"/>
      <c r="BB429" s="103"/>
      <c r="BC429" s="106"/>
      <c r="BD429" s="106"/>
      <c r="BE429" s="106"/>
      <c r="BF429" s="106" t="s">
        <v>918</v>
      </c>
      <c r="BG429" s="106"/>
      <c r="BH429" s="106"/>
      <c r="BI429" s="106"/>
    </row>
    <row r="430" spans="1:61" ht="13.5" customHeight="1" thickBot="1" x14ac:dyDescent="0.25">
      <c r="A430" s="82"/>
      <c r="B430" s="83"/>
      <c r="C430" s="153" t="str">
        <f>[1]OBV!D58</f>
        <v>Route de l'Orée du Bois 34</v>
      </c>
      <c r="D430" s="153" t="str">
        <f t="shared" si="25"/>
        <v>La Chaux-de-Fonds</v>
      </c>
      <c r="E430" s="85" t="str">
        <f t="shared" si="25"/>
        <v>L'Orée du Bois │ côté jardin</v>
      </c>
      <c r="F430" s="85" t="str">
        <f>[1]OBV!A58</f>
        <v>0058-16</v>
      </c>
      <c r="G430" s="86">
        <f>[1]OBV!B58</f>
        <v>17747</v>
      </c>
      <c r="H430" s="153" t="str">
        <f>[1]OBV!C58</f>
        <v>Villa individuelle</v>
      </c>
      <c r="I430" s="157">
        <v>2</v>
      </c>
      <c r="J430" s="113" t="s">
        <v>0</v>
      </c>
      <c r="K430" s="220">
        <f>[1]OBV!E58</f>
        <v>5.5</v>
      </c>
      <c r="L430" s="88"/>
      <c r="M430" s="245" t="str">
        <f t="shared" si="26"/>
        <v>-</v>
      </c>
      <c r="N430" s="245" t="str">
        <f t="shared" si="26"/>
        <v>-</v>
      </c>
      <c r="O430" s="245" t="str">
        <f t="shared" si="26"/>
        <v>-</v>
      </c>
      <c r="P430" s="245" t="str">
        <f t="shared" si="26"/>
        <v>-</v>
      </c>
      <c r="Q430" s="245" t="str">
        <f t="shared" si="26"/>
        <v>-</v>
      </c>
      <c r="R430" s="108">
        <f>SUM(Tableau8[[#This Row],[Indicative
     /PPE]:[Autre]])</f>
        <v>0</v>
      </c>
      <c r="S430" s="110">
        <f>[1]OBV!F58</f>
        <v>890</v>
      </c>
      <c r="T430" s="110">
        <f>[1]OBV!G58</f>
        <v>0</v>
      </c>
      <c r="U430" s="110">
        <f>[1]OBV!H58</f>
        <v>0</v>
      </c>
      <c r="V430" s="110">
        <f>[1]OBV!I58</f>
        <v>0</v>
      </c>
      <c r="W430" s="110">
        <f>[1]OBV!J58</f>
        <v>0</v>
      </c>
      <c r="X430" s="109">
        <f t="shared" si="23"/>
        <v>890</v>
      </c>
      <c r="Y430" s="89" t="s">
        <v>0</v>
      </c>
      <c r="Z430" s="89" t="s">
        <v>0</v>
      </c>
      <c r="AA430" s="89" t="s">
        <v>0</v>
      </c>
      <c r="AB430" s="91" t="s">
        <v>0</v>
      </c>
      <c r="AC430" s="110">
        <f>[1]OBV!L58</f>
        <v>0</v>
      </c>
      <c r="AD430" s="110">
        <f>[1]OBV!M58</f>
        <v>0</v>
      </c>
      <c r="AE430" s="110">
        <f>[1]OBV!N58</f>
        <v>0</v>
      </c>
      <c r="AF430" s="110">
        <f t="shared" si="24"/>
        <v>0</v>
      </c>
      <c r="AG430" s="92"/>
      <c r="AH430" s="111">
        <v>0</v>
      </c>
      <c r="AI430" s="111">
        <f>[1]OBV!P58</f>
        <v>220000</v>
      </c>
      <c r="AJ430" s="111">
        <f>[1]OBV!Q58</f>
        <v>0</v>
      </c>
      <c r="AK430" s="111">
        <f>[1]OBV!R58</f>
        <v>220000</v>
      </c>
      <c r="AL430" s="95"/>
      <c r="AM430" s="258" t="str">
        <f>[1]OBV!S58</f>
        <v>Dos Santos Zechiel et Jessica</v>
      </c>
      <c r="AN430" s="157" t="str">
        <f>[1]OBV!U58</f>
        <v>Vendu</v>
      </c>
      <c r="AO430" s="97">
        <f>[1]OBV!V58</f>
        <v>43098</v>
      </c>
      <c r="AP430" s="158" t="s">
        <v>0</v>
      </c>
      <c r="AQ430" s="212" t="str">
        <f>[1]OBV!W58</f>
        <v xml:space="preserve"> </v>
      </c>
      <c r="AR430" s="100"/>
      <c r="AS430" s="101" t="str">
        <f>Tableau8[[#This Row],[Adresse]]</f>
        <v>Route de l'Orée du Bois 34</v>
      </c>
      <c r="AT430" s="102"/>
      <c r="AU430" s="103"/>
      <c r="AV430" s="104"/>
      <c r="AW430" s="105"/>
      <c r="AX430" s="106"/>
      <c r="AY430" s="106"/>
      <c r="AZ430" s="106"/>
      <c r="BA430" s="106"/>
      <c r="BB430" s="103"/>
      <c r="BC430" s="106"/>
      <c r="BD430" s="106"/>
      <c r="BE430" s="106"/>
      <c r="BF430" s="106"/>
      <c r="BG430" s="106"/>
      <c r="BH430" s="106"/>
      <c r="BI430" s="106"/>
    </row>
    <row r="431" spans="1:61" ht="13.5" customHeight="1" thickBot="1" x14ac:dyDescent="0.25">
      <c r="A431" s="82"/>
      <c r="B431" s="83"/>
      <c r="C431" s="153" t="str">
        <f>[1]OBV!D59</f>
        <v>Route de l'Orée du Bois 35</v>
      </c>
      <c r="D431" s="153" t="str">
        <f t="shared" ref="D431:E446" si="28">D430</f>
        <v>La Chaux-de-Fonds</v>
      </c>
      <c r="E431" s="85" t="str">
        <f t="shared" si="28"/>
        <v>L'Orée du Bois │ côté jardin</v>
      </c>
      <c r="F431" s="85" t="str">
        <f>[1]OBV!A59</f>
        <v>0058-17</v>
      </c>
      <c r="G431" s="86">
        <f>[1]OBV!B59</f>
        <v>17778</v>
      </c>
      <c r="H431" s="153" t="str">
        <f>[1]OBV!C59</f>
        <v>Villa individuelle</v>
      </c>
      <c r="I431" s="157">
        <v>2</v>
      </c>
      <c r="J431" s="113" t="s">
        <v>0</v>
      </c>
      <c r="K431" s="220">
        <f>[1]OBV!E59</f>
        <v>5.5</v>
      </c>
      <c r="L431" s="88"/>
      <c r="M431" s="245" t="str">
        <f t="shared" ref="M431:Q446" si="29">M430</f>
        <v>-</v>
      </c>
      <c r="N431" s="245" t="str">
        <f t="shared" si="29"/>
        <v>-</v>
      </c>
      <c r="O431" s="245" t="str">
        <f t="shared" si="29"/>
        <v>-</v>
      </c>
      <c r="P431" s="245" t="str">
        <f t="shared" si="29"/>
        <v>-</v>
      </c>
      <c r="Q431" s="245" t="str">
        <f t="shared" si="29"/>
        <v>-</v>
      </c>
      <c r="R431" s="108">
        <f>SUM(Tableau8[[#This Row],[Indicative
     /PPE]:[Autre]])</f>
        <v>0</v>
      </c>
      <c r="S431" s="110">
        <f>[1]OBV!F59</f>
        <v>602</v>
      </c>
      <c r="T431" s="110">
        <f>[1]OBV!G59</f>
        <v>0</v>
      </c>
      <c r="U431" s="110">
        <f>[1]OBV!H59</f>
        <v>0</v>
      </c>
      <c r="V431" s="110">
        <f>[1]OBV!I59</f>
        <v>0</v>
      </c>
      <c r="W431" s="110">
        <f>[1]OBV!J59</f>
        <v>0</v>
      </c>
      <c r="X431" s="109">
        <f t="shared" si="23"/>
        <v>602</v>
      </c>
      <c r="Y431" s="89" t="s">
        <v>0</v>
      </c>
      <c r="Z431" s="89" t="s">
        <v>0</v>
      </c>
      <c r="AA431" s="89" t="s">
        <v>0</v>
      </c>
      <c r="AB431" s="91" t="s">
        <v>0</v>
      </c>
      <c r="AC431" s="110">
        <f>[1]OBV!L59</f>
        <v>0</v>
      </c>
      <c r="AD431" s="110">
        <f>[1]OBV!M59</f>
        <v>0</v>
      </c>
      <c r="AE431" s="110">
        <f>[1]OBV!N59</f>
        <v>0</v>
      </c>
      <c r="AF431" s="110">
        <f t="shared" si="24"/>
        <v>0</v>
      </c>
      <c r="AG431" s="92"/>
      <c r="AH431" s="111">
        <v>0</v>
      </c>
      <c r="AI431" s="111">
        <f>[1]OBV!P59</f>
        <v>0</v>
      </c>
      <c r="AJ431" s="111">
        <f>[1]OBV!Q59</f>
        <v>0</v>
      </c>
      <c r="AK431" s="111">
        <f>[1]OBV!R59</f>
        <v>892200</v>
      </c>
      <c r="AL431" s="95"/>
      <c r="AM431" s="258" t="str">
        <f>[1]OBV!S59</f>
        <v>Nedeljkovic Sanela et Monteiro Gabriel</v>
      </c>
      <c r="AN431" s="157" t="str">
        <f>[1]OBV!U59</f>
        <v>Vendu</v>
      </c>
      <c r="AO431" s="97">
        <f>[1]OBV!V59</f>
        <v>42719</v>
      </c>
      <c r="AP431" s="158" t="s">
        <v>0</v>
      </c>
      <c r="AQ431" s="212" t="str">
        <f>[1]OBV!W59</f>
        <v>Technicienne: Hélène Dubois│Secrétariat: Sylvie Mayer</v>
      </c>
      <c r="AR431" s="100"/>
      <c r="AS431" s="101" t="str">
        <f>Tableau8[[#This Row],[Adresse]]</f>
        <v>Route de l'Orée du Bois 35</v>
      </c>
      <c r="AT431" s="102"/>
      <c r="AU431" s="103"/>
      <c r="AV431" s="104"/>
      <c r="AW431" s="105"/>
      <c r="AX431" s="106"/>
      <c r="AY431" s="106"/>
      <c r="AZ431" s="106"/>
      <c r="BA431" s="106"/>
      <c r="BB431" s="103"/>
      <c r="BC431" s="106"/>
      <c r="BD431" s="106"/>
      <c r="BE431" s="106"/>
      <c r="BF431" s="106" t="s">
        <v>918</v>
      </c>
      <c r="BG431" s="106"/>
      <c r="BH431" s="106"/>
      <c r="BI431" s="106"/>
    </row>
    <row r="432" spans="1:61" ht="13.5" customHeight="1" thickBot="1" x14ac:dyDescent="0.25">
      <c r="A432" s="82"/>
      <c r="B432" s="83"/>
      <c r="C432" s="153" t="str">
        <f>[1]OBV!D60</f>
        <v>Route de l'Orée du Bois 36</v>
      </c>
      <c r="D432" s="153" t="str">
        <f t="shared" si="28"/>
        <v>La Chaux-de-Fonds</v>
      </c>
      <c r="E432" s="85" t="str">
        <f t="shared" si="28"/>
        <v>L'Orée du Bois │ côté jardin</v>
      </c>
      <c r="F432" s="85" t="str">
        <f>[1]OBV!A60</f>
        <v>0058-18</v>
      </c>
      <c r="G432" s="86">
        <f>[1]OBV!B60</f>
        <v>17748</v>
      </c>
      <c r="H432" s="153" t="str">
        <f>[1]OBV!C60</f>
        <v>Villa individuelle</v>
      </c>
      <c r="I432" s="157">
        <v>2</v>
      </c>
      <c r="J432" s="113" t="s">
        <v>0</v>
      </c>
      <c r="K432" s="220">
        <f>[1]OBV!E60</f>
        <v>5.5</v>
      </c>
      <c r="L432" s="88"/>
      <c r="M432" s="245" t="str">
        <f t="shared" si="29"/>
        <v>-</v>
      </c>
      <c r="N432" s="245" t="str">
        <f t="shared" si="29"/>
        <v>-</v>
      </c>
      <c r="O432" s="245" t="str">
        <f t="shared" si="29"/>
        <v>-</v>
      </c>
      <c r="P432" s="245" t="str">
        <f t="shared" si="29"/>
        <v>-</v>
      </c>
      <c r="Q432" s="245" t="str">
        <f t="shared" si="29"/>
        <v>-</v>
      </c>
      <c r="R432" s="108">
        <f>SUM(Tableau8[[#This Row],[Indicative
     /PPE]:[Autre]])</f>
        <v>0</v>
      </c>
      <c r="S432" s="110">
        <f>[1]OBV!F60</f>
        <v>888</v>
      </c>
      <c r="T432" s="110">
        <f>[1]OBV!G60</f>
        <v>0</v>
      </c>
      <c r="U432" s="110">
        <f>[1]OBV!H60</f>
        <v>0</v>
      </c>
      <c r="V432" s="110">
        <f>[1]OBV!I60</f>
        <v>0</v>
      </c>
      <c r="W432" s="110">
        <f>[1]OBV!J60</f>
        <v>0</v>
      </c>
      <c r="X432" s="109">
        <f t="shared" si="23"/>
        <v>888</v>
      </c>
      <c r="Y432" s="89" t="s">
        <v>0</v>
      </c>
      <c r="Z432" s="89" t="s">
        <v>0</v>
      </c>
      <c r="AA432" s="89" t="s">
        <v>0</v>
      </c>
      <c r="AB432" s="91" t="s">
        <v>0</v>
      </c>
      <c r="AC432" s="110">
        <f>[1]OBV!L60</f>
        <v>0</v>
      </c>
      <c r="AD432" s="110">
        <f>[1]OBV!M60</f>
        <v>0</v>
      </c>
      <c r="AE432" s="110">
        <f>[1]OBV!N60</f>
        <v>0</v>
      </c>
      <c r="AF432" s="110">
        <f t="shared" si="24"/>
        <v>0</v>
      </c>
      <c r="AG432" s="92"/>
      <c r="AH432" s="111">
        <v>0</v>
      </c>
      <c r="AI432" s="111">
        <f>[1]OBV!P60</f>
        <v>220000</v>
      </c>
      <c r="AJ432" s="111">
        <f>[1]OBV!Q60</f>
        <v>0</v>
      </c>
      <c r="AK432" s="111">
        <f>[1]OBV!R60</f>
        <v>220000</v>
      </c>
      <c r="AL432" s="95"/>
      <c r="AM432" s="258" t="str">
        <f>[1]OBV!S60</f>
        <v>-</v>
      </c>
      <c r="AN432" s="157" t="str">
        <f>[1]OBV!U60</f>
        <v>A vendre</v>
      </c>
      <c r="AO432" s="97">
        <f>[1]OBV!V60</f>
        <v>43378</v>
      </c>
      <c r="AP432" s="158" t="s">
        <v>0</v>
      </c>
      <c r="AQ432" s="212" t="str">
        <f>[1]OBV!W60</f>
        <v>EJ prévisionnelle: aujourd'hui  + 15 mois !</v>
      </c>
      <c r="AR432" s="100"/>
      <c r="AS432" s="101" t="str">
        <f>Tableau8[[#This Row],[Adresse]]</f>
        <v>Route de l'Orée du Bois 36</v>
      </c>
      <c r="AT432" s="102"/>
      <c r="AU432" s="103"/>
      <c r="AV432" s="104"/>
      <c r="AW432" s="105"/>
      <c r="AX432" s="106"/>
      <c r="AY432" s="106"/>
      <c r="AZ432" s="106"/>
      <c r="BA432" s="106"/>
      <c r="BB432" s="103"/>
      <c r="BC432" s="106"/>
      <c r="BD432" s="106"/>
      <c r="BE432" s="106"/>
      <c r="BF432" s="106"/>
      <c r="BG432" s="106"/>
      <c r="BH432" s="106"/>
      <c r="BI432" s="106"/>
    </row>
    <row r="433" spans="1:61" ht="13.5" customHeight="1" thickBot="1" x14ac:dyDescent="0.25">
      <c r="A433" s="82"/>
      <c r="B433" s="83"/>
      <c r="C433" s="153" t="str">
        <f>[1]OBV!D61</f>
        <v>Route de l'Orée du Bois 37</v>
      </c>
      <c r="D433" s="153" t="str">
        <f t="shared" si="28"/>
        <v>La Chaux-de-Fonds</v>
      </c>
      <c r="E433" s="85" t="str">
        <f t="shared" si="28"/>
        <v>L'Orée du Bois │ côté jardin</v>
      </c>
      <c r="F433" s="85" t="str">
        <f>[1]OBV!A61</f>
        <v>0058-19</v>
      </c>
      <c r="G433" s="86">
        <f>[1]OBV!B61</f>
        <v>17779</v>
      </c>
      <c r="H433" s="153" t="str">
        <f>[1]OBV!C61</f>
        <v>Villa individuelle</v>
      </c>
      <c r="I433" s="157">
        <v>2</v>
      </c>
      <c r="J433" s="113" t="s">
        <v>0</v>
      </c>
      <c r="K433" s="220">
        <f>[1]OBV!E61</f>
        <v>5.5</v>
      </c>
      <c r="L433" s="88"/>
      <c r="M433" s="245" t="str">
        <f t="shared" si="29"/>
        <v>-</v>
      </c>
      <c r="N433" s="245" t="str">
        <f t="shared" si="29"/>
        <v>-</v>
      </c>
      <c r="O433" s="245" t="str">
        <f t="shared" si="29"/>
        <v>-</v>
      </c>
      <c r="P433" s="245" t="str">
        <f t="shared" si="29"/>
        <v>-</v>
      </c>
      <c r="Q433" s="245" t="str">
        <f t="shared" si="29"/>
        <v>-</v>
      </c>
      <c r="R433" s="108">
        <f>SUM(Tableau8[[#This Row],[Indicative
     /PPE]:[Autre]])</f>
        <v>0</v>
      </c>
      <c r="S433" s="110">
        <f>[1]OBV!F61</f>
        <v>602</v>
      </c>
      <c r="T433" s="110">
        <f>[1]OBV!G61</f>
        <v>0</v>
      </c>
      <c r="U433" s="110">
        <f>[1]OBV!H61</f>
        <v>0</v>
      </c>
      <c r="V433" s="110">
        <f>[1]OBV!I61</f>
        <v>0</v>
      </c>
      <c r="W433" s="110">
        <f>[1]OBV!J61</f>
        <v>0</v>
      </c>
      <c r="X433" s="109">
        <f t="shared" si="23"/>
        <v>602</v>
      </c>
      <c r="Y433" s="89" t="s">
        <v>0</v>
      </c>
      <c r="Z433" s="89" t="s">
        <v>0</v>
      </c>
      <c r="AA433" s="89" t="s">
        <v>0</v>
      </c>
      <c r="AB433" s="91" t="s">
        <v>0</v>
      </c>
      <c r="AC433" s="110">
        <f>[1]OBV!L61</f>
        <v>0</v>
      </c>
      <c r="AD433" s="110">
        <f>[1]OBV!M61</f>
        <v>0</v>
      </c>
      <c r="AE433" s="110">
        <f>[1]OBV!N61</f>
        <v>0</v>
      </c>
      <c r="AF433" s="110">
        <f t="shared" si="24"/>
        <v>0</v>
      </c>
      <c r="AG433" s="92"/>
      <c r="AH433" s="111">
        <v>0</v>
      </c>
      <c r="AI433" s="111">
        <f>[1]OBV!P61</f>
        <v>0</v>
      </c>
      <c r="AJ433" s="111">
        <f>[1]OBV!Q61</f>
        <v>0</v>
      </c>
      <c r="AK433" s="111">
        <f>[1]OBV!R61</f>
        <v>870000</v>
      </c>
      <c r="AL433" s="95"/>
      <c r="AM433" s="258" t="str">
        <f>[1]OBV!S61</f>
        <v>Dridi-Miled Yousra et Miled Maher</v>
      </c>
      <c r="AN433" s="157" t="str">
        <f>[1]OBV!U61</f>
        <v>Vendu</v>
      </c>
      <c r="AO433" s="97">
        <f>[1]OBV!V61</f>
        <v>42185</v>
      </c>
      <c r="AP433" s="158" t="s">
        <v>0</v>
      </c>
      <c r="AQ433" s="212" t="str">
        <f>[1]OBV!W61</f>
        <v>-</v>
      </c>
      <c r="AR433" s="100"/>
      <c r="AS433" s="101" t="str">
        <f>Tableau8[[#This Row],[Adresse]]</f>
        <v>Route de l'Orée du Bois 37</v>
      </c>
      <c r="AT433" s="102"/>
      <c r="AU433" s="103"/>
      <c r="AV433" s="104"/>
      <c r="AW433" s="105"/>
      <c r="AX433" s="106"/>
      <c r="AY433" s="106"/>
      <c r="AZ433" s="106"/>
      <c r="BA433" s="106"/>
      <c r="BB433" s="103"/>
      <c r="BC433" s="106"/>
      <c r="BD433" s="106"/>
      <c r="BE433" s="106"/>
      <c r="BF433" s="106"/>
      <c r="BG433" s="106"/>
      <c r="BH433" s="106"/>
      <c r="BI433" s="106"/>
    </row>
    <row r="434" spans="1:61" ht="13.5" customHeight="1" thickBot="1" x14ac:dyDescent="0.25">
      <c r="A434" s="82"/>
      <c r="B434" s="83"/>
      <c r="C434" s="153" t="str">
        <f>[1]OBV!D62</f>
        <v>Route de l'Orée du Bois 38</v>
      </c>
      <c r="D434" s="153" t="str">
        <f t="shared" si="28"/>
        <v>La Chaux-de-Fonds</v>
      </c>
      <c r="E434" s="85" t="str">
        <f>E433</f>
        <v>L'Orée du Bois │ côté jardin</v>
      </c>
      <c r="F434" s="85" t="str">
        <f>[1]OBV!A62</f>
        <v>0058-20</v>
      </c>
      <c r="G434" s="86">
        <f>[1]OBV!B62</f>
        <v>17749</v>
      </c>
      <c r="H434" s="153" t="str">
        <f>[1]OBV!C62</f>
        <v>Villa individuelle</v>
      </c>
      <c r="I434" s="157">
        <v>2</v>
      </c>
      <c r="J434" s="113" t="s">
        <v>0</v>
      </c>
      <c r="K434" s="220">
        <f>[1]OBV!E62</f>
        <v>5.5</v>
      </c>
      <c r="L434" s="88"/>
      <c r="M434" s="245" t="str">
        <f t="shared" si="29"/>
        <v>-</v>
      </c>
      <c r="N434" s="245" t="str">
        <f t="shared" si="29"/>
        <v>-</v>
      </c>
      <c r="O434" s="245" t="str">
        <f t="shared" si="29"/>
        <v>-</v>
      </c>
      <c r="P434" s="245" t="str">
        <f t="shared" si="29"/>
        <v>-</v>
      </c>
      <c r="Q434" s="245" t="str">
        <f t="shared" si="29"/>
        <v>-</v>
      </c>
      <c r="R434" s="108">
        <f>SUM(Tableau8[[#This Row],[Indicative
     /PPE]:[Autre]])</f>
        <v>0</v>
      </c>
      <c r="S434" s="110">
        <f>[1]OBV!F62</f>
        <v>879</v>
      </c>
      <c r="T434" s="110">
        <f>[1]OBV!G62</f>
        <v>0</v>
      </c>
      <c r="U434" s="110">
        <f>[1]OBV!H62</f>
        <v>0</v>
      </c>
      <c r="V434" s="110">
        <f>[1]OBV!I62</f>
        <v>0</v>
      </c>
      <c r="W434" s="110">
        <f>[1]OBV!J62</f>
        <v>0</v>
      </c>
      <c r="X434" s="109">
        <f t="shared" si="23"/>
        <v>879</v>
      </c>
      <c r="Y434" s="89" t="s">
        <v>0</v>
      </c>
      <c r="Z434" s="89" t="s">
        <v>0</v>
      </c>
      <c r="AA434" s="89" t="s">
        <v>0</v>
      </c>
      <c r="AB434" s="91" t="s">
        <v>0</v>
      </c>
      <c r="AC434" s="110">
        <f>[1]OBV!L62</f>
        <v>0</v>
      </c>
      <c r="AD434" s="110">
        <f>[1]OBV!M62</f>
        <v>0</v>
      </c>
      <c r="AE434" s="110">
        <f>[1]OBV!N62</f>
        <v>0</v>
      </c>
      <c r="AF434" s="110">
        <f t="shared" si="24"/>
        <v>0</v>
      </c>
      <c r="AG434" s="92"/>
      <c r="AH434" s="111">
        <v>0</v>
      </c>
      <c r="AI434" s="111">
        <f>[1]OBV!P62</f>
        <v>220000</v>
      </c>
      <c r="AJ434" s="111">
        <f>[1]OBV!Q62</f>
        <v>0</v>
      </c>
      <c r="AK434" s="111">
        <f>[1]OBV!R62</f>
        <v>220000</v>
      </c>
      <c r="AL434" s="95"/>
      <c r="AM434" s="258" t="str">
        <f>[1]OBV!S62</f>
        <v>-</v>
      </c>
      <c r="AN434" s="157" t="str">
        <f>[1]OBV!U62</f>
        <v>A vendre</v>
      </c>
      <c r="AO434" s="97">
        <f>[1]OBV!V62</f>
        <v>43378</v>
      </c>
      <c r="AP434" s="158" t="s">
        <v>0</v>
      </c>
      <c r="AQ434" s="212" t="str">
        <f>[1]OBV!W62</f>
        <v>EJ prévisionnelle: aujourd'hui  + 15 mois !</v>
      </c>
      <c r="AR434" s="100"/>
      <c r="AS434" s="101" t="str">
        <f>Tableau8[[#This Row],[Adresse]]</f>
        <v>Route de l'Orée du Bois 38</v>
      </c>
      <c r="AT434" s="102"/>
      <c r="AU434" s="103"/>
      <c r="AV434" s="104"/>
      <c r="AW434" s="105"/>
      <c r="AX434" s="106"/>
      <c r="AY434" s="106"/>
      <c r="AZ434" s="106"/>
      <c r="BA434" s="106"/>
      <c r="BB434" s="103"/>
      <c r="BC434" s="106"/>
      <c r="BD434" s="106"/>
      <c r="BE434" s="106"/>
      <c r="BF434" s="106"/>
      <c r="BG434" s="106"/>
      <c r="BH434" s="106"/>
      <c r="BI434" s="106"/>
    </row>
    <row r="435" spans="1:61" ht="13.5" customHeight="1" thickBot="1" x14ac:dyDescent="0.25">
      <c r="A435" s="82"/>
      <c r="B435" s="83"/>
      <c r="C435" s="153" t="str">
        <f>[1]OBV!D63</f>
        <v>Route de l'Orée du Bois 39</v>
      </c>
      <c r="D435" s="153" t="str">
        <f t="shared" si="28"/>
        <v>La Chaux-de-Fonds</v>
      </c>
      <c r="E435" s="85" t="str">
        <f t="shared" si="28"/>
        <v>L'Orée du Bois │ côté jardin</v>
      </c>
      <c r="F435" s="85" t="str">
        <f>[1]OBV!A63</f>
        <v>0058-21</v>
      </c>
      <c r="G435" s="86">
        <f>[1]OBV!B63</f>
        <v>17780</v>
      </c>
      <c r="H435" s="153" t="str">
        <f>[1]OBV!C63</f>
        <v>Villa individuelle</v>
      </c>
      <c r="I435" s="157">
        <v>2</v>
      </c>
      <c r="J435" s="113" t="s">
        <v>0</v>
      </c>
      <c r="K435" s="220">
        <f>[1]OBV!E63</f>
        <v>5.5</v>
      </c>
      <c r="L435" s="88"/>
      <c r="M435" s="245" t="str">
        <f t="shared" si="29"/>
        <v>-</v>
      </c>
      <c r="N435" s="245" t="str">
        <f t="shared" si="29"/>
        <v>-</v>
      </c>
      <c r="O435" s="245" t="str">
        <f t="shared" si="29"/>
        <v>-</v>
      </c>
      <c r="P435" s="245" t="str">
        <f t="shared" si="29"/>
        <v>-</v>
      </c>
      <c r="Q435" s="245" t="str">
        <f t="shared" si="29"/>
        <v>-</v>
      </c>
      <c r="R435" s="108">
        <f>SUM(Tableau8[[#This Row],[Indicative
     /PPE]:[Autre]])</f>
        <v>0</v>
      </c>
      <c r="S435" s="110">
        <f>[1]OBV!F63</f>
        <v>602</v>
      </c>
      <c r="T435" s="110">
        <f>[1]OBV!G63</f>
        <v>0</v>
      </c>
      <c r="U435" s="110">
        <f>[1]OBV!H63</f>
        <v>0</v>
      </c>
      <c r="V435" s="110">
        <f>[1]OBV!I63</f>
        <v>0</v>
      </c>
      <c r="W435" s="110">
        <f>[1]OBV!J63</f>
        <v>0</v>
      </c>
      <c r="X435" s="109">
        <f t="shared" si="23"/>
        <v>602</v>
      </c>
      <c r="Y435" s="89" t="s">
        <v>0</v>
      </c>
      <c r="Z435" s="89" t="s">
        <v>0</v>
      </c>
      <c r="AA435" s="89" t="s">
        <v>0</v>
      </c>
      <c r="AB435" s="91" t="s">
        <v>0</v>
      </c>
      <c r="AC435" s="110">
        <f>[1]OBV!L63</f>
        <v>0</v>
      </c>
      <c r="AD435" s="110">
        <f>[1]OBV!M63</f>
        <v>0</v>
      </c>
      <c r="AE435" s="110">
        <f>[1]OBV!N63</f>
        <v>0</v>
      </c>
      <c r="AF435" s="110">
        <f t="shared" si="24"/>
        <v>0</v>
      </c>
      <c r="AG435" s="92"/>
      <c r="AH435" s="111">
        <v>0</v>
      </c>
      <c r="AI435" s="111">
        <f>[1]OBV!P63</f>
        <v>0</v>
      </c>
      <c r="AJ435" s="111">
        <f>[1]OBV!Q63</f>
        <v>0</v>
      </c>
      <c r="AK435" s="111">
        <f>[1]OBV!R63</f>
        <v>831000</v>
      </c>
      <c r="AL435" s="95"/>
      <c r="AM435" s="258" t="str">
        <f>[1]OBV!S63</f>
        <v>Di Nuzzo-Ricci Catia et Di Nuzzo Giovanni</v>
      </c>
      <c r="AN435" s="157" t="str">
        <f>[1]OBV!U63</f>
        <v>Vendu</v>
      </c>
      <c r="AO435" s="97">
        <f>[1]OBV!V63</f>
        <v>42346</v>
      </c>
      <c r="AP435" s="158" t="s">
        <v>0</v>
      </c>
      <c r="AQ435" s="212" t="str">
        <f>[1]OBV!W63</f>
        <v>Technicien: Joao Reis-Rodrigues</v>
      </c>
      <c r="AR435" s="100"/>
      <c r="AS435" s="101" t="str">
        <f>Tableau8[[#This Row],[Adresse]]</f>
        <v>Route de l'Orée du Bois 39</v>
      </c>
      <c r="AT435" s="102"/>
      <c r="AU435" s="103"/>
      <c r="AV435" s="104"/>
      <c r="AW435" s="105"/>
      <c r="AX435" s="106"/>
      <c r="AY435" s="106"/>
      <c r="AZ435" s="106"/>
      <c r="BA435" s="106"/>
      <c r="BB435" s="103"/>
      <c r="BC435" s="106"/>
      <c r="BD435" s="106"/>
      <c r="BE435" s="106"/>
      <c r="BF435" s="106" t="s">
        <v>917</v>
      </c>
      <c r="BG435" s="106"/>
      <c r="BH435" s="106"/>
      <c r="BI435" s="106"/>
    </row>
    <row r="436" spans="1:61" ht="13.5" customHeight="1" thickBot="1" x14ac:dyDescent="0.25">
      <c r="A436" s="82"/>
      <c r="B436" s="83"/>
      <c r="C436" s="153" t="str">
        <f>[1]OBV!D64</f>
        <v>Route de l'Orée du Bois 40</v>
      </c>
      <c r="D436" s="153" t="str">
        <f t="shared" si="28"/>
        <v>La Chaux-de-Fonds</v>
      </c>
      <c r="E436" s="85" t="str">
        <f t="shared" si="28"/>
        <v>L'Orée du Bois │ côté jardin</v>
      </c>
      <c r="F436" s="85" t="str">
        <f>[1]OBV!A64</f>
        <v>0058-22</v>
      </c>
      <c r="G436" s="86">
        <f>[1]OBV!B64</f>
        <v>17750</v>
      </c>
      <c r="H436" s="153" t="str">
        <f>[1]OBV!C64</f>
        <v>Villa individuelle</v>
      </c>
      <c r="I436" s="157">
        <v>2</v>
      </c>
      <c r="J436" s="113" t="s">
        <v>0</v>
      </c>
      <c r="K436" s="220">
        <f>[1]OBV!E64</f>
        <v>5.5</v>
      </c>
      <c r="L436" s="88"/>
      <c r="M436" s="245" t="str">
        <f t="shared" si="29"/>
        <v>-</v>
      </c>
      <c r="N436" s="245" t="str">
        <f t="shared" si="29"/>
        <v>-</v>
      </c>
      <c r="O436" s="245" t="str">
        <f t="shared" si="29"/>
        <v>-</v>
      </c>
      <c r="P436" s="245" t="str">
        <f t="shared" si="29"/>
        <v>-</v>
      </c>
      <c r="Q436" s="245" t="str">
        <f t="shared" si="29"/>
        <v>-</v>
      </c>
      <c r="R436" s="108">
        <f>SUM(Tableau8[[#This Row],[Indicative
     /PPE]:[Autre]])</f>
        <v>0</v>
      </c>
      <c r="S436" s="110">
        <f>[1]OBV!F64</f>
        <v>879</v>
      </c>
      <c r="T436" s="110">
        <f>[1]OBV!G64</f>
        <v>0</v>
      </c>
      <c r="U436" s="110">
        <f>[1]OBV!H64</f>
        <v>0</v>
      </c>
      <c r="V436" s="110">
        <f>[1]OBV!I64</f>
        <v>0</v>
      </c>
      <c r="W436" s="110">
        <f>[1]OBV!J64</f>
        <v>0</v>
      </c>
      <c r="X436" s="109">
        <f t="shared" si="23"/>
        <v>879</v>
      </c>
      <c r="Y436" s="89" t="s">
        <v>0</v>
      </c>
      <c r="Z436" s="89" t="s">
        <v>0</v>
      </c>
      <c r="AA436" s="89" t="s">
        <v>0</v>
      </c>
      <c r="AB436" s="91" t="s">
        <v>0</v>
      </c>
      <c r="AC436" s="110">
        <f>[1]OBV!L64</f>
        <v>0</v>
      </c>
      <c r="AD436" s="110">
        <f>[1]OBV!M64</f>
        <v>0</v>
      </c>
      <c r="AE436" s="110">
        <f>[1]OBV!N64</f>
        <v>0</v>
      </c>
      <c r="AF436" s="110">
        <f t="shared" si="24"/>
        <v>0</v>
      </c>
      <c r="AG436" s="92"/>
      <c r="AH436" s="111">
        <v>0</v>
      </c>
      <c r="AI436" s="111">
        <f>[1]OBV!P64</f>
        <v>220000</v>
      </c>
      <c r="AJ436" s="111">
        <f>[1]OBV!Q64</f>
        <v>0</v>
      </c>
      <c r="AK436" s="111">
        <f>[1]OBV!R64</f>
        <v>220000</v>
      </c>
      <c r="AL436" s="95"/>
      <c r="AM436" s="258" t="str">
        <f>[1]OBV!S64</f>
        <v>-</v>
      </c>
      <c r="AN436" s="157" t="str">
        <f>[1]OBV!U64</f>
        <v>A vendre</v>
      </c>
      <c r="AO436" s="97">
        <f>[1]OBV!V64</f>
        <v>43378</v>
      </c>
      <c r="AP436" s="158" t="s">
        <v>0</v>
      </c>
      <c r="AQ436" s="212" t="str">
        <f>[1]OBV!W64</f>
        <v>EJ prévisionnelle: aujourd'hui  + 15 mois !</v>
      </c>
      <c r="AR436" s="100"/>
      <c r="AS436" s="101" t="str">
        <f>Tableau8[[#This Row],[Adresse]]</f>
        <v>Route de l'Orée du Bois 40</v>
      </c>
      <c r="AT436" s="102"/>
      <c r="AU436" s="103"/>
      <c r="AV436" s="104"/>
      <c r="AW436" s="105"/>
      <c r="AX436" s="106"/>
      <c r="AY436" s="106"/>
      <c r="AZ436" s="106"/>
      <c r="BA436" s="106"/>
      <c r="BB436" s="103"/>
      <c r="BC436" s="106"/>
      <c r="BD436" s="106"/>
      <c r="BE436" s="106"/>
      <c r="BF436" s="106"/>
      <c r="BG436" s="106"/>
      <c r="BH436" s="106"/>
      <c r="BI436" s="106"/>
    </row>
    <row r="437" spans="1:61" ht="13.5" customHeight="1" thickBot="1" x14ac:dyDescent="0.25">
      <c r="A437" s="82"/>
      <c r="B437" s="83"/>
      <c r="C437" s="153" t="str">
        <f>[1]OBV!D65</f>
        <v>Route de l'Orée du Bois 41</v>
      </c>
      <c r="D437" s="153" t="str">
        <f t="shared" si="28"/>
        <v>La Chaux-de-Fonds</v>
      </c>
      <c r="E437" s="85" t="str">
        <f t="shared" si="28"/>
        <v>L'Orée du Bois │ côté jardin</v>
      </c>
      <c r="F437" s="85" t="str">
        <f>[1]OBV!A65</f>
        <v>0058-23</v>
      </c>
      <c r="G437" s="86">
        <f>[1]OBV!B65</f>
        <v>17781</v>
      </c>
      <c r="H437" s="153" t="str">
        <f>[1]OBV!C65</f>
        <v>Villa individuelle</v>
      </c>
      <c r="I437" s="157">
        <v>2</v>
      </c>
      <c r="J437" s="113" t="s">
        <v>0</v>
      </c>
      <c r="K437" s="220">
        <f>[1]OBV!E65</f>
        <v>5.5</v>
      </c>
      <c r="L437" s="88"/>
      <c r="M437" s="245" t="str">
        <f t="shared" si="29"/>
        <v>-</v>
      </c>
      <c r="N437" s="245" t="str">
        <f t="shared" si="29"/>
        <v>-</v>
      </c>
      <c r="O437" s="245" t="str">
        <f t="shared" si="29"/>
        <v>-</v>
      </c>
      <c r="P437" s="245" t="str">
        <f t="shared" si="29"/>
        <v>-</v>
      </c>
      <c r="Q437" s="245" t="str">
        <f t="shared" si="29"/>
        <v>-</v>
      </c>
      <c r="R437" s="108">
        <f>SUM(Tableau8[[#This Row],[Indicative
     /PPE]:[Autre]])</f>
        <v>0</v>
      </c>
      <c r="S437" s="110">
        <f>[1]OBV!F65</f>
        <v>602</v>
      </c>
      <c r="T437" s="110">
        <f>[1]OBV!G65</f>
        <v>0</v>
      </c>
      <c r="U437" s="110">
        <f>[1]OBV!H65</f>
        <v>0</v>
      </c>
      <c r="V437" s="110">
        <f>[1]OBV!I65</f>
        <v>0</v>
      </c>
      <c r="W437" s="110">
        <f>[1]OBV!J65</f>
        <v>0</v>
      </c>
      <c r="X437" s="109">
        <f t="shared" si="23"/>
        <v>602</v>
      </c>
      <c r="Y437" s="89" t="s">
        <v>0</v>
      </c>
      <c r="Z437" s="89" t="s">
        <v>0</v>
      </c>
      <c r="AA437" s="89" t="s">
        <v>0</v>
      </c>
      <c r="AB437" s="91" t="s">
        <v>0</v>
      </c>
      <c r="AC437" s="110">
        <f>[1]OBV!L65</f>
        <v>0</v>
      </c>
      <c r="AD437" s="110">
        <f>[1]OBV!M65</f>
        <v>0</v>
      </c>
      <c r="AE437" s="110">
        <f>[1]OBV!N65</f>
        <v>0</v>
      </c>
      <c r="AF437" s="110">
        <f t="shared" si="24"/>
        <v>0</v>
      </c>
      <c r="AG437" s="92"/>
      <c r="AH437" s="111">
        <v>0</v>
      </c>
      <c r="AI437" s="111">
        <f>[1]OBV!P65</f>
        <v>0</v>
      </c>
      <c r="AJ437" s="111">
        <f>[1]OBV!Q65</f>
        <v>0</v>
      </c>
      <c r="AK437" s="111">
        <f>[1]OBV!R65</f>
        <v>815000</v>
      </c>
      <c r="AL437" s="95"/>
      <c r="AM437" s="258" t="str">
        <f>[1]OBV!S65</f>
        <v>Dubois Laurent et Gessler Maria</v>
      </c>
      <c r="AN437" s="157" t="str">
        <f>[1]OBV!U65</f>
        <v>Vendu</v>
      </c>
      <c r="AO437" s="97">
        <f>[1]OBV!V65</f>
        <v>41992</v>
      </c>
      <c r="AP437" s="158" t="s">
        <v>0</v>
      </c>
      <c r="AQ437" s="212" t="str">
        <f>[1]OBV!W65</f>
        <v>-</v>
      </c>
      <c r="AR437" s="100"/>
      <c r="AS437" s="101" t="str">
        <f>Tableau8[[#This Row],[Adresse]]</f>
        <v>Route de l'Orée du Bois 41</v>
      </c>
      <c r="AT437" s="102"/>
      <c r="AU437" s="103"/>
      <c r="AV437" s="104"/>
      <c r="AW437" s="105"/>
      <c r="AX437" s="106"/>
      <c r="AY437" s="106"/>
      <c r="AZ437" s="106"/>
      <c r="BA437" s="106"/>
      <c r="BB437" s="103"/>
      <c r="BC437" s="106"/>
      <c r="BD437" s="106"/>
      <c r="BE437" s="106"/>
      <c r="BF437" s="106"/>
      <c r="BG437" s="106"/>
      <c r="BH437" s="106"/>
      <c r="BI437" s="106"/>
    </row>
    <row r="438" spans="1:61" ht="13.5" customHeight="1" thickBot="1" x14ac:dyDescent="0.25">
      <c r="A438" s="82"/>
      <c r="B438" s="83"/>
      <c r="C438" s="153" t="str">
        <f>[1]OBV!D66</f>
        <v>Route de l'Orée du Bois 42</v>
      </c>
      <c r="D438" s="153" t="str">
        <f t="shared" si="28"/>
        <v>La Chaux-de-Fonds</v>
      </c>
      <c r="E438" s="85" t="str">
        <f t="shared" si="28"/>
        <v>L'Orée du Bois │ côté jardin</v>
      </c>
      <c r="F438" s="85" t="str">
        <f>[1]OBV!A66</f>
        <v>0058-24</v>
      </c>
      <c r="G438" s="86">
        <f>[1]OBV!B66</f>
        <v>17751</v>
      </c>
      <c r="H438" s="153" t="str">
        <f>[1]OBV!C66</f>
        <v>Villa individuelle</v>
      </c>
      <c r="I438" s="157">
        <v>2</v>
      </c>
      <c r="J438" s="113" t="s">
        <v>0</v>
      </c>
      <c r="K438" s="220">
        <f>[1]OBV!E66</f>
        <v>5.5</v>
      </c>
      <c r="L438" s="88"/>
      <c r="M438" s="245" t="str">
        <f t="shared" si="29"/>
        <v>-</v>
      </c>
      <c r="N438" s="245" t="str">
        <f t="shared" si="29"/>
        <v>-</v>
      </c>
      <c r="O438" s="245" t="str">
        <f t="shared" si="29"/>
        <v>-</v>
      </c>
      <c r="P438" s="245" t="str">
        <f t="shared" si="29"/>
        <v>-</v>
      </c>
      <c r="Q438" s="245" t="str">
        <f t="shared" si="29"/>
        <v>-</v>
      </c>
      <c r="R438" s="108">
        <f>SUM(Tableau8[[#This Row],[Indicative
     /PPE]:[Autre]])</f>
        <v>0</v>
      </c>
      <c r="S438" s="110">
        <f>[1]OBV!F66</f>
        <v>879</v>
      </c>
      <c r="T438" s="110">
        <f>[1]OBV!G66</f>
        <v>0</v>
      </c>
      <c r="U438" s="110">
        <f>[1]OBV!H66</f>
        <v>0</v>
      </c>
      <c r="V438" s="110">
        <f>[1]OBV!I66</f>
        <v>0</v>
      </c>
      <c r="W438" s="110">
        <f>[1]OBV!J66</f>
        <v>0</v>
      </c>
      <c r="X438" s="109">
        <f t="shared" si="23"/>
        <v>879</v>
      </c>
      <c r="Y438" s="89" t="s">
        <v>0</v>
      </c>
      <c r="Z438" s="89" t="s">
        <v>0</v>
      </c>
      <c r="AA438" s="89" t="s">
        <v>0</v>
      </c>
      <c r="AB438" s="91" t="s">
        <v>0</v>
      </c>
      <c r="AC438" s="110">
        <f>[1]OBV!L66</f>
        <v>0</v>
      </c>
      <c r="AD438" s="110">
        <f>[1]OBV!M66</f>
        <v>0</v>
      </c>
      <c r="AE438" s="110">
        <f>[1]OBV!N66</f>
        <v>0</v>
      </c>
      <c r="AF438" s="110">
        <f t="shared" si="24"/>
        <v>0</v>
      </c>
      <c r="AG438" s="92"/>
      <c r="AH438" s="111">
        <v>0</v>
      </c>
      <c r="AI438" s="111">
        <f>[1]OBV!P66</f>
        <v>220000</v>
      </c>
      <c r="AJ438" s="111">
        <f>[1]OBV!Q66</f>
        <v>0</v>
      </c>
      <c r="AK438" s="111">
        <f>[1]OBV!R66</f>
        <v>220000</v>
      </c>
      <c r="AL438" s="95"/>
      <c r="AM438" s="258" t="str">
        <f>[1]OBV!S66</f>
        <v>-</v>
      </c>
      <c r="AN438" s="157" t="str">
        <f>[1]OBV!U66</f>
        <v>A vendre</v>
      </c>
      <c r="AO438" s="97">
        <f>[1]OBV!V66</f>
        <v>43378</v>
      </c>
      <c r="AP438" s="158" t="s">
        <v>0</v>
      </c>
      <c r="AQ438" s="212" t="str">
        <f>[1]OBV!W66</f>
        <v>EJ prévisionnelle: aujourd'hui  + 15 mois !</v>
      </c>
      <c r="AR438" s="100"/>
      <c r="AS438" s="101" t="str">
        <f>Tableau8[[#This Row],[Adresse]]</f>
        <v>Route de l'Orée du Bois 42</v>
      </c>
      <c r="AT438" s="102"/>
      <c r="AU438" s="103"/>
      <c r="AV438" s="104"/>
      <c r="AW438" s="105"/>
      <c r="AX438" s="106"/>
      <c r="AY438" s="106"/>
      <c r="AZ438" s="106"/>
      <c r="BA438" s="106"/>
      <c r="BB438" s="103"/>
      <c r="BC438" s="106"/>
      <c r="BD438" s="106"/>
      <c r="BE438" s="106"/>
      <c r="BF438" s="106"/>
      <c r="BG438" s="106"/>
      <c r="BH438" s="106"/>
      <c r="BI438" s="106"/>
    </row>
    <row r="439" spans="1:61" ht="13.5" customHeight="1" thickBot="1" x14ac:dyDescent="0.25">
      <c r="A439" s="82"/>
      <c r="B439" s="83"/>
      <c r="C439" s="153" t="str">
        <f>[1]OBV!D67</f>
        <v>Route de l'Orée du Bois 43</v>
      </c>
      <c r="D439" s="153" t="str">
        <f t="shared" si="28"/>
        <v>La Chaux-de-Fonds</v>
      </c>
      <c r="E439" s="85" t="str">
        <f t="shared" si="28"/>
        <v>L'Orée du Bois │ côté jardin</v>
      </c>
      <c r="F439" s="85" t="str">
        <f>[1]OBV!A67</f>
        <v>0058-25</v>
      </c>
      <c r="G439" s="86">
        <f>[1]OBV!B67</f>
        <v>17782</v>
      </c>
      <c r="H439" s="153" t="str">
        <f>[1]OBV!C67</f>
        <v>Villa individuelle</v>
      </c>
      <c r="I439" s="157">
        <v>2</v>
      </c>
      <c r="J439" s="113" t="s">
        <v>0</v>
      </c>
      <c r="K439" s="220">
        <f>[1]OBV!E67</f>
        <v>5.5</v>
      </c>
      <c r="L439" s="88"/>
      <c r="M439" s="245" t="str">
        <f t="shared" si="29"/>
        <v>-</v>
      </c>
      <c r="N439" s="245" t="str">
        <f t="shared" si="29"/>
        <v>-</v>
      </c>
      <c r="O439" s="245" t="str">
        <f t="shared" si="29"/>
        <v>-</v>
      </c>
      <c r="P439" s="245" t="str">
        <f t="shared" si="29"/>
        <v>-</v>
      </c>
      <c r="Q439" s="245" t="str">
        <f t="shared" si="29"/>
        <v>-</v>
      </c>
      <c r="R439" s="108">
        <f>SUM(Tableau8[[#This Row],[Indicative
     /PPE]:[Autre]])</f>
        <v>0</v>
      </c>
      <c r="S439" s="110">
        <f>[1]OBV!F67</f>
        <v>621</v>
      </c>
      <c r="T439" s="110">
        <f>[1]OBV!G67</f>
        <v>0</v>
      </c>
      <c r="U439" s="110">
        <f>[1]OBV!H67</f>
        <v>0</v>
      </c>
      <c r="V439" s="110">
        <f>[1]OBV!I67</f>
        <v>0</v>
      </c>
      <c r="W439" s="110">
        <f>[1]OBV!J67</f>
        <v>0</v>
      </c>
      <c r="X439" s="109">
        <f t="shared" si="23"/>
        <v>621</v>
      </c>
      <c r="Y439" s="89" t="s">
        <v>0</v>
      </c>
      <c r="Z439" s="89" t="s">
        <v>0</v>
      </c>
      <c r="AA439" s="89" t="s">
        <v>0</v>
      </c>
      <c r="AB439" s="91" t="s">
        <v>0</v>
      </c>
      <c r="AC439" s="110">
        <f>[1]OBV!L67</f>
        <v>0</v>
      </c>
      <c r="AD439" s="110">
        <f>[1]OBV!M67</f>
        <v>0</v>
      </c>
      <c r="AE439" s="110">
        <f>[1]OBV!N67</f>
        <v>0</v>
      </c>
      <c r="AF439" s="110">
        <f t="shared" si="24"/>
        <v>0</v>
      </c>
      <c r="AG439" s="92"/>
      <c r="AH439" s="111">
        <v>0</v>
      </c>
      <c r="AI439" s="111">
        <f>[1]OBV!P67</f>
        <v>180000</v>
      </c>
      <c r="AJ439" s="111">
        <f>[1]OBV!Q67</f>
        <v>0</v>
      </c>
      <c r="AK439" s="111">
        <f>[1]OBV!R67</f>
        <v>180000</v>
      </c>
      <c r="AL439" s="95"/>
      <c r="AM439" s="258" t="str">
        <f>[1]OBV!S67</f>
        <v>-</v>
      </c>
      <c r="AN439" s="157" t="str">
        <f>[1]OBV!U67</f>
        <v>A vendre</v>
      </c>
      <c r="AO439" s="97" t="str">
        <f>[1]OBV!V67</f>
        <v>A déterminer</v>
      </c>
      <c r="AP439" s="158" t="s">
        <v>0</v>
      </c>
      <c r="AQ439" s="212" t="str">
        <f>[1]OBV!W67</f>
        <v>EJ prévisionnelle: aujourd'hui  + 15 mois !</v>
      </c>
      <c r="AR439" s="100"/>
      <c r="AS439" s="101" t="str">
        <f>Tableau8[[#This Row],[Adresse]]</f>
        <v>Route de l'Orée du Bois 43</v>
      </c>
      <c r="AT439" s="102"/>
      <c r="AU439" s="103"/>
      <c r="AV439" s="104"/>
      <c r="AW439" s="105"/>
      <c r="AX439" s="106"/>
      <c r="AY439" s="106"/>
      <c r="AZ439" s="106"/>
      <c r="BA439" s="106"/>
      <c r="BB439" s="103"/>
      <c r="BC439" s="106"/>
      <c r="BD439" s="106"/>
      <c r="BE439" s="106"/>
      <c r="BF439" s="106"/>
      <c r="BG439" s="106"/>
      <c r="BH439" s="106"/>
      <c r="BI439" s="106"/>
    </row>
    <row r="440" spans="1:61" ht="13.5" customHeight="1" thickBot="1" x14ac:dyDescent="0.25">
      <c r="A440" s="82"/>
      <c r="B440" s="83"/>
      <c r="C440" s="153" t="str">
        <f>[1]OBV!D68</f>
        <v>Route de l'Orée du Bois 44</v>
      </c>
      <c r="D440" s="153" t="str">
        <f t="shared" si="28"/>
        <v>La Chaux-de-Fonds</v>
      </c>
      <c r="E440" s="85" t="str">
        <f t="shared" si="28"/>
        <v>L'Orée du Bois │ côté jardin</v>
      </c>
      <c r="F440" s="85" t="str">
        <f>[1]OBV!A68</f>
        <v>0058-26</v>
      </c>
      <c r="G440" s="86">
        <f>[1]OBV!B68</f>
        <v>17752</v>
      </c>
      <c r="H440" s="153" t="str">
        <f>[1]OBV!C68</f>
        <v>Villa individuelle</v>
      </c>
      <c r="I440" s="157">
        <v>2</v>
      </c>
      <c r="J440" s="113" t="s">
        <v>0</v>
      </c>
      <c r="K440" s="220">
        <f>[1]OBV!E68</f>
        <v>5.5</v>
      </c>
      <c r="L440" s="88"/>
      <c r="M440" s="245" t="str">
        <f t="shared" si="29"/>
        <v>-</v>
      </c>
      <c r="N440" s="245" t="str">
        <f t="shared" si="29"/>
        <v>-</v>
      </c>
      <c r="O440" s="245" t="str">
        <f t="shared" si="29"/>
        <v>-</v>
      </c>
      <c r="P440" s="245" t="str">
        <f t="shared" si="29"/>
        <v>-</v>
      </c>
      <c r="Q440" s="245" t="str">
        <f t="shared" si="29"/>
        <v>-</v>
      </c>
      <c r="R440" s="108">
        <f>SUM(Tableau8[[#This Row],[Indicative
     /PPE]:[Autre]])</f>
        <v>0</v>
      </c>
      <c r="S440" s="110">
        <f>[1]OBV!F68</f>
        <v>909</v>
      </c>
      <c r="T440" s="110">
        <f>[1]OBV!G68</f>
        <v>0</v>
      </c>
      <c r="U440" s="110">
        <f>[1]OBV!H68</f>
        <v>0</v>
      </c>
      <c r="V440" s="110">
        <f>[1]OBV!I68</f>
        <v>0</v>
      </c>
      <c r="W440" s="110">
        <f>[1]OBV!J68</f>
        <v>0</v>
      </c>
      <c r="X440" s="109">
        <f t="shared" si="23"/>
        <v>909</v>
      </c>
      <c r="Y440" s="89" t="s">
        <v>0</v>
      </c>
      <c r="Z440" s="89" t="s">
        <v>0</v>
      </c>
      <c r="AA440" s="89" t="s">
        <v>0</v>
      </c>
      <c r="AB440" s="91" t="s">
        <v>0</v>
      </c>
      <c r="AC440" s="110">
        <f>[1]OBV!L68</f>
        <v>0</v>
      </c>
      <c r="AD440" s="110">
        <f>[1]OBV!M68</f>
        <v>0</v>
      </c>
      <c r="AE440" s="110">
        <f>[1]OBV!N68</f>
        <v>0</v>
      </c>
      <c r="AF440" s="110">
        <f t="shared" si="24"/>
        <v>0</v>
      </c>
      <c r="AG440" s="92"/>
      <c r="AH440" s="111">
        <v>0</v>
      </c>
      <c r="AI440" s="111">
        <f>[1]OBV!P68</f>
        <v>0</v>
      </c>
      <c r="AJ440" s="111">
        <f>[1]OBV!Q68</f>
        <v>0</v>
      </c>
      <c r="AK440" s="111">
        <f>[1]OBV!R68</f>
        <v>968000</v>
      </c>
      <c r="AL440" s="95"/>
      <c r="AM440" s="258" t="str">
        <f>[1]OBV!S68</f>
        <v xml:space="preserve">Faneca Laure et Johann </v>
      </c>
      <c r="AN440" s="157" t="str">
        <f>[1]OBV!U68</f>
        <v>Vendu</v>
      </c>
      <c r="AO440" s="97">
        <f>[1]OBV!V68</f>
        <v>42094</v>
      </c>
      <c r="AP440" s="158" t="s">
        <v>0</v>
      </c>
      <c r="AQ440" s="212" t="str">
        <f>[1]OBV!W68</f>
        <v>-</v>
      </c>
      <c r="AR440" s="100"/>
      <c r="AS440" s="101" t="str">
        <f>Tableau8[[#This Row],[Adresse]]</f>
        <v>Route de l'Orée du Bois 44</v>
      </c>
      <c r="AT440" s="102"/>
      <c r="AU440" s="103"/>
      <c r="AV440" s="104"/>
      <c r="AW440" s="105"/>
      <c r="AX440" s="106"/>
      <c r="AY440" s="106"/>
      <c r="AZ440" s="106"/>
      <c r="BA440" s="106"/>
      <c r="BB440" s="103"/>
      <c r="BC440" s="106"/>
      <c r="BD440" s="106"/>
      <c r="BE440" s="106"/>
      <c r="BF440" s="106"/>
      <c r="BG440" s="106"/>
      <c r="BH440" s="106"/>
      <c r="BI440" s="106"/>
    </row>
    <row r="441" spans="1:61" ht="13.5" customHeight="1" thickBot="1" x14ac:dyDescent="0.25">
      <c r="A441" s="82"/>
      <c r="B441" s="83"/>
      <c r="C441" s="153" t="str">
        <f>[1]OBV!D69</f>
        <v>Route de l'Orée du Bois 45</v>
      </c>
      <c r="D441" s="153" t="str">
        <f t="shared" si="28"/>
        <v>La Chaux-de-Fonds</v>
      </c>
      <c r="E441" s="85" t="str">
        <f t="shared" si="28"/>
        <v>L'Orée du Bois │ côté jardin</v>
      </c>
      <c r="F441" s="85" t="str">
        <f>[1]OBV!A69</f>
        <v>0058-27</v>
      </c>
      <c r="G441" s="86">
        <f>[1]OBV!B69</f>
        <v>17753</v>
      </c>
      <c r="H441" s="153" t="str">
        <f>[1]OBV!C69</f>
        <v>Villa individuelle</v>
      </c>
      <c r="I441" s="157">
        <v>2</v>
      </c>
      <c r="J441" s="113" t="s">
        <v>0</v>
      </c>
      <c r="K441" s="220">
        <f>[1]OBV!E69</f>
        <v>5.5</v>
      </c>
      <c r="L441" s="88"/>
      <c r="M441" s="245" t="str">
        <f t="shared" si="29"/>
        <v>-</v>
      </c>
      <c r="N441" s="245" t="str">
        <f t="shared" si="29"/>
        <v>-</v>
      </c>
      <c r="O441" s="245" t="str">
        <f t="shared" si="29"/>
        <v>-</v>
      </c>
      <c r="P441" s="245" t="str">
        <f t="shared" si="29"/>
        <v>-</v>
      </c>
      <c r="Q441" s="245" t="str">
        <f t="shared" si="29"/>
        <v>-</v>
      </c>
      <c r="R441" s="108">
        <f>SUM(Tableau8[[#This Row],[Indicative
     /PPE]:[Autre]])</f>
        <v>0</v>
      </c>
      <c r="S441" s="110">
        <f>[1]OBV!F69</f>
        <v>1144</v>
      </c>
      <c r="T441" s="110">
        <f>[1]OBV!G69</f>
        <v>0</v>
      </c>
      <c r="U441" s="110">
        <f>[1]OBV!H69</f>
        <v>0</v>
      </c>
      <c r="V441" s="110">
        <f>[1]OBV!I69</f>
        <v>0</v>
      </c>
      <c r="W441" s="110">
        <f>[1]OBV!J69</f>
        <v>0</v>
      </c>
      <c r="X441" s="109">
        <f t="shared" si="23"/>
        <v>1144</v>
      </c>
      <c r="Y441" s="89" t="s">
        <v>0</v>
      </c>
      <c r="Z441" s="89" t="s">
        <v>0</v>
      </c>
      <c r="AA441" s="89" t="s">
        <v>0</v>
      </c>
      <c r="AB441" s="91" t="s">
        <v>0</v>
      </c>
      <c r="AC441" s="110">
        <f>[1]OBV!L69</f>
        <v>0</v>
      </c>
      <c r="AD441" s="110">
        <f>[1]OBV!M69</f>
        <v>0</v>
      </c>
      <c r="AE441" s="110">
        <f>[1]OBV!N69</f>
        <v>0</v>
      </c>
      <c r="AF441" s="110">
        <f t="shared" si="24"/>
        <v>0</v>
      </c>
      <c r="AG441" s="92"/>
      <c r="AH441" s="111">
        <v>0</v>
      </c>
      <c r="AI441" s="111">
        <f>[1]OBV!P69</f>
        <v>265000</v>
      </c>
      <c r="AJ441" s="111">
        <f>[1]OBV!Q69</f>
        <v>0</v>
      </c>
      <c r="AK441" s="111">
        <f>[1]OBV!R69</f>
        <v>265000</v>
      </c>
      <c r="AL441" s="95"/>
      <c r="AM441" s="258" t="str">
        <f>[1]OBV!S69</f>
        <v>Stock de matériel/terre - Egermini Mauro</v>
      </c>
      <c r="AN441" s="157" t="str">
        <f>[1]OBV!U69</f>
        <v>Pré réservé</v>
      </c>
      <c r="AO441" s="97">
        <f>[1]OBV!V69</f>
        <v>43378</v>
      </c>
      <c r="AP441" s="158" t="s">
        <v>0</v>
      </c>
      <c r="AQ441" s="212" t="str">
        <f>[1]OBV!W69</f>
        <v>EJ prévisionnelle: aujourd'hui  + 15 mois !</v>
      </c>
      <c r="AR441" s="100"/>
      <c r="AS441" s="101" t="str">
        <f>Tableau8[[#This Row],[Adresse]]</f>
        <v>Route de l'Orée du Bois 45</v>
      </c>
      <c r="AT441" s="102"/>
      <c r="AU441" s="103"/>
      <c r="AV441" s="104"/>
      <c r="AW441" s="105"/>
      <c r="AX441" s="106"/>
      <c r="AY441" s="106"/>
      <c r="AZ441" s="106"/>
      <c r="BA441" s="106"/>
      <c r="BB441" s="103"/>
      <c r="BC441" s="106"/>
      <c r="BD441" s="106"/>
      <c r="BE441" s="106"/>
      <c r="BF441" s="106"/>
      <c r="BG441" s="106"/>
      <c r="BH441" s="106"/>
      <c r="BI441" s="106"/>
    </row>
    <row r="442" spans="1:61" ht="13.5" customHeight="1" thickBot="1" x14ac:dyDescent="0.25">
      <c r="A442" s="82"/>
      <c r="B442" s="83"/>
      <c r="C442" s="153" t="str">
        <f>[1]OBV!D70</f>
        <v>Route de l'Orée du Bois 46</v>
      </c>
      <c r="D442" s="153" t="str">
        <f t="shared" si="28"/>
        <v>La Chaux-de-Fonds</v>
      </c>
      <c r="E442" s="85" t="str">
        <f t="shared" si="28"/>
        <v>L'Orée du Bois │ côté jardin</v>
      </c>
      <c r="F442" s="85" t="str">
        <f>[1]OBV!A70</f>
        <v>0058-28</v>
      </c>
      <c r="G442" s="86">
        <f>[1]OBV!B70</f>
        <v>17754</v>
      </c>
      <c r="H442" s="153" t="str">
        <f>[1]OBV!C70</f>
        <v>Villa individuelle</v>
      </c>
      <c r="I442" s="157">
        <v>2</v>
      </c>
      <c r="J442" s="113" t="s">
        <v>0</v>
      </c>
      <c r="K442" s="220">
        <f>[1]OBV!E70</f>
        <v>5.5</v>
      </c>
      <c r="L442" s="88"/>
      <c r="M442" s="245" t="str">
        <f t="shared" si="29"/>
        <v>-</v>
      </c>
      <c r="N442" s="245" t="str">
        <f t="shared" si="29"/>
        <v>-</v>
      </c>
      <c r="O442" s="245" t="str">
        <f t="shared" si="29"/>
        <v>-</v>
      </c>
      <c r="P442" s="245" t="str">
        <f t="shared" si="29"/>
        <v>-</v>
      </c>
      <c r="Q442" s="245" t="str">
        <f t="shared" si="29"/>
        <v>-</v>
      </c>
      <c r="R442" s="108">
        <f>SUM(Tableau8[[#This Row],[Indicative
     /PPE]:[Autre]])</f>
        <v>0</v>
      </c>
      <c r="S442" s="110">
        <f>[1]OBV!F70</f>
        <v>1562</v>
      </c>
      <c r="T442" s="110">
        <f>[1]OBV!G70</f>
        <v>0</v>
      </c>
      <c r="U442" s="110">
        <f>[1]OBV!H70</f>
        <v>0</v>
      </c>
      <c r="V442" s="110">
        <f>[1]OBV!I70</f>
        <v>0</v>
      </c>
      <c r="W442" s="110">
        <f>[1]OBV!J70</f>
        <v>0</v>
      </c>
      <c r="X442" s="109">
        <f t="shared" si="23"/>
        <v>1562</v>
      </c>
      <c r="Y442" s="89" t="s">
        <v>0</v>
      </c>
      <c r="Z442" s="89" t="s">
        <v>0</v>
      </c>
      <c r="AA442" s="89" t="s">
        <v>0</v>
      </c>
      <c r="AB442" s="91" t="s">
        <v>0</v>
      </c>
      <c r="AC442" s="110">
        <f>[1]OBV!L70</f>
        <v>0</v>
      </c>
      <c r="AD442" s="110">
        <f>[1]OBV!M70</f>
        <v>0</v>
      </c>
      <c r="AE442" s="110">
        <f>[1]OBV!N70</f>
        <v>0</v>
      </c>
      <c r="AF442" s="110">
        <f t="shared" si="24"/>
        <v>0</v>
      </c>
      <c r="AG442" s="92"/>
      <c r="AH442" s="111">
        <v>0</v>
      </c>
      <c r="AI442" s="111">
        <f>[1]OBV!P70</f>
        <v>0</v>
      </c>
      <c r="AJ442" s="111">
        <f>[1]OBV!Q70</f>
        <v>0</v>
      </c>
      <c r="AK442" s="111">
        <f>[1]OBV!R70</f>
        <v>1900000</v>
      </c>
      <c r="AL442" s="95"/>
      <c r="AM442" s="258" t="str">
        <f>[1]OBV!S70</f>
        <v>Papace Cosimo et Isabel Maria</v>
      </c>
      <c r="AN442" s="157" t="str">
        <f>[1]OBV!U70</f>
        <v>Vendu</v>
      </c>
      <c r="AO442" s="97">
        <f>[1]OBV!V70</f>
        <v>42613</v>
      </c>
      <c r="AP442" s="158" t="s">
        <v>0</v>
      </c>
      <c r="AQ442" s="212" t="str">
        <f>[1]OBV!W70</f>
        <v>Technicien: Joao Reis-Rodrigues│Secrétariat: Sylvie Mayer</v>
      </c>
      <c r="AR442" s="100"/>
      <c r="AS442" s="101" t="str">
        <f>Tableau8[[#This Row],[Adresse]]</f>
        <v>Route de l'Orée du Bois 46</v>
      </c>
      <c r="AT442" s="102"/>
      <c r="AU442" s="103"/>
      <c r="AV442" s="104"/>
      <c r="AW442" s="105"/>
      <c r="AX442" s="106"/>
      <c r="AY442" s="106"/>
      <c r="AZ442" s="106"/>
      <c r="BA442" s="106"/>
      <c r="BB442" s="103"/>
      <c r="BC442" s="106"/>
      <c r="BD442" s="106"/>
      <c r="BE442" s="106"/>
      <c r="BF442" s="106"/>
      <c r="BG442" s="106"/>
      <c r="BH442" s="106"/>
      <c r="BI442" s="106"/>
    </row>
    <row r="443" spans="1:61" ht="13.5" customHeight="1" thickBot="1" x14ac:dyDescent="0.25">
      <c r="A443" s="82"/>
      <c r="B443" s="83"/>
      <c r="C443" s="153" t="str">
        <f>[1]OBV!D71</f>
        <v>Route de l'Orée du Bois 47</v>
      </c>
      <c r="D443" s="153" t="str">
        <f t="shared" si="28"/>
        <v>La Chaux-de-Fonds</v>
      </c>
      <c r="E443" s="85" t="str">
        <f t="shared" si="28"/>
        <v>L'Orée du Bois │ côté jardin</v>
      </c>
      <c r="F443" s="85" t="str">
        <f>[1]OBV!A71</f>
        <v>0058-29</v>
      </c>
      <c r="G443" s="86">
        <f>[1]OBV!B71</f>
        <v>17755</v>
      </c>
      <c r="H443" s="153" t="str">
        <f>[1]OBV!C71</f>
        <v>Villa individuelle</v>
      </c>
      <c r="I443" s="157">
        <v>2</v>
      </c>
      <c r="J443" s="113" t="s">
        <v>0</v>
      </c>
      <c r="K443" s="220">
        <f>[1]OBV!E71</f>
        <v>5.5</v>
      </c>
      <c r="L443" s="88"/>
      <c r="M443" s="245" t="str">
        <f t="shared" si="29"/>
        <v>-</v>
      </c>
      <c r="N443" s="245" t="str">
        <f t="shared" si="29"/>
        <v>-</v>
      </c>
      <c r="O443" s="245" t="str">
        <f t="shared" si="29"/>
        <v>-</v>
      </c>
      <c r="P443" s="245" t="str">
        <f t="shared" si="29"/>
        <v>-</v>
      </c>
      <c r="Q443" s="245" t="str">
        <f t="shared" si="29"/>
        <v>-</v>
      </c>
      <c r="R443" s="108">
        <f>SUM(Tableau8[[#This Row],[Indicative
     /PPE]:[Autre]])</f>
        <v>0</v>
      </c>
      <c r="S443" s="110">
        <f>[1]OBV!F71</f>
        <v>583</v>
      </c>
      <c r="T443" s="110">
        <f>[1]OBV!G71</f>
        <v>0</v>
      </c>
      <c r="U443" s="110">
        <f>[1]OBV!H71</f>
        <v>0</v>
      </c>
      <c r="V443" s="110">
        <f>[1]OBV!I71</f>
        <v>0</v>
      </c>
      <c r="W443" s="110">
        <f>[1]OBV!J71</f>
        <v>0</v>
      </c>
      <c r="X443" s="109">
        <f t="shared" si="23"/>
        <v>583</v>
      </c>
      <c r="Y443" s="89" t="s">
        <v>0</v>
      </c>
      <c r="Z443" s="89" t="s">
        <v>0</v>
      </c>
      <c r="AA443" s="89" t="s">
        <v>0</v>
      </c>
      <c r="AB443" s="91" t="s">
        <v>0</v>
      </c>
      <c r="AC443" s="110">
        <f>[1]OBV!L71</f>
        <v>0</v>
      </c>
      <c r="AD443" s="110">
        <f>[1]OBV!M71</f>
        <v>0</v>
      </c>
      <c r="AE443" s="110">
        <f>[1]OBV!N71</f>
        <v>0</v>
      </c>
      <c r="AF443" s="110">
        <f t="shared" si="24"/>
        <v>0</v>
      </c>
      <c r="AG443" s="92"/>
      <c r="AH443" s="111">
        <v>0</v>
      </c>
      <c r="AI443" s="111">
        <f>[1]OBV!P71</f>
        <v>170000</v>
      </c>
      <c r="AJ443" s="111">
        <f>[1]OBV!Q71</f>
        <v>0</v>
      </c>
      <c r="AK443" s="111">
        <f>[1]OBV!R71</f>
        <v>170000</v>
      </c>
      <c r="AL443" s="95"/>
      <c r="AM443" s="258" t="str">
        <f>[1]OBV!S71</f>
        <v>Stock de matériel/terre - Beau-frère de M. Papace</v>
      </c>
      <c r="AN443" s="157" t="str">
        <f>[1]OBV!U71</f>
        <v>Pré réservé</v>
      </c>
      <c r="AO443" s="97">
        <f>[1]OBV!V71</f>
        <v>43378</v>
      </c>
      <c r="AP443" s="158" t="s">
        <v>0</v>
      </c>
      <c r="AQ443" s="212" t="str">
        <f>[1]OBV!W71</f>
        <v>EJ prévisionnelle: aujourd'hui  + 15 mois ! │ Technicien: Joao Reis-Rodrigues</v>
      </c>
      <c r="AR443" s="100"/>
      <c r="AS443" s="101" t="str">
        <f>Tableau8[[#This Row],[Adresse]]</f>
        <v>Route de l'Orée du Bois 47</v>
      </c>
      <c r="AT443" s="102"/>
      <c r="AU443" s="103"/>
      <c r="AV443" s="104"/>
      <c r="AW443" s="105"/>
      <c r="AX443" s="106"/>
      <c r="AY443" s="106"/>
      <c r="AZ443" s="106"/>
      <c r="BA443" s="106"/>
      <c r="BB443" s="103"/>
      <c r="BC443" s="106"/>
      <c r="BD443" s="106"/>
      <c r="BE443" s="106"/>
      <c r="BF443" s="106" t="s">
        <v>917</v>
      </c>
      <c r="BG443" s="106"/>
      <c r="BH443" s="106"/>
      <c r="BI443" s="106"/>
    </row>
    <row r="444" spans="1:61" ht="13.5" customHeight="1" thickBot="1" x14ac:dyDescent="0.25">
      <c r="A444" s="82"/>
      <c r="B444" s="83"/>
      <c r="C444" s="153" t="str">
        <f>[1]OBV!D72</f>
        <v>Route de l'Orée du Bois 48</v>
      </c>
      <c r="D444" s="153" t="str">
        <f t="shared" si="28"/>
        <v>La Chaux-de-Fonds</v>
      </c>
      <c r="E444" s="85" t="str">
        <f>E443</f>
        <v>L'Orée du Bois │ côté jardin</v>
      </c>
      <c r="F444" s="85" t="str">
        <f>[1]OBV!A72</f>
        <v>0058-30</v>
      </c>
      <c r="G444" s="86">
        <f>[1]OBV!B72</f>
        <v>19490</v>
      </c>
      <c r="H444" s="153" t="str">
        <f>[1]OBV!C72</f>
        <v>Villa mitoyenne</v>
      </c>
      <c r="I444" s="157">
        <v>2</v>
      </c>
      <c r="J444" s="113" t="s">
        <v>0</v>
      </c>
      <c r="K444" s="220">
        <f>[1]OBV!E72</f>
        <v>4.5</v>
      </c>
      <c r="L444" s="88"/>
      <c r="M444" s="245" t="str">
        <f t="shared" si="29"/>
        <v>-</v>
      </c>
      <c r="N444" s="245" t="str">
        <f t="shared" si="29"/>
        <v>-</v>
      </c>
      <c r="O444" s="245" t="str">
        <f t="shared" si="29"/>
        <v>-</v>
      </c>
      <c r="P444" s="245" t="str">
        <f t="shared" si="29"/>
        <v>-</v>
      </c>
      <c r="Q444" s="245" t="str">
        <f t="shared" si="29"/>
        <v>-</v>
      </c>
      <c r="R444" s="108">
        <f>SUM(Tableau8[[#This Row],[Indicative
     /PPE]:[Autre]])</f>
        <v>0</v>
      </c>
      <c r="S444" s="110">
        <f>[1]OBV!F72</f>
        <v>460</v>
      </c>
      <c r="T444" s="110">
        <f>[1]OBV!G72</f>
        <v>0</v>
      </c>
      <c r="U444" s="110">
        <f>[1]OBV!H72</f>
        <v>0</v>
      </c>
      <c r="V444" s="110">
        <f>[1]OBV!I72</f>
        <v>0</v>
      </c>
      <c r="W444" s="110">
        <f>[1]OBV!J72</f>
        <v>0</v>
      </c>
      <c r="X444" s="109">
        <f t="shared" si="23"/>
        <v>460</v>
      </c>
      <c r="Y444" s="89" t="s">
        <v>0</v>
      </c>
      <c r="Z444" s="89" t="s">
        <v>0</v>
      </c>
      <c r="AA444" s="89" t="s">
        <v>0</v>
      </c>
      <c r="AB444" s="91" t="s">
        <v>0</v>
      </c>
      <c r="AC444" s="110">
        <f>[1]OBV!L72</f>
        <v>0</v>
      </c>
      <c r="AD444" s="110">
        <f>[1]OBV!M72</f>
        <v>0</v>
      </c>
      <c r="AE444" s="110">
        <f>[1]OBV!N72</f>
        <v>0</v>
      </c>
      <c r="AF444" s="110">
        <f t="shared" si="24"/>
        <v>0</v>
      </c>
      <c r="AG444" s="92"/>
      <c r="AH444" s="111">
        <v>0</v>
      </c>
      <c r="AI444" s="111">
        <f>[1]OBV!P72</f>
        <v>0</v>
      </c>
      <c r="AJ444" s="111">
        <f>[1]OBV!Q72</f>
        <v>0</v>
      </c>
      <c r="AK444" s="111">
        <f>[1]OBV!R72</f>
        <v>834500</v>
      </c>
      <c r="AL444" s="95"/>
      <c r="AM444" s="258" t="str">
        <f>[1]OBV!S72</f>
        <v>Barbier Valérie et Stéphane</v>
      </c>
      <c r="AN444" s="157" t="str">
        <f>[1]OBV!U72</f>
        <v>Vendu</v>
      </c>
      <c r="AO444" s="97">
        <f>[1]OBV!V72</f>
        <v>42551</v>
      </c>
      <c r="AP444" s="158" t="s">
        <v>0</v>
      </c>
      <c r="AQ444" s="212" t="str">
        <f>[1]OBV!W72</f>
        <v>Technicien: Joao Reis-Rodrigues</v>
      </c>
      <c r="AR444" s="100"/>
      <c r="AS444" s="101" t="str">
        <f>Tableau8[[#This Row],[Adresse]]</f>
        <v>Route de l'Orée du Bois 48</v>
      </c>
      <c r="AT444" s="102"/>
      <c r="AU444" s="103"/>
      <c r="AV444" s="104"/>
      <c r="AW444" s="105"/>
      <c r="AX444" s="106"/>
      <c r="AY444" s="106"/>
      <c r="AZ444" s="106"/>
      <c r="BA444" s="106"/>
      <c r="BB444" s="103"/>
      <c r="BC444" s="106"/>
      <c r="BD444" s="106"/>
      <c r="BE444" s="106"/>
      <c r="BF444" s="106" t="s">
        <v>917</v>
      </c>
      <c r="BG444" s="106"/>
      <c r="BH444" s="106"/>
      <c r="BI444" s="106"/>
    </row>
    <row r="445" spans="1:61" ht="13.5" customHeight="1" thickBot="1" x14ac:dyDescent="0.25">
      <c r="A445" s="82"/>
      <c r="B445" s="83"/>
      <c r="C445" s="153" t="str">
        <f>[1]OBV!D73</f>
        <v>Route de l'Orée du Bois 48 a</v>
      </c>
      <c r="D445" s="153" t="str">
        <f t="shared" si="28"/>
        <v>La Chaux-de-Fonds</v>
      </c>
      <c r="E445" s="85" t="str">
        <f t="shared" si="28"/>
        <v>L'Orée du Bois │ côté jardin</v>
      </c>
      <c r="F445" s="85" t="str">
        <f>[1]OBV!A73</f>
        <v>0058-30a</v>
      </c>
      <c r="G445" s="86">
        <f>[1]OBV!B73</f>
        <v>19491</v>
      </c>
      <c r="H445" s="153" t="str">
        <f>[1]OBV!C73</f>
        <v>Villa mitoyenne</v>
      </c>
      <c r="I445" s="157">
        <v>2</v>
      </c>
      <c r="J445" s="113" t="s">
        <v>0</v>
      </c>
      <c r="K445" s="220">
        <f>[1]OBV!E73</f>
        <v>4.5</v>
      </c>
      <c r="L445" s="88"/>
      <c r="M445" s="245" t="str">
        <f t="shared" si="29"/>
        <v>-</v>
      </c>
      <c r="N445" s="245" t="str">
        <f t="shared" si="29"/>
        <v>-</v>
      </c>
      <c r="O445" s="245" t="str">
        <f t="shared" si="29"/>
        <v>-</v>
      </c>
      <c r="P445" s="245" t="str">
        <f t="shared" si="29"/>
        <v>-</v>
      </c>
      <c r="Q445" s="245" t="str">
        <f t="shared" si="29"/>
        <v>-</v>
      </c>
      <c r="R445" s="108">
        <f>SUM(Tableau8[[#This Row],[Indicative
     /PPE]:[Autre]])</f>
        <v>0</v>
      </c>
      <c r="S445" s="110">
        <f>[1]OBV!F73</f>
        <v>456</v>
      </c>
      <c r="T445" s="110">
        <f>[1]OBV!G73</f>
        <v>0</v>
      </c>
      <c r="U445" s="110">
        <f>[1]OBV!H73</f>
        <v>0</v>
      </c>
      <c r="V445" s="110">
        <f>[1]OBV!I73</f>
        <v>0</v>
      </c>
      <c r="W445" s="110">
        <f>[1]OBV!J73</f>
        <v>0</v>
      </c>
      <c r="X445" s="109">
        <f t="shared" si="23"/>
        <v>456</v>
      </c>
      <c r="Y445" s="89" t="s">
        <v>0</v>
      </c>
      <c r="Z445" s="89" t="s">
        <v>0</v>
      </c>
      <c r="AA445" s="89" t="s">
        <v>0</v>
      </c>
      <c r="AB445" s="91" t="s">
        <v>0</v>
      </c>
      <c r="AC445" s="110">
        <f>[1]OBV!L73</f>
        <v>0</v>
      </c>
      <c r="AD445" s="110">
        <f>[1]OBV!M73</f>
        <v>0</v>
      </c>
      <c r="AE445" s="110">
        <f>[1]OBV!N73</f>
        <v>0</v>
      </c>
      <c r="AF445" s="110">
        <f t="shared" si="24"/>
        <v>0</v>
      </c>
      <c r="AG445" s="92"/>
      <c r="AH445" s="111">
        <v>0</v>
      </c>
      <c r="AI445" s="111">
        <f>[1]OBV!P73</f>
        <v>0</v>
      </c>
      <c r="AJ445" s="111">
        <f>[1]OBV!Q73</f>
        <v>0</v>
      </c>
      <c r="AK445" s="111">
        <f>[1]OBV!R73</f>
        <v>795000</v>
      </c>
      <c r="AL445" s="95"/>
      <c r="AM445" s="258" t="str">
        <f>[1]OBV!S73</f>
        <v>Widmer Laurence</v>
      </c>
      <c r="AN445" s="157" t="str">
        <f>[1]OBV!U73</f>
        <v>Vendu</v>
      </c>
      <c r="AO445" s="97">
        <f>[1]OBV!V73</f>
        <v>42551</v>
      </c>
      <c r="AP445" s="158" t="s">
        <v>0</v>
      </c>
      <c r="AQ445" s="212" t="str">
        <f>[1]OBV!W73</f>
        <v>Technicien: Joao Reis-Rodrigues</v>
      </c>
      <c r="AR445" s="100"/>
      <c r="AS445" s="101" t="str">
        <f>Tableau8[[#This Row],[Adresse]]</f>
        <v>Route de l'Orée du Bois 48 a</v>
      </c>
      <c r="AT445" s="102"/>
      <c r="AU445" s="103"/>
      <c r="AV445" s="104"/>
      <c r="AW445" s="105"/>
      <c r="AX445" s="106"/>
      <c r="AY445" s="106"/>
      <c r="AZ445" s="106"/>
      <c r="BA445" s="106"/>
      <c r="BB445" s="103"/>
      <c r="BC445" s="106"/>
      <c r="BD445" s="106"/>
      <c r="BE445" s="106"/>
      <c r="BF445" s="106" t="s">
        <v>917</v>
      </c>
      <c r="BG445" s="106"/>
      <c r="BH445" s="106"/>
      <c r="BI445" s="106"/>
    </row>
    <row r="446" spans="1:61" ht="13.5" customHeight="1" thickBot="1" x14ac:dyDescent="0.25">
      <c r="A446" s="82"/>
      <c r="B446" s="83"/>
      <c r="C446" s="153" t="str">
        <f>[1]OBV!D74</f>
        <v>Route de l'Orée du Bois 49</v>
      </c>
      <c r="D446" s="153" t="str">
        <f t="shared" si="28"/>
        <v>La Chaux-de-Fonds</v>
      </c>
      <c r="E446" s="85" t="str">
        <f t="shared" si="28"/>
        <v>L'Orée du Bois │ côté jardin</v>
      </c>
      <c r="F446" s="85" t="str">
        <f>[1]OBV!A74</f>
        <v>0058-31</v>
      </c>
      <c r="G446" s="86">
        <f>[1]OBV!B74</f>
        <v>17758</v>
      </c>
      <c r="H446" s="153" t="str">
        <f>[1]OBV!C74</f>
        <v>Villa individuelle</v>
      </c>
      <c r="I446" s="157">
        <v>2</v>
      </c>
      <c r="J446" s="113" t="s">
        <v>0</v>
      </c>
      <c r="K446" s="220">
        <f>[1]OBV!E74</f>
        <v>5.5</v>
      </c>
      <c r="L446" s="88"/>
      <c r="M446" s="245" t="str">
        <f t="shared" si="29"/>
        <v>-</v>
      </c>
      <c r="N446" s="245" t="str">
        <f t="shared" si="29"/>
        <v>-</v>
      </c>
      <c r="O446" s="245" t="str">
        <f t="shared" si="29"/>
        <v>-</v>
      </c>
      <c r="P446" s="245" t="str">
        <f t="shared" si="29"/>
        <v>-</v>
      </c>
      <c r="Q446" s="245" t="str">
        <f t="shared" si="29"/>
        <v>-</v>
      </c>
      <c r="R446" s="108">
        <f>SUM(Tableau8[[#This Row],[Indicative
     /PPE]:[Autre]])</f>
        <v>0</v>
      </c>
      <c r="S446" s="110">
        <f>[1]OBV!F74</f>
        <v>1232</v>
      </c>
      <c r="T446" s="110">
        <f>[1]OBV!G74</f>
        <v>0</v>
      </c>
      <c r="U446" s="110">
        <f>[1]OBV!H74</f>
        <v>0</v>
      </c>
      <c r="V446" s="110">
        <f>[1]OBV!I74</f>
        <v>0</v>
      </c>
      <c r="W446" s="110">
        <f>[1]OBV!J74</f>
        <v>0</v>
      </c>
      <c r="X446" s="109">
        <f t="shared" si="23"/>
        <v>1232</v>
      </c>
      <c r="Y446" s="89" t="s">
        <v>0</v>
      </c>
      <c r="Z446" s="89" t="s">
        <v>0</v>
      </c>
      <c r="AA446" s="89" t="s">
        <v>0</v>
      </c>
      <c r="AB446" s="91" t="s">
        <v>0</v>
      </c>
      <c r="AC446" s="110">
        <f>[1]OBV!L74</f>
        <v>0</v>
      </c>
      <c r="AD446" s="110">
        <f>[1]OBV!M74</f>
        <v>0</v>
      </c>
      <c r="AE446" s="110">
        <f>[1]OBV!N74</f>
        <v>0</v>
      </c>
      <c r="AF446" s="110">
        <f t="shared" si="24"/>
        <v>0</v>
      </c>
      <c r="AG446" s="92"/>
      <c r="AH446" s="111">
        <v>0</v>
      </c>
      <c r="AI446" s="111">
        <f>[1]OBV!P74</f>
        <v>0</v>
      </c>
      <c r="AJ446" s="111">
        <f>[1]OBV!Q74</f>
        <v>0</v>
      </c>
      <c r="AK446" s="111">
        <f>[1]OBV!R74</f>
        <v>1590000</v>
      </c>
      <c r="AL446" s="95"/>
      <c r="AM446" s="258" t="str">
        <f>[1]OBV!S74</f>
        <v>Calçada Susana et Paulo</v>
      </c>
      <c r="AN446" s="157" t="str">
        <f>[1]OBV!U74</f>
        <v>Vendu</v>
      </c>
      <c r="AO446" s="97">
        <f>[1]OBV!V74</f>
        <v>42244</v>
      </c>
      <c r="AP446" s="158" t="s">
        <v>0</v>
      </c>
      <c r="AQ446" s="212" t="str">
        <f>[1]OBV!W74</f>
        <v>-</v>
      </c>
      <c r="AR446" s="100"/>
      <c r="AS446" s="101" t="str">
        <f>Tableau8[[#This Row],[Adresse]]</f>
        <v>Route de l'Orée du Bois 49</v>
      </c>
      <c r="AT446" s="102"/>
      <c r="AU446" s="103"/>
      <c r="AV446" s="104"/>
      <c r="AW446" s="105"/>
      <c r="AX446" s="106"/>
      <c r="AY446" s="106"/>
      <c r="AZ446" s="106"/>
      <c r="BA446" s="106"/>
      <c r="BB446" s="103"/>
      <c r="BC446" s="106"/>
      <c r="BD446" s="106"/>
      <c r="BE446" s="106"/>
      <c r="BF446" s="106"/>
      <c r="BG446" s="106"/>
      <c r="BH446" s="106"/>
      <c r="BI446" s="106"/>
    </row>
    <row r="447" spans="1:61" ht="13.5" customHeight="1" thickBot="1" x14ac:dyDescent="0.25">
      <c r="A447" s="82"/>
      <c r="B447" s="83"/>
      <c r="C447" s="153" t="str">
        <f>[1]OBV!D75</f>
        <v>Route de l'Orée du Bois 50</v>
      </c>
      <c r="D447" s="153" t="str">
        <f t="shared" ref="D447:E461" si="30">D446</f>
        <v>La Chaux-de-Fonds</v>
      </c>
      <c r="E447" s="85" t="str">
        <f t="shared" si="30"/>
        <v>L'Orée du Bois │ côté jardin</v>
      </c>
      <c r="F447" s="85" t="str">
        <f>[1]OBV!A75</f>
        <v>0058-32</v>
      </c>
      <c r="G447" s="86">
        <f>[1]OBV!B75</f>
        <v>17759</v>
      </c>
      <c r="H447" s="153" t="str">
        <f>[1]OBV!C75</f>
        <v>Villa individuelle</v>
      </c>
      <c r="I447" s="157">
        <v>2</v>
      </c>
      <c r="J447" s="113" t="s">
        <v>0</v>
      </c>
      <c r="K447" s="220">
        <f>[1]OBV!E75</f>
        <v>5.5</v>
      </c>
      <c r="L447" s="88"/>
      <c r="M447" s="245" t="str">
        <f t="shared" ref="M447:Q462" si="31">M446</f>
        <v>-</v>
      </c>
      <c r="N447" s="245" t="str">
        <f t="shared" si="31"/>
        <v>-</v>
      </c>
      <c r="O447" s="245" t="str">
        <f t="shared" si="31"/>
        <v>-</v>
      </c>
      <c r="P447" s="245" t="str">
        <f t="shared" si="31"/>
        <v>-</v>
      </c>
      <c r="Q447" s="245" t="str">
        <f t="shared" si="31"/>
        <v>-</v>
      </c>
      <c r="R447" s="108">
        <f>SUM(Tableau8[[#This Row],[Indicative
     /PPE]:[Autre]])</f>
        <v>0</v>
      </c>
      <c r="S447" s="110">
        <f>[1]OBV!F75</f>
        <v>2005</v>
      </c>
      <c r="T447" s="110">
        <f>[1]OBV!G75</f>
        <v>0</v>
      </c>
      <c r="U447" s="110">
        <f>[1]OBV!H75</f>
        <v>0</v>
      </c>
      <c r="V447" s="110">
        <f>[1]OBV!I75</f>
        <v>0</v>
      </c>
      <c r="W447" s="110">
        <f>[1]OBV!J75</f>
        <v>0</v>
      </c>
      <c r="X447" s="109">
        <f t="shared" si="23"/>
        <v>2005</v>
      </c>
      <c r="Y447" s="89" t="s">
        <v>0</v>
      </c>
      <c r="Z447" s="89" t="s">
        <v>0</v>
      </c>
      <c r="AA447" s="89" t="s">
        <v>0</v>
      </c>
      <c r="AB447" s="91" t="s">
        <v>0</v>
      </c>
      <c r="AC447" s="110">
        <f>[1]OBV!L75</f>
        <v>0</v>
      </c>
      <c r="AD447" s="110">
        <f>[1]OBV!M75</f>
        <v>0</v>
      </c>
      <c r="AE447" s="110">
        <f>[1]OBV!N75</f>
        <v>0</v>
      </c>
      <c r="AF447" s="110">
        <f t="shared" si="24"/>
        <v>0</v>
      </c>
      <c r="AG447" s="92"/>
      <c r="AH447" s="111">
        <v>0</v>
      </c>
      <c r="AI447" s="111">
        <f>[1]OBV!P75</f>
        <v>0</v>
      </c>
      <c r="AJ447" s="111">
        <f>[1]OBV!Q75</f>
        <v>0</v>
      </c>
      <c r="AK447" s="111">
        <f>[1]OBV!R75</f>
        <v>1063000</v>
      </c>
      <c r="AL447" s="95"/>
      <c r="AM447" s="258" t="str">
        <f>[1]OBV!S75</f>
        <v>Sammali Vuillemin Sarah et Deschenaux Sven</v>
      </c>
      <c r="AN447" s="157" t="str">
        <f>[1]OBV!U75</f>
        <v>Vendu</v>
      </c>
      <c r="AO447" s="97">
        <f>[1]OBV!V75</f>
        <v>42704</v>
      </c>
      <c r="AP447" s="158" t="s">
        <v>0</v>
      </c>
      <c r="AQ447" s="212" t="str">
        <f>[1]OBV!W75</f>
        <v>Technicienne: Hélène Dubois│Secrétariat: Sylvie Mayer</v>
      </c>
      <c r="AR447" s="100"/>
      <c r="AS447" s="101" t="str">
        <f>Tableau8[[#This Row],[Adresse]]</f>
        <v>Route de l'Orée du Bois 50</v>
      </c>
      <c r="AT447" s="102"/>
      <c r="AU447" s="103"/>
      <c r="AV447" s="104"/>
      <c r="AW447" s="105"/>
      <c r="AX447" s="106"/>
      <c r="AY447" s="106"/>
      <c r="AZ447" s="106"/>
      <c r="BA447" s="106"/>
      <c r="BB447" s="103"/>
      <c r="BC447" s="106"/>
      <c r="BD447" s="106"/>
      <c r="BE447" s="106"/>
      <c r="BF447" s="106" t="s">
        <v>918</v>
      </c>
      <c r="BG447" s="106"/>
      <c r="BH447" s="106"/>
      <c r="BI447" s="106"/>
    </row>
    <row r="448" spans="1:61" ht="13.5" customHeight="1" thickBot="1" x14ac:dyDescent="0.25">
      <c r="A448" s="82"/>
      <c r="B448" s="83"/>
      <c r="C448" s="153" t="str">
        <f>[1]OBV!D76</f>
        <v>Route de l'Orée du Bois 51 a</v>
      </c>
      <c r="D448" s="153" t="str">
        <f t="shared" si="30"/>
        <v>La Chaux-de-Fonds</v>
      </c>
      <c r="E448" s="85" t="str">
        <f t="shared" si="30"/>
        <v>L'Orée du Bois │ côté jardin</v>
      </c>
      <c r="F448" s="85" t="str">
        <f>[1]OBV!A76</f>
        <v>0058-33</v>
      </c>
      <c r="G448" s="86">
        <f>[1]OBV!B76</f>
        <v>18555</v>
      </c>
      <c r="H448" s="153" t="str">
        <f>[1]OBV!C76</f>
        <v>Villa mitoyenne</v>
      </c>
      <c r="I448" s="157">
        <v>2</v>
      </c>
      <c r="J448" s="113" t="s">
        <v>0</v>
      </c>
      <c r="K448" s="220">
        <f>[1]OBV!E76</f>
        <v>5.5</v>
      </c>
      <c r="L448" s="88"/>
      <c r="M448" s="245" t="str">
        <f t="shared" si="31"/>
        <v>-</v>
      </c>
      <c r="N448" s="245" t="str">
        <f t="shared" si="31"/>
        <v>-</v>
      </c>
      <c r="O448" s="245" t="str">
        <f t="shared" si="31"/>
        <v>-</v>
      </c>
      <c r="P448" s="245" t="str">
        <f t="shared" si="31"/>
        <v>-</v>
      </c>
      <c r="Q448" s="245" t="str">
        <f t="shared" si="31"/>
        <v>-</v>
      </c>
      <c r="R448" s="108">
        <f>SUM(Tableau8[[#This Row],[Indicative
     /PPE]:[Autre]])</f>
        <v>0</v>
      </c>
      <c r="S448" s="110">
        <f>[1]OBV!F76</f>
        <v>260</v>
      </c>
      <c r="T448" s="110">
        <f>[1]OBV!G76</f>
        <v>0</v>
      </c>
      <c r="U448" s="110">
        <f>[1]OBV!H76</f>
        <v>0</v>
      </c>
      <c r="V448" s="110">
        <f>[1]OBV!I76</f>
        <v>0</v>
      </c>
      <c r="W448" s="110">
        <f>[1]OBV!J76</f>
        <v>0</v>
      </c>
      <c r="X448" s="109">
        <f t="shared" si="23"/>
        <v>260</v>
      </c>
      <c r="Y448" s="89" t="s">
        <v>0</v>
      </c>
      <c r="Z448" s="89" t="s">
        <v>0</v>
      </c>
      <c r="AA448" s="89" t="s">
        <v>0</v>
      </c>
      <c r="AB448" s="91" t="s">
        <v>0</v>
      </c>
      <c r="AC448" s="110">
        <f>[1]OBV!L76</f>
        <v>0</v>
      </c>
      <c r="AD448" s="110">
        <f>[1]OBV!M76</f>
        <v>0</v>
      </c>
      <c r="AE448" s="110">
        <f>[1]OBV!N76</f>
        <v>0</v>
      </c>
      <c r="AF448" s="110">
        <f t="shared" si="24"/>
        <v>0</v>
      </c>
      <c r="AG448" s="92"/>
      <c r="AH448" s="111">
        <v>0</v>
      </c>
      <c r="AI448" s="111">
        <f>[1]OBV!P76</f>
        <v>0</v>
      </c>
      <c r="AJ448" s="111">
        <f>[1]OBV!Q76</f>
        <v>0</v>
      </c>
      <c r="AK448" s="111">
        <f>[1]OBV!R76</f>
        <v>595000</v>
      </c>
      <c r="AL448" s="95"/>
      <c r="AM448" s="258" t="str">
        <f>[1]OBV!S76</f>
        <v>Conti Fabienne et Sébastien</v>
      </c>
      <c r="AN448" s="157" t="str">
        <f>[1]OBV!U76</f>
        <v>Vendu</v>
      </c>
      <c r="AO448" s="97">
        <f>[1]OBV!V76</f>
        <v>40999</v>
      </c>
      <c r="AP448" s="158" t="s">
        <v>0</v>
      </c>
      <c r="AQ448" s="212" t="str">
        <f>[1]OBV!W76</f>
        <v>-</v>
      </c>
      <c r="AR448" s="100"/>
      <c r="AS448" s="101" t="str">
        <f>Tableau8[[#This Row],[Adresse]]</f>
        <v>Route de l'Orée du Bois 51 a</v>
      </c>
      <c r="AT448" s="102"/>
      <c r="AU448" s="103"/>
      <c r="AV448" s="104"/>
      <c r="AW448" s="105"/>
      <c r="AX448" s="106"/>
      <c r="AY448" s="106"/>
      <c r="AZ448" s="106"/>
      <c r="BA448" s="106"/>
      <c r="BB448" s="103"/>
      <c r="BC448" s="106"/>
      <c r="BD448" s="106"/>
      <c r="BE448" s="106"/>
      <c r="BF448" s="106"/>
      <c r="BG448" s="106"/>
      <c r="BH448" s="106"/>
      <c r="BI448" s="106"/>
    </row>
    <row r="449" spans="1:61" ht="13.5" customHeight="1" thickBot="1" x14ac:dyDescent="0.25">
      <c r="A449" s="82"/>
      <c r="B449" s="83"/>
      <c r="C449" s="153" t="str">
        <f>[1]OBV!D77</f>
        <v>Route de l'Orée du Bois 51 b</v>
      </c>
      <c r="D449" s="153" t="str">
        <f t="shared" si="30"/>
        <v>La Chaux-de-Fonds</v>
      </c>
      <c r="E449" s="85" t="str">
        <f t="shared" si="30"/>
        <v>L'Orée du Bois │ côté jardin</v>
      </c>
      <c r="F449" s="85" t="str">
        <f>[1]OBV!A77</f>
        <v>0058-33a</v>
      </c>
      <c r="G449" s="86">
        <f>[1]OBV!B77</f>
        <v>18554</v>
      </c>
      <c r="H449" s="153" t="str">
        <f>[1]OBV!C77</f>
        <v>Villa mitoyenne</v>
      </c>
      <c r="I449" s="157">
        <v>2</v>
      </c>
      <c r="J449" s="113" t="s">
        <v>0</v>
      </c>
      <c r="K449" s="220">
        <f>[1]OBV!E77</f>
        <v>5.5</v>
      </c>
      <c r="L449" s="88"/>
      <c r="M449" s="245" t="str">
        <f t="shared" si="31"/>
        <v>-</v>
      </c>
      <c r="N449" s="245" t="str">
        <f t="shared" si="31"/>
        <v>-</v>
      </c>
      <c r="O449" s="245" t="str">
        <f t="shared" si="31"/>
        <v>-</v>
      </c>
      <c r="P449" s="245" t="str">
        <f t="shared" si="31"/>
        <v>-</v>
      </c>
      <c r="Q449" s="245" t="str">
        <f t="shared" si="31"/>
        <v>-</v>
      </c>
      <c r="R449" s="108">
        <f>SUM(Tableau8[[#This Row],[Indicative
     /PPE]:[Autre]])</f>
        <v>0</v>
      </c>
      <c r="S449" s="110">
        <f>[1]OBV!F77</f>
        <v>509.5</v>
      </c>
      <c r="T449" s="110">
        <f>[1]OBV!G77</f>
        <v>0</v>
      </c>
      <c r="U449" s="110">
        <f>[1]OBV!H77</f>
        <v>0</v>
      </c>
      <c r="V449" s="110">
        <f>[1]OBV!I77</f>
        <v>0</v>
      </c>
      <c r="W449" s="110">
        <f>[1]OBV!J77</f>
        <v>0</v>
      </c>
      <c r="X449" s="109">
        <f t="shared" si="23"/>
        <v>509.5</v>
      </c>
      <c r="Y449" s="89" t="s">
        <v>0</v>
      </c>
      <c r="Z449" s="89" t="s">
        <v>0</v>
      </c>
      <c r="AA449" s="89" t="s">
        <v>0</v>
      </c>
      <c r="AB449" s="91" t="s">
        <v>0</v>
      </c>
      <c r="AC449" s="110">
        <f>[1]OBV!L77</f>
        <v>0</v>
      </c>
      <c r="AD449" s="110">
        <f>[1]OBV!M77</f>
        <v>0</v>
      </c>
      <c r="AE449" s="110">
        <f>[1]OBV!N77</f>
        <v>0</v>
      </c>
      <c r="AF449" s="110">
        <f t="shared" si="24"/>
        <v>0</v>
      </c>
      <c r="AG449" s="92"/>
      <c r="AH449" s="111">
        <v>0</v>
      </c>
      <c r="AI449" s="111">
        <f>[1]OBV!P77</f>
        <v>0</v>
      </c>
      <c r="AJ449" s="111">
        <f>[1]OBV!Q77</f>
        <v>0</v>
      </c>
      <c r="AK449" s="111">
        <f>[1]OBV!R77</f>
        <v>615000</v>
      </c>
      <c r="AL449" s="95"/>
      <c r="AM449" s="258" t="str">
        <f>[1]OBV!S77</f>
        <v>Fiore Virginie et Fabio</v>
      </c>
      <c r="AN449" s="157" t="str">
        <f>[1]OBV!U77</f>
        <v>Vendu</v>
      </c>
      <c r="AO449" s="97">
        <f>[1]OBV!V77</f>
        <v>40999</v>
      </c>
      <c r="AP449" s="158" t="s">
        <v>0</v>
      </c>
      <c r="AQ449" s="212" t="str">
        <f>[1]OBV!W77</f>
        <v>-</v>
      </c>
      <c r="AR449" s="100"/>
      <c r="AS449" s="101" t="str">
        <f>Tableau8[[#This Row],[Adresse]]</f>
        <v>Route de l'Orée du Bois 51 b</v>
      </c>
      <c r="AT449" s="102"/>
      <c r="AU449" s="103"/>
      <c r="AV449" s="104"/>
      <c r="AW449" s="105"/>
      <c r="AX449" s="106"/>
      <c r="AY449" s="106"/>
      <c r="AZ449" s="106"/>
      <c r="BA449" s="106"/>
      <c r="BB449" s="103"/>
      <c r="BC449" s="106"/>
      <c r="BD449" s="106"/>
      <c r="BE449" s="106"/>
      <c r="BF449" s="106"/>
      <c r="BG449" s="106"/>
      <c r="BH449" s="106"/>
      <c r="BI449" s="106"/>
    </row>
    <row r="450" spans="1:61" ht="13.5" customHeight="1" thickBot="1" x14ac:dyDescent="0.25">
      <c r="A450" s="82"/>
      <c r="B450" s="83"/>
      <c r="C450" s="153" t="str">
        <f>[1]OBV!D78</f>
        <v>Route de l'Orée du Bois 52</v>
      </c>
      <c r="D450" s="153" t="str">
        <f t="shared" si="30"/>
        <v>La Chaux-de-Fonds</v>
      </c>
      <c r="E450" s="85" t="str">
        <f t="shared" si="30"/>
        <v>L'Orée du Bois │ côté jardin</v>
      </c>
      <c r="F450" s="85" t="str">
        <f>[1]OBV!A78</f>
        <v>0058-34</v>
      </c>
      <c r="G450" s="86">
        <f>[1]OBV!B78</f>
        <v>17776</v>
      </c>
      <c r="H450" s="153" t="str">
        <f>[1]OBV!C78</f>
        <v>Villa individuelle</v>
      </c>
      <c r="I450" s="157">
        <v>2</v>
      </c>
      <c r="J450" s="113" t="s">
        <v>0</v>
      </c>
      <c r="K450" s="220">
        <f>[1]OBV!E78</f>
        <v>5.5</v>
      </c>
      <c r="L450" s="88"/>
      <c r="M450" s="245" t="str">
        <f t="shared" si="31"/>
        <v>-</v>
      </c>
      <c r="N450" s="245" t="str">
        <f t="shared" si="31"/>
        <v>-</v>
      </c>
      <c r="O450" s="245" t="str">
        <f t="shared" si="31"/>
        <v>-</v>
      </c>
      <c r="P450" s="245" t="str">
        <f t="shared" si="31"/>
        <v>-</v>
      </c>
      <c r="Q450" s="245" t="str">
        <f t="shared" si="31"/>
        <v>-</v>
      </c>
      <c r="R450" s="108">
        <f>SUM(Tableau8[[#This Row],[Indicative
     /PPE]:[Autre]])</f>
        <v>0</v>
      </c>
      <c r="S450" s="110">
        <f>[1]OBV!F78</f>
        <v>560</v>
      </c>
      <c r="T450" s="110">
        <f>[1]OBV!G78</f>
        <v>0</v>
      </c>
      <c r="U450" s="110">
        <f>[1]OBV!H78</f>
        <v>0</v>
      </c>
      <c r="V450" s="110">
        <f>[1]OBV!I78</f>
        <v>0</v>
      </c>
      <c r="W450" s="110">
        <f>[1]OBV!J78</f>
        <v>0</v>
      </c>
      <c r="X450" s="109">
        <f t="shared" si="23"/>
        <v>560</v>
      </c>
      <c r="Y450" s="89" t="s">
        <v>0</v>
      </c>
      <c r="Z450" s="89" t="s">
        <v>0</v>
      </c>
      <c r="AA450" s="89" t="s">
        <v>0</v>
      </c>
      <c r="AB450" s="91" t="s">
        <v>0</v>
      </c>
      <c r="AC450" s="110">
        <f>[1]OBV!L78</f>
        <v>0</v>
      </c>
      <c r="AD450" s="110">
        <f>[1]OBV!M78</f>
        <v>0</v>
      </c>
      <c r="AE450" s="110">
        <f>[1]OBV!N78</f>
        <v>0</v>
      </c>
      <c r="AF450" s="110">
        <f t="shared" si="24"/>
        <v>0</v>
      </c>
      <c r="AG450" s="92"/>
      <c r="AH450" s="111">
        <v>0</v>
      </c>
      <c r="AI450" s="111">
        <f>[1]OBV!P78</f>
        <v>0</v>
      </c>
      <c r="AJ450" s="111">
        <f>[1]OBV!Q78</f>
        <v>0</v>
      </c>
      <c r="AK450" s="111">
        <f>[1]OBV!R78</f>
        <v>790000</v>
      </c>
      <c r="AL450" s="95"/>
      <c r="AM450" s="258" t="str">
        <f>[1]OBV!S78</f>
        <v>Falce Anna-Rita et Antonio</v>
      </c>
      <c r="AN450" s="157" t="str">
        <f>[1]OBV!U78</f>
        <v>Vendu</v>
      </c>
      <c r="AO450" s="97">
        <f>[1]OBV!V78</f>
        <v>42719</v>
      </c>
      <c r="AP450" s="158" t="s">
        <v>0</v>
      </c>
      <c r="AQ450" s="212" t="str">
        <f>[1]OBV!W78</f>
        <v>Technicienne: Hélène Dubois│Secrétariat: Sylvie Mayer</v>
      </c>
      <c r="AR450" s="100"/>
      <c r="AS450" s="101" t="str">
        <f>Tableau8[[#This Row],[Adresse]]</f>
        <v>Route de l'Orée du Bois 52</v>
      </c>
      <c r="AT450" s="102"/>
      <c r="AU450" s="103"/>
      <c r="AV450" s="104"/>
      <c r="AW450" s="105"/>
      <c r="AX450" s="106"/>
      <c r="AY450" s="106"/>
      <c r="AZ450" s="106"/>
      <c r="BA450" s="106"/>
      <c r="BB450" s="103"/>
      <c r="BC450" s="106"/>
      <c r="BD450" s="106"/>
      <c r="BE450" s="106"/>
      <c r="BF450" s="106" t="s">
        <v>918</v>
      </c>
      <c r="BG450" s="106"/>
      <c r="BH450" s="106"/>
      <c r="BI450" s="106"/>
    </row>
    <row r="451" spans="1:61" ht="13.5" customHeight="1" thickBot="1" x14ac:dyDescent="0.25">
      <c r="A451" s="82"/>
      <c r="B451" s="83"/>
      <c r="C451" s="153" t="str">
        <f>[1]OBV!D79</f>
        <v xml:space="preserve">Route de l'Orée du Bois 53 </v>
      </c>
      <c r="D451" s="153" t="str">
        <f t="shared" si="30"/>
        <v>La Chaux-de-Fonds</v>
      </c>
      <c r="E451" s="85" t="str">
        <f t="shared" si="30"/>
        <v>L'Orée du Bois │ côté jardin</v>
      </c>
      <c r="F451" s="85" t="str">
        <f>[1]OBV!A79</f>
        <v>0058-35</v>
      </c>
      <c r="G451" s="86">
        <f>[1]OBV!B79</f>
        <v>17761</v>
      </c>
      <c r="H451" s="153" t="str">
        <f>[1]OBV!C79</f>
        <v>Villa individuelle</v>
      </c>
      <c r="I451" s="157">
        <v>2</v>
      </c>
      <c r="J451" s="113" t="s">
        <v>0</v>
      </c>
      <c r="K451" s="220">
        <f>[1]OBV!E79</f>
        <v>5.5</v>
      </c>
      <c r="L451" s="88"/>
      <c r="M451" s="245" t="str">
        <f t="shared" si="31"/>
        <v>-</v>
      </c>
      <c r="N451" s="245" t="str">
        <f t="shared" si="31"/>
        <v>-</v>
      </c>
      <c r="O451" s="245" t="str">
        <f t="shared" si="31"/>
        <v>-</v>
      </c>
      <c r="P451" s="245" t="str">
        <f t="shared" si="31"/>
        <v>-</v>
      </c>
      <c r="Q451" s="245" t="str">
        <f t="shared" si="31"/>
        <v>-</v>
      </c>
      <c r="R451" s="108">
        <f>SUM(Tableau8[[#This Row],[Indicative
     /PPE]:[Autre]])</f>
        <v>0</v>
      </c>
      <c r="S451" s="110">
        <f>[1]OBV!F79</f>
        <v>959</v>
      </c>
      <c r="T451" s="110">
        <f>[1]OBV!G79</f>
        <v>0</v>
      </c>
      <c r="U451" s="110">
        <f>[1]OBV!H79</f>
        <v>0</v>
      </c>
      <c r="V451" s="110">
        <f>[1]OBV!I79</f>
        <v>0</v>
      </c>
      <c r="W451" s="110">
        <f>[1]OBV!J79</f>
        <v>0</v>
      </c>
      <c r="X451" s="109">
        <f t="shared" si="23"/>
        <v>959</v>
      </c>
      <c r="Y451" s="89" t="s">
        <v>0</v>
      </c>
      <c r="Z451" s="89" t="s">
        <v>0</v>
      </c>
      <c r="AA451" s="89" t="s">
        <v>0</v>
      </c>
      <c r="AB451" s="91" t="s">
        <v>0</v>
      </c>
      <c r="AC451" s="110">
        <f>[1]OBV!L79</f>
        <v>0</v>
      </c>
      <c r="AD451" s="110">
        <f>[1]OBV!M79</f>
        <v>0</v>
      </c>
      <c r="AE451" s="110">
        <f>[1]OBV!N79</f>
        <v>0</v>
      </c>
      <c r="AF451" s="110">
        <f t="shared" si="24"/>
        <v>0</v>
      </c>
      <c r="AG451" s="92"/>
      <c r="AH451" s="111">
        <v>0</v>
      </c>
      <c r="AI451" s="111">
        <f>[1]OBV!P79</f>
        <v>0</v>
      </c>
      <c r="AJ451" s="111">
        <f>[1]OBV!Q79</f>
        <v>0</v>
      </c>
      <c r="AK451" s="111">
        <f>[1]OBV!R79</f>
        <v>241000</v>
      </c>
      <c r="AL451" s="95"/>
      <c r="AM451" s="258" t="str">
        <f>[1]OBV!S79</f>
        <v>Cibrario Vincent et Sandra</v>
      </c>
      <c r="AN451" s="157" t="str">
        <f>[1]OBV!U79</f>
        <v>Vendu</v>
      </c>
      <c r="AO451" s="97">
        <f>[1]OBV!V79</f>
        <v>40908</v>
      </c>
      <c r="AP451" s="158" t="s">
        <v>0</v>
      </c>
      <c r="AQ451" s="212" t="str">
        <f>[1]OBV!W79</f>
        <v>-</v>
      </c>
      <c r="AR451" s="100"/>
      <c r="AS451" s="101" t="str">
        <f>Tableau8[[#This Row],[Adresse]]</f>
        <v xml:space="preserve">Route de l'Orée du Bois 53 </v>
      </c>
      <c r="AT451" s="102"/>
      <c r="AU451" s="103"/>
      <c r="AV451" s="104"/>
      <c r="AW451" s="105"/>
      <c r="AX451" s="106"/>
      <c r="AY451" s="106"/>
      <c r="AZ451" s="106"/>
      <c r="BA451" s="106"/>
      <c r="BB451" s="103"/>
      <c r="BC451" s="106"/>
      <c r="BD451" s="106"/>
      <c r="BE451" s="106"/>
      <c r="BF451" s="106"/>
      <c r="BG451" s="106"/>
      <c r="BH451" s="106"/>
      <c r="BI451" s="106"/>
    </row>
    <row r="452" spans="1:61" ht="13.5" customHeight="1" thickBot="1" x14ac:dyDescent="0.25">
      <c r="A452" s="82"/>
      <c r="B452" s="83"/>
      <c r="C452" s="153" t="str">
        <f>[1]OBV!D80</f>
        <v>Route de l'Orée du Bois 54</v>
      </c>
      <c r="D452" s="153" t="str">
        <f t="shared" si="30"/>
        <v>La Chaux-de-Fonds</v>
      </c>
      <c r="E452" s="85" t="str">
        <f>E451</f>
        <v>L'Orée du Bois │ côté jardin</v>
      </c>
      <c r="F452" s="85" t="str">
        <f>[1]OBV!A80</f>
        <v>0058-36</v>
      </c>
      <c r="G452" s="86">
        <f>[1]OBV!B80</f>
        <v>18558</v>
      </c>
      <c r="H452" s="153" t="str">
        <f>[1]OBV!C80</f>
        <v>Villa mitoyenne</v>
      </c>
      <c r="I452" s="157">
        <v>2</v>
      </c>
      <c r="J452" s="113" t="s">
        <v>0</v>
      </c>
      <c r="K452" s="220">
        <f>[1]OBV!E80</f>
        <v>5.5</v>
      </c>
      <c r="L452" s="88"/>
      <c r="M452" s="245" t="str">
        <f t="shared" si="31"/>
        <v>-</v>
      </c>
      <c r="N452" s="245" t="str">
        <f t="shared" si="31"/>
        <v>-</v>
      </c>
      <c r="O452" s="245" t="str">
        <f t="shared" si="31"/>
        <v>-</v>
      </c>
      <c r="P452" s="245" t="str">
        <f t="shared" si="31"/>
        <v>-</v>
      </c>
      <c r="Q452" s="245" t="str">
        <f t="shared" si="31"/>
        <v>-</v>
      </c>
      <c r="R452" s="108">
        <f>SUM(Tableau8[[#This Row],[Indicative
     /PPE]:[Autre]])</f>
        <v>0</v>
      </c>
      <c r="S452" s="110">
        <f>[1]OBV!F80</f>
        <v>436</v>
      </c>
      <c r="T452" s="110">
        <f>[1]OBV!G80</f>
        <v>0</v>
      </c>
      <c r="U452" s="110">
        <f>[1]OBV!H80</f>
        <v>0</v>
      </c>
      <c r="V452" s="110">
        <f>[1]OBV!I80</f>
        <v>0</v>
      </c>
      <c r="W452" s="110">
        <f>[1]OBV!J80</f>
        <v>0</v>
      </c>
      <c r="X452" s="109">
        <f t="shared" si="23"/>
        <v>436</v>
      </c>
      <c r="Y452" s="89" t="s">
        <v>0</v>
      </c>
      <c r="Z452" s="89" t="s">
        <v>0</v>
      </c>
      <c r="AA452" s="89" t="s">
        <v>0</v>
      </c>
      <c r="AB452" s="91" t="s">
        <v>0</v>
      </c>
      <c r="AC452" s="110">
        <f>[1]OBV!L80</f>
        <v>0</v>
      </c>
      <c r="AD452" s="110">
        <f>[1]OBV!M80</f>
        <v>0</v>
      </c>
      <c r="AE452" s="110">
        <f>[1]OBV!N80</f>
        <v>0</v>
      </c>
      <c r="AF452" s="110">
        <f t="shared" si="24"/>
        <v>0</v>
      </c>
      <c r="AG452" s="92"/>
      <c r="AH452" s="111">
        <v>0</v>
      </c>
      <c r="AI452" s="111">
        <f>[1]OBV!P80</f>
        <v>0</v>
      </c>
      <c r="AJ452" s="111">
        <f>[1]OBV!Q80</f>
        <v>0</v>
      </c>
      <c r="AK452" s="111">
        <f>[1]OBV!R80</f>
        <v>585000</v>
      </c>
      <c r="AL452" s="95"/>
      <c r="AM452" s="258" t="str">
        <f>[1]OBV!S80</f>
        <v>Te Chay et Laurianne</v>
      </c>
      <c r="AN452" s="157" t="str">
        <f>[1]OBV!U80</f>
        <v>Vendu</v>
      </c>
      <c r="AO452" s="97">
        <f>[1]OBV!V80</f>
        <v>41364</v>
      </c>
      <c r="AP452" s="158" t="s">
        <v>0</v>
      </c>
      <c r="AQ452" s="212" t="str">
        <f>[1]OBV!W80</f>
        <v>-</v>
      </c>
      <c r="AR452" s="100"/>
      <c r="AS452" s="101" t="str">
        <f>Tableau8[[#This Row],[Adresse]]</f>
        <v>Route de l'Orée du Bois 54</v>
      </c>
      <c r="AT452" s="102"/>
      <c r="AU452" s="103"/>
      <c r="AV452" s="104"/>
      <c r="AW452" s="105"/>
      <c r="AX452" s="106"/>
      <c r="AY452" s="106"/>
      <c r="AZ452" s="106"/>
      <c r="BA452" s="106"/>
      <c r="BB452" s="103"/>
      <c r="BC452" s="106"/>
      <c r="BD452" s="106"/>
      <c r="BE452" s="106"/>
      <c r="BF452" s="106"/>
      <c r="BG452" s="106"/>
      <c r="BH452" s="106"/>
      <c r="BI452" s="106"/>
    </row>
    <row r="453" spans="1:61" ht="13.5" customHeight="1" thickBot="1" x14ac:dyDescent="0.25">
      <c r="A453" s="82"/>
      <c r="B453" s="83"/>
      <c r="C453" s="153" t="str">
        <f>[1]OBV!D81</f>
        <v>Route de l'Orée du Bois 54 a</v>
      </c>
      <c r="D453" s="153" t="str">
        <f t="shared" si="30"/>
        <v>La Chaux-de-Fonds</v>
      </c>
      <c r="E453" s="85" t="str">
        <f t="shared" si="30"/>
        <v>L'Orée du Bois │ côté jardin</v>
      </c>
      <c r="F453" s="85" t="str">
        <f>[1]OBV!A81</f>
        <v>0058-36a</v>
      </c>
      <c r="G453" s="86">
        <f>[1]OBV!B81</f>
        <v>18557</v>
      </c>
      <c r="H453" s="153" t="str">
        <f>[1]OBV!C81</f>
        <v>Villa mitoyenne</v>
      </c>
      <c r="I453" s="157">
        <v>2</v>
      </c>
      <c r="J453" s="113" t="s">
        <v>0</v>
      </c>
      <c r="K453" s="220">
        <f>[1]OBV!E81</f>
        <v>5.5</v>
      </c>
      <c r="L453" s="88"/>
      <c r="M453" s="245" t="str">
        <f t="shared" si="31"/>
        <v>-</v>
      </c>
      <c r="N453" s="245" t="str">
        <f t="shared" si="31"/>
        <v>-</v>
      </c>
      <c r="O453" s="245" t="str">
        <f t="shared" si="31"/>
        <v>-</v>
      </c>
      <c r="P453" s="245" t="str">
        <f t="shared" si="31"/>
        <v>-</v>
      </c>
      <c r="Q453" s="245" t="str">
        <f t="shared" si="31"/>
        <v>-</v>
      </c>
      <c r="R453" s="108">
        <f>SUM(Tableau8[[#This Row],[Indicative
     /PPE]:[Autre]])</f>
        <v>0</v>
      </c>
      <c r="S453" s="110">
        <f>[1]OBV!F81</f>
        <v>436</v>
      </c>
      <c r="T453" s="110">
        <f>[1]OBV!G81</f>
        <v>0</v>
      </c>
      <c r="U453" s="110">
        <f>[1]OBV!H81</f>
        <v>0</v>
      </c>
      <c r="V453" s="110">
        <f>[1]OBV!I81</f>
        <v>0</v>
      </c>
      <c r="W453" s="110">
        <f>[1]OBV!J81</f>
        <v>0</v>
      </c>
      <c r="X453" s="109">
        <f t="shared" si="23"/>
        <v>436</v>
      </c>
      <c r="Y453" s="89" t="s">
        <v>0</v>
      </c>
      <c r="Z453" s="89" t="s">
        <v>0</v>
      </c>
      <c r="AA453" s="89" t="s">
        <v>0</v>
      </c>
      <c r="AB453" s="91" t="s">
        <v>0</v>
      </c>
      <c r="AC453" s="110">
        <f>[1]OBV!L81</f>
        <v>0</v>
      </c>
      <c r="AD453" s="110">
        <f>[1]OBV!M81</f>
        <v>0</v>
      </c>
      <c r="AE453" s="110">
        <f>[1]OBV!N81</f>
        <v>0</v>
      </c>
      <c r="AF453" s="110">
        <f t="shared" si="24"/>
        <v>0</v>
      </c>
      <c r="AG453" s="92"/>
      <c r="AH453" s="111">
        <v>0</v>
      </c>
      <c r="AI453" s="111">
        <f>[1]OBV!P81</f>
        <v>0</v>
      </c>
      <c r="AJ453" s="111">
        <f>[1]OBV!Q81</f>
        <v>0</v>
      </c>
      <c r="AK453" s="111">
        <f>[1]OBV!R81</f>
        <v>635000</v>
      </c>
      <c r="AL453" s="95"/>
      <c r="AM453" s="258" t="str">
        <f>[1]OBV!S81</f>
        <v>Cordova Aurore et Jaime</v>
      </c>
      <c r="AN453" s="157" t="str">
        <f>[1]OBV!U81</f>
        <v>Vendu</v>
      </c>
      <c r="AO453" s="97">
        <f>[1]OBV!V81</f>
        <v>41166</v>
      </c>
      <c r="AP453" s="158" t="s">
        <v>0</v>
      </c>
      <c r="AQ453" s="212" t="str">
        <f>[1]OBV!W81</f>
        <v>-</v>
      </c>
      <c r="AR453" s="100"/>
      <c r="AS453" s="101" t="str">
        <f>Tableau8[[#This Row],[Adresse]]</f>
        <v>Route de l'Orée du Bois 54 a</v>
      </c>
      <c r="AT453" s="102"/>
      <c r="AU453" s="103"/>
      <c r="AV453" s="104"/>
      <c r="AW453" s="105"/>
      <c r="AX453" s="106"/>
      <c r="AY453" s="106"/>
      <c r="AZ453" s="106"/>
      <c r="BA453" s="106"/>
      <c r="BB453" s="103"/>
      <c r="BC453" s="106"/>
      <c r="BD453" s="106"/>
      <c r="BE453" s="106"/>
      <c r="BF453" s="106"/>
      <c r="BG453" s="106"/>
      <c r="BH453" s="106"/>
      <c r="BI453" s="106"/>
    </row>
    <row r="454" spans="1:61" ht="13.5" customHeight="1" thickBot="1" x14ac:dyDescent="0.25">
      <c r="A454" s="82"/>
      <c r="B454" s="83"/>
      <c r="C454" s="153" t="str">
        <f>[1]OBV!D82</f>
        <v>Route de l'Orée du Bois 55</v>
      </c>
      <c r="D454" s="153" t="str">
        <f t="shared" si="30"/>
        <v>La Chaux-de-Fonds</v>
      </c>
      <c r="E454" s="85" t="str">
        <f t="shared" si="30"/>
        <v>L'Orée du Bois │ côté jardin</v>
      </c>
      <c r="F454" s="85" t="str">
        <f>[1]OBV!A82</f>
        <v>0058-37</v>
      </c>
      <c r="G454" s="86">
        <f>[1]OBV!B82</f>
        <v>17763</v>
      </c>
      <c r="H454" s="153" t="str">
        <f>[1]OBV!C82</f>
        <v>Villa individuelle</v>
      </c>
      <c r="I454" s="157">
        <v>2</v>
      </c>
      <c r="J454" s="113" t="s">
        <v>0</v>
      </c>
      <c r="K454" s="220">
        <f>[1]OBV!E82</f>
        <v>5.5</v>
      </c>
      <c r="L454" s="88"/>
      <c r="M454" s="245" t="str">
        <f t="shared" si="31"/>
        <v>-</v>
      </c>
      <c r="N454" s="245" t="str">
        <f t="shared" si="31"/>
        <v>-</v>
      </c>
      <c r="O454" s="245" t="str">
        <f t="shared" si="31"/>
        <v>-</v>
      </c>
      <c r="P454" s="245" t="str">
        <f t="shared" si="31"/>
        <v>-</v>
      </c>
      <c r="Q454" s="245" t="str">
        <f t="shared" si="31"/>
        <v>-</v>
      </c>
      <c r="R454" s="108">
        <f>SUM(Tableau8[[#This Row],[Indicative
     /PPE]:[Autre]])</f>
        <v>0</v>
      </c>
      <c r="S454" s="110">
        <f>[1]OBV!F82</f>
        <v>871</v>
      </c>
      <c r="T454" s="110">
        <f>[1]OBV!G82</f>
        <v>0</v>
      </c>
      <c r="U454" s="110">
        <f>[1]OBV!H82</f>
        <v>0</v>
      </c>
      <c r="V454" s="110">
        <f>[1]OBV!I82</f>
        <v>0</v>
      </c>
      <c r="W454" s="110">
        <f>[1]OBV!J82</f>
        <v>0</v>
      </c>
      <c r="X454" s="109">
        <f t="shared" ref="X454:X517" si="32">SUM(S454:W454)</f>
        <v>871</v>
      </c>
      <c r="Y454" s="89" t="s">
        <v>0</v>
      </c>
      <c r="Z454" s="89" t="s">
        <v>0</v>
      </c>
      <c r="AA454" s="89" t="s">
        <v>0</v>
      </c>
      <c r="AB454" s="91" t="s">
        <v>0</v>
      </c>
      <c r="AC454" s="110">
        <f>[1]OBV!L82</f>
        <v>0</v>
      </c>
      <c r="AD454" s="110">
        <f>[1]OBV!M82</f>
        <v>0</v>
      </c>
      <c r="AE454" s="110">
        <f>[1]OBV!N82</f>
        <v>0</v>
      </c>
      <c r="AF454" s="110">
        <f t="shared" ref="AF454:AF517" si="33">SUM(AC454:AE454)</f>
        <v>0</v>
      </c>
      <c r="AG454" s="92"/>
      <c r="AH454" s="111">
        <v>0</v>
      </c>
      <c r="AI454" s="111">
        <f>[1]OBV!P82</f>
        <v>0</v>
      </c>
      <c r="AJ454" s="111">
        <f>[1]OBV!Q82</f>
        <v>0</v>
      </c>
      <c r="AK454" s="111">
        <f>[1]OBV!R82</f>
        <v>720000</v>
      </c>
      <c r="AL454" s="95"/>
      <c r="AM454" s="258" t="str">
        <f>[1]OBV!S82</f>
        <v>Steiner Sarah et Bruno</v>
      </c>
      <c r="AN454" s="157" t="str">
        <f>[1]OBV!U82</f>
        <v>Vendu</v>
      </c>
      <c r="AO454" s="97">
        <f>[1]OBV!V82</f>
        <v>40633</v>
      </c>
      <c r="AP454" s="158" t="s">
        <v>0</v>
      </c>
      <c r="AQ454" s="212" t="str">
        <f>[1]OBV!W82</f>
        <v>-</v>
      </c>
      <c r="AR454" s="100"/>
      <c r="AS454" s="101" t="str">
        <f>Tableau8[[#This Row],[Adresse]]</f>
        <v>Route de l'Orée du Bois 55</v>
      </c>
      <c r="AT454" s="102"/>
      <c r="AU454" s="103"/>
      <c r="AV454" s="104"/>
      <c r="AW454" s="105"/>
      <c r="AX454" s="106"/>
      <c r="AY454" s="106"/>
      <c r="AZ454" s="106"/>
      <c r="BA454" s="106"/>
      <c r="BB454" s="103"/>
      <c r="BC454" s="106"/>
      <c r="BD454" s="106"/>
      <c r="BE454" s="106"/>
      <c r="BF454" s="106"/>
      <c r="BG454" s="106"/>
      <c r="BH454" s="106"/>
      <c r="BI454" s="106"/>
    </row>
    <row r="455" spans="1:61" ht="13.5" customHeight="1" thickBot="1" x14ac:dyDescent="0.25">
      <c r="A455" s="82"/>
      <c r="B455" s="83"/>
      <c r="C455" s="153" t="str">
        <f>[1]OBV!D83</f>
        <v>Route de l'Orée du Bois 56</v>
      </c>
      <c r="D455" s="153" t="str">
        <f t="shared" si="30"/>
        <v>La Chaux-de-Fonds</v>
      </c>
      <c r="E455" s="85" t="str">
        <f t="shared" si="30"/>
        <v>L'Orée du Bois │ côté jardin</v>
      </c>
      <c r="F455" s="85" t="str">
        <f>[1]OBV!A83</f>
        <v>0058-38</v>
      </c>
      <c r="G455" s="86">
        <f>[1]OBV!B83</f>
        <v>17768</v>
      </c>
      <c r="H455" s="153" t="str">
        <f>[1]OBV!C83</f>
        <v>Villa individuelle</v>
      </c>
      <c r="I455" s="157">
        <v>2</v>
      </c>
      <c r="J455" s="113" t="s">
        <v>0</v>
      </c>
      <c r="K455" s="220">
        <f>[1]OBV!E83</f>
        <v>5.5</v>
      </c>
      <c r="L455" s="88"/>
      <c r="M455" s="245" t="str">
        <f t="shared" si="31"/>
        <v>-</v>
      </c>
      <c r="N455" s="245" t="str">
        <f t="shared" si="31"/>
        <v>-</v>
      </c>
      <c r="O455" s="245" t="str">
        <f t="shared" si="31"/>
        <v>-</v>
      </c>
      <c r="P455" s="245" t="str">
        <f t="shared" si="31"/>
        <v>-</v>
      </c>
      <c r="Q455" s="245" t="str">
        <f t="shared" si="31"/>
        <v>-</v>
      </c>
      <c r="R455" s="108">
        <f>SUM(Tableau8[[#This Row],[Indicative
     /PPE]:[Autre]])</f>
        <v>0</v>
      </c>
      <c r="S455" s="110">
        <f>[1]OBV!F83</f>
        <v>600</v>
      </c>
      <c r="T455" s="110">
        <f>[1]OBV!G83</f>
        <v>0</v>
      </c>
      <c r="U455" s="110">
        <f>[1]OBV!H83</f>
        <v>0</v>
      </c>
      <c r="V455" s="110">
        <f>[1]OBV!I83</f>
        <v>0</v>
      </c>
      <c r="W455" s="110">
        <f>[1]OBV!J83</f>
        <v>0</v>
      </c>
      <c r="X455" s="109">
        <f t="shared" si="32"/>
        <v>600</v>
      </c>
      <c r="Y455" s="89" t="s">
        <v>0</v>
      </c>
      <c r="Z455" s="89" t="s">
        <v>0</v>
      </c>
      <c r="AA455" s="89" t="s">
        <v>0</v>
      </c>
      <c r="AB455" s="91" t="s">
        <v>0</v>
      </c>
      <c r="AC455" s="110">
        <f>[1]OBV!L83</f>
        <v>0</v>
      </c>
      <c r="AD455" s="110">
        <f>[1]OBV!M83</f>
        <v>0</v>
      </c>
      <c r="AE455" s="110">
        <f>[1]OBV!N83</f>
        <v>0</v>
      </c>
      <c r="AF455" s="110">
        <f t="shared" si="33"/>
        <v>0</v>
      </c>
      <c r="AG455" s="92"/>
      <c r="AH455" s="111">
        <v>0</v>
      </c>
      <c r="AI455" s="111">
        <f>[1]OBV!P83</f>
        <v>0</v>
      </c>
      <c r="AJ455" s="111">
        <f>[1]OBV!Q83</f>
        <v>0</v>
      </c>
      <c r="AK455" s="111">
        <f>[1]OBV!R83</f>
        <v>805000</v>
      </c>
      <c r="AL455" s="95"/>
      <c r="AM455" s="258" t="str">
        <f>[1]OBV!S83</f>
        <v>Manfredonia Sabrina et Antonio</v>
      </c>
      <c r="AN455" s="157" t="str">
        <f>[1]OBV!U83</f>
        <v>Vendu</v>
      </c>
      <c r="AO455" s="97">
        <f>[1]OBV!V83</f>
        <v>41912</v>
      </c>
      <c r="AP455" s="158" t="s">
        <v>0</v>
      </c>
      <c r="AQ455" s="212" t="str">
        <f>[1]OBV!W83</f>
        <v>-</v>
      </c>
      <c r="AR455" s="100"/>
      <c r="AS455" s="101" t="str">
        <f>Tableau8[[#This Row],[Adresse]]</f>
        <v>Route de l'Orée du Bois 56</v>
      </c>
      <c r="AT455" s="102"/>
      <c r="AU455" s="103"/>
      <c r="AV455" s="104"/>
      <c r="AW455" s="105"/>
      <c r="AX455" s="106"/>
      <c r="AY455" s="106"/>
      <c r="AZ455" s="106"/>
      <c r="BA455" s="106"/>
      <c r="BB455" s="103"/>
      <c r="BC455" s="106"/>
      <c r="BD455" s="106"/>
      <c r="BE455" s="106"/>
      <c r="BF455" s="106"/>
      <c r="BG455" s="106"/>
      <c r="BH455" s="106"/>
      <c r="BI455" s="106"/>
    </row>
    <row r="456" spans="1:61" ht="13.5" customHeight="1" thickBot="1" x14ac:dyDescent="0.25">
      <c r="A456" s="82"/>
      <c r="B456" s="83"/>
      <c r="C456" s="153" t="str">
        <f>[1]OBV!D84</f>
        <v>Route de l'Orée du Bois 57</v>
      </c>
      <c r="D456" s="153" t="str">
        <f t="shared" si="30"/>
        <v>La Chaux-de-Fonds</v>
      </c>
      <c r="E456" s="85" t="str">
        <f t="shared" si="30"/>
        <v>L'Orée du Bois │ côté jardin</v>
      </c>
      <c r="F456" s="85" t="str">
        <f>[1]OBV!A84</f>
        <v>0058-39</v>
      </c>
      <c r="G456" s="86">
        <f>[1]OBV!B84</f>
        <v>17764</v>
      </c>
      <c r="H456" s="153" t="str">
        <f>[1]OBV!C84</f>
        <v>Villa individuelle</v>
      </c>
      <c r="I456" s="157">
        <v>2</v>
      </c>
      <c r="J456" s="113" t="s">
        <v>0</v>
      </c>
      <c r="K456" s="220">
        <f>[1]OBV!E84</f>
        <v>5.5</v>
      </c>
      <c r="L456" s="88"/>
      <c r="M456" s="245" t="str">
        <f t="shared" si="31"/>
        <v>-</v>
      </c>
      <c r="N456" s="245" t="str">
        <f t="shared" si="31"/>
        <v>-</v>
      </c>
      <c r="O456" s="245" t="str">
        <f t="shared" si="31"/>
        <v>-</v>
      </c>
      <c r="P456" s="245" t="str">
        <f t="shared" si="31"/>
        <v>-</v>
      </c>
      <c r="Q456" s="245" t="str">
        <f t="shared" si="31"/>
        <v>-</v>
      </c>
      <c r="R456" s="108">
        <f>SUM(Tableau8[[#This Row],[Indicative
     /PPE]:[Autre]])</f>
        <v>0</v>
      </c>
      <c r="S456" s="110">
        <f>[1]OBV!F84</f>
        <v>875</v>
      </c>
      <c r="T456" s="110">
        <f>[1]OBV!G84</f>
        <v>0</v>
      </c>
      <c r="U456" s="110">
        <f>[1]OBV!H84</f>
        <v>0</v>
      </c>
      <c r="V456" s="110">
        <f>[1]OBV!I84</f>
        <v>0</v>
      </c>
      <c r="W456" s="110">
        <f>[1]OBV!J84</f>
        <v>0</v>
      </c>
      <c r="X456" s="109">
        <f t="shared" si="32"/>
        <v>875</v>
      </c>
      <c r="Y456" s="89" t="s">
        <v>0</v>
      </c>
      <c r="Z456" s="89" t="s">
        <v>0</v>
      </c>
      <c r="AA456" s="89" t="s">
        <v>0</v>
      </c>
      <c r="AB456" s="91" t="s">
        <v>0</v>
      </c>
      <c r="AC456" s="110">
        <f>[1]OBV!L84</f>
        <v>0</v>
      </c>
      <c r="AD456" s="110">
        <f>[1]OBV!M84</f>
        <v>0</v>
      </c>
      <c r="AE456" s="110">
        <f>[1]OBV!N84</f>
        <v>0</v>
      </c>
      <c r="AF456" s="110">
        <f t="shared" si="33"/>
        <v>0</v>
      </c>
      <c r="AG456" s="92"/>
      <c r="AH456" s="111">
        <v>0</v>
      </c>
      <c r="AI456" s="111">
        <f>[1]OBV!P84</f>
        <v>0</v>
      </c>
      <c r="AJ456" s="111">
        <f>[1]OBV!Q84</f>
        <v>0</v>
      </c>
      <c r="AK456" s="111">
        <f>[1]OBV!R84</f>
        <v>850000</v>
      </c>
      <c r="AL456" s="95"/>
      <c r="AM456" s="258" t="str">
        <f>[1]OBV!S84</f>
        <v>Mandola Rosa Maria et Mirko</v>
      </c>
      <c r="AN456" s="157" t="str">
        <f>[1]OBV!U84</f>
        <v>Vendu</v>
      </c>
      <c r="AO456" s="97">
        <f>[1]OBV!V84</f>
        <v>40816</v>
      </c>
      <c r="AP456" s="158" t="s">
        <v>0</v>
      </c>
      <c r="AQ456" s="212" t="str">
        <f>[1]OBV!W84</f>
        <v>-</v>
      </c>
      <c r="AR456" s="100"/>
      <c r="AS456" s="101" t="str">
        <f>Tableau8[[#This Row],[Adresse]]</f>
        <v>Route de l'Orée du Bois 57</v>
      </c>
      <c r="AT456" s="102"/>
      <c r="AU456" s="103"/>
      <c r="AV456" s="104"/>
      <c r="AW456" s="105"/>
      <c r="AX456" s="106"/>
      <c r="AY456" s="106"/>
      <c r="AZ456" s="106"/>
      <c r="BA456" s="106"/>
      <c r="BB456" s="103"/>
      <c r="BC456" s="106"/>
      <c r="BD456" s="106"/>
      <c r="BE456" s="106"/>
      <c r="BF456" s="106"/>
      <c r="BG456" s="106"/>
      <c r="BH456" s="106"/>
      <c r="BI456" s="106"/>
    </row>
    <row r="457" spans="1:61" ht="13.5" customHeight="1" thickBot="1" x14ac:dyDescent="0.25">
      <c r="A457" s="82"/>
      <c r="B457" s="83"/>
      <c r="C457" s="153" t="str">
        <f>[1]OBV!D85</f>
        <v>Route de l'Orée du Bois 58 a</v>
      </c>
      <c r="D457" s="153" t="str">
        <f t="shared" si="30"/>
        <v>La Chaux-de-Fonds</v>
      </c>
      <c r="E457" s="85" t="str">
        <f t="shared" si="30"/>
        <v>L'Orée du Bois │ côté jardin</v>
      </c>
      <c r="F457" s="85" t="str">
        <f>[1]OBV!A85</f>
        <v>0058-40</v>
      </c>
      <c r="G457" s="86">
        <f>[1]OBV!B85</f>
        <v>18412</v>
      </c>
      <c r="H457" s="153" t="str">
        <f>[1]OBV!C85</f>
        <v>Villa mitoyenne</v>
      </c>
      <c r="I457" s="157">
        <v>2</v>
      </c>
      <c r="J457" s="113" t="s">
        <v>0</v>
      </c>
      <c r="K457" s="220">
        <f>[1]OBV!E85</f>
        <v>5.5</v>
      </c>
      <c r="L457" s="88"/>
      <c r="M457" s="245" t="str">
        <f t="shared" si="31"/>
        <v>-</v>
      </c>
      <c r="N457" s="245" t="str">
        <f t="shared" si="31"/>
        <v>-</v>
      </c>
      <c r="O457" s="245" t="str">
        <f t="shared" si="31"/>
        <v>-</v>
      </c>
      <c r="P457" s="245" t="str">
        <f t="shared" si="31"/>
        <v>-</v>
      </c>
      <c r="Q457" s="245" t="str">
        <f t="shared" si="31"/>
        <v>-</v>
      </c>
      <c r="R457" s="108">
        <f>SUM(Tableau8[[#This Row],[Indicative
     /PPE]:[Autre]])</f>
        <v>0</v>
      </c>
      <c r="S457" s="110">
        <f>[1]OBV!F85</f>
        <v>422</v>
      </c>
      <c r="T457" s="110">
        <f>[1]OBV!G85</f>
        <v>0</v>
      </c>
      <c r="U457" s="110">
        <f>[1]OBV!H85</f>
        <v>0</v>
      </c>
      <c r="V457" s="110">
        <f>[1]OBV!I85</f>
        <v>0</v>
      </c>
      <c r="W457" s="110">
        <f>[1]OBV!J85</f>
        <v>0</v>
      </c>
      <c r="X457" s="109">
        <f t="shared" si="32"/>
        <v>422</v>
      </c>
      <c r="Y457" s="89" t="s">
        <v>0</v>
      </c>
      <c r="Z457" s="89" t="s">
        <v>0</v>
      </c>
      <c r="AA457" s="89" t="s">
        <v>0</v>
      </c>
      <c r="AB457" s="91" t="s">
        <v>0</v>
      </c>
      <c r="AC457" s="110">
        <f>[1]OBV!L85</f>
        <v>0</v>
      </c>
      <c r="AD457" s="110">
        <f>[1]OBV!M85</f>
        <v>0</v>
      </c>
      <c r="AE457" s="110">
        <f>[1]OBV!N85</f>
        <v>0</v>
      </c>
      <c r="AF457" s="110">
        <f t="shared" si="33"/>
        <v>0</v>
      </c>
      <c r="AG457" s="92"/>
      <c r="AH457" s="111">
        <v>0</v>
      </c>
      <c r="AI457" s="111">
        <f>[1]OBV!P85</f>
        <v>0</v>
      </c>
      <c r="AJ457" s="111">
        <f>[1]OBV!Q85</f>
        <v>0</v>
      </c>
      <c r="AK457" s="111">
        <f>[1]OBV!R85</f>
        <v>595000</v>
      </c>
      <c r="AL457" s="95"/>
      <c r="AM457" s="258" t="str">
        <f>[1]OBV!S85</f>
        <v>Monard Jeannine et Régis</v>
      </c>
      <c r="AN457" s="157" t="str">
        <f>[1]OBV!U85</f>
        <v>Vendu</v>
      </c>
      <c r="AO457" s="97">
        <f>[1]OBV!V85</f>
        <v>40877</v>
      </c>
      <c r="AP457" s="158" t="s">
        <v>0</v>
      </c>
      <c r="AQ457" s="212" t="str">
        <f>[1]OBV!W85</f>
        <v>-</v>
      </c>
      <c r="AR457" s="100"/>
      <c r="AS457" s="101" t="str">
        <f>Tableau8[[#This Row],[Adresse]]</f>
        <v>Route de l'Orée du Bois 58 a</v>
      </c>
      <c r="AT457" s="102"/>
      <c r="AU457" s="103"/>
      <c r="AV457" s="104"/>
      <c r="AW457" s="105"/>
      <c r="AX457" s="106"/>
      <c r="AY457" s="106"/>
      <c r="AZ457" s="106"/>
      <c r="BA457" s="106"/>
      <c r="BB457" s="103"/>
      <c r="BC457" s="106"/>
      <c r="BD457" s="106"/>
      <c r="BE457" s="106"/>
      <c r="BF457" s="106"/>
      <c r="BG457" s="106"/>
      <c r="BH457" s="106"/>
      <c r="BI457" s="106"/>
    </row>
    <row r="458" spans="1:61" ht="13.5" customHeight="1" thickBot="1" x14ac:dyDescent="0.25">
      <c r="A458" s="82"/>
      <c r="B458" s="83"/>
      <c r="C458" s="153" t="str">
        <f>[1]OBV!D86</f>
        <v>Route de l'Orée du Bois 58 b</v>
      </c>
      <c r="D458" s="153" t="str">
        <f t="shared" si="30"/>
        <v>La Chaux-de-Fonds</v>
      </c>
      <c r="E458" s="85" t="str">
        <f t="shared" si="30"/>
        <v>L'Orée du Bois │ côté jardin</v>
      </c>
      <c r="F458" s="85" t="str">
        <f>[1]OBV!A86</f>
        <v>0058-40a</v>
      </c>
      <c r="G458" s="86">
        <f>[1]OBV!B86</f>
        <v>18411</v>
      </c>
      <c r="H458" s="153" t="str">
        <f>[1]OBV!C86</f>
        <v>Villa mitoyenne</v>
      </c>
      <c r="I458" s="157">
        <v>2</v>
      </c>
      <c r="J458" s="113" t="s">
        <v>0</v>
      </c>
      <c r="K458" s="220">
        <f>[1]OBV!E86</f>
        <v>5.5</v>
      </c>
      <c r="L458" s="88"/>
      <c r="M458" s="245" t="str">
        <f t="shared" si="31"/>
        <v>-</v>
      </c>
      <c r="N458" s="245" t="str">
        <f t="shared" si="31"/>
        <v>-</v>
      </c>
      <c r="O458" s="245" t="str">
        <f t="shared" si="31"/>
        <v>-</v>
      </c>
      <c r="P458" s="245" t="str">
        <f t="shared" si="31"/>
        <v>-</v>
      </c>
      <c r="Q458" s="245" t="str">
        <f t="shared" si="31"/>
        <v>-</v>
      </c>
      <c r="R458" s="108">
        <f>SUM(Tableau8[[#This Row],[Indicative
     /PPE]:[Autre]])</f>
        <v>0</v>
      </c>
      <c r="S458" s="110">
        <f>[1]OBV!F86</f>
        <v>422</v>
      </c>
      <c r="T458" s="110">
        <f>[1]OBV!G86</f>
        <v>0</v>
      </c>
      <c r="U458" s="110">
        <f>[1]OBV!H86</f>
        <v>0</v>
      </c>
      <c r="V458" s="110">
        <f>[1]OBV!I86</f>
        <v>0</v>
      </c>
      <c r="W458" s="110">
        <f>[1]OBV!J86</f>
        <v>0</v>
      </c>
      <c r="X458" s="109">
        <f t="shared" si="32"/>
        <v>422</v>
      </c>
      <c r="Y458" s="89" t="s">
        <v>0</v>
      </c>
      <c r="Z458" s="89" t="s">
        <v>0</v>
      </c>
      <c r="AA458" s="89" t="s">
        <v>0</v>
      </c>
      <c r="AB458" s="91" t="s">
        <v>0</v>
      </c>
      <c r="AC458" s="110">
        <f>[1]OBV!L86</f>
        <v>0</v>
      </c>
      <c r="AD458" s="110">
        <f>[1]OBV!M86</f>
        <v>0</v>
      </c>
      <c r="AE458" s="110">
        <f>[1]OBV!N86</f>
        <v>0</v>
      </c>
      <c r="AF458" s="110">
        <f t="shared" si="33"/>
        <v>0</v>
      </c>
      <c r="AG458" s="92"/>
      <c r="AH458" s="111">
        <v>0</v>
      </c>
      <c r="AI458" s="111">
        <f>[1]OBV!P86</f>
        <v>0</v>
      </c>
      <c r="AJ458" s="111">
        <f>[1]OBV!Q86</f>
        <v>0</v>
      </c>
      <c r="AK458" s="111">
        <f>[1]OBV!R86</f>
        <v>595000</v>
      </c>
      <c r="AL458" s="95"/>
      <c r="AM458" s="258" t="str">
        <f>[1]OBV!S86</f>
        <v>Grandjean Frédéric et Schnell Manon</v>
      </c>
      <c r="AN458" s="157" t="str">
        <f>[1]OBV!U86</f>
        <v>Vendu</v>
      </c>
      <c r="AO458" s="97">
        <f>[1]OBV!V86</f>
        <v>40877</v>
      </c>
      <c r="AP458" s="158" t="s">
        <v>0</v>
      </c>
      <c r="AQ458" s="212" t="str">
        <f>[1]OBV!W86</f>
        <v>-</v>
      </c>
      <c r="AR458" s="100"/>
      <c r="AS458" s="101" t="str">
        <f>Tableau8[[#This Row],[Adresse]]</f>
        <v>Route de l'Orée du Bois 58 b</v>
      </c>
      <c r="AT458" s="102"/>
      <c r="AU458" s="103"/>
      <c r="AV458" s="104"/>
      <c r="AW458" s="105"/>
      <c r="AX458" s="106"/>
      <c r="AY458" s="106"/>
      <c r="AZ458" s="106"/>
      <c r="BA458" s="106"/>
      <c r="BB458" s="103"/>
      <c r="BC458" s="106"/>
      <c r="BD458" s="106"/>
      <c r="BE458" s="106"/>
      <c r="BF458" s="106"/>
      <c r="BG458" s="106"/>
      <c r="BH458" s="106"/>
      <c r="BI458" s="106"/>
    </row>
    <row r="459" spans="1:61" ht="13.5" customHeight="1" thickBot="1" x14ac:dyDescent="0.25">
      <c r="A459" s="82"/>
      <c r="B459" s="83"/>
      <c r="C459" s="153" t="str">
        <f>[1]OBV!D87</f>
        <v>Route de l'Orée du Bois 59</v>
      </c>
      <c r="D459" s="153" t="str">
        <f t="shared" si="30"/>
        <v>La Chaux-de-Fonds</v>
      </c>
      <c r="E459" s="85" t="str">
        <f t="shared" si="30"/>
        <v>L'Orée du Bois │ côté jardin</v>
      </c>
      <c r="F459" s="85" t="str">
        <f>[1]OBV!A87</f>
        <v>0058-41</v>
      </c>
      <c r="G459" s="86">
        <f>[1]OBV!B87</f>
        <v>17767</v>
      </c>
      <c r="H459" s="153" t="str">
        <f>[1]OBV!C87</f>
        <v>Villa individuelle</v>
      </c>
      <c r="I459" s="157">
        <v>2</v>
      </c>
      <c r="J459" s="113" t="s">
        <v>0</v>
      </c>
      <c r="K459" s="220">
        <f>[1]OBV!E87</f>
        <v>5.5</v>
      </c>
      <c r="L459" s="88"/>
      <c r="M459" s="245" t="str">
        <f t="shared" si="31"/>
        <v>-</v>
      </c>
      <c r="N459" s="245" t="str">
        <f t="shared" si="31"/>
        <v>-</v>
      </c>
      <c r="O459" s="245" t="str">
        <f t="shared" si="31"/>
        <v>-</v>
      </c>
      <c r="P459" s="245" t="str">
        <f t="shared" si="31"/>
        <v>-</v>
      </c>
      <c r="Q459" s="245" t="str">
        <f t="shared" si="31"/>
        <v>-</v>
      </c>
      <c r="R459" s="108">
        <f>SUM(Tableau8[[#This Row],[Indicative
     /PPE]:[Autre]])</f>
        <v>0</v>
      </c>
      <c r="S459" s="110">
        <f>[1]OBV!F87</f>
        <v>646</v>
      </c>
      <c r="T459" s="110">
        <f>[1]OBV!G87</f>
        <v>0</v>
      </c>
      <c r="U459" s="110">
        <f>[1]OBV!H87</f>
        <v>0</v>
      </c>
      <c r="V459" s="110">
        <f>[1]OBV!I87</f>
        <v>0</v>
      </c>
      <c r="W459" s="110">
        <f>[1]OBV!J87</f>
        <v>0</v>
      </c>
      <c r="X459" s="109">
        <f t="shared" si="32"/>
        <v>646</v>
      </c>
      <c r="Y459" s="89" t="s">
        <v>0</v>
      </c>
      <c r="Z459" s="89" t="s">
        <v>0</v>
      </c>
      <c r="AA459" s="89" t="s">
        <v>0</v>
      </c>
      <c r="AB459" s="91" t="s">
        <v>0</v>
      </c>
      <c r="AC459" s="110">
        <f>[1]OBV!L87</f>
        <v>0</v>
      </c>
      <c r="AD459" s="110">
        <f>[1]OBV!M87</f>
        <v>0</v>
      </c>
      <c r="AE459" s="110">
        <f>[1]OBV!N87</f>
        <v>0</v>
      </c>
      <c r="AF459" s="110">
        <f t="shared" si="33"/>
        <v>0</v>
      </c>
      <c r="AG459" s="92"/>
      <c r="AH459" s="111">
        <v>0</v>
      </c>
      <c r="AI459" s="111">
        <f>[1]OBV!P87</f>
        <v>0</v>
      </c>
      <c r="AJ459" s="111">
        <f>[1]OBV!Q87</f>
        <v>0</v>
      </c>
      <c r="AK459" s="111">
        <f>[1]OBV!R87</f>
        <v>0</v>
      </c>
      <c r="AL459" s="95"/>
      <c r="AM459" s="258" t="str">
        <f>[1]OBV!S87</f>
        <v>Moser Adrien et Olivia</v>
      </c>
      <c r="AN459" s="157" t="str">
        <f>[1]OBV!U87</f>
        <v>Vendu</v>
      </c>
      <c r="AO459" s="97">
        <f>[1]OBV!V87</f>
        <v>41820</v>
      </c>
      <c r="AP459" s="158" t="s">
        <v>0</v>
      </c>
      <c r="AQ459" s="212" t="str">
        <f>[1]OBV!W87</f>
        <v>-</v>
      </c>
      <c r="AR459" s="100"/>
      <c r="AS459" s="101" t="str">
        <f>Tableau8[[#This Row],[Adresse]]</f>
        <v>Route de l'Orée du Bois 59</v>
      </c>
      <c r="AT459" s="102"/>
      <c r="AU459" s="103"/>
      <c r="AV459" s="104"/>
      <c r="AW459" s="105"/>
      <c r="AX459" s="106"/>
      <c r="AY459" s="106"/>
      <c r="AZ459" s="106"/>
      <c r="BA459" s="106"/>
      <c r="BB459" s="103"/>
      <c r="BC459" s="106"/>
      <c r="BD459" s="106"/>
      <c r="BE459" s="106"/>
      <c r="BF459" s="106"/>
      <c r="BG459" s="106"/>
      <c r="BH459" s="106"/>
      <c r="BI459" s="106"/>
    </row>
    <row r="460" spans="1:61" ht="13.5" customHeight="1" thickBot="1" x14ac:dyDescent="0.25">
      <c r="A460" s="82"/>
      <c r="B460" s="83"/>
      <c r="C460" s="153" t="str">
        <f>[1]OBV!D88</f>
        <v>Route de l'Orée du Bois 60</v>
      </c>
      <c r="D460" s="153" t="str">
        <f t="shared" si="30"/>
        <v>La Chaux-de-Fonds</v>
      </c>
      <c r="E460" s="85" t="str">
        <f t="shared" si="30"/>
        <v>L'Orée du Bois │ côté jardin</v>
      </c>
      <c r="F460" s="85" t="str">
        <f>[1]OBV!A88</f>
        <v>0058-42</v>
      </c>
      <c r="G460" s="86">
        <f>[1]OBV!B88</f>
        <v>18614</v>
      </c>
      <c r="H460" s="153" t="str">
        <f>[1]OBV!C88</f>
        <v>Villa mitoyenne</v>
      </c>
      <c r="I460" s="157">
        <v>2</v>
      </c>
      <c r="J460" s="113" t="s">
        <v>0</v>
      </c>
      <c r="K460" s="220">
        <f>[1]OBV!E88</f>
        <v>5.5</v>
      </c>
      <c r="L460" s="88"/>
      <c r="M460" s="245" t="str">
        <f t="shared" si="31"/>
        <v>-</v>
      </c>
      <c r="N460" s="245" t="str">
        <f t="shared" si="31"/>
        <v>-</v>
      </c>
      <c r="O460" s="245" t="str">
        <f t="shared" si="31"/>
        <v>-</v>
      </c>
      <c r="P460" s="245" t="str">
        <f t="shared" si="31"/>
        <v>-</v>
      </c>
      <c r="Q460" s="245" t="str">
        <f t="shared" si="31"/>
        <v>-</v>
      </c>
      <c r="R460" s="108">
        <f>SUM(Tableau8[[#This Row],[Indicative
     /PPE]:[Autre]])</f>
        <v>0</v>
      </c>
      <c r="S460" s="110">
        <f>[1]OBV!F88</f>
        <v>299</v>
      </c>
      <c r="T460" s="110">
        <f>[1]OBV!G88</f>
        <v>0</v>
      </c>
      <c r="U460" s="110">
        <f>[1]OBV!H88</f>
        <v>0</v>
      </c>
      <c r="V460" s="110">
        <f>[1]OBV!I88</f>
        <v>0</v>
      </c>
      <c r="W460" s="110">
        <f>[1]OBV!J88</f>
        <v>0</v>
      </c>
      <c r="X460" s="109">
        <f t="shared" si="32"/>
        <v>299</v>
      </c>
      <c r="Y460" s="89" t="s">
        <v>0</v>
      </c>
      <c r="Z460" s="89" t="s">
        <v>0</v>
      </c>
      <c r="AA460" s="89" t="s">
        <v>0</v>
      </c>
      <c r="AB460" s="91" t="s">
        <v>0</v>
      </c>
      <c r="AC460" s="110">
        <f>[1]OBV!L88</f>
        <v>0</v>
      </c>
      <c r="AD460" s="110">
        <f>[1]OBV!M88</f>
        <v>0</v>
      </c>
      <c r="AE460" s="110">
        <f>[1]OBV!N88</f>
        <v>0</v>
      </c>
      <c r="AF460" s="110">
        <f t="shared" si="33"/>
        <v>0</v>
      </c>
      <c r="AG460" s="92"/>
      <c r="AH460" s="111">
        <v>0</v>
      </c>
      <c r="AI460" s="111">
        <f>[1]OBV!P88</f>
        <v>0</v>
      </c>
      <c r="AJ460" s="111">
        <f>[1]OBV!Q88</f>
        <v>0</v>
      </c>
      <c r="AK460" s="111">
        <f>[1]OBV!R88</f>
        <v>605000</v>
      </c>
      <c r="AL460" s="95"/>
      <c r="AM460" s="258" t="str">
        <f>[1]OBV!S88</f>
        <v>Da Conceiçâo Rosa Anne-Sophie et André Rafael</v>
      </c>
      <c r="AN460" s="157" t="str">
        <f>[1]OBV!U88</f>
        <v>Vendu</v>
      </c>
      <c r="AO460" s="97">
        <f>[1]OBV!V88</f>
        <v>41364</v>
      </c>
      <c r="AP460" s="158" t="s">
        <v>0</v>
      </c>
      <c r="AQ460" s="212" t="str">
        <f>[1]OBV!W88</f>
        <v>-</v>
      </c>
      <c r="AR460" s="100"/>
      <c r="AS460" s="101" t="str">
        <f>Tableau8[[#This Row],[Adresse]]</f>
        <v>Route de l'Orée du Bois 60</v>
      </c>
      <c r="AT460" s="102"/>
      <c r="AU460" s="103"/>
      <c r="AV460" s="104"/>
      <c r="AW460" s="105"/>
      <c r="AX460" s="106"/>
      <c r="AY460" s="106"/>
      <c r="AZ460" s="106"/>
      <c r="BA460" s="106"/>
      <c r="BB460" s="103"/>
      <c r="BC460" s="106"/>
      <c r="BD460" s="106"/>
      <c r="BE460" s="106"/>
      <c r="BF460" s="106"/>
      <c r="BG460" s="106"/>
      <c r="BH460" s="106"/>
      <c r="BI460" s="106"/>
    </row>
    <row r="461" spans="1:61" ht="13.5" customHeight="1" thickBot="1" x14ac:dyDescent="0.25">
      <c r="A461" s="82"/>
      <c r="B461" s="83"/>
      <c r="C461" s="221" t="str">
        <f>[1]OBV!D89</f>
        <v>Route de l'Orée du Bois 60 a</v>
      </c>
      <c r="D461" s="159" t="str">
        <f t="shared" si="30"/>
        <v>La Chaux-de-Fonds</v>
      </c>
      <c r="E461" s="117" t="str">
        <f t="shared" si="30"/>
        <v>L'Orée du Bois │ côté jardin</v>
      </c>
      <c r="F461" s="117" t="str">
        <f>[1]OBV!A89</f>
        <v>0058-42a</v>
      </c>
      <c r="G461" s="118">
        <f>[1]OBV!B89</f>
        <v>18613</v>
      </c>
      <c r="H461" s="159" t="str">
        <f>[1]OBV!C89</f>
        <v>Villa mitoyenne</v>
      </c>
      <c r="I461" s="182">
        <v>2</v>
      </c>
      <c r="J461" s="134" t="s">
        <v>0</v>
      </c>
      <c r="K461" s="222">
        <f>[1]OBV!E89</f>
        <v>5.5</v>
      </c>
      <c r="L461" s="88"/>
      <c r="M461" s="259" t="str">
        <f t="shared" si="31"/>
        <v>-</v>
      </c>
      <c r="N461" s="249" t="str">
        <f t="shared" si="31"/>
        <v>-</v>
      </c>
      <c r="O461" s="249" t="str">
        <f t="shared" si="31"/>
        <v>-</v>
      </c>
      <c r="P461" s="249" t="str">
        <f t="shared" si="31"/>
        <v>-</v>
      </c>
      <c r="Q461" s="249" t="str">
        <f t="shared" si="31"/>
        <v>-</v>
      </c>
      <c r="R461" s="164">
        <f>SUM(Tableau8[[#This Row],[Indicative
     /PPE]:[Autre]])</f>
        <v>0</v>
      </c>
      <c r="S461" s="165">
        <f>[1]OBV!F89</f>
        <v>299</v>
      </c>
      <c r="T461" s="163">
        <f>[1]OBV!G89</f>
        <v>0</v>
      </c>
      <c r="U461" s="163">
        <f>[1]OBV!H89</f>
        <v>0</v>
      </c>
      <c r="V461" s="163">
        <f>[1]OBV!I89</f>
        <v>0</v>
      </c>
      <c r="W461" s="163">
        <f>[1]OBV!J89</f>
        <v>0</v>
      </c>
      <c r="X461" s="166">
        <f t="shared" si="32"/>
        <v>299</v>
      </c>
      <c r="Y461" s="123" t="s">
        <v>0</v>
      </c>
      <c r="Z461" s="120" t="s">
        <v>0</v>
      </c>
      <c r="AA461" s="120" t="s">
        <v>0</v>
      </c>
      <c r="AB461" s="122" t="s">
        <v>0</v>
      </c>
      <c r="AC461" s="165">
        <f>[1]OBV!L89</f>
        <v>0</v>
      </c>
      <c r="AD461" s="163">
        <f>[1]OBV!M89</f>
        <v>0</v>
      </c>
      <c r="AE461" s="163">
        <f>[1]OBV!N89</f>
        <v>0</v>
      </c>
      <c r="AF461" s="167">
        <f t="shared" si="33"/>
        <v>0</v>
      </c>
      <c r="AG461" s="92"/>
      <c r="AH461" s="173">
        <v>0</v>
      </c>
      <c r="AI461" s="181">
        <f>[1]OBV!P89</f>
        <v>0</v>
      </c>
      <c r="AJ461" s="181">
        <f>[1]OBV!Q89</f>
        <v>0</v>
      </c>
      <c r="AK461" s="170">
        <f>[1]OBV!R89</f>
        <v>585000</v>
      </c>
      <c r="AL461" s="95"/>
      <c r="AM461" s="260" t="str">
        <f>[1]OBV!S89</f>
        <v xml:space="preserve">Dos Santos Zechiel et Jessica </v>
      </c>
      <c r="AN461" s="182" t="str">
        <f>[1]OBV!U89</f>
        <v>Vendu</v>
      </c>
      <c r="AO461" s="128">
        <f>[1]OBV!V89</f>
        <v>41364</v>
      </c>
      <c r="AP461" s="172" t="s">
        <v>0</v>
      </c>
      <c r="AQ461" s="219" t="str">
        <f>[1]OBV!W89</f>
        <v>-</v>
      </c>
      <c r="AR461" s="100"/>
      <c r="AS461" s="131" t="str">
        <f>Tableau8[[#This Row],[Adresse]]</f>
        <v>Route de l'Orée du Bois 60 a</v>
      </c>
      <c r="AT461" s="132"/>
      <c r="AU461" s="132"/>
      <c r="AV461" s="133"/>
      <c r="AW461" s="116"/>
      <c r="AX461" s="134"/>
      <c r="AY461" s="134"/>
      <c r="AZ461" s="134"/>
      <c r="BA461" s="134"/>
      <c r="BB461" s="132"/>
      <c r="BC461" s="134"/>
      <c r="BD461" s="134"/>
      <c r="BE461" s="134"/>
      <c r="BF461" s="134"/>
      <c r="BG461" s="134"/>
      <c r="BH461" s="134"/>
      <c r="BI461" s="134"/>
    </row>
    <row r="462" spans="1:61" ht="13.5" hidden="1" customHeight="1" thickBot="1" x14ac:dyDescent="0.25">
      <c r="A462" s="82"/>
      <c r="B462" s="83"/>
      <c r="C462" s="153" t="s">
        <v>919</v>
      </c>
      <c r="D462" s="153" t="s">
        <v>71</v>
      </c>
      <c r="E462" s="84" t="s">
        <v>0</v>
      </c>
      <c r="F462" s="85" t="s">
        <v>920</v>
      </c>
      <c r="G462" s="86" t="s">
        <v>921</v>
      </c>
      <c r="H462" s="153" t="s">
        <v>78</v>
      </c>
      <c r="I462" s="157" t="s">
        <v>86</v>
      </c>
      <c r="J462" s="86" t="s">
        <v>323</v>
      </c>
      <c r="K462" s="220">
        <v>4.5</v>
      </c>
      <c r="L462" s="88"/>
      <c r="M462" s="245">
        <v>100</v>
      </c>
      <c r="N462" s="245">
        <v>19</v>
      </c>
      <c r="O462" s="245" t="str">
        <f t="shared" si="31"/>
        <v>-</v>
      </c>
      <c r="P462" s="245">
        <v>6</v>
      </c>
      <c r="Q462" s="110" t="s">
        <v>0</v>
      </c>
      <c r="R462" s="108">
        <f>SUM(Tableau8[[#This Row],[Indicative
     /PPE]:[Autre]])</f>
        <v>125</v>
      </c>
      <c r="S462" s="110" t="s">
        <v>0</v>
      </c>
      <c r="T462" s="110" t="s">
        <v>0</v>
      </c>
      <c r="U462" s="110" t="s">
        <v>0</v>
      </c>
      <c r="V462" s="110" t="s">
        <v>0</v>
      </c>
      <c r="W462" s="110" t="s">
        <v>0</v>
      </c>
      <c r="X462" s="109">
        <f t="shared" si="32"/>
        <v>0</v>
      </c>
      <c r="Y462" s="89" t="s">
        <v>0</v>
      </c>
      <c r="Z462" s="89" t="s">
        <v>0</v>
      </c>
      <c r="AA462" s="89" t="s">
        <v>0</v>
      </c>
      <c r="AB462" s="91" t="s">
        <v>0</v>
      </c>
      <c r="AC462" s="110" t="s">
        <v>0</v>
      </c>
      <c r="AD462" s="110" t="s">
        <v>0</v>
      </c>
      <c r="AE462" s="110" t="s">
        <v>0</v>
      </c>
      <c r="AF462" s="110">
        <f t="shared" si="33"/>
        <v>0</v>
      </c>
      <c r="AG462" s="92"/>
      <c r="AH462" s="111">
        <v>385000</v>
      </c>
      <c r="AI462" s="111">
        <v>0</v>
      </c>
      <c r="AJ462" s="111">
        <v>0</v>
      </c>
      <c r="AK462" s="111">
        <f>SUM(Tableau8[[#This Row],[Terrain
(a)]:[Construction
(b)]])</f>
        <v>0</v>
      </c>
      <c r="AL462" s="95"/>
      <c r="AM462" s="147" t="s">
        <v>922</v>
      </c>
      <c r="AN462" s="157" t="s">
        <v>421</v>
      </c>
      <c r="AO462" s="97">
        <v>40326</v>
      </c>
      <c r="AP462" s="158" t="s">
        <v>0</v>
      </c>
      <c r="AQ462" s="113" t="s">
        <v>0</v>
      </c>
      <c r="AR462" s="100"/>
      <c r="AS462" s="101" t="str">
        <f>Tableau8[[#This Row],[Adresse]]</f>
        <v>Rue de la Paix 121</v>
      </c>
      <c r="AT462" s="102">
        <v>39661</v>
      </c>
      <c r="AU462" s="102">
        <v>40574</v>
      </c>
      <c r="AV462" s="112">
        <f>Tableau8[[#This Row],[Fin]]-Tableau8[[#This Row],[Début]]</f>
        <v>913</v>
      </c>
      <c r="AW462" s="84"/>
      <c r="AX462" s="113"/>
      <c r="AY462" s="113"/>
      <c r="AZ462" s="113"/>
      <c r="BA462" s="106" t="s">
        <v>130</v>
      </c>
      <c r="BB462" s="102"/>
      <c r="BC462" s="113"/>
      <c r="BD462" s="113"/>
      <c r="BE462" s="113"/>
      <c r="BF462" s="113"/>
      <c r="BG462" s="113"/>
      <c r="BH462" s="113"/>
      <c r="BI462" s="113"/>
    </row>
    <row r="463" spans="1:61" ht="13.5" hidden="1" customHeight="1" thickBot="1" x14ac:dyDescent="0.25">
      <c r="A463" s="82"/>
      <c r="B463" s="83"/>
      <c r="C463" s="153" t="s">
        <v>919</v>
      </c>
      <c r="D463" s="153" t="s">
        <v>71</v>
      </c>
      <c r="E463" s="84" t="s">
        <v>0</v>
      </c>
      <c r="F463" s="85" t="s">
        <v>923</v>
      </c>
      <c r="G463" s="86" t="s">
        <v>924</v>
      </c>
      <c r="H463" s="153" t="s">
        <v>78</v>
      </c>
      <c r="I463" s="157" t="s">
        <v>86</v>
      </c>
      <c r="J463" s="86" t="s">
        <v>327</v>
      </c>
      <c r="K463" s="220">
        <v>4.5</v>
      </c>
      <c r="L463" s="88"/>
      <c r="M463" s="245">
        <v>113</v>
      </c>
      <c r="N463" s="245">
        <v>37</v>
      </c>
      <c r="O463" s="245" t="str">
        <f t="shared" ref="M463:P480" si="34">O462</f>
        <v>-</v>
      </c>
      <c r="P463" s="245">
        <v>6</v>
      </c>
      <c r="Q463" s="245">
        <v>2</v>
      </c>
      <c r="R463" s="108">
        <f>SUM(Tableau8[[#This Row],[Indicative
     /PPE]:[Autre]])</f>
        <v>158</v>
      </c>
      <c r="S463" s="110" t="s">
        <v>0</v>
      </c>
      <c r="T463" s="110" t="s">
        <v>0</v>
      </c>
      <c r="U463" s="110" t="s">
        <v>0</v>
      </c>
      <c r="V463" s="110" t="s">
        <v>0</v>
      </c>
      <c r="W463" s="110" t="s">
        <v>0</v>
      </c>
      <c r="X463" s="109">
        <f t="shared" si="32"/>
        <v>0</v>
      </c>
      <c r="Y463" s="89" t="s">
        <v>0</v>
      </c>
      <c r="Z463" s="89" t="s">
        <v>0</v>
      </c>
      <c r="AA463" s="89" t="s">
        <v>0</v>
      </c>
      <c r="AB463" s="91" t="s">
        <v>0</v>
      </c>
      <c r="AC463" s="110" t="s">
        <v>0</v>
      </c>
      <c r="AD463" s="110" t="s">
        <v>0</v>
      </c>
      <c r="AE463" s="110" t="s">
        <v>0</v>
      </c>
      <c r="AF463" s="110">
        <f t="shared" si="33"/>
        <v>0</v>
      </c>
      <c r="AG463" s="92"/>
      <c r="AH463" s="111">
        <v>430000</v>
      </c>
      <c r="AI463" s="111">
        <v>0</v>
      </c>
      <c r="AJ463" s="111">
        <v>0</v>
      </c>
      <c r="AK463" s="111">
        <f>SUM(Tableau8[[#This Row],[Terrain
(a)]:[Construction
(b)]])</f>
        <v>0</v>
      </c>
      <c r="AL463" s="95"/>
      <c r="AM463" s="147" t="s">
        <v>925</v>
      </c>
      <c r="AN463" s="157" t="s">
        <v>421</v>
      </c>
      <c r="AO463" s="97">
        <v>40359</v>
      </c>
      <c r="AP463" s="158" t="s">
        <v>0</v>
      </c>
      <c r="AQ463" s="113" t="s">
        <v>0</v>
      </c>
      <c r="AR463" s="100"/>
      <c r="AS463" s="101" t="str">
        <f>Tableau8[[#This Row],[Adresse]]</f>
        <v>Rue de la Paix 121</v>
      </c>
      <c r="AT463" s="102">
        <f>AT462</f>
        <v>39661</v>
      </c>
      <c r="AU463" s="103">
        <f>AU462</f>
        <v>40574</v>
      </c>
      <c r="AV463" s="104">
        <f>AV462</f>
        <v>913</v>
      </c>
      <c r="AW463" s="105"/>
      <c r="AX463" s="106"/>
      <c r="AY463" s="106"/>
      <c r="AZ463" s="106"/>
      <c r="BA463" s="106"/>
      <c r="BB463" s="103"/>
      <c r="BC463" s="106"/>
      <c r="BD463" s="106"/>
      <c r="BE463" s="106"/>
      <c r="BF463" s="106"/>
      <c r="BG463" s="106"/>
      <c r="BH463" s="106"/>
      <c r="BI463" s="106"/>
    </row>
    <row r="464" spans="1:61" ht="13.5" hidden="1" customHeight="1" thickBot="1" x14ac:dyDescent="0.25">
      <c r="A464" s="82"/>
      <c r="B464" s="83"/>
      <c r="C464" s="153" t="s">
        <v>919</v>
      </c>
      <c r="D464" s="153" t="s">
        <v>71</v>
      </c>
      <c r="E464" s="84" t="s">
        <v>0</v>
      </c>
      <c r="F464" s="85" t="s">
        <v>926</v>
      </c>
      <c r="G464" s="86" t="s">
        <v>927</v>
      </c>
      <c r="H464" s="153" t="s">
        <v>78</v>
      </c>
      <c r="I464" s="157" t="s">
        <v>142</v>
      </c>
      <c r="J464" s="86" t="s">
        <v>323</v>
      </c>
      <c r="K464" s="220">
        <v>4.5</v>
      </c>
      <c r="L464" s="88"/>
      <c r="M464" s="245">
        <v>114</v>
      </c>
      <c r="N464" s="245">
        <v>14</v>
      </c>
      <c r="O464" s="245" t="str">
        <f t="shared" si="34"/>
        <v>-</v>
      </c>
      <c r="P464" s="245">
        <v>6</v>
      </c>
      <c r="Q464" s="110" t="s">
        <v>0</v>
      </c>
      <c r="R464" s="108">
        <f>SUM(Tableau8[[#This Row],[Indicative
     /PPE]:[Autre]])</f>
        <v>134</v>
      </c>
      <c r="S464" s="110" t="s">
        <v>0</v>
      </c>
      <c r="T464" s="110" t="s">
        <v>0</v>
      </c>
      <c r="U464" s="110" t="s">
        <v>0</v>
      </c>
      <c r="V464" s="110" t="s">
        <v>0</v>
      </c>
      <c r="W464" s="110" t="s">
        <v>0</v>
      </c>
      <c r="X464" s="109">
        <f t="shared" si="32"/>
        <v>0</v>
      </c>
      <c r="Y464" s="89" t="s">
        <v>0</v>
      </c>
      <c r="Z464" s="89" t="s">
        <v>0</v>
      </c>
      <c r="AA464" s="89" t="s">
        <v>0</v>
      </c>
      <c r="AB464" s="91" t="s">
        <v>0</v>
      </c>
      <c r="AC464" s="110" t="s">
        <v>0</v>
      </c>
      <c r="AD464" s="110" t="s">
        <v>0</v>
      </c>
      <c r="AE464" s="110" t="s">
        <v>0</v>
      </c>
      <c r="AF464" s="110">
        <f t="shared" si="33"/>
        <v>0</v>
      </c>
      <c r="AG464" s="92"/>
      <c r="AH464" s="111">
        <v>340000</v>
      </c>
      <c r="AI464" s="111">
        <v>0</v>
      </c>
      <c r="AJ464" s="111">
        <v>0</v>
      </c>
      <c r="AK464" s="111">
        <f>SUM(Tableau8[[#This Row],[Terrain
(a)]:[Construction
(b)]])</f>
        <v>0</v>
      </c>
      <c r="AL464" s="95"/>
      <c r="AM464" s="147" t="s">
        <v>928</v>
      </c>
      <c r="AN464" s="157" t="s">
        <v>421</v>
      </c>
      <c r="AO464" s="97">
        <v>40344</v>
      </c>
      <c r="AP464" s="158" t="s">
        <v>0</v>
      </c>
      <c r="AQ464" s="113" t="s">
        <v>0</v>
      </c>
      <c r="AR464" s="100"/>
      <c r="AS464" s="101" t="str">
        <f>Tableau8[[#This Row],[Adresse]]</f>
        <v>Rue de la Paix 121</v>
      </c>
      <c r="AT464" s="102">
        <f t="shared" ref="AT464:AV479" si="35">AT463</f>
        <v>39661</v>
      </c>
      <c r="AU464" s="103">
        <f t="shared" si="35"/>
        <v>40574</v>
      </c>
      <c r="AV464" s="104">
        <f t="shared" si="35"/>
        <v>913</v>
      </c>
      <c r="AW464" s="105"/>
      <c r="AX464" s="106"/>
      <c r="AY464" s="106"/>
      <c r="AZ464" s="106"/>
      <c r="BA464" s="106"/>
      <c r="BB464" s="103"/>
      <c r="BC464" s="106"/>
      <c r="BD464" s="106"/>
      <c r="BE464" s="106"/>
      <c r="BF464" s="106"/>
      <c r="BG464" s="106"/>
      <c r="BH464" s="106"/>
      <c r="BI464" s="106"/>
    </row>
    <row r="465" spans="1:61" ht="13.5" hidden="1" customHeight="1" thickBot="1" x14ac:dyDescent="0.25">
      <c r="A465" s="82"/>
      <c r="B465" s="83"/>
      <c r="C465" s="153" t="s">
        <v>919</v>
      </c>
      <c r="D465" s="153" t="s">
        <v>71</v>
      </c>
      <c r="E465" s="84" t="s">
        <v>0</v>
      </c>
      <c r="F465" s="85" t="s">
        <v>929</v>
      </c>
      <c r="G465" s="86" t="s">
        <v>930</v>
      </c>
      <c r="H465" s="153" t="s">
        <v>78</v>
      </c>
      <c r="I465" s="157" t="s">
        <v>142</v>
      </c>
      <c r="J465" s="86" t="s">
        <v>297</v>
      </c>
      <c r="K465" s="220">
        <v>4.5</v>
      </c>
      <c r="L465" s="88"/>
      <c r="M465" s="245">
        <v>93</v>
      </c>
      <c r="N465" s="245">
        <v>4</v>
      </c>
      <c r="O465" s="245" t="str">
        <f t="shared" si="34"/>
        <v>-</v>
      </c>
      <c r="P465" s="245">
        <v>6</v>
      </c>
      <c r="Q465" s="110" t="s">
        <v>0</v>
      </c>
      <c r="R465" s="108">
        <f>SUM(Tableau8[[#This Row],[Indicative
     /PPE]:[Autre]])</f>
        <v>103</v>
      </c>
      <c r="S465" s="110" t="s">
        <v>0</v>
      </c>
      <c r="T465" s="110" t="s">
        <v>0</v>
      </c>
      <c r="U465" s="110" t="s">
        <v>0</v>
      </c>
      <c r="V465" s="110" t="s">
        <v>0</v>
      </c>
      <c r="W465" s="110" t="s">
        <v>0</v>
      </c>
      <c r="X465" s="109">
        <f t="shared" si="32"/>
        <v>0</v>
      </c>
      <c r="Y465" s="89" t="s">
        <v>0</v>
      </c>
      <c r="Z465" s="89" t="s">
        <v>0</v>
      </c>
      <c r="AA465" s="89" t="s">
        <v>0</v>
      </c>
      <c r="AB465" s="91" t="s">
        <v>0</v>
      </c>
      <c r="AC465" s="110" t="s">
        <v>0</v>
      </c>
      <c r="AD465" s="110" t="s">
        <v>0</v>
      </c>
      <c r="AE465" s="110" t="s">
        <v>0</v>
      </c>
      <c r="AF465" s="110">
        <f t="shared" si="33"/>
        <v>0</v>
      </c>
      <c r="AG465" s="92"/>
      <c r="AH465" s="111">
        <v>290000</v>
      </c>
      <c r="AI465" s="111">
        <v>0</v>
      </c>
      <c r="AJ465" s="111">
        <v>0</v>
      </c>
      <c r="AK465" s="111">
        <f>SUM(Tableau8[[#This Row],[Terrain
(a)]:[Construction
(b)]])</f>
        <v>0</v>
      </c>
      <c r="AL465" s="95"/>
      <c r="AM465" s="147" t="s">
        <v>931</v>
      </c>
      <c r="AN465" s="157" t="s">
        <v>421</v>
      </c>
      <c r="AO465" s="97">
        <v>40574</v>
      </c>
      <c r="AP465" s="158" t="s">
        <v>0</v>
      </c>
      <c r="AQ465" s="113" t="s">
        <v>0</v>
      </c>
      <c r="AR465" s="100"/>
      <c r="AS465" s="101" t="str">
        <f>Tableau8[[#This Row],[Adresse]]</f>
        <v>Rue de la Paix 121</v>
      </c>
      <c r="AT465" s="102">
        <f t="shared" si="35"/>
        <v>39661</v>
      </c>
      <c r="AU465" s="103">
        <f t="shared" si="35"/>
        <v>40574</v>
      </c>
      <c r="AV465" s="104">
        <f t="shared" si="35"/>
        <v>913</v>
      </c>
      <c r="AW465" s="105"/>
      <c r="AX465" s="106"/>
      <c r="AY465" s="106"/>
      <c r="AZ465" s="106"/>
      <c r="BA465" s="106"/>
      <c r="BB465" s="103"/>
      <c r="BC465" s="106"/>
      <c r="BD465" s="106"/>
      <c r="BE465" s="106"/>
      <c r="BF465" s="106"/>
      <c r="BG465" s="106"/>
      <c r="BH465" s="106"/>
      <c r="BI465" s="106"/>
    </row>
    <row r="466" spans="1:61" ht="13.5" hidden="1" customHeight="1" thickBot="1" x14ac:dyDescent="0.25">
      <c r="A466" s="82"/>
      <c r="B466" s="83"/>
      <c r="C466" s="153" t="s">
        <v>919</v>
      </c>
      <c r="D466" s="153" t="s">
        <v>71</v>
      </c>
      <c r="E466" s="84" t="s">
        <v>0</v>
      </c>
      <c r="F466" s="85" t="s">
        <v>932</v>
      </c>
      <c r="G466" s="86" t="s">
        <v>933</v>
      </c>
      <c r="H466" s="153" t="s">
        <v>78</v>
      </c>
      <c r="I466" s="157" t="s">
        <v>142</v>
      </c>
      <c r="J466" s="113" t="s">
        <v>80</v>
      </c>
      <c r="K466" s="220">
        <v>5.5</v>
      </c>
      <c r="L466" s="88"/>
      <c r="M466" s="245">
        <v>133</v>
      </c>
      <c r="N466" s="245">
        <v>11</v>
      </c>
      <c r="O466" s="245" t="str">
        <f t="shared" si="34"/>
        <v>-</v>
      </c>
      <c r="P466" s="245">
        <v>8</v>
      </c>
      <c r="Q466" s="110" t="s">
        <v>0</v>
      </c>
      <c r="R466" s="108">
        <f>SUM(Tableau8[[#This Row],[Indicative
     /PPE]:[Autre]])</f>
        <v>152</v>
      </c>
      <c r="S466" s="110" t="s">
        <v>0</v>
      </c>
      <c r="T466" s="110" t="s">
        <v>0</v>
      </c>
      <c r="U466" s="110" t="s">
        <v>0</v>
      </c>
      <c r="V466" s="110" t="s">
        <v>0</v>
      </c>
      <c r="W466" s="110" t="s">
        <v>0</v>
      </c>
      <c r="X466" s="109">
        <f t="shared" si="32"/>
        <v>0</v>
      </c>
      <c r="Y466" s="89" t="s">
        <v>0</v>
      </c>
      <c r="Z466" s="89" t="s">
        <v>0</v>
      </c>
      <c r="AA466" s="89" t="s">
        <v>0</v>
      </c>
      <c r="AB466" s="91" t="s">
        <v>0</v>
      </c>
      <c r="AC466" s="110" t="s">
        <v>0</v>
      </c>
      <c r="AD466" s="110" t="s">
        <v>0</v>
      </c>
      <c r="AE466" s="110" t="s">
        <v>0</v>
      </c>
      <c r="AF466" s="110">
        <f t="shared" si="33"/>
        <v>0</v>
      </c>
      <c r="AG466" s="92"/>
      <c r="AH466" s="111">
        <v>390000</v>
      </c>
      <c r="AI466" s="111">
        <v>0</v>
      </c>
      <c r="AJ466" s="111">
        <v>0</v>
      </c>
      <c r="AK466" s="111">
        <f>SUM(Tableau8[[#This Row],[Terrain
(a)]:[Construction
(b)]])</f>
        <v>0</v>
      </c>
      <c r="AL466" s="95"/>
      <c r="AM466" s="147" t="s">
        <v>934</v>
      </c>
      <c r="AN466" s="157" t="s">
        <v>421</v>
      </c>
      <c r="AO466" s="97">
        <v>40268</v>
      </c>
      <c r="AP466" s="158" t="s">
        <v>0</v>
      </c>
      <c r="AQ466" s="113" t="s">
        <v>0</v>
      </c>
      <c r="AR466" s="100"/>
      <c r="AS466" s="101" t="str">
        <f>Tableau8[[#This Row],[Adresse]]</f>
        <v>Rue de la Paix 121</v>
      </c>
      <c r="AT466" s="102">
        <f t="shared" si="35"/>
        <v>39661</v>
      </c>
      <c r="AU466" s="103">
        <f t="shared" si="35"/>
        <v>40574</v>
      </c>
      <c r="AV466" s="104">
        <f t="shared" si="35"/>
        <v>913</v>
      </c>
      <c r="AW466" s="105"/>
      <c r="AX466" s="106"/>
      <c r="AY466" s="106"/>
      <c r="AZ466" s="106"/>
      <c r="BA466" s="106"/>
      <c r="BB466" s="103"/>
      <c r="BC466" s="106"/>
      <c r="BD466" s="106"/>
      <c r="BE466" s="106"/>
      <c r="BF466" s="106"/>
      <c r="BG466" s="106"/>
      <c r="BH466" s="106"/>
      <c r="BI466" s="106"/>
    </row>
    <row r="467" spans="1:61" ht="13.5" hidden="1" customHeight="1" thickBot="1" x14ac:dyDescent="0.25">
      <c r="A467" s="82"/>
      <c r="B467" s="83"/>
      <c r="C467" s="153" t="s">
        <v>919</v>
      </c>
      <c r="D467" s="153" t="s">
        <v>71</v>
      </c>
      <c r="E467" s="84" t="s">
        <v>0</v>
      </c>
      <c r="F467" s="85" t="s">
        <v>935</v>
      </c>
      <c r="G467" s="86" t="s">
        <v>936</v>
      </c>
      <c r="H467" s="153" t="s">
        <v>230</v>
      </c>
      <c r="I467" s="157" t="s">
        <v>937</v>
      </c>
      <c r="J467" s="113" t="s">
        <v>193</v>
      </c>
      <c r="K467" s="220">
        <v>4.5</v>
      </c>
      <c r="L467" s="88"/>
      <c r="M467" s="245">
        <v>155</v>
      </c>
      <c r="N467" s="245">
        <v>33</v>
      </c>
      <c r="O467" s="245" t="str">
        <f t="shared" si="34"/>
        <v>-</v>
      </c>
      <c r="P467" s="245">
        <v>7</v>
      </c>
      <c r="Q467" s="245">
        <v>1</v>
      </c>
      <c r="R467" s="108">
        <f>SUM(Tableau8[[#This Row],[Indicative
     /PPE]:[Autre]])</f>
        <v>196</v>
      </c>
      <c r="S467" s="110" t="s">
        <v>0</v>
      </c>
      <c r="T467" s="110" t="s">
        <v>0</v>
      </c>
      <c r="U467" s="110" t="s">
        <v>0</v>
      </c>
      <c r="V467" s="110" t="s">
        <v>0</v>
      </c>
      <c r="W467" s="110" t="s">
        <v>0</v>
      </c>
      <c r="X467" s="109">
        <f t="shared" si="32"/>
        <v>0</v>
      </c>
      <c r="Y467" s="89" t="s">
        <v>0</v>
      </c>
      <c r="Z467" s="89" t="s">
        <v>0</v>
      </c>
      <c r="AA467" s="89" t="s">
        <v>0</v>
      </c>
      <c r="AB467" s="91" t="s">
        <v>0</v>
      </c>
      <c r="AC467" s="110" t="s">
        <v>0</v>
      </c>
      <c r="AD467" s="110" t="s">
        <v>0</v>
      </c>
      <c r="AE467" s="110" t="s">
        <v>0</v>
      </c>
      <c r="AF467" s="110">
        <f t="shared" si="33"/>
        <v>0</v>
      </c>
      <c r="AG467" s="92"/>
      <c r="AH467" s="111">
        <v>410000</v>
      </c>
      <c r="AI467" s="111">
        <v>0</v>
      </c>
      <c r="AJ467" s="111">
        <v>0</v>
      </c>
      <c r="AK467" s="111">
        <f>SUM(Tableau8[[#This Row],[Terrain
(a)]:[Construction
(b)]])</f>
        <v>0</v>
      </c>
      <c r="AL467" s="95"/>
      <c r="AM467" s="147" t="s">
        <v>938</v>
      </c>
      <c r="AN467" s="157" t="s">
        <v>421</v>
      </c>
      <c r="AO467" s="97">
        <v>40284</v>
      </c>
      <c r="AP467" s="158" t="s">
        <v>0</v>
      </c>
      <c r="AQ467" s="113" t="s">
        <v>0</v>
      </c>
      <c r="AR467" s="100"/>
      <c r="AS467" s="101" t="str">
        <f>Tableau8[[#This Row],[Adresse]]</f>
        <v>Rue de la Paix 121</v>
      </c>
      <c r="AT467" s="102">
        <f t="shared" si="35"/>
        <v>39661</v>
      </c>
      <c r="AU467" s="103">
        <f t="shared" si="35"/>
        <v>40574</v>
      </c>
      <c r="AV467" s="104">
        <f t="shared" si="35"/>
        <v>913</v>
      </c>
      <c r="AW467" s="105"/>
      <c r="AX467" s="106"/>
      <c r="AY467" s="106"/>
      <c r="AZ467" s="106"/>
      <c r="BA467" s="106"/>
      <c r="BB467" s="103"/>
      <c r="BC467" s="106"/>
      <c r="BD467" s="106"/>
      <c r="BE467" s="106"/>
      <c r="BF467" s="106"/>
      <c r="BG467" s="106"/>
      <c r="BH467" s="106"/>
      <c r="BI467" s="106"/>
    </row>
    <row r="468" spans="1:61" ht="13.5" hidden="1" customHeight="1" thickBot="1" x14ac:dyDescent="0.25">
      <c r="A468" s="82"/>
      <c r="B468" s="83"/>
      <c r="C468" s="153" t="s">
        <v>919</v>
      </c>
      <c r="D468" s="153" t="s">
        <v>71</v>
      </c>
      <c r="E468" s="84" t="s">
        <v>0</v>
      </c>
      <c r="F468" s="85" t="s">
        <v>939</v>
      </c>
      <c r="G468" s="86" t="s">
        <v>940</v>
      </c>
      <c r="H468" s="153" t="s">
        <v>78</v>
      </c>
      <c r="I468" s="157" t="s">
        <v>102</v>
      </c>
      <c r="J468" s="86" t="s">
        <v>323</v>
      </c>
      <c r="K468" s="220">
        <v>4.5</v>
      </c>
      <c r="L468" s="88"/>
      <c r="M468" s="245">
        <v>114</v>
      </c>
      <c r="N468" s="245">
        <v>15</v>
      </c>
      <c r="O468" s="245" t="str">
        <f t="shared" si="34"/>
        <v>-</v>
      </c>
      <c r="P468" s="245">
        <v>7</v>
      </c>
      <c r="Q468" s="110" t="s">
        <v>0</v>
      </c>
      <c r="R468" s="108">
        <f>SUM(Tableau8[[#This Row],[Indicative
     /PPE]:[Autre]])</f>
        <v>136</v>
      </c>
      <c r="S468" s="110" t="s">
        <v>0</v>
      </c>
      <c r="T468" s="110" t="s">
        <v>0</v>
      </c>
      <c r="U468" s="110" t="s">
        <v>0</v>
      </c>
      <c r="V468" s="110" t="s">
        <v>0</v>
      </c>
      <c r="W468" s="110" t="s">
        <v>0</v>
      </c>
      <c r="X468" s="109">
        <f t="shared" si="32"/>
        <v>0</v>
      </c>
      <c r="Y468" s="89" t="s">
        <v>0</v>
      </c>
      <c r="Z468" s="89" t="s">
        <v>0</v>
      </c>
      <c r="AA468" s="89" t="s">
        <v>0</v>
      </c>
      <c r="AB468" s="91" t="s">
        <v>0</v>
      </c>
      <c r="AC468" s="110" t="s">
        <v>0</v>
      </c>
      <c r="AD468" s="110" t="s">
        <v>0</v>
      </c>
      <c r="AE468" s="110" t="s">
        <v>0</v>
      </c>
      <c r="AF468" s="110">
        <f t="shared" si="33"/>
        <v>0</v>
      </c>
      <c r="AG468" s="92"/>
      <c r="AH468" s="111">
        <v>345000</v>
      </c>
      <c r="AI468" s="111">
        <v>0</v>
      </c>
      <c r="AJ468" s="111">
        <v>0</v>
      </c>
      <c r="AK468" s="111">
        <f>SUM(Tableau8[[#This Row],[Terrain
(a)]:[Construction
(b)]])</f>
        <v>0</v>
      </c>
      <c r="AL468" s="95"/>
      <c r="AM468" s="147" t="s">
        <v>941</v>
      </c>
      <c r="AN468" s="157" t="s">
        <v>421</v>
      </c>
      <c r="AO468" s="97">
        <v>40359</v>
      </c>
      <c r="AP468" s="158" t="s">
        <v>0</v>
      </c>
      <c r="AQ468" s="113" t="s">
        <v>0</v>
      </c>
      <c r="AR468" s="100"/>
      <c r="AS468" s="101" t="str">
        <f>Tableau8[[#This Row],[Adresse]]</f>
        <v>Rue de la Paix 121</v>
      </c>
      <c r="AT468" s="102">
        <f t="shared" si="35"/>
        <v>39661</v>
      </c>
      <c r="AU468" s="103">
        <f t="shared" si="35"/>
        <v>40574</v>
      </c>
      <c r="AV468" s="104">
        <f t="shared" si="35"/>
        <v>913</v>
      </c>
      <c r="AW468" s="105"/>
      <c r="AX468" s="106"/>
      <c r="AY468" s="106"/>
      <c r="AZ468" s="106"/>
      <c r="BA468" s="106"/>
      <c r="BB468" s="103"/>
      <c r="BC468" s="106"/>
      <c r="BD468" s="106"/>
      <c r="BE468" s="106"/>
      <c r="BF468" s="106"/>
      <c r="BG468" s="106"/>
      <c r="BH468" s="106"/>
      <c r="BI468" s="106"/>
    </row>
    <row r="469" spans="1:61" ht="13.5" hidden="1" customHeight="1" thickBot="1" x14ac:dyDescent="0.25">
      <c r="A469" s="82"/>
      <c r="B469" s="83"/>
      <c r="C469" s="153" t="s">
        <v>919</v>
      </c>
      <c r="D469" s="153" t="s">
        <v>71</v>
      </c>
      <c r="E469" s="84" t="s">
        <v>0</v>
      </c>
      <c r="F469" s="85" t="s">
        <v>942</v>
      </c>
      <c r="G469" s="86" t="s">
        <v>943</v>
      </c>
      <c r="H469" s="153" t="s">
        <v>78</v>
      </c>
      <c r="I469" s="157" t="s">
        <v>102</v>
      </c>
      <c r="J469" s="86" t="s">
        <v>297</v>
      </c>
      <c r="K469" s="220">
        <v>4.5</v>
      </c>
      <c r="L469" s="88"/>
      <c r="M469" s="245">
        <v>93</v>
      </c>
      <c r="N469" s="245">
        <v>4</v>
      </c>
      <c r="O469" s="245" t="str">
        <f t="shared" si="34"/>
        <v>-</v>
      </c>
      <c r="P469" s="245">
        <v>7</v>
      </c>
      <c r="Q469" s="110" t="s">
        <v>0</v>
      </c>
      <c r="R469" s="108">
        <f>SUM(Tableau8[[#This Row],[Indicative
     /PPE]:[Autre]])</f>
        <v>104</v>
      </c>
      <c r="S469" s="110" t="s">
        <v>0</v>
      </c>
      <c r="T469" s="110" t="s">
        <v>0</v>
      </c>
      <c r="U469" s="110" t="s">
        <v>0</v>
      </c>
      <c r="V469" s="110" t="s">
        <v>0</v>
      </c>
      <c r="W469" s="110" t="s">
        <v>0</v>
      </c>
      <c r="X469" s="109">
        <f t="shared" si="32"/>
        <v>0</v>
      </c>
      <c r="Y469" s="89" t="s">
        <v>0</v>
      </c>
      <c r="Z469" s="89" t="s">
        <v>0</v>
      </c>
      <c r="AA469" s="89" t="s">
        <v>0</v>
      </c>
      <c r="AB469" s="91" t="s">
        <v>0</v>
      </c>
      <c r="AC469" s="110" t="s">
        <v>0</v>
      </c>
      <c r="AD469" s="110" t="s">
        <v>0</v>
      </c>
      <c r="AE469" s="110" t="s">
        <v>0</v>
      </c>
      <c r="AF469" s="110">
        <f t="shared" si="33"/>
        <v>0</v>
      </c>
      <c r="AG469" s="92"/>
      <c r="AH469" s="111">
        <v>295000</v>
      </c>
      <c r="AI469" s="111">
        <v>0</v>
      </c>
      <c r="AJ469" s="111">
        <v>0</v>
      </c>
      <c r="AK469" s="111">
        <f>SUM(Tableau8[[#This Row],[Terrain
(a)]:[Construction
(b)]])</f>
        <v>0</v>
      </c>
      <c r="AL469" s="95"/>
      <c r="AM469" s="147" t="s">
        <v>944</v>
      </c>
      <c r="AN469" s="157" t="s">
        <v>421</v>
      </c>
      <c r="AO469" s="97">
        <v>40483</v>
      </c>
      <c r="AP469" s="158" t="s">
        <v>0</v>
      </c>
      <c r="AQ469" s="113" t="s">
        <v>0</v>
      </c>
      <c r="AR469" s="100"/>
      <c r="AS469" s="101" t="str">
        <f>Tableau8[[#This Row],[Adresse]]</f>
        <v>Rue de la Paix 121</v>
      </c>
      <c r="AT469" s="102">
        <f t="shared" si="35"/>
        <v>39661</v>
      </c>
      <c r="AU469" s="103">
        <f t="shared" si="35"/>
        <v>40574</v>
      </c>
      <c r="AV469" s="104">
        <f t="shared" si="35"/>
        <v>913</v>
      </c>
      <c r="AW469" s="105"/>
      <c r="AX469" s="106"/>
      <c r="AY469" s="106"/>
      <c r="AZ469" s="106"/>
      <c r="BA469" s="106"/>
      <c r="BB469" s="103"/>
      <c r="BC469" s="106"/>
      <c r="BD469" s="106"/>
      <c r="BE469" s="106"/>
      <c r="BF469" s="106"/>
      <c r="BG469" s="106"/>
      <c r="BH469" s="106"/>
      <c r="BI469" s="106"/>
    </row>
    <row r="470" spans="1:61" ht="13.5" hidden="1" customHeight="1" thickBot="1" x14ac:dyDescent="0.25">
      <c r="A470" s="82"/>
      <c r="B470" s="83"/>
      <c r="C470" s="153" t="s">
        <v>919</v>
      </c>
      <c r="D470" s="153" t="s">
        <v>71</v>
      </c>
      <c r="E470" s="84" t="s">
        <v>0</v>
      </c>
      <c r="F470" s="85" t="s">
        <v>945</v>
      </c>
      <c r="G470" s="86" t="s">
        <v>946</v>
      </c>
      <c r="H470" s="153" t="s">
        <v>78</v>
      </c>
      <c r="I470" s="157" t="s">
        <v>102</v>
      </c>
      <c r="J470" s="113" t="s">
        <v>80</v>
      </c>
      <c r="K470" s="220">
        <v>5.5</v>
      </c>
      <c r="L470" s="88"/>
      <c r="M470" s="245">
        <v>132</v>
      </c>
      <c r="N470" s="245">
        <v>11</v>
      </c>
      <c r="O470" s="245" t="str">
        <f t="shared" si="34"/>
        <v>-</v>
      </c>
      <c r="P470" s="245">
        <v>8</v>
      </c>
      <c r="Q470" s="245">
        <v>1</v>
      </c>
      <c r="R470" s="108">
        <f>SUM(Tableau8[[#This Row],[Indicative
     /PPE]:[Autre]])</f>
        <v>152</v>
      </c>
      <c r="S470" s="110" t="s">
        <v>0</v>
      </c>
      <c r="T470" s="110" t="s">
        <v>0</v>
      </c>
      <c r="U470" s="110" t="s">
        <v>0</v>
      </c>
      <c r="V470" s="110" t="s">
        <v>0</v>
      </c>
      <c r="W470" s="110" t="s">
        <v>0</v>
      </c>
      <c r="X470" s="109">
        <f t="shared" si="32"/>
        <v>0</v>
      </c>
      <c r="Y470" s="89" t="s">
        <v>0</v>
      </c>
      <c r="Z470" s="89" t="s">
        <v>0</v>
      </c>
      <c r="AA470" s="89" t="s">
        <v>0</v>
      </c>
      <c r="AB470" s="91" t="s">
        <v>0</v>
      </c>
      <c r="AC470" s="110" t="s">
        <v>0</v>
      </c>
      <c r="AD470" s="110" t="s">
        <v>0</v>
      </c>
      <c r="AE470" s="110" t="s">
        <v>0</v>
      </c>
      <c r="AF470" s="110">
        <f t="shared" si="33"/>
        <v>0</v>
      </c>
      <c r="AG470" s="92"/>
      <c r="AH470" s="111">
        <v>395000</v>
      </c>
      <c r="AI470" s="111">
        <v>0</v>
      </c>
      <c r="AJ470" s="111">
        <v>0</v>
      </c>
      <c r="AK470" s="111">
        <f>SUM(Tableau8[[#This Row],[Terrain
(a)]:[Construction
(b)]])</f>
        <v>0</v>
      </c>
      <c r="AL470" s="95"/>
      <c r="AM470" s="147" t="s">
        <v>947</v>
      </c>
      <c r="AN470" s="157" t="s">
        <v>421</v>
      </c>
      <c r="AO470" s="97">
        <v>40359</v>
      </c>
      <c r="AP470" s="158" t="s">
        <v>0</v>
      </c>
      <c r="AQ470" s="113" t="s">
        <v>0</v>
      </c>
      <c r="AR470" s="100"/>
      <c r="AS470" s="101" t="str">
        <f>Tableau8[[#This Row],[Adresse]]</f>
        <v>Rue de la Paix 121</v>
      </c>
      <c r="AT470" s="102">
        <f t="shared" si="35"/>
        <v>39661</v>
      </c>
      <c r="AU470" s="103">
        <f t="shared" si="35"/>
        <v>40574</v>
      </c>
      <c r="AV470" s="104">
        <f t="shared" si="35"/>
        <v>913</v>
      </c>
      <c r="AW470" s="105"/>
      <c r="AX470" s="106"/>
      <c r="AY470" s="106"/>
      <c r="AZ470" s="106"/>
      <c r="BA470" s="106"/>
      <c r="BB470" s="103"/>
      <c r="BC470" s="106"/>
      <c r="BD470" s="106"/>
      <c r="BE470" s="106"/>
      <c r="BF470" s="106"/>
      <c r="BG470" s="106"/>
      <c r="BH470" s="106"/>
      <c r="BI470" s="106"/>
    </row>
    <row r="471" spans="1:61" ht="13.5" hidden="1" customHeight="1" thickBot="1" x14ac:dyDescent="0.25">
      <c r="A471" s="82"/>
      <c r="B471" s="83"/>
      <c r="C471" s="153" t="s">
        <v>919</v>
      </c>
      <c r="D471" s="153" t="s">
        <v>71</v>
      </c>
      <c r="E471" s="84" t="s">
        <v>0</v>
      </c>
      <c r="F471" s="85" t="s">
        <v>948</v>
      </c>
      <c r="G471" s="86" t="s">
        <v>949</v>
      </c>
      <c r="H471" s="153" t="s">
        <v>78</v>
      </c>
      <c r="I471" s="157" t="s">
        <v>109</v>
      </c>
      <c r="J471" s="86" t="s">
        <v>323</v>
      </c>
      <c r="K471" s="220">
        <v>4.5</v>
      </c>
      <c r="L471" s="88"/>
      <c r="M471" s="245">
        <v>114</v>
      </c>
      <c r="N471" s="245">
        <v>15</v>
      </c>
      <c r="O471" s="245" t="str">
        <f t="shared" si="34"/>
        <v>-</v>
      </c>
      <c r="P471" s="245">
        <v>7</v>
      </c>
      <c r="Q471" s="110" t="s">
        <v>0</v>
      </c>
      <c r="R471" s="108">
        <f>SUM(Tableau8[[#This Row],[Indicative
     /PPE]:[Autre]])</f>
        <v>136</v>
      </c>
      <c r="S471" s="110" t="s">
        <v>0</v>
      </c>
      <c r="T471" s="110" t="s">
        <v>0</v>
      </c>
      <c r="U471" s="110" t="s">
        <v>0</v>
      </c>
      <c r="V471" s="110" t="s">
        <v>0</v>
      </c>
      <c r="W471" s="110" t="s">
        <v>0</v>
      </c>
      <c r="X471" s="109">
        <f t="shared" si="32"/>
        <v>0</v>
      </c>
      <c r="Y471" s="89" t="s">
        <v>0</v>
      </c>
      <c r="Z471" s="89" t="s">
        <v>0</v>
      </c>
      <c r="AA471" s="89" t="s">
        <v>0</v>
      </c>
      <c r="AB471" s="91" t="s">
        <v>0</v>
      </c>
      <c r="AC471" s="110" t="s">
        <v>0</v>
      </c>
      <c r="AD471" s="110" t="s">
        <v>0</v>
      </c>
      <c r="AE471" s="110" t="s">
        <v>0</v>
      </c>
      <c r="AF471" s="110">
        <f t="shared" si="33"/>
        <v>0</v>
      </c>
      <c r="AG471" s="92"/>
      <c r="AH471" s="111">
        <v>350000</v>
      </c>
      <c r="AI471" s="111">
        <v>0</v>
      </c>
      <c r="AJ471" s="111">
        <v>0</v>
      </c>
      <c r="AK471" s="111">
        <f>SUM(Tableau8[[#This Row],[Terrain
(a)]:[Construction
(b)]])</f>
        <v>0</v>
      </c>
      <c r="AL471" s="95"/>
      <c r="AM471" s="147" t="s">
        <v>950</v>
      </c>
      <c r="AN471" s="157" t="s">
        <v>421</v>
      </c>
      <c r="AO471" s="97">
        <v>40268</v>
      </c>
      <c r="AP471" s="158" t="s">
        <v>0</v>
      </c>
      <c r="AQ471" s="113" t="s">
        <v>0</v>
      </c>
      <c r="AR471" s="100"/>
      <c r="AS471" s="101" t="str">
        <f>Tableau8[[#This Row],[Adresse]]</f>
        <v>Rue de la Paix 121</v>
      </c>
      <c r="AT471" s="102">
        <f t="shared" si="35"/>
        <v>39661</v>
      </c>
      <c r="AU471" s="103">
        <f t="shared" si="35"/>
        <v>40574</v>
      </c>
      <c r="AV471" s="104">
        <f t="shared" si="35"/>
        <v>913</v>
      </c>
      <c r="AW471" s="105"/>
      <c r="AX471" s="106"/>
      <c r="AY471" s="106"/>
      <c r="AZ471" s="106"/>
      <c r="BA471" s="106"/>
      <c r="BB471" s="103"/>
      <c r="BC471" s="106"/>
      <c r="BD471" s="106"/>
      <c r="BE471" s="106"/>
      <c r="BF471" s="106"/>
      <c r="BG471" s="106"/>
      <c r="BH471" s="106"/>
      <c r="BI471" s="106"/>
    </row>
    <row r="472" spans="1:61" ht="13.5" hidden="1" customHeight="1" thickBot="1" x14ac:dyDescent="0.25">
      <c r="A472" s="82"/>
      <c r="B472" s="83"/>
      <c r="C472" s="153" t="s">
        <v>919</v>
      </c>
      <c r="D472" s="153" t="s">
        <v>71</v>
      </c>
      <c r="E472" s="84" t="s">
        <v>0</v>
      </c>
      <c r="F472" s="85" t="s">
        <v>951</v>
      </c>
      <c r="G472" s="86" t="s">
        <v>952</v>
      </c>
      <c r="H472" s="153" t="s">
        <v>78</v>
      </c>
      <c r="I472" s="157" t="s">
        <v>109</v>
      </c>
      <c r="J472" s="86" t="s">
        <v>297</v>
      </c>
      <c r="K472" s="220">
        <v>4.5</v>
      </c>
      <c r="L472" s="88"/>
      <c r="M472" s="245">
        <v>93</v>
      </c>
      <c r="N472" s="245">
        <v>4</v>
      </c>
      <c r="O472" s="245" t="str">
        <f t="shared" si="34"/>
        <v>-</v>
      </c>
      <c r="P472" s="245">
        <v>7</v>
      </c>
      <c r="Q472" s="110" t="s">
        <v>0</v>
      </c>
      <c r="R472" s="108">
        <f>SUM(Tableau8[[#This Row],[Indicative
     /PPE]:[Autre]])</f>
        <v>104</v>
      </c>
      <c r="S472" s="110" t="s">
        <v>0</v>
      </c>
      <c r="T472" s="110" t="s">
        <v>0</v>
      </c>
      <c r="U472" s="110" t="s">
        <v>0</v>
      </c>
      <c r="V472" s="110" t="s">
        <v>0</v>
      </c>
      <c r="W472" s="110" t="s">
        <v>0</v>
      </c>
      <c r="X472" s="109">
        <f t="shared" si="32"/>
        <v>0</v>
      </c>
      <c r="Y472" s="89" t="s">
        <v>0</v>
      </c>
      <c r="Z472" s="89" t="s">
        <v>0</v>
      </c>
      <c r="AA472" s="89" t="s">
        <v>0</v>
      </c>
      <c r="AB472" s="91" t="s">
        <v>0</v>
      </c>
      <c r="AC472" s="110" t="s">
        <v>0</v>
      </c>
      <c r="AD472" s="110" t="s">
        <v>0</v>
      </c>
      <c r="AE472" s="110" t="s">
        <v>0</v>
      </c>
      <c r="AF472" s="110">
        <f t="shared" si="33"/>
        <v>0</v>
      </c>
      <c r="AG472" s="92"/>
      <c r="AH472" s="111">
        <v>300000</v>
      </c>
      <c r="AI472" s="111">
        <v>0</v>
      </c>
      <c r="AJ472" s="111">
        <v>0</v>
      </c>
      <c r="AK472" s="111">
        <f>SUM(Tableau8[[#This Row],[Terrain
(a)]:[Construction
(b)]])</f>
        <v>0</v>
      </c>
      <c r="AL472" s="95"/>
      <c r="AM472" s="147" t="s">
        <v>953</v>
      </c>
      <c r="AN472" s="157" t="s">
        <v>421</v>
      </c>
      <c r="AO472" s="97">
        <v>40451</v>
      </c>
      <c r="AP472" s="158" t="s">
        <v>0</v>
      </c>
      <c r="AQ472" s="113" t="s">
        <v>0</v>
      </c>
      <c r="AR472" s="100"/>
      <c r="AS472" s="101" t="str">
        <f>Tableau8[[#This Row],[Adresse]]</f>
        <v>Rue de la Paix 121</v>
      </c>
      <c r="AT472" s="102">
        <f t="shared" si="35"/>
        <v>39661</v>
      </c>
      <c r="AU472" s="103">
        <f t="shared" si="35"/>
        <v>40574</v>
      </c>
      <c r="AV472" s="104">
        <f t="shared" si="35"/>
        <v>913</v>
      </c>
      <c r="AW472" s="105"/>
      <c r="AX472" s="106"/>
      <c r="AY472" s="106"/>
      <c r="AZ472" s="106"/>
      <c r="BA472" s="106"/>
      <c r="BB472" s="103"/>
      <c r="BC472" s="106"/>
      <c r="BD472" s="106"/>
      <c r="BE472" s="106"/>
      <c r="BF472" s="106"/>
      <c r="BG472" s="106"/>
      <c r="BH472" s="106"/>
      <c r="BI472" s="106"/>
    </row>
    <row r="473" spans="1:61" ht="13.5" hidden="1" customHeight="1" thickBot="1" x14ac:dyDescent="0.25">
      <c r="A473" s="82"/>
      <c r="B473" s="83"/>
      <c r="C473" s="153" t="s">
        <v>919</v>
      </c>
      <c r="D473" s="153" t="s">
        <v>71</v>
      </c>
      <c r="E473" s="84" t="s">
        <v>0</v>
      </c>
      <c r="F473" s="85" t="s">
        <v>954</v>
      </c>
      <c r="G473" s="86" t="s">
        <v>955</v>
      </c>
      <c r="H473" s="153" t="s">
        <v>78</v>
      </c>
      <c r="I473" s="157" t="s">
        <v>109</v>
      </c>
      <c r="J473" s="113" t="s">
        <v>80</v>
      </c>
      <c r="K473" s="220">
        <v>5.5</v>
      </c>
      <c r="L473" s="88"/>
      <c r="M473" s="245">
        <v>132</v>
      </c>
      <c r="N473" s="245">
        <v>11</v>
      </c>
      <c r="O473" s="245" t="str">
        <f t="shared" si="34"/>
        <v>-</v>
      </c>
      <c r="P473" s="245">
        <v>8</v>
      </c>
      <c r="Q473" s="110" t="s">
        <v>0</v>
      </c>
      <c r="R473" s="108">
        <f>SUM(Tableau8[[#This Row],[Indicative
     /PPE]:[Autre]])</f>
        <v>151</v>
      </c>
      <c r="S473" s="110" t="s">
        <v>0</v>
      </c>
      <c r="T473" s="110" t="s">
        <v>0</v>
      </c>
      <c r="U473" s="110" t="s">
        <v>0</v>
      </c>
      <c r="V473" s="110" t="s">
        <v>0</v>
      </c>
      <c r="W473" s="110" t="s">
        <v>0</v>
      </c>
      <c r="X473" s="109">
        <f t="shared" si="32"/>
        <v>0</v>
      </c>
      <c r="Y473" s="89" t="s">
        <v>0</v>
      </c>
      <c r="Z473" s="89" t="s">
        <v>0</v>
      </c>
      <c r="AA473" s="89" t="s">
        <v>0</v>
      </c>
      <c r="AB473" s="91" t="s">
        <v>0</v>
      </c>
      <c r="AC473" s="110" t="s">
        <v>0</v>
      </c>
      <c r="AD473" s="110" t="s">
        <v>0</v>
      </c>
      <c r="AE473" s="110" t="s">
        <v>0</v>
      </c>
      <c r="AF473" s="110">
        <f t="shared" si="33"/>
        <v>0</v>
      </c>
      <c r="AG473" s="92"/>
      <c r="AH473" s="111">
        <v>400000</v>
      </c>
      <c r="AI473" s="111">
        <v>0</v>
      </c>
      <c r="AJ473" s="111">
        <v>0</v>
      </c>
      <c r="AK473" s="111">
        <f>SUM(Tableau8[[#This Row],[Terrain
(a)]:[Construction
(b)]])</f>
        <v>0</v>
      </c>
      <c r="AL473" s="95"/>
      <c r="AM473" s="147" t="s">
        <v>956</v>
      </c>
      <c r="AN473" s="157" t="s">
        <v>421</v>
      </c>
      <c r="AO473" s="97">
        <v>40268</v>
      </c>
      <c r="AP473" s="158" t="s">
        <v>0</v>
      </c>
      <c r="AQ473" s="113" t="s">
        <v>0</v>
      </c>
      <c r="AR473" s="100"/>
      <c r="AS473" s="101" t="str">
        <f>Tableau8[[#This Row],[Adresse]]</f>
        <v>Rue de la Paix 121</v>
      </c>
      <c r="AT473" s="102">
        <f t="shared" si="35"/>
        <v>39661</v>
      </c>
      <c r="AU473" s="103">
        <f t="shared" si="35"/>
        <v>40574</v>
      </c>
      <c r="AV473" s="104">
        <f t="shared" si="35"/>
        <v>913</v>
      </c>
      <c r="AW473" s="105"/>
      <c r="AX473" s="106"/>
      <c r="AY473" s="106"/>
      <c r="AZ473" s="106"/>
      <c r="BA473" s="106"/>
      <c r="BB473" s="103"/>
      <c r="BC473" s="106"/>
      <c r="BD473" s="106"/>
      <c r="BE473" s="106"/>
      <c r="BF473" s="106"/>
      <c r="BG473" s="106"/>
      <c r="BH473" s="106"/>
      <c r="BI473" s="106"/>
    </row>
    <row r="474" spans="1:61" ht="13.5" hidden="1" customHeight="1" thickBot="1" x14ac:dyDescent="0.25">
      <c r="A474" s="82"/>
      <c r="B474" s="83"/>
      <c r="C474" s="153" t="s">
        <v>919</v>
      </c>
      <c r="D474" s="153" t="s">
        <v>71</v>
      </c>
      <c r="E474" s="84" t="s">
        <v>0</v>
      </c>
      <c r="F474" s="85" t="s">
        <v>957</v>
      </c>
      <c r="G474" s="86" t="s">
        <v>958</v>
      </c>
      <c r="H474" s="153" t="s">
        <v>230</v>
      </c>
      <c r="I474" s="157" t="s">
        <v>959</v>
      </c>
      <c r="J474" s="113" t="s">
        <v>193</v>
      </c>
      <c r="K474" s="220">
        <v>4.5</v>
      </c>
      <c r="L474" s="88"/>
      <c r="M474" s="245">
        <v>155</v>
      </c>
      <c r="N474" s="245">
        <v>34</v>
      </c>
      <c r="O474" s="245" t="str">
        <f t="shared" si="34"/>
        <v>-</v>
      </c>
      <c r="P474" s="245">
        <v>7</v>
      </c>
      <c r="Q474" s="245">
        <v>1</v>
      </c>
      <c r="R474" s="108">
        <f>SUM(Tableau8[[#This Row],[Indicative
     /PPE]:[Autre]])</f>
        <v>197</v>
      </c>
      <c r="S474" s="110" t="s">
        <v>0</v>
      </c>
      <c r="T474" s="110" t="s">
        <v>0</v>
      </c>
      <c r="U474" s="110" t="s">
        <v>0</v>
      </c>
      <c r="V474" s="110" t="s">
        <v>0</v>
      </c>
      <c r="W474" s="110" t="s">
        <v>0</v>
      </c>
      <c r="X474" s="109">
        <f t="shared" si="32"/>
        <v>0</v>
      </c>
      <c r="Y474" s="89" t="s">
        <v>0</v>
      </c>
      <c r="Z474" s="89" t="s">
        <v>0</v>
      </c>
      <c r="AA474" s="89" t="s">
        <v>0</v>
      </c>
      <c r="AB474" s="91" t="s">
        <v>0</v>
      </c>
      <c r="AC474" s="110" t="s">
        <v>0</v>
      </c>
      <c r="AD474" s="110" t="s">
        <v>0</v>
      </c>
      <c r="AE474" s="110" t="s">
        <v>0</v>
      </c>
      <c r="AF474" s="110">
        <f t="shared" si="33"/>
        <v>0</v>
      </c>
      <c r="AG474" s="92"/>
      <c r="AH474" s="111">
        <v>420000</v>
      </c>
      <c r="AI474" s="111">
        <v>0</v>
      </c>
      <c r="AJ474" s="111">
        <v>0</v>
      </c>
      <c r="AK474" s="111">
        <f>SUM(Tableau8[[#This Row],[Terrain
(a)]:[Construction
(b)]])</f>
        <v>0</v>
      </c>
      <c r="AL474" s="95"/>
      <c r="AM474" s="147" t="s">
        <v>960</v>
      </c>
      <c r="AN474" s="157" t="s">
        <v>421</v>
      </c>
      <c r="AO474" s="97">
        <v>40359</v>
      </c>
      <c r="AP474" s="158" t="s">
        <v>0</v>
      </c>
      <c r="AQ474" s="113" t="s">
        <v>0</v>
      </c>
      <c r="AR474" s="100"/>
      <c r="AS474" s="101" t="str">
        <f>Tableau8[[#This Row],[Adresse]]</f>
        <v>Rue de la Paix 121</v>
      </c>
      <c r="AT474" s="102">
        <f t="shared" si="35"/>
        <v>39661</v>
      </c>
      <c r="AU474" s="103">
        <f t="shared" si="35"/>
        <v>40574</v>
      </c>
      <c r="AV474" s="104">
        <f t="shared" si="35"/>
        <v>913</v>
      </c>
      <c r="AW474" s="105"/>
      <c r="AX474" s="106"/>
      <c r="AY474" s="106"/>
      <c r="AZ474" s="106"/>
      <c r="BA474" s="106"/>
      <c r="BB474" s="103"/>
      <c r="BC474" s="106"/>
      <c r="BD474" s="106"/>
      <c r="BE474" s="106"/>
      <c r="BF474" s="106"/>
      <c r="BG474" s="106"/>
      <c r="BH474" s="106"/>
      <c r="BI474" s="106"/>
    </row>
    <row r="475" spans="1:61" ht="13.5" hidden="1" customHeight="1" thickBot="1" x14ac:dyDescent="0.25">
      <c r="A475" s="82"/>
      <c r="B475" s="83"/>
      <c r="C475" s="153" t="s">
        <v>919</v>
      </c>
      <c r="D475" s="153" t="s">
        <v>71</v>
      </c>
      <c r="E475" s="84" t="s">
        <v>0</v>
      </c>
      <c r="F475" s="85" t="s">
        <v>961</v>
      </c>
      <c r="G475" s="86" t="s">
        <v>962</v>
      </c>
      <c r="H475" s="153" t="s">
        <v>78</v>
      </c>
      <c r="I475" s="157" t="s">
        <v>963</v>
      </c>
      <c r="J475" s="86" t="s">
        <v>323</v>
      </c>
      <c r="K475" s="220">
        <v>4.5</v>
      </c>
      <c r="L475" s="88"/>
      <c r="M475" s="245">
        <v>113</v>
      </c>
      <c r="N475" s="245">
        <v>14</v>
      </c>
      <c r="O475" s="245" t="str">
        <f t="shared" si="34"/>
        <v>-</v>
      </c>
      <c r="P475" s="245">
        <v>7</v>
      </c>
      <c r="Q475" s="110" t="s">
        <v>0</v>
      </c>
      <c r="R475" s="108">
        <f>SUM(Tableau8[[#This Row],[Indicative
     /PPE]:[Autre]])</f>
        <v>134</v>
      </c>
      <c r="S475" s="110" t="s">
        <v>0</v>
      </c>
      <c r="T475" s="110" t="s">
        <v>0</v>
      </c>
      <c r="U475" s="110" t="s">
        <v>0</v>
      </c>
      <c r="V475" s="110" t="s">
        <v>0</v>
      </c>
      <c r="W475" s="110" t="s">
        <v>0</v>
      </c>
      <c r="X475" s="109">
        <f t="shared" si="32"/>
        <v>0</v>
      </c>
      <c r="Y475" s="89" t="s">
        <v>0</v>
      </c>
      <c r="Z475" s="89" t="s">
        <v>0</v>
      </c>
      <c r="AA475" s="89" t="s">
        <v>0</v>
      </c>
      <c r="AB475" s="91" t="s">
        <v>0</v>
      </c>
      <c r="AC475" s="110" t="s">
        <v>0</v>
      </c>
      <c r="AD475" s="110" t="s">
        <v>0</v>
      </c>
      <c r="AE475" s="110" t="s">
        <v>0</v>
      </c>
      <c r="AF475" s="110">
        <f t="shared" si="33"/>
        <v>0</v>
      </c>
      <c r="AG475" s="92"/>
      <c r="AH475" s="111">
        <v>355000</v>
      </c>
      <c r="AI475" s="111">
        <v>0</v>
      </c>
      <c r="AJ475" s="111">
        <v>0</v>
      </c>
      <c r="AK475" s="111">
        <f>SUM(Tableau8[[#This Row],[Terrain
(a)]:[Construction
(b)]])</f>
        <v>0</v>
      </c>
      <c r="AL475" s="95"/>
      <c r="AM475" s="147" t="s">
        <v>964</v>
      </c>
      <c r="AN475" s="157" t="s">
        <v>421</v>
      </c>
      <c r="AO475" s="97">
        <v>40359</v>
      </c>
      <c r="AP475" s="158" t="s">
        <v>0</v>
      </c>
      <c r="AQ475" s="113" t="s">
        <v>0</v>
      </c>
      <c r="AR475" s="100"/>
      <c r="AS475" s="101" t="str">
        <f>Tableau8[[#This Row],[Adresse]]</f>
        <v>Rue de la Paix 121</v>
      </c>
      <c r="AT475" s="102">
        <f t="shared" si="35"/>
        <v>39661</v>
      </c>
      <c r="AU475" s="103">
        <f t="shared" si="35"/>
        <v>40574</v>
      </c>
      <c r="AV475" s="104">
        <f t="shared" si="35"/>
        <v>913</v>
      </c>
      <c r="AW475" s="105"/>
      <c r="AX475" s="106"/>
      <c r="AY475" s="106"/>
      <c r="AZ475" s="106"/>
      <c r="BA475" s="106"/>
      <c r="BB475" s="103"/>
      <c r="BC475" s="106"/>
      <c r="BD475" s="106"/>
      <c r="BE475" s="106"/>
      <c r="BF475" s="106"/>
      <c r="BG475" s="106"/>
      <c r="BH475" s="106"/>
      <c r="BI475" s="106"/>
    </row>
    <row r="476" spans="1:61" ht="13.5" hidden="1" customHeight="1" thickBot="1" x14ac:dyDescent="0.25">
      <c r="A476" s="82"/>
      <c r="B476" s="83"/>
      <c r="C476" s="153" t="s">
        <v>919</v>
      </c>
      <c r="D476" s="153" t="s">
        <v>71</v>
      </c>
      <c r="E476" s="84" t="s">
        <v>0</v>
      </c>
      <c r="F476" s="85" t="s">
        <v>965</v>
      </c>
      <c r="G476" s="86" t="s">
        <v>966</v>
      </c>
      <c r="H476" s="153" t="s">
        <v>78</v>
      </c>
      <c r="I476" s="157" t="s">
        <v>963</v>
      </c>
      <c r="J476" s="86" t="s">
        <v>297</v>
      </c>
      <c r="K476" s="220">
        <v>4.5</v>
      </c>
      <c r="L476" s="88"/>
      <c r="M476" s="245">
        <v>93</v>
      </c>
      <c r="N476" s="245">
        <v>4</v>
      </c>
      <c r="O476" s="245" t="str">
        <f t="shared" si="34"/>
        <v>-</v>
      </c>
      <c r="P476" s="245">
        <v>7</v>
      </c>
      <c r="Q476" s="110" t="s">
        <v>0</v>
      </c>
      <c r="R476" s="108">
        <f>SUM(Tableau8[[#This Row],[Indicative
     /PPE]:[Autre]])</f>
        <v>104</v>
      </c>
      <c r="S476" s="110" t="s">
        <v>0</v>
      </c>
      <c r="T476" s="110" t="s">
        <v>0</v>
      </c>
      <c r="U476" s="110" t="s">
        <v>0</v>
      </c>
      <c r="V476" s="110" t="s">
        <v>0</v>
      </c>
      <c r="W476" s="110" t="s">
        <v>0</v>
      </c>
      <c r="X476" s="109">
        <f t="shared" si="32"/>
        <v>0</v>
      </c>
      <c r="Y476" s="89" t="s">
        <v>0</v>
      </c>
      <c r="Z476" s="89" t="s">
        <v>0</v>
      </c>
      <c r="AA476" s="89" t="s">
        <v>0</v>
      </c>
      <c r="AB476" s="91" t="s">
        <v>0</v>
      </c>
      <c r="AC476" s="110" t="s">
        <v>0</v>
      </c>
      <c r="AD476" s="110" t="s">
        <v>0</v>
      </c>
      <c r="AE476" s="110" t="s">
        <v>0</v>
      </c>
      <c r="AF476" s="110">
        <f t="shared" si="33"/>
        <v>0</v>
      </c>
      <c r="AG476" s="92"/>
      <c r="AH476" s="111">
        <v>305000</v>
      </c>
      <c r="AI476" s="111">
        <v>0</v>
      </c>
      <c r="AJ476" s="111">
        <v>0</v>
      </c>
      <c r="AK476" s="111">
        <f>SUM(Tableau8[[#This Row],[Terrain
(a)]:[Construction
(b)]])</f>
        <v>0</v>
      </c>
      <c r="AL476" s="95"/>
      <c r="AM476" s="147" t="s">
        <v>967</v>
      </c>
      <c r="AN476" s="157" t="s">
        <v>421</v>
      </c>
      <c r="AO476" s="97">
        <v>40310</v>
      </c>
      <c r="AP476" s="158" t="s">
        <v>0</v>
      </c>
      <c r="AQ476" s="113" t="s">
        <v>0</v>
      </c>
      <c r="AR476" s="100"/>
      <c r="AS476" s="101" t="str">
        <f>Tableau8[[#This Row],[Adresse]]</f>
        <v>Rue de la Paix 121</v>
      </c>
      <c r="AT476" s="102">
        <f t="shared" si="35"/>
        <v>39661</v>
      </c>
      <c r="AU476" s="103">
        <f t="shared" si="35"/>
        <v>40574</v>
      </c>
      <c r="AV476" s="104">
        <f t="shared" si="35"/>
        <v>913</v>
      </c>
      <c r="AW476" s="105"/>
      <c r="AX476" s="106"/>
      <c r="AY476" s="106"/>
      <c r="AZ476" s="106"/>
      <c r="BA476" s="106"/>
      <c r="BB476" s="103"/>
      <c r="BC476" s="106"/>
      <c r="BD476" s="106"/>
      <c r="BE476" s="106"/>
      <c r="BF476" s="106"/>
      <c r="BG476" s="106"/>
      <c r="BH476" s="106"/>
      <c r="BI476" s="106"/>
    </row>
    <row r="477" spans="1:61" ht="13.5" hidden="1" customHeight="1" thickBot="1" x14ac:dyDescent="0.25">
      <c r="A477" s="82"/>
      <c r="B477" s="83"/>
      <c r="C477" s="153" t="s">
        <v>919</v>
      </c>
      <c r="D477" s="153" t="s">
        <v>71</v>
      </c>
      <c r="E477" s="84" t="s">
        <v>0</v>
      </c>
      <c r="F477" s="85" t="s">
        <v>968</v>
      </c>
      <c r="G477" s="86" t="s">
        <v>969</v>
      </c>
      <c r="H477" s="153" t="s">
        <v>78</v>
      </c>
      <c r="I477" s="157" t="s">
        <v>963</v>
      </c>
      <c r="J477" s="113" t="s">
        <v>80</v>
      </c>
      <c r="K477" s="220">
        <v>5.5</v>
      </c>
      <c r="L477" s="88"/>
      <c r="M477" s="245">
        <v>132</v>
      </c>
      <c r="N477" s="245">
        <v>11</v>
      </c>
      <c r="O477" s="245" t="str">
        <f t="shared" si="34"/>
        <v>-</v>
      </c>
      <c r="P477" s="245">
        <v>8</v>
      </c>
      <c r="Q477" s="110" t="s">
        <v>0</v>
      </c>
      <c r="R477" s="108">
        <f>SUM(Tableau8[[#This Row],[Indicative
     /PPE]:[Autre]])</f>
        <v>151</v>
      </c>
      <c r="S477" s="110" t="s">
        <v>0</v>
      </c>
      <c r="T477" s="110" t="s">
        <v>0</v>
      </c>
      <c r="U477" s="110" t="s">
        <v>0</v>
      </c>
      <c r="V477" s="110" t="s">
        <v>0</v>
      </c>
      <c r="W477" s="110" t="s">
        <v>0</v>
      </c>
      <c r="X477" s="109">
        <f t="shared" si="32"/>
        <v>0</v>
      </c>
      <c r="Y477" s="89" t="s">
        <v>0</v>
      </c>
      <c r="Z477" s="89" t="s">
        <v>0</v>
      </c>
      <c r="AA477" s="89" t="s">
        <v>0</v>
      </c>
      <c r="AB477" s="91" t="s">
        <v>0</v>
      </c>
      <c r="AC477" s="110" t="s">
        <v>0</v>
      </c>
      <c r="AD477" s="110" t="s">
        <v>0</v>
      </c>
      <c r="AE477" s="110" t="s">
        <v>0</v>
      </c>
      <c r="AF477" s="110">
        <f t="shared" si="33"/>
        <v>0</v>
      </c>
      <c r="AG477" s="92"/>
      <c r="AH477" s="111">
        <v>405000</v>
      </c>
      <c r="AI477" s="111">
        <v>0</v>
      </c>
      <c r="AJ477" s="111">
        <v>0</v>
      </c>
      <c r="AK477" s="111">
        <f>SUM(Tableau8[[#This Row],[Terrain
(a)]:[Construction
(b)]])</f>
        <v>0</v>
      </c>
      <c r="AL477" s="95"/>
      <c r="AM477" s="147" t="s">
        <v>970</v>
      </c>
      <c r="AN477" s="157" t="s">
        <v>421</v>
      </c>
      <c r="AO477" s="97">
        <v>40313</v>
      </c>
      <c r="AP477" s="158" t="s">
        <v>0</v>
      </c>
      <c r="AQ477" s="113" t="s">
        <v>0</v>
      </c>
      <c r="AR477" s="100"/>
      <c r="AS477" s="101" t="str">
        <f>Tableau8[[#This Row],[Adresse]]</f>
        <v>Rue de la Paix 121</v>
      </c>
      <c r="AT477" s="102">
        <f t="shared" si="35"/>
        <v>39661</v>
      </c>
      <c r="AU477" s="103">
        <f t="shared" si="35"/>
        <v>40574</v>
      </c>
      <c r="AV477" s="104">
        <f t="shared" si="35"/>
        <v>913</v>
      </c>
      <c r="AW477" s="105"/>
      <c r="AX477" s="106"/>
      <c r="AY477" s="106"/>
      <c r="AZ477" s="106"/>
      <c r="BA477" s="106"/>
      <c r="BB477" s="103"/>
      <c r="BC477" s="106"/>
      <c r="BD477" s="106"/>
      <c r="BE477" s="106"/>
      <c r="BF477" s="106"/>
      <c r="BG477" s="106"/>
      <c r="BH477" s="106"/>
      <c r="BI477" s="106"/>
    </row>
    <row r="478" spans="1:61" ht="13.5" hidden="1" customHeight="1" thickBot="1" x14ac:dyDescent="0.25">
      <c r="A478" s="82"/>
      <c r="B478" s="83"/>
      <c r="C478" s="153" t="s">
        <v>919</v>
      </c>
      <c r="D478" s="153" t="s">
        <v>71</v>
      </c>
      <c r="E478" s="84" t="s">
        <v>0</v>
      </c>
      <c r="F478" s="85" t="s">
        <v>971</v>
      </c>
      <c r="G478" s="86" t="s">
        <v>972</v>
      </c>
      <c r="H478" s="153" t="s">
        <v>404</v>
      </c>
      <c r="I478" s="157" t="s">
        <v>973</v>
      </c>
      <c r="J478" s="113" t="s">
        <v>87</v>
      </c>
      <c r="K478" s="220">
        <v>5.5</v>
      </c>
      <c r="L478" s="88"/>
      <c r="M478" s="245">
        <v>115</v>
      </c>
      <c r="N478" s="245">
        <v>93</v>
      </c>
      <c r="O478" s="245" t="str">
        <f t="shared" si="34"/>
        <v>-</v>
      </c>
      <c r="P478" s="245">
        <v>10</v>
      </c>
      <c r="Q478" s="110" t="s">
        <v>0</v>
      </c>
      <c r="R478" s="108">
        <f>SUM(Tableau8[[#This Row],[Indicative
     /PPE]:[Autre]])</f>
        <v>218</v>
      </c>
      <c r="S478" s="110" t="s">
        <v>0</v>
      </c>
      <c r="T478" s="110" t="s">
        <v>0</v>
      </c>
      <c r="U478" s="110" t="s">
        <v>0</v>
      </c>
      <c r="V478" s="110" t="s">
        <v>0</v>
      </c>
      <c r="W478" s="110" t="s">
        <v>0</v>
      </c>
      <c r="X478" s="109">
        <f t="shared" si="32"/>
        <v>0</v>
      </c>
      <c r="Y478" s="89" t="s">
        <v>0</v>
      </c>
      <c r="Z478" s="89" t="s">
        <v>0</v>
      </c>
      <c r="AA478" s="89" t="s">
        <v>0</v>
      </c>
      <c r="AB478" s="91" t="s">
        <v>0</v>
      </c>
      <c r="AC478" s="110" t="s">
        <v>0</v>
      </c>
      <c r="AD478" s="110" t="s">
        <v>0</v>
      </c>
      <c r="AE478" s="110" t="s">
        <v>0</v>
      </c>
      <c r="AF478" s="110">
        <f t="shared" si="33"/>
        <v>0</v>
      </c>
      <c r="AG478" s="92"/>
      <c r="AH478" s="111">
        <v>490000</v>
      </c>
      <c r="AI478" s="111">
        <v>0</v>
      </c>
      <c r="AJ478" s="111">
        <v>0</v>
      </c>
      <c r="AK478" s="111">
        <f>SUM(Tableau8[[#This Row],[Terrain
(a)]:[Construction
(b)]])</f>
        <v>0</v>
      </c>
      <c r="AL478" s="95"/>
      <c r="AM478" s="147" t="s">
        <v>974</v>
      </c>
      <c r="AN478" s="157" t="s">
        <v>421</v>
      </c>
      <c r="AO478" s="97">
        <v>40347</v>
      </c>
      <c r="AP478" s="158" t="s">
        <v>0</v>
      </c>
      <c r="AQ478" s="113" t="s">
        <v>0</v>
      </c>
      <c r="AR478" s="100"/>
      <c r="AS478" s="101" t="str">
        <f>Tableau8[[#This Row],[Adresse]]</f>
        <v>Rue de la Paix 121</v>
      </c>
      <c r="AT478" s="102">
        <f t="shared" si="35"/>
        <v>39661</v>
      </c>
      <c r="AU478" s="103">
        <f t="shared" si="35"/>
        <v>40574</v>
      </c>
      <c r="AV478" s="104">
        <f t="shared" si="35"/>
        <v>913</v>
      </c>
      <c r="AW478" s="105"/>
      <c r="AX478" s="106"/>
      <c r="AY478" s="106"/>
      <c r="AZ478" s="106"/>
      <c r="BA478" s="106"/>
      <c r="BB478" s="103"/>
      <c r="BC478" s="106"/>
      <c r="BD478" s="106"/>
      <c r="BE478" s="106"/>
      <c r="BF478" s="106"/>
      <c r="BG478" s="106"/>
      <c r="BH478" s="106"/>
      <c r="BI478" s="106"/>
    </row>
    <row r="479" spans="1:61" ht="13.5" hidden="1" customHeight="1" thickBot="1" x14ac:dyDescent="0.25">
      <c r="A479" s="82"/>
      <c r="B479" s="83"/>
      <c r="C479" s="153" t="s">
        <v>919</v>
      </c>
      <c r="D479" s="153" t="s">
        <v>71</v>
      </c>
      <c r="E479" s="84" t="s">
        <v>0</v>
      </c>
      <c r="F479" s="85" t="s">
        <v>975</v>
      </c>
      <c r="G479" s="86" t="s">
        <v>976</v>
      </c>
      <c r="H479" s="153" t="s">
        <v>404</v>
      </c>
      <c r="I479" s="157" t="s">
        <v>973</v>
      </c>
      <c r="J479" s="113" t="s">
        <v>80</v>
      </c>
      <c r="K479" s="220">
        <v>4.5</v>
      </c>
      <c r="L479" s="88"/>
      <c r="M479" s="110" t="s">
        <v>0</v>
      </c>
      <c r="N479" s="110" t="s">
        <v>0</v>
      </c>
      <c r="O479" s="245" t="str">
        <f t="shared" si="34"/>
        <v>-</v>
      </c>
      <c r="P479" s="110" t="s">
        <v>0</v>
      </c>
      <c r="Q479" s="110" t="s">
        <v>0</v>
      </c>
      <c r="R479" s="108">
        <f>SUM(Tableau8[[#This Row],[Indicative
     /PPE]:[Autre]])</f>
        <v>0</v>
      </c>
      <c r="S479" s="110" t="s">
        <v>0</v>
      </c>
      <c r="T479" s="110" t="s">
        <v>0</v>
      </c>
      <c r="U479" s="110" t="s">
        <v>0</v>
      </c>
      <c r="V479" s="110" t="s">
        <v>0</v>
      </c>
      <c r="W479" s="110" t="s">
        <v>0</v>
      </c>
      <c r="X479" s="109">
        <f t="shared" si="32"/>
        <v>0</v>
      </c>
      <c r="Y479" s="89" t="s">
        <v>0</v>
      </c>
      <c r="Z479" s="89" t="s">
        <v>0</v>
      </c>
      <c r="AA479" s="89" t="s">
        <v>0</v>
      </c>
      <c r="AB479" s="91" t="s">
        <v>0</v>
      </c>
      <c r="AC479" s="110" t="s">
        <v>0</v>
      </c>
      <c r="AD479" s="110" t="s">
        <v>0</v>
      </c>
      <c r="AE479" s="110" t="s">
        <v>0</v>
      </c>
      <c r="AF479" s="110">
        <f t="shared" si="33"/>
        <v>0</v>
      </c>
      <c r="AG479" s="92"/>
      <c r="AH479" s="111">
        <v>420000</v>
      </c>
      <c r="AI479" s="111">
        <v>0</v>
      </c>
      <c r="AJ479" s="111">
        <v>0</v>
      </c>
      <c r="AK479" s="111">
        <f>SUM(Tableau8[[#This Row],[Terrain
(a)]:[Construction
(b)]])</f>
        <v>0</v>
      </c>
      <c r="AL479" s="95"/>
      <c r="AM479" s="147" t="s">
        <v>977</v>
      </c>
      <c r="AN479" s="157" t="s">
        <v>421</v>
      </c>
      <c r="AO479" s="97">
        <v>40330</v>
      </c>
      <c r="AP479" s="158" t="s">
        <v>0</v>
      </c>
      <c r="AQ479" s="113" t="s">
        <v>0</v>
      </c>
      <c r="AR479" s="100"/>
      <c r="AS479" s="101" t="str">
        <f>Tableau8[[#This Row],[Adresse]]</f>
        <v>Rue de la Paix 121</v>
      </c>
      <c r="AT479" s="102">
        <f t="shared" si="35"/>
        <v>39661</v>
      </c>
      <c r="AU479" s="103">
        <f t="shared" si="35"/>
        <v>40574</v>
      </c>
      <c r="AV479" s="104">
        <f t="shared" si="35"/>
        <v>913</v>
      </c>
      <c r="AW479" s="105"/>
      <c r="AX479" s="106"/>
      <c r="AY479" s="106"/>
      <c r="AZ479" s="106"/>
      <c r="BA479" s="106"/>
      <c r="BB479" s="103"/>
      <c r="BC479" s="106"/>
      <c r="BD479" s="106"/>
      <c r="BE479" s="106"/>
      <c r="BF479" s="106"/>
      <c r="BG479" s="106"/>
      <c r="BH479" s="106"/>
      <c r="BI479" s="106"/>
    </row>
    <row r="480" spans="1:61" ht="13.5" hidden="1" customHeight="1" thickBot="1" x14ac:dyDescent="0.25">
      <c r="A480" s="82"/>
      <c r="B480" s="83"/>
      <c r="C480" s="153" t="s">
        <v>919</v>
      </c>
      <c r="D480" s="153" t="s">
        <v>71</v>
      </c>
      <c r="E480" s="84" t="s">
        <v>0</v>
      </c>
      <c r="F480" s="85" t="s">
        <v>978</v>
      </c>
      <c r="G480" s="86">
        <v>6805</v>
      </c>
      <c r="H480" s="153" t="s">
        <v>218</v>
      </c>
      <c r="I480" s="157" t="s">
        <v>219</v>
      </c>
      <c r="J480" s="113">
        <v>1</v>
      </c>
      <c r="K480" s="154" t="s">
        <v>0</v>
      </c>
      <c r="L480" s="88"/>
      <c r="M480" s="245" t="str">
        <f t="shared" si="34"/>
        <v>-</v>
      </c>
      <c r="N480" s="245" t="str">
        <f t="shared" si="34"/>
        <v>-</v>
      </c>
      <c r="O480" s="245" t="str">
        <f t="shared" si="34"/>
        <v>-</v>
      </c>
      <c r="P480" s="245" t="str">
        <f t="shared" si="34"/>
        <v>-</v>
      </c>
      <c r="Q480" s="110" t="s">
        <v>0</v>
      </c>
      <c r="R480" s="108">
        <f>SUM(Tableau8[[#This Row],[Indicative
     /PPE]:[Autre]])</f>
        <v>0</v>
      </c>
      <c r="S480" s="110" t="s">
        <v>0</v>
      </c>
      <c r="T480" s="110" t="s">
        <v>0</v>
      </c>
      <c r="U480" s="110" t="s">
        <v>0</v>
      </c>
      <c r="V480" s="110" t="s">
        <v>0</v>
      </c>
      <c r="W480" s="110" t="s">
        <v>0</v>
      </c>
      <c r="X480" s="109">
        <f t="shared" si="32"/>
        <v>0</v>
      </c>
      <c r="Y480" s="89" t="s">
        <v>0</v>
      </c>
      <c r="Z480" s="89" t="s">
        <v>0</v>
      </c>
      <c r="AA480" s="89" t="s">
        <v>0</v>
      </c>
      <c r="AB480" s="91" t="s">
        <v>0</v>
      </c>
      <c r="AC480" s="110" t="s">
        <v>0</v>
      </c>
      <c r="AD480" s="110" t="s">
        <v>0</v>
      </c>
      <c r="AE480" s="110" t="s">
        <v>0</v>
      </c>
      <c r="AF480" s="110">
        <f t="shared" si="33"/>
        <v>0</v>
      </c>
      <c r="AG480" s="92"/>
      <c r="AH480" s="111">
        <v>28000</v>
      </c>
      <c r="AI480" s="111">
        <v>0</v>
      </c>
      <c r="AJ480" s="111">
        <v>0</v>
      </c>
      <c r="AK480" s="111">
        <f>SUM(Tableau8[[#This Row],[Terrain
(a)]:[Construction
(b)]])</f>
        <v>0</v>
      </c>
      <c r="AL480" s="95"/>
      <c r="AM480" s="147" t="s">
        <v>967</v>
      </c>
      <c r="AN480" s="157" t="s">
        <v>421</v>
      </c>
      <c r="AO480" s="97">
        <v>40310</v>
      </c>
      <c r="AP480" s="158" t="s">
        <v>0</v>
      </c>
      <c r="AQ480" s="113" t="s">
        <v>0</v>
      </c>
      <c r="AR480" s="100"/>
      <c r="AS480" s="101" t="str">
        <f>Tableau8[[#This Row],[Adresse]]</f>
        <v>Rue de la Paix 121</v>
      </c>
      <c r="AT480" s="102">
        <f t="shared" ref="AT480:AV495" si="36">AT479</f>
        <v>39661</v>
      </c>
      <c r="AU480" s="103">
        <f t="shared" si="36"/>
        <v>40574</v>
      </c>
      <c r="AV480" s="104">
        <f t="shared" si="36"/>
        <v>913</v>
      </c>
      <c r="AW480" s="105"/>
      <c r="AX480" s="106"/>
      <c r="AY480" s="106"/>
      <c r="AZ480" s="106"/>
      <c r="BA480" s="106"/>
      <c r="BB480" s="103"/>
      <c r="BC480" s="106"/>
      <c r="BD480" s="106"/>
      <c r="BE480" s="106"/>
      <c r="BF480" s="106"/>
      <c r="BG480" s="106"/>
      <c r="BH480" s="106"/>
      <c r="BI480" s="106"/>
    </row>
    <row r="481" spans="1:61" ht="13.5" hidden="1" customHeight="1" thickBot="1" x14ac:dyDescent="0.25">
      <c r="A481" s="82"/>
      <c r="B481" s="83"/>
      <c r="C481" s="153" t="s">
        <v>919</v>
      </c>
      <c r="D481" s="153" t="s">
        <v>71</v>
      </c>
      <c r="E481" s="84" t="s">
        <v>0</v>
      </c>
      <c r="F481" s="85" t="s">
        <v>979</v>
      </c>
      <c r="G481" s="86">
        <v>6806</v>
      </c>
      <c r="H481" s="153" t="s">
        <v>218</v>
      </c>
      <c r="I481" s="157" t="s">
        <v>219</v>
      </c>
      <c r="J481" s="113">
        <v>2</v>
      </c>
      <c r="K481" s="154" t="s">
        <v>0</v>
      </c>
      <c r="L481" s="88"/>
      <c r="M481" s="245" t="str">
        <f t="shared" ref="M481:P496" si="37">M480</f>
        <v>-</v>
      </c>
      <c r="N481" s="245" t="str">
        <f t="shared" si="37"/>
        <v>-</v>
      </c>
      <c r="O481" s="245" t="str">
        <f t="shared" si="37"/>
        <v>-</v>
      </c>
      <c r="P481" s="245" t="str">
        <f t="shared" si="37"/>
        <v>-</v>
      </c>
      <c r="Q481" s="110" t="s">
        <v>0</v>
      </c>
      <c r="R481" s="108">
        <f>SUM(Tableau8[[#This Row],[Indicative
     /PPE]:[Autre]])</f>
        <v>0</v>
      </c>
      <c r="S481" s="110" t="s">
        <v>0</v>
      </c>
      <c r="T481" s="110" t="s">
        <v>0</v>
      </c>
      <c r="U481" s="110" t="s">
        <v>0</v>
      </c>
      <c r="V481" s="110" t="s">
        <v>0</v>
      </c>
      <c r="W481" s="110" t="s">
        <v>0</v>
      </c>
      <c r="X481" s="109">
        <f t="shared" si="32"/>
        <v>0</v>
      </c>
      <c r="Y481" s="89" t="s">
        <v>0</v>
      </c>
      <c r="Z481" s="89" t="s">
        <v>0</v>
      </c>
      <c r="AA481" s="89" t="s">
        <v>0</v>
      </c>
      <c r="AB481" s="91" t="s">
        <v>0</v>
      </c>
      <c r="AC481" s="110" t="s">
        <v>0</v>
      </c>
      <c r="AD481" s="110" t="s">
        <v>0</v>
      </c>
      <c r="AE481" s="110" t="s">
        <v>0</v>
      </c>
      <c r="AF481" s="110">
        <f t="shared" si="33"/>
        <v>0</v>
      </c>
      <c r="AG481" s="92"/>
      <c r="AH481" s="111">
        <v>28000</v>
      </c>
      <c r="AI481" s="111">
        <v>0</v>
      </c>
      <c r="AJ481" s="111">
        <v>0</v>
      </c>
      <c r="AK481" s="111">
        <f>SUM(Tableau8[[#This Row],[Terrain
(a)]:[Construction
(b)]])</f>
        <v>0</v>
      </c>
      <c r="AL481" s="95"/>
      <c r="AM481" s="147" t="s">
        <v>928</v>
      </c>
      <c r="AN481" s="157" t="s">
        <v>421</v>
      </c>
      <c r="AO481" s="97">
        <v>40344</v>
      </c>
      <c r="AP481" s="158" t="s">
        <v>0</v>
      </c>
      <c r="AQ481" s="113" t="s">
        <v>0</v>
      </c>
      <c r="AR481" s="100"/>
      <c r="AS481" s="101" t="str">
        <f>Tableau8[[#This Row],[Adresse]]</f>
        <v>Rue de la Paix 121</v>
      </c>
      <c r="AT481" s="102">
        <f t="shared" si="36"/>
        <v>39661</v>
      </c>
      <c r="AU481" s="103">
        <f t="shared" si="36"/>
        <v>40574</v>
      </c>
      <c r="AV481" s="104">
        <f t="shared" si="36"/>
        <v>913</v>
      </c>
      <c r="AW481" s="105"/>
      <c r="AX481" s="106"/>
      <c r="AY481" s="106"/>
      <c r="AZ481" s="106"/>
      <c r="BA481" s="106"/>
      <c r="BB481" s="103"/>
      <c r="BC481" s="106"/>
      <c r="BD481" s="106"/>
      <c r="BE481" s="106"/>
      <c r="BF481" s="106"/>
      <c r="BG481" s="106"/>
      <c r="BH481" s="106"/>
      <c r="BI481" s="106"/>
    </row>
    <row r="482" spans="1:61" ht="13.5" hidden="1" customHeight="1" thickBot="1" x14ac:dyDescent="0.25">
      <c r="A482" s="82"/>
      <c r="B482" s="83"/>
      <c r="C482" s="153" t="s">
        <v>919</v>
      </c>
      <c r="D482" s="153" t="s">
        <v>71</v>
      </c>
      <c r="E482" s="84" t="s">
        <v>0</v>
      </c>
      <c r="F482" s="85" t="s">
        <v>980</v>
      </c>
      <c r="G482" s="86">
        <v>6807</v>
      </c>
      <c r="H482" s="153" t="s">
        <v>218</v>
      </c>
      <c r="I482" s="157" t="s">
        <v>219</v>
      </c>
      <c r="J482" s="113">
        <v>3</v>
      </c>
      <c r="K482" s="154" t="s">
        <v>0</v>
      </c>
      <c r="L482" s="88"/>
      <c r="M482" s="245" t="str">
        <f t="shared" si="37"/>
        <v>-</v>
      </c>
      <c r="N482" s="245" t="str">
        <f t="shared" si="37"/>
        <v>-</v>
      </c>
      <c r="O482" s="245" t="str">
        <f t="shared" si="37"/>
        <v>-</v>
      </c>
      <c r="P482" s="245" t="str">
        <f t="shared" si="37"/>
        <v>-</v>
      </c>
      <c r="Q482" s="110" t="s">
        <v>0</v>
      </c>
      <c r="R482" s="108">
        <f>SUM(Tableau8[[#This Row],[Indicative
     /PPE]:[Autre]])</f>
        <v>0</v>
      </c>
      <c r="S482" s="110" t="s">
        <v>0</v>
      </c>
      <c r="T482" s="110" t="s">
        <v>0</v>
      </c>
      <c r="U482" s="110" t="s">
        <v>0</v>
      </c>
      <c r="V482" s="110" t="s">
        <v>0</v>
      </c>
      <c r="W482" s="110" t="s">
        <v>0</v>
      </c>
      <c r="X482" s="109">
        <f t="shared" si="32"/>
        <v>0</v>
      </c>
      <c r="Y482" s="89" t="s">
        <v>0</v>
      </c>
      <c r="Z482" s="89" t="s">
        <v>0</v>
      </c>
      <c r="AA482" s="89" t="s">
        <v>0</v>
      </c>
      <c r="AB482" s="91" t="s">
        <v>0</v>
      </c>
      <c r="AC482" s="110" t="s">
        <v>0</v>
      </c>
      <c r="AD482" s="110" t="s">
        <v>0</v>
      </c>
      <c r="AE482" s="110" t="s">
        <v>0</v>
      </c>
      <c r="AF482" s="110">
        <f t="shared" si="33"/>
        <v>0</v>
      </c>
      <c r="AG482" s="92"/>
      <c r="AH482" s="111">
        <v>28000</v>
      </c>
      <c r="AI482" s="111">
        <v>0</v>
      </c>
      <c r="AJ482" s="111">
        <v>0</v>
      </c>
      <c r="AK482" s="111">
        <f>SUM(Tableau8[[#This Row],[Terrain
(a)]:[Construction
(b)]])</f>
        <v>0</v>
      </c>
      <c r="AL482" s="95"/>
      <c r="AM482" s="147" t="s">
        <v>941</v>
      </c>
      <c r="AN482" s="157" t="s">
        <v>421</v>
      </c>
      <c r="AO482" s="97">
        <v>40359</v>
      </c>
      <c r="AP482" s="158" t="s">
        <v>0</v>
      </c>
      <c r="AQ482" s="113" t="s">
        <v>0</v>
      </c>
      <c r="AR482" s="100"/>
      <c r="AS482" s="101" t="str">
        <f>Tableau8[[#This Row],[Adresse]]</f>
        <v>Rue de la Paix 121</v>
      </c>
      <c r="AT482" s="102">
        <f t="shared" si="36"/>
        <v>39661</v>
      </c>
      <c r="AU482" s="103">
        <f t="shared" si="36"/>
        <v>40574</v>
      </c>
      <c r="AV482" s="104">
        <f t="shared" si="36"/>
        <v>913</v>
      </c>
      <c r="AW482" s="105"/>
      <c r="AX482" s="106"/>
      <c r="AY482" s="106"/>
      <c r="AZ482" s="106"/>
      <c r="BA482" s="106"/>
      <c r="BB482" s="103"/>
      <c r="BC482" s="106"/>
      <c r="BD482" s="106"/>
      <c r="BE482" s="106"/>
      <c r="BF482" s="106"/>
      <c r="BG482" s="106"/>
      <c r="BH482" s="106"/>
      <c r="BI482" s="106"/>
    </row>
    <row r="483" spans="1:61" ht="13.5" hidden="1" customHeight="1" thickBot="1" x14ac:dyDescent="0.25">
      <c r="A483" s="82"/>
      <c r="B483" s="83"/>
      <c r="C483" s="153" t="s">
        <v>919</v>
      </c>
      <c r="D483" s="153" t="s">
        <v>71</v>
      </c>
      <c r="E483" s="84" t="s">
        <v>0</v>
      </c>
      <c r="F483" s="85" t="s">
        <v>981</v>
      </c>
      <c r="G483" s="86">
        <v>6808</v>
      </c>
      <c r="H483" s="153" t="s">
        <v>218</v>
      </c>
      <c r="I483" s="157" t="s">
        <v>219</v>
      </c>
      <c r="J483" s="113">
        <v>4</v>
      </c>
      <c r="K483" s="154" t="s">
        <v>0</v>
      </c>
      <c r="L483" s="88"/>
      <c r="M483" s="245" t="str">
        <f t="shared" si="37"/>
        <v>-</v>
      </c>
      <c r="N483" s="245" t="str">
        <f t="shared" si="37"/>
        <v>-</v>
      </c>
      <c r="O483" s="245" t="str">
        <f t="shared" si="37"/>
        <v>-</v>
      </c>
      <c r="P483" s="245" t="str">
        <f t="shared" si="37"/>
        <v>-</v>
      </c>
      <c r="Q483" s="110" t="s">
        <v>0</v>
      </c>
      <c r="R483" s="108">
        <f>SUM(Tableau8[[#This Row],[Indicative
     /PPE]:[Autre]])</f>
        <v>0</v>
      </c>
      <c r="S483" s="110" t="s">
        <v>0</v>
      </c>
      <c r="T483" s="110" t="s">
        <v>0</v>
      </c>
      <c r="U483" s="110" t="s">
        <v>0</v>
      </c>
      <c r="V483" s="110" t="s">
        <v>0</v>
      </c>
      <c r="W483" s="110" t="s">
        <v>0</v>
      </c>
      <c r="X483" s="109">
        <f t="shared" si="32"/>
        <v>0</v>
      </c>
      <c r="Y483" s="89" t="s">
        <v>0</v>
      </c>
      <c r="Z483" s="89" t="s">
        <v>0</v>
      </c>
      <c r="AA483" s="89" t="s">
        <v>0</v>
      </c>
      <c r="AB483" s="91" t="s">
        <v>0</v>
      </c>
      <c r="AC483" s="110" t="s">
        <v>0</v>
      </c>
      <c r="AD483" s="110" t="s">
        <v>0</v>
      </c>
      <c r="AE483" s="110" t="s">
        <v>0</v>
      </c>
      <c r="AF483" s="110">
        <f t="shared" si="33"/>
        <v>0</v>
      </c>
      <c r="AG483" s="92"/>
      <c r="AH483" s="111">
        <v>28000</v>
      </c>
      <c r="AI483" s="111">
        <v>0</v>
      </c>
      <c r="AJ483" s="111">
        <v>0</v>
      </c>
      <c r="AK483" s="111">
        <f>SUM(Tableau8[[#This Row],[Terrain
(a)]:[Construction
(b)]])</f>
        <v>0</v>
      </c>
      <c r="AL483" s="95"/>
      <c r="AM483" s="147" t="s">
        <v>960</v>
      </c>
      <c r="AN483" s="157" t="s">
        <v>421</v>
      </c>
      <c r="AO483" s="97">
        <v>40359</v>
      </c>
      <c r="AP483" s="158" t="s">
        <v>0</v>
      </c>
      <c r="AQ483" s="113" t="s">
        <v>0</v>
      </c>
      <c r="AR483" s="100"/>
      <c r="AS483" s="101" t="str">
        <f>Tableau8[[#This Row],[Adresse]]</f>
        <v>Rue de la Paix 121</v>
      </c>
      <c r="AT483" s="102">
        <f t="shared" si="36"/>
        <v>39661</v>
      </c>
      <c r="AU483" s="103">
        <f t="shared" si="36"/>
        <v>40574</v>
      </c>
      <c r="AV483" s="104">
        <f t="shared" si="36"/>
        <v>913</v>
      </c>
      <c r="AW483" s="105"/>
      <c r="AX483" s="106"/>
      <c r="AY483" s="106"/>
      <c r="AZ483" s="106"/>
      <c r="BA483" s="106"/>
      <c r="BB483" s="103"/>
      <c r="BC483" s="106"/>
      <c r="BD483" s="106"/>
      <c r="BE483" s="106"/>
      <c r="BF483" s="106"/>
      <c r="BG483" s="106"/>
      <c r="BH483" s="106"/>
      <c r="BI483" s="106"/>
    </row>
    <row r="484" spans="1:61" ht="13.5" hidden="1" customHeight="1" thickBot="1" x14ac:dyDescent="0.25">
      <c r="A484" s="82"/>
      <c r="B484" s="83"/>
      <c r="C484" s="153" t="s">
        <v>919</v>
      </c>
      <c r="D484" s="153" t="s">
        <v>71</v>
      </c>
      <c r="E484" s="84" t="s">
        <v>0</v>
      </c>
      <c r="F484" s="85" t="s">
        <v>982</v>
      </c>
      <c r="G484" s="86">
        <v>6809</v>
      </c>
      <c r="H484" s="153" t="s">
        <v>218</v>
      </c>
      <c r="I484" s="157" t="s">
        <v>219</v>
      </c>
      <c r="J484" s="113">
        <v>5</v>
      </c>
      <c r="K484" s="154" t="s">
        <v>0</v>
      </c>
      <c r="L484" s="88"/>
      <c r="M484" s="245" t="str">
        <f t="shared" si="37"/>
        <v>-</v>
      </c>
      <c r="N484" s="245" t="str">
        <f t="shared" si="37"/>
        <v>-</v>
      </c>
      <c r="O484" s="245" t="str">
        <f t="shared" si="37"/>
        <v>-</v>
      </c>
      <c r="P484" s="245" t="str">
        <f t="shared" si="37"/>
        <v>-</v>
      </c>
      <c r="Q484" s="110" t="s">
        <v>0</v>
      </c>
      <c r="R484" s="108">
        <f>SUM(Tableau8[[#This Row],[Indicative
     /PPE]:[Autre]])</f>
        <v>0</v>
      </c>
      <c r="S484" s="110" t="s">
        <v>0</v>
      </c>
      <c r="T484" s="110" t="s">
        <v>0</v>
      </c>
      <c r="U484" s="110" t="s">
        <v>0</v>
      </c>
      <c r="V484" s="110" t="s">
        <v>0</v>
      </c>
      <c r="W484" s="110" t="s">
        <v>0</v>
      </c>
      <c r="X484" s="109">
        <f t="shared" si="32"/>
        <v>0</v>
      </c>
      <c r="Y484" s="89" t="s">
        <v>0</v>
      </c>
      <c r="Z484" s="89" t="s">
        <v>0</v>
      </c>
      <c r="AA484" s="89" t="s">
        <v>0</v>
      </c>
      <c r="AB484" s="91" t="s">
        <v>0</v>
      </c>
      <c r="AC484" s="110" t="s">
        <v>0</v>
      </c>
      <c r="AD484" s="110" t="s">
        <v>0</v>
      </c>
      <c r="AE484" s="110" t="s">
        <v>0</v>
      </c>
      <c r="AF484" s="110">
        <f t="shared" si="33"/>
        <v>0</v>
      </c>
      <c r="AG484" s="92"/>
      <c r="AH484" s="111">
        <v>28000</v>
      </c>
      <c r="AI484" s="111">
        <v>0</v>
      </c>
      <c r="AJ484" s="111">
        <v>0</v>
      </c>
      <c r="AK484" s="111">
        <f>SUM(Tableau8[[#This Row],[Terrain
(a)]:[Construction
(b)]])</f>
        <v>0</v>
      </c>
      <c r="AL484" s="95"/>
      <c r="AM484" s="147" t="s">
        <v>950</v>
      </c>
      <c r="AN484" s="157" t="s">
        <v>421</v>
      </c>
      <c r="AO484" s="97">
        <v>40268</v>
      </c>
      <c r="AP484" s="158" t="s">
        <v>0</v>
      </c>
      <c r="AQ484" s="113" t="s">
        <v>0</v>
      </c>
      <c r="AR484" s="100"/>
      <c r="AS484" s="101" t="str">
        <f>Tableau8[[#This Row],[Adresse]]</f>
        <v>Rue de la Paix 121</v>
      </c>
      <c r="AT484" s="102">
        <f t="shared" si="36"/>
        <v>39661</v>
      </c>
      <c r="AU484" s="103">
        <f t="shared" si="36"/>
        <v>40574</v>
      </c>
      <c r="AV484" s="104">
        <f t="shared" si="36"/>
        <v>913</v>
      </c>
      <c r="AW484" s="105"/>
      <c r="AX484" s="106"/>
      <c r="AY484" s="106"/>
      <c r="AZ484" s="106"/>
      <c r="BA484" s="106"/>
      <c r="BB484" s="103"/>
      <c r="BC484" s="106"/>
      <c r="BD484" s="106"/>
      <c r="BE484" s="106"/>
      <c r="BF484" s="106"/>
      <c r="BG484" s="106"/>
      <c r="BH484" s="106"/>
      <c r="BI484" s="106"/>
    </row>
    <row r="485" spans="1:61" ht="13.5" hidden="1" customHeight="1" thickBot="1" x14ac:dyDescent="0.25">
      <c r="A485" s="82"/>
      <c r="B485" s="83"/>
      <c r="C485" s="153" t="s">
        <v>919</v>
      </c>
      <c r="D485" s="153" t="s">
        <v>71</v>
      </c>
      <c r="E485" s="84" t="s">
        <v>0</v>
      </c>
      <c r="F485" s="85" t="s">
        <v>983</v>
      </c>
      <c r="G485" s="86">
        <v>6810</v>
      </c>
      <c r="H485" s="153" t="s">
        <v>218</v>
      </c>
      <c r="I485" s="157" t="s">
        <v>219</v>
      </c>
      <c r="J485" s="113">
        <v>6</v>
      </c>
      <c r="K485" s="154" t="s">
        <v>0</v>
      </c>
      <c r="L485" s="88"/>
      <c r="M485" s="245" t="str">
        <f t="shared" si="37"/>
        <v>-</v>
      </c>
      <c r="N485" s="245" t="str">
        <f t="shared" si="37"/>
        <v>-</v>
      </c>
      <c r="O485" s="245" t="str">
        <f t="shared" si="37"/>
        <v>-</v>
      </c>
      <c r="P485" s="245" t="str">
        <f t="shared" si="37"/>
        <v>-</v>
      </c>
      <c r="Q485" s="110" t="s">
        <v>0</v>
      </c>
      <c r="R485" s="108">
        <f>SUM(Tableau8[[#This Row],[Indicative
     /PPE]:[Autre]])</f>
        <v>0</v>
      </c>
      <c r="S485" s="110" t="s">
        <v>0</v>
      </c>
      <c r="T485" s="110" t="s">
        <v>0</v>
      </c>
      <c r="U485" s="110" t="s">
        <v>0</v>
      </c>
      <c r="V485" s="110" t="s">
        <v>0</v>
      </c>
      <c r="W485" s="110" t="s">
        <v>0</v>
      </c>
      <c r="X485" s="109">
        <f t="shared" si="32"/>
        <v>0</v>
      </c>
      <c r="Y485" s="89" t="s">
        <v>0</v>
      </c>
      <c r="Z485" s="89" t="s">
        <v>0</v>
      </c>
      <c r="AA485" s="89" t="s">
        <v>0</v>
      </c>
      <c r="AB485" s="91" t="s">
        <v>0</v>
      </c>
      <c r="AC485" s="110" t="s">
        <v>0</v>
      </c>
      <c r="AD485" s="110" t="s">
        <v>0</v>
      </c>
      <c r="AE485" s="110" t="s">
        <v>0</v>
      </c>
      <c r="AF485" s="110">
        <f t="shared" si="33"/>
        <v>0</v>
      </c>
      <c r="AG485" s="92"/>
      <c r="AH485" s="111">
        <v>28000</v>
      </c>
      <c r="AI485" s="111">
        <v>0</v>
      </c>
      <c r="AJ485" s="111">
        <v>0</v>
      </c>
      <c r="AK485" s="111">
        <f>SUM(Tableau8[[#This Row],[Terrain
(a)]:[Construction
(b)]])</f>
        <v>0</v>
      </c>
      <c r="AL485" s="95"/>
      <c r="AM485" s="147" t="s">
        <v>944</v>
      </c>
      <c r="AN485" s="157" t="s">
        <v>421</v>
      </c>
      <c r="AO485" s="97">
        <v>40483</v>
      </c>
      <c r="AP485" s="158" t="s">
        <v>0</v>
      </c>
      <c r="AQ485" s="113" t="s">
        <v>0</v>
      </c>
      <c r="AR485" s="100"/>
      <c r="AS485" s="101" t="str">
        <f>Tableau8[[#This Row],[Adresse]]</f>
        <v>Rue de la Paix 121</v>
      </c>
      <c r="AT485" s="102">
        <f t="shared" si="36"/>
        <v>39661</v>
      </c>
      <c r="AU485" s="103">
        <f t="shared" si="36"/>
        <v>40574</v>
      </c>
      <c r="AV485" s="104">
        <f t="shared" si="36"/>
        <v>913</v>
      </c>
      <c r="AW485" s="105"/>
      <c r="AX485" s="106"/>
      <c r="AY485" s="106"/>
      <c r="AZ485" s="106"/>
      <c r="BA485" s="106"/>
      <c r="BB485" s="103"/>
      <c r="BC485" s="106"/>
      <c r="BD485" s="106"/>
      <c r="BE485" s="106"/>
      <c r="BF485" s="106"/>
      <c r="BG485" s="106"/>
      <c r="BH485" s="106"/>
      <c r="BI485" s="106"/>
    </row>
    <row r="486" spans="1:61" ht="13.5" hidden="1" customHeight="1" thickBot="1" x14ac:dyDescent="0.25">
      <c r="A486" s="82"/>
      <c r="B486" s="83"/>
      <c r="C486" s="153" t="s">
        <v>919</v>
      </c>
      <c r="D486" s="153" t="s">
        <v>71</v>
      </c>
      <c r="E486" s="84" t="s">
        <v>0</v>
      </c>
      <c r="F486" s="85" t="s">
        <v>984</v>
      </c>
      <c r="G486" s="86">
        <v>6811</v>
      </c>
      <c r="H486" s="153" t="s">
        <v>218</v>
      </c>
      <c r="I486" s="157" t="s">
        <v>219</v>
      </c>
      <c r="J486" s="113">
        <v>7</v>
      </c>
      <c r="K486" s="154" t="s">
        <v>0</v>
      </c>
      <c r="L486" s="88"/>
      <c r="M486" s="245" t="str">
        <f t="shared" si="37"/>
        <v>-</v>
      </c>
      <c r="N486" s="245" t="str">
        <f t="shared" si="37"/>
        <v>-</v>
      </c>
      <c r="O486" s="245" t="str">
        <f t="shared" si="37"/>
        <v>-</v>
      </c>
      <c r="P486" s="245" t="str">
        <f t="shared" si="37"/>
        <v>-</v>
      </c>
      <c r="Q486" s="110" t="s">
        <v>0</v>
      </c>
      <c r="R486" s="108">
        <f>SUM(Tableau8[[#This Row],[Indicative
     /PPE]:[Autre]])</f>
        <v>0</v>
      </c>
      <c r="S486" s="110" t="s">
        <v>0</v>
      </c>
      <c r="T486" s="110" t="s">
        <v>0</v>
      </c>
      <c r="U486" s="110" t="s">
        <v>0</v>
      </c>
      <c r="V486" s="110" t="s">
        <v>0</v>
      </c>
      <c r="W486" s="110" t="s">
        <v>0</v>
      </c>
      <c r="X486" s="109">
        <f t="shared" si="32"/>
        <v>0</v>
      </c>
      <c r="Y486" s="89" t="s">
        <v>0</v>
      </c>
      <c r="Z486" s="89" t="s">
        <v>0</v>
      </c>
      <c r="AA486" s="89" t="s">
        <v>0</v>
      </c>
      <c r="AB486" s="91" t="s">
        <v>0</v>
      </c>
      <c r="AC486" s="110" t="s">
        <v>0</v>
      </c>
      <c r="AD486" s="110" t="s">
        <v>0</v>
      </c>
      <c r="AE486" s="110" t="s">
        <v>0</v>
      </c>
      <c r="AF486" s="110">
        <f t="shared" si="33"/>
        <v>0</v>
      </c>
      <c r="AG486" s="92"/>
      <c r="AH486" s="111">
        <v>28000</v>
      </c>
      <c r="AI486" s="111">
        <v>0</v>
      </c>
      <c r="AJ486" s="111">
        <v>0</v>
      </c>
      <c r="AK486" s="111">
        <f>SUM(Tableau8[[#This Row],[Terrain
(a)]:[Construction
(b)]])</f>
        <v>0</v>
      </c>
      <c r="AL486" s="95"/>
      <c r="AM486" s="147" t="s">
        <v>938</v>
      </c>
      <c r="AN486" s="157" t="s">
        <v>421</v>
      </c>
      <c r="AO486" s="97">
        <v>40284</v>
      </c>
      <c r="AP486" s="158" t="s">
        <v>0</v>
      </c>
      <c r="AQ486" s="113" t="s">
        <v>0</v>
      </c>
      <c r="AR486" s="100"/>
      <c r="AS486" s="101" t="str">
        <f>Tableau8[[#This Row],[Adresse]]</f>
        <v>Rue de la Paix 121</v>
      </c>
      <c r="AT486" s="102">
        <f t="shared" si="36"/>
        <v>39661</v>
      </c>
      <c r="AU486" s="103">
        <f t="shared" si="36"/>
        <v>40574</v>
      </c>
      <c r="AV486" s="104">
        <f t="shared" si="36"/>
        <v>913</v>
      </c>
      <c r="AW486" s="105"/>
      <c r="AX486" s="106"/>
      <c r="AY486" s="106"/>
      <c r="AZ486" s="106"/>
      <c r="BA486" s="106"/>
      <c r="BB486" s="103"/>
      <c r="BC486" s="106"/>
      <c r="BD486" s="106"/>
      <c r="BE486" s="106"/>
      <c r="BF486" s="106"/>
      <c r="BG486" s="106"/>
      <c r="BH486" s="106"/>
      <c r="BI486" s="106"/>
    </row>
    <row r="487" spans="1:61" ht="13.5" hidden="1" customHeight="1" thickBot="1" x14ac:dyDescent="0.25">
      <c r="A487" s="82"/>
      <c r="B487" s="83"/>
      <c r="C487" s="153" t="s">
        <v>919</v>
      </c>
      <c r="D487" s="153" t="s">
        <v>71</v>
      </c>
      <c r="E487" s="84" t="s">
        <v>0</v>
      </c>
      <c r="F487" s="85" t="s">
        <v>985</v>
      </c>
      <c r="G487" s="86">
        <v>6812</v>
      </c>
      <c r="H487" s="153" t="s">
        <v>218</v>
      </c>
      <c r="I487" s="157" t="s">
        <v>219</v>
      </c>
      <c r="J487" s="113">
        <v>8</v>
      </c>
      <c r="K487" s="154" t="s">
        <v>0</v>
      </c>
      <c r="L487" s="88"/>
      <c r="M487" s="245" t="str">
        <f t="shared" si="37"/>
        <v>-</v>
      </c>
      <c r="N487" s="245" t="str">
        <f t="shared" si="37"/>
        <v>-</v>
      </c>
      <c r="O487" s="245" t="str">
        <f t="shared" si="37"/>
        <v>-</v>
      </c>
      <c r="P487" s="245" t="str">
        <f t="shared" si="37"/>
        <v>-</v>
      </c>
      <c r="Q487" s="110" t="s">
        <v>0</v>
      </c>
      <c r="R487" s="108">
        <f>SUM(Tableau8[[#This Row],[Indicative
     /PPE]:[Autre]])</f>
        <v>0</v>
      </c>
      <c r="S487" s="110" t="s">
        <v>0</v>
      </c>
      <c r="T487" s="110" t="s">
        <v>0</v>
      </c>
      <c r="U487" s="110" t="s">
        <v>0</v>
      </c>
      <c r="V487" s="110" t="s">
        <v>0</v>
      </c>
      <c r="W487" s="110" t="s">
        <v>0</v>
      </c>
      <c r="X487" s="109">
        <f t="shared" si="32"/>
        <v>0</v>
      </c>
      <c r="Y487" s="89" t="s">
        <v>0</v>
      </c>
      <c r="Z487" s="89" t="s">
        <v>0</v>
      </c>
      <c r="AA487" s="89" t="s">
        <v>0</v>
      </c>
      <c r="AB487" s="91" t="s">
        <v>0</v>
      </c>
      <c r="AC487" s="110" t="s">
        <v>0</v>
      </c>
      <c r="AD487" s="110" t="s">
        <v>0</v>
      </c>
      <c r="AE487" s="110" t="s">
        <v>0</v>
      </c>
      <c r="AF487" s="110">
        <f t="shared" si="33"/>
        <v>0</v>
      </c>
      <c r="AG487" s="92"/>
      <c r="AH487" s="111">
        <v>28000</v>
      </c>
      <c r="AI487" s="111">
        <v>0</v>
      </c>
      <c r="AJ487" s="111">
        <v>0</v>
      </c>
      <c r="AK487" s="111">
        <f>SUM(Tableau8[[#This Row],[Terrain
(a)]:[Construction
(b)]])</f>
        <v>0</v>
      </c>
      <c r="AL487" s="95"/>
      <c r="AM487" s="147" t="s">
        <v>953</v>
      </c>
      <c r="AN487" s="157" t="s">
        <v>421</v>
      </c>
      <c r="AO487" s="97">
        <v>40451</v>
      </c>
      <c r="AP487" s="158" t="s">
        <v>0</v>
      </c>
      <c r="AQ487" s="113" t="s">
        <v>0</v>
      </c>
      <c r="AR487" s="100"/>
      <c r="AS487" s="101" t="str">
        <f>Tableau8[[#This Row],[Adresse]]</f>
        <v>Rue de la Paix 121</v>
      </c>
      <c r="AT487" s="102">
        <f t="shared" si="36"/>
        <v>39661</v>
      </c>
      <c r="AU487" s="103">
        <f t="shared" si="36"/>
        <v>40574</v>
      </c>
      <c r="AV487" s="104">
        <f t="shared" si="36"/>
        <v>913</v>
      </c>
      <c r="AW487" s="105"/>
      <c r="AX487" s="106"/>
      <c r="AY487" s="106"/>
      <c r="AZ487" s="106"/>
      <c r="BA487" s="106"/>
      <c r="BB487" s="103"/>
      <c r="BC487" s="106"/>
      <c r="BD487" s="106"/>
      <c r="BE487" s="106"/>
      <c r="BF487" s="106"/>
      <c r="BG487" s="106"/>
      <c r="BH487" s="106"/>
      <c r="BI487" s="106"/>
    </row>
    <row r="488" spans="1:61" ht="13.5" hidden="1" customHeight="1" thickBot="1" x14ac:dyDescent="0.25">
      <c r="A488" s="82"/>
      <c r="B488" s="83"/>
      <c r="C488" s="153" t="s">
        <v>919</v>
      </c>
      <c r="D488" s="153" t="s">
        <v>71</v>
      </c>
      <c r="E488" s="84" t="s">
        <v>0</v>
      </c>
      <c r="F488" s="85" t="s">
        <v>986</v>
      </c>
      <c r="G488" s="86">
        <v>6813</v>
      </c>
      <c r="H488" s="153" t="s">
        <v>218</v>
      </c>
      <c r="I488" s="157" t="s">
        <v>219</v>
      </c>
      <c r="J488" s="113">
        <v>9</v>
      </c>
      <c r="K488" s="154" t="s">
        <v>0</v>
      </c>
      <c r="L488" s="88"/>
      <c r="M488" s="245" t="str">
        <f t="shared" si="37"/>
        <v>-</v>
      </c>
      <c r="N488" s="245" t="str">
        <f t="shared" si="37"/>
        <v>-</v>
      </c>
      <c r="O488" s="245" t="str">
        <f t="shared" si="37"/>
        <v>-</v>
      </c>
      <c r="P488" s="245" t="str">
        <f t="shared" si="37"/>
        <v>-</v>
      </c>
      <c r="Q488" s="110" t="s">
        <v>0</v>
      </c>
      <c r="R488" s="108">
        <f>SUM(Tableau8[[#This Row],[Indicative
     /PPE]:[Autre]])</f>
        <v>0</v>
      </c>
      <c r="S488" s="110" t="s">
        <v>0</v>
      </c>
      <c r="T488" s="110" t="s">
        <v>0</v>
      </c>
      <c r="U488" s="110" t="s">
        <v>0</v>
      </c>
      <c r="V488" s="110" t="s">
        <v>0</v>
      </c>
      <c r="W488" s="110" t="s">
        <v>0</v>
      </c>
      <c r="X488" s="109">
        <f t="shared" si="32"/>
        <v>0</v>
      </c>
      <c r="Y488" s="89" t="s">
        <v>0</v>
      </c>
      <c r="Z488" s="89" t="s">
        <v>0</v>
      </c>
      <c r="AA488" s="89" t="s">
        <v>0</v>
      </c>
      <c r="AB488" s="91" t="s">
        <v>0</v>
      </c>
      <c r="AC488" s="110" t="s">
        <v>0</v>
      </c>
      <c r="AD488" s="110" t="s">
        <v>0</v>
      </c>
      <c r="AE488" s="110" t="s">
        <v>0</v>
      </c>
      <c r="AF488" s="110">
        <f t="shared" si="33"/>
        <v>0</v>
      </c>
      <c r="AG488" s="92"/>
      <c r="AH488" s="111">
        <v>30000</v>
      </c>
      <c r="AI488" s="111">
        <v>0</v>
      </c>
      <c r="AJ488" s="111">
        <v>0</v>
      </c>
      <c r="AK488" s="111">
        <f>SUM(Tableau8[[#This Row],[Terrain
(a)]:[Construction
(b)]])</f>
        <v>0</v>
      </c>
      <c r="AL488" s="95"/>
      <c r="AM488" s="147" t="s">
        <v>925</v>
      </c>
      <c r="AN488" s="157" t="s">
        <v>421</v>
      </c>
      <c r="AO488" s="97">
        <v>40359</v>
      </c>
      <c r="AP488" s="158" t="s">
        <v>0</v>
      </c>
      <c r="AQ488" s="113" t="s">
        <v>0</v>
      </c>
      <c r="AR488" s="100"/>
      <c r="AS488" s="101" t="str">
        <f>Tableau8[[#This Row],[Adresse]]</f>
        <v>Rue de la Paix 121</v>
      </c>
      <c r="AT488" s="102">
        <f t="shared" si="36"/>
        <v>39661</v>
      </c>
      <c r="AU488" s="103">
        <f t="shared" si="36"/>
        <v>40574</v>
      </c>
      <c r="AV488" s="104">
        <f t="shared" si="36"/>
        <v>913</v>
      </c>
      <c r="AW488" s="105"/>
      <c r="AX488" s="106"/>
      <c r="AY488" s="106"/>
      <c r="AZ488" s="106"/>
      <c r="BA488" s="106"/>
      <c r="BB488" s="103"/>
      <c r="BC488" s="106"/>
      <c r="BD488" s="106"/>
      <c r="BE488" s="106"/>
      <c r="BF488" s="106"/>
      <c r="BG488" s="106"/>
      <c r="BH488" s="106"/>
      <c r="BI488" s="106"/>
    </row>
    <row r="489" spans="1:61" ht="13.5" hidden="1" customHeight="1" thickBot="1" x14ac:dyDescent="0.25">
      <c r="A489" s="82"/>
      <c r="B489" s="83"/>
      <c r="C489" s="153" t="s">
        <v>919</v>
      </c>
      <c r="D489" s="153" t="s">
        <v>71</v>
      </c>
      <c r="E489" s="84" t="s">
        <v>0</v>
      </c>
      <c r="F489" s="85" t="s">
        <v>987</v>
      </c>
      <c r="G489" s="86">
        <v>6814</v>
      </c>
      <c r="H489" s="153" t="s">
        <v>218</v>
      </c>
      <c r="I489" s="157" t="s">
        <v>219</v>
      </c>
      <c r="J489" s="113">
        <v>10</v>
      </c>
      <c r="K489" s="154" t="s">
        <v>0</v>
      </c>
      <c r="L489" s="88"/>
      <c r="M489" s="245" t="str">
        <f t="shared" si="37"/>
        <v>-</v>
      </c>
      <c r="N489" s="245" t="str">
        <f t="shared" si="37"/>
        <v>-</v>
      </c>
      <c r="O489" s="245" t="str">
        <f t="shared" si="37"/>
        <v>-</v>
      </c>
      <c r="P489" s="245" t="str">
        <f t="shared" si="37"/>
        <v>-</v>
      </c>
      <c r="Q489" s="110" t="s">
        <v>0</v>
      </c>
      <c r="R489" s="108">
        <f>SUM(Tableau8[[#This Row],[Indicative
     /PPE]:[Autre]])</f>
        <v>0</v>
      </c>
      <c r="S489" s="110" t="s">
        <v>0</v>
      </c>
      <c r="T489" s="110" t="s">
        <v>0</v>
      </c>
      <c r="U489" s="110" t="s">
        <v>0</v>
      </c>
      <c r="V489" s="110" t="s">
        <v>0</v>
      </c>
      <c r="W489" s="110" t="s">
        <v>0</v>
      </c>
      <c r="X489" s="109">
        <f t="shared" si="32"/>
        <v>0</v>
      </c>
      <c r="Y489" s="89" t="s">
        <v>0</v>
      </c>
      <c r="Z489" s="89" t="s">
        <v>0</v>
      </c>
      <c r="AA489" s="89" t="s">
        <v>0</v>
      </c>
      <c r="AB489" s="91" t="s">
        <v>0</v>
      </c>
      <c r="AC489" s="110" t="s">
        <v>0</v>
      </c>
      <c r="AD489" s="110" t="s">
        <v>0</v>
      </c>
      <c r="AE489" s="110" t="s">
        <v>0</v>
      </c>
      <c r="AF489" s="110">
        <f t="shared" si="33"/>
        <v>0</v>
      </c>
      <c r="AG489" s="92"/>
      <c r="AH489" s="111">
        <v>28000</v>
      </c>
      <c r="AI489" s="111">
        <v>0</v>
      </c>
      <c r="AJ489" s="111">
        <v>0</v>
      </c>
      <c r="AK489" s="111">
        <f>SUM(Tableau8[[#This Row],[Terrain
(a)]:[Construction
(b)]])</f>
        <v>0</v>
      </c>
      <c r="AL489" s="95"/>
      <c r="AM489" s="147" t="s">
        <v>977</v>
      </c>
      <c r="AN489" s="157" t="s">
        <v>421</v>
      </c>
      <c r="AO489" s="97">
        <v>40330</v>
      </c>
      <c r="AP489" s="158" t="s">
        <v>0</v>
      </c>
      <c r="AQ489" s="113" t="s">
        <v>0</v>
      </c>
      <c r="AR489" s="100"/>
      <c r="AS489" s="101" t="str">
        <f>Tableau8[[#This Row],[Adresse]]</f>
        <v>Rue de la Paix 121</v>
      </c>
      <c r="AT489" s="102">
        <f t="shared" si="36"/>
        <v>39661</v>
      </c>
      <c r="AU489" s="103">
        <f t="shared" si="36"/>
        <v>40574</v>
      </c>
      <c r="AV489" s="104">
        <f t="shared" si="36"/>
        <v>913</v>
      </c>
      <c r="AW489" s="105"/>
      <c r="AX489" s="106"/>
      <c r="AY489" s="106"/>
      <c r="AZ489" s="106"/>
      <c r="BA489" s="106"/>
      <c r="BB489" s="103"/>
      <c r="BC489" s="106"/>
      <c r="BD489" s="106"/>
      <c r="BE489" s="106"/>
      <c r="BF489" s="106"/>
      <c r="BG489" s="106"/>
      <c r="BH489" s="106"/>
      <c r="BI489" s="106"/>
    </row>
    <row r="490" spans="1:61" ht="13.5" hidden="1" customHeight="1" thickBot="1" x14ac:dyDescent="0.25">
      <c r="A490" s="82"/>
      <c r="B490" s="83"/>
      <c r="C490" s="153" t="s">
        <v>919</v>
      </c>
      <c r="D490" s="153" t="s">
        <v>71</v>
      </c>
      <c r="E490" s="84" t="s">
        <v>0</v>
      </c>
      <c r="F490" s="85" t="s">
        <v>988</v>
      </c>
      <c r="G490" s="86">
        <v>6815</v>
      </c>
      <c r="H490" s="153" t="s">
        <v>218</v>
      </c>
      <c r="I490" s="157" t="s">
        <v>219</v>
      </c>
      <c r="J490" s="113">
        <v>11</v>
      </c>
      <c r="K490" s="154" t="s">
        <v>0</v>
      </c>
      <c r="L490" s="88"/>
      <c r="M490" s="245" t="str">
        <f t="shared" si="37"/>
        <v>-</v>
      </c>
      <c r="N490" s="245" t="str">
        <f t="shared" si="37"/>
        <v>-</v>
      </c>
      <c r="O490" s="245" t="str">
        <f t="shared" si="37"/>
        <v>-</v>
      </c>
      <c r="P490" s="245" t="str">
        <f t="shared" si="37"/>
        <v>-</v>
      </c>
      <c r="Q490" s="110" t="s">
        <v>0</v>
      </c>
      <c r="R490" s="108">
        <f>SUM(Tableau8[[#This Row],[Indicative
     /PPE]:[Autre]])</f>
        <v>0</v>
      </c>
      <c r="S490" s="110" t="s">
        <v>0</v>
      </c>
      <c r="T490" s="110" t="s">
        <v>0</v>
      </c>
      <c r="U490" s="110" t="s">
        <v>0</v>
      </c>
      <c r="V490" s="110" t="s">
        <v>0</v>
      </c>
      <c r="W490" s="110" t="s">
        <v>0</v>
      </c>
      <c r="X490" s="109">
        <f t="shared" si="32"/>
        <v>0</v>
      </c>
      <c r="Y490" s="89" t="s">
        <v>0</v>
      </c>
      <c r="Z490" s="89" t="s">
        <v>0</v>
      </c>
      <c r="AA490" s="89" t="s">
        <v>0</v>
      </c>
      <c r="AB490" s="91" t="s">
        <v>0</v>
      </c>
      <c r="AC490" s="110" t="s">
        <v>0</v>
      </c>
      <c r="AD490" s="110" t="s">
        <v>0</v>
      </c>
      <c r="AE490" s="110" t="s">
        <v>0</v>
      </c>
      <c r="AF490" s="110">
        <f t="shared" si="33"/>
        <v>0</v>
      </c>
      <c r="AG490" s="92"/>
      <c r="AH490" s="111">
        <v>28000</v>
      </c>
      <c r="AI490" s="111">
        <v>0</v>
      </c>
      <c r="AJ490" s="111">
        <v>0</v>
      </c>
      <c r="AK490" s="111">
        <f>SUM(Tableau8[[#This Row],[Terrain
(a)]:[Construction
(b)]])</f>
        <v>0</v>
      </c>
      <c r="AL490" s="95"/>
      <c r="AM490" s="147" t="s">
        <v>934</v>
      </c>
      <c r="AN490" s="157" t="s">
        <v>421</v>
      </c>
      <c r="AO490" s="97">
        <v>40268</v>
      </c>
      <c r="AP490" s="158" t="s">
        <v>0</v>
      </c>
      <c r="AQ490" s="113" t="s">
        <v>0</v>
      </c>
      <c r="AR490" s="100"/>
      <c r="AS490" s="101" t="str">
        <f>Tableau8[[#This Row],[Adresse]]</f>
        <v>Rue de la Paix 121</v>
      </c>
      <c r="AT490" s="102">
        <f t="shared" si="36"/>
        <v>39661</v>
      </c>
      <c r="AU490" s="103">
        <f t="shared" si="36"/>
        <v>40574</v>
      </c>
      <c r="AV490" s="104">
        <f t="shared" si="36"/>
        <v>913</v>
      </c>
      <c r="AW490" s="105"/>
      <c r="AX490" s="106"/>
      <c r="AY490" s="106"/>
      <c r="AZ490" s="106"/>
      <c r="BA490" s="106"/>
      <c r="BB490" s="103"/>
      <c r="BC490" s="106"/>
      <c r="BD490" s="106"/>
      <c r="BE490" s="106"/>
      <c r="BF490" s="106"/>
      <c r="BG490" s="106"/>
      <c r="BH490" s="106"/>
      <c r="BI490" s="106"/>
    </row>
    <row r="491" spans="1:61" ht="13.5" hidden="1" customHeight="1" thickBot="1" x14ac:dyDescent="0.25">
      <c r="A491" s="82"/>
      <c r="B491" s="83"/>
      <c r="C491" s="153" t="s">
        <v>919</v>
      </c>
      <c r="D491" s="153" t="s">
        <v>71</v>
      </c>
      <c r="E491" s="84" t="s">
        <v>0</v>
      </c>
      <c r="F491" s="85" t="s">
        <v>989</v>
      </c>
      <c r="G491" s="86">
        <v>6816</v>
      </c>
      <c r="H491" s="153" t="s">
        <v>218</v>
      </c>
      <c r="I491" s="157" t="s">
        <v>219</v>
      </c>
      <c r="J491" s="113">
        <v>12</v>
      </c>
      <c r="K491" s="154" t="s">
        <v>0</v>
      </c>
      <c r="L491" s="88"/>
      <c r="M491" s="245" t="str">
        <f t="shared" si="37"/>
        <v>-</v>
      </c>
      <c r="N491" s="245" t="str">
        <f t="shared" si="37"/>
        <v>-</v>
      </c>
      <c r="O491" s="245" t="str">
        <f t="shared" si="37"/>
        <v>-</v>
      </c>
      <c r="P491" s="245" t="str">
        <f t="shared" si="37"/>
        <v>-</v>
      </c>
      <c r="Q491" s="110" t="s">
        <v>0</v>
      </c>
      <c r="R491" s="108">
        <f>SUM(Tableau8[[#This Row],[Indicative
     /PPE]:[Autre]])</f>
        <v>0</v>
      </c>
      <c r="S491" s="110" t="s">
        <v>0</v>
      </c>
      <c r="T491" s="110" t="s">
        <v>0</v>
      </c>
      <c r="U491" s="110" t="s">
        <v>0</v>
      </c>
      <c r="V491" s="110" t="s">
        <v>0</v>
      </c>
      <c r="W491" s="110" t="s">
        <v>0</v>
      </c>
      <c r="X491" s="109">
        <f t="shared" si="32"/>
        <v>0</v>
      </c>
      <c r="Y491" s="89" t="s">
        <v>0</v>
      </c>
      <c r="Z491" s="89" t="s">
        <v>0</v>
      </c>
      <c r="AA491" s="89" t="s">
        <v>0</v>
      </c>
      <c r="AB491" s="91" t="s">
        <v>0</v>
      </c>
      <c r="AC491" s="110" t="s">
        <v>0</v>
      </c>
      <c r="AD491" s="110" t="s">
        <v>0</v>
      </c>
      <c r="AE491" s="110" t="s">
        <v>0</v>
      </c>
      <c r="AF491" s="110">
        <f t="shared" si="33"/>
        <v>0</v>
      </c>
      <c r="AG491" s="92"/>
      <c r="AH491" s="111">
        <v>28000</v>
      </c>
      <c r="AI491" s="111">
        <v>0</v>
      </c>
      <c r="AJ491" s="111">
        <v>0</v>
      </c>
      <c r="AK491" s="111">
        <f>SUM(Tableau8[[#This Row],[Terrain
(a)]:[Construction
(b)]])</f>
        <v>0</v>
      </c>
      <c r="AL491" s="95"/>
      <c r="AM491" s="147" t="s">
        <v>947</v>
      </c>
      <c r="AN491" s="157" t="s">
        <v>421</v>
      </c>
      <c r="AO491" s="97">
        <v>40359</v>
      </c>
      <c r="AP491" s="158" t="s">
        <v>0</v>
      </c>
      <c r="AQ491" s="113" t="s">
        <v>0</v>
      </c>
      <c r="AR491" s="100"/>
      <c r="AS491" s="101" t="str">
        <f>Tableau8[[#This Row],[Adresse]]</f>
        <v>Rue de la Paix 121</v>
      </c>
      <c r="AT491" s="102">
        <f t="shared" si="36"/>
        <v>39661</v>
      </c>
      <c r="AU491" s="103">
        <f t="shared" si="36"/>
        <v>40574</v>
      </c>
      <c r="AV491" s="104">
        <f t="shared" si="36"/>
        <v>913</v>
      </c>
      <c r="AW491" s="105"/>
      <c r="AX491" s="106"/>
      <c r="AY491" s="106"/>
      <c r="AZ491" s="106"/>
      <c r="BA491" s="106"/>
      <c r="BB491" s="103"/>
      <c r="BC491" s="106"/>
      <c r="BD491" s="106"/>
      <c r="BE491" s="106"/>
      <c r="BF491" s="106"/>
      <c r="BG491" s="106"/>
      <c r="BH491" s="106"/>
      <c r="BI491" s="106"/>
    </row>
    <row r="492" spans="1:61" ht="13.5" hidden="1" customHeight="1" thickBot="1" x14ac:dyDescent="0.25">
      <c r="A492" s="82"/>
      <c r="B492" s="83"/>
      <c r="C492" s="153" t="s">
        <v>919</v>
      </c>
      <c r="D492" s="153" t="s">
        <v>71</v>
      </c>
      <c r="E492" s="84" t="s">
        <v>0</v>
      </c>
      <c r="F492" s="85" t="s">
        <v>990</v>
      </c>
      <c r="G492" s="86">
        <v>6817</v>
      </c>
      <c r="H492" s="153" t="s">
        <v>218</v>
      </c>
      <c r="I492" s="157" t="s">
        <v>219</v>
      </c>
      <c r="J492" s="113">
        <v>13</v>
      </c>
      <c r="K492" s="154" t="s">
        <v>0</v>
      </c>
      <c r="L492" s="88"/>
      <c r="M492" s="245" t="str">
        <f t="shared" si="37"/>
        <v>-</v>
      </c>
      <c r="N492" s="245" t="str">
        <f t="shared" si="37"/>
        <v>-</v>
      </c>
      <c r="O492" s="245" t="str">
        <f t="shared" si="37"/>
        <v>-</v>
      </c>
      <c r="P492" s="245" t="str">
        <f t="shared" si="37"/>
        <v>-</v>
      </c>
      <c r="Q492" s="110" t="s">
        <v>0</v>
      </c>
      <c r="R492" s="108">
        <f>SUM(Tableau8[[#This Row],[Indicative
     /PPE]:[Autre]])</f>
        <v>0</v>
      </c>
      <c r="S492" s="110" t="s">
        <v>0</v>
      </c>
      <c r="T492" s="110" t="s">
        <v>0</v>
      </c>
      <c r="U492" s="110" t="s">
        <v>0</v>
      </c>
      <c r="V492" s="110" t="s">
        <v>0</v>
      </c>
      <c r="W492" s="110" t="s">
        <v>0</v>
      </c>
      <c r="X492" s="109">
        <f t="shared" si="32"/>
        <v>0</v>
      </c>
      <c r="Y492" s="89" t="s">
        <v>0</v>
      </c>
      <c r="Z492" s="89" t="s">
        <v>0</v>
      </c>
      <c r="AA492" s="89" t="s">
        <v>0</v>
      </c>
      <c r="AB492" s="91" t="s">
        <v>0</v>
      </c>
      <c r="AC492" s="110" t="s">
        <v>0</v>
      </c>
      <c r="AD492" s="110" t="s">
        <v>0</v>
      </c>
      <c r="AE492" s="110" t="s">
        <v>0</v>
      </c>
      <c r="AF492" s="110">
        <f t="shared" si="33"/>
        <v>0</v>
      </c>
      <c r="AG492" s="92"/>
      <c r="AH492" s="111">
        <v>28000</v>
      </c>
      <c r="AI492" s="111">
        <v>0</v>
      </c>
      <c r="AJ492" s="111">
        <v>0</v>
      </c>
      <c r="AK492" s="111">
        <f>SUM(Tableau8[[#This Row],[Terrain
(a)]:[Construction
(b)]])</f>
        <v>0</v>
      </c>
      <c r="AL492" s="95"/>
      <c r="AM492" s="147" t="s">
        <v>964</v>
      </c>
      <c r="AN492" s="157" t="s">
        <v>421</v>
      </c>
      <c r="AO492" s="97">
        <v>40359</v>
      </c>
      <c r="AP492" s="158" t="s">
        <v>0</v>
      </c>
      <c r="AQ492" s="113" t="s">
        <v>0</v>
      </c>
      <c r="AR492" s="100"/>
      <c r="AS492" s="101" t="str">
        <f>Tableau8[[#This Row],[Adresse]]</f>
        <v>Rue de la Paix 121</v>
      </c>
      <c r="AT492" s="102">
        <f t="shared" si="36"/>
        <v>39661</v>
      </c>
      <c r="AU492" s="103">
        <f t="shared" si="36"/>
        <v>40574</v>
      </c>
      <c r="AV492" s="104">
        <f t="shared" si="36"/>
        <v>913</v>
      </c>
      <c r="AW492" s="105"/>
      <c r="AX492" s="106"/>
      <c r="AY492" s="106"/>
      <c r="AZ492" s="106"/>
      <c r="BA492" s="106"/>
      <c r="BB492" s="103"/>
      <c r="BC492" s="106"/>
      <c r="BD492" s="106"/>
      <c r="BE492" s="106"/>
      <c r="BF492" s="106"/>
      <c r="BG492" s="106"/>
      <c r="BH492" s="106"/>
      <c r="BI492" s="106"/>
    </row>
    <row r="493" spans="1:61" ht="13.5" hidden="1" customHeight="1" thickBot="1" x14ac:dyDescent="0.25">
      <c r="A493" s="82"/>
      <c r="B493" s="83"/>
      <c r="C493" s="153" t="s">
        <v>919</v>
      </c>
      <c r="D493" s="153" t="s">
        <v>71</v>
      </c>
      <c r="E493" s="84" t="s">
        <v>0</v>
      </c>
      <c r="F493" s="85" t="s">
        <v>991</v>
      </c>
      <c r="G493" s="86">
        <v>6818</v>
      </c>
      <c r="H493" s="153" t="s">
        <v>218</v>
      </c>
      <c r="I493" s="157" t="s">
        <v>219</v>
      </c>
      <c r="J493" s="113">
        <v>14</v>
      </c>
      <c r="K493" s="154" t="s">
        <v>0</v>
      </c>
      <c r="L493" s="88"/>
      <c r="M493" s="245" t="str">
        <f t="shared" si="37"/>
        <v>-</v>
      </c>
      <c r="N493" s="245" t="str">
        <f t="shared" si="37"/>
        <v>-</v>
      </c>
      <c r="O493" s="245" t="str">
        <f t="shared" si="37"/>
        <v>-</v>
      </c>
      <c r="P493" s="245" t="str">
        <f t="shared" si="37"/>
        <v>-</v>
      </c>
      <c r="Q493" s="110" t="s">
        <v>0</v>
      </c>
      <c r="R493" s="108">
        <f>SUM(Tableau8[[#This Row],[Indicative
     /PPE]:[Autre]])</f>
        <v>0</v>
      </c>
      <c r="S493" s="110" t="s">
        <v>0</v>
      </c>
      <c r="T493" s="110" t="s">
        <v>0</v>
      </c>
      <c r="U493" s="110" t="s">
        <v>0</v>
      </c>
      <c r="V493" s="110" t="s">
        <v>0</v>
      </c>
      <c r="W493" s="110" t="s">
        <v>0</v>
      </c>
      <c r="X493" s="109">
        <f t="shared" si="32"/>
        <v>0</v>
      </c>
      <c r="Y493" s="89" t="s">
        <v>0</v>
      </c>
      <c r="Z493" s="89" t="s">
        <v>0</v>
      </c>
      <c r="AA493" s="89" t="s">
        <v>0</v>
      </c>
      <c r="AB493" s="91" t="s">
        <v>0</v>
      </c>
      <c r="AC493" s="110" t="s">
        <v>0</v>
      </c>
      <c r="AD493" s="110" t="s">
        <v>0</v>
      </c>
      <c r="AE493" s="110" t="s">
        <v>0</v>
      </c>
      <c r="AF493" s="110">
        <f t="shared" si="33"/>
        <v>0</v>
      </c>
      <c r="AG493" s="92"/>
      <c r="AH493" s="111">
        <v>28000</v>
      </c>
      <c r="AI493" s="111">
        <v>0</v>
      </c>
      <c r="AJ493" s="111">
        <v>0</v>
      </c>
      <c r="AK493" s="111">
        <f>SUM(Tableau8[[#This Row],[Terrain
(a)]:[Construction
(b)]])</f>
        <v>0</v>
      </c>
      <c r="AL493" s="95"/>
      <c r="AM493" s="147" t="s">
        <v>964</v>
      </c>
      <c r="AN493" s="157" t="s">
        <v>421</v>
      </c>
      <c r="AO493" s="97">
        <v>40359</v>
      </c>
      <c r="AP493" s="158" t="s">
        <v>0</v>
      </c>
      <c r="AQ493" s="113" t="s">
        <v>0</v>
      </c>
      <c r="AR493" s="100"/>
      <c r="AS493" s="101" t="str">
        <f>Tableau8[[#This Row],[Adresse]]</f>
        <v>Rue de la Paix 121</v>
      </c>
      <c r="AT493" s="102">
        <f t="shared" si="36"/>
        <v>39661</v>
      </c>
      <c r="AU493" s="103">
        <f t="shared" si="36"/>
        <v>40574</v>
      </c>
      <c r="AV493" s="104">
        <f t="shared" si="36"/>
        <v>913</v>
      </c>
      <c r="AW493" s="105"/>
      <c r="AX493" s="106"/>
      <c r="AY493" s="106"/>
      <c r="AZ493" s="106"/>
      <c r="BA493" s="106"/>
      <c r="BB493" s="103"/>
      <c r="BC493" s="106"/>
      <c r="BD493" s="106"/>
      <c r="BE493" s="106"/>
      <c r="BF493" s="106"/>
      <c r="BG493" s="106"/>
      <c r="BH493" s="106"/>
      <c r="BI493" s="106"/>
    </row>
    <row r="494" spans="1:61" ht="13.5" hidden="1" customHeight="1" thickBot="1" x14ac:dyDescent="0.25">
      <c r="A494" s="82"/>
      <c r="B494" s="83"/>
      <c r="C494" s="153" t="s">
        <v>919</v>
      </c>
      <c r="D494" s="153" t="s">
        <v>71</v>
      </c>
      <c r="E494" s="84" t="s">
        <v>0</v>
      </c>
      <c r="F494" s="85" t="s">
        <v>992</v>
      </c>
      <c r="G494" s="86">
        <v>6819</v>
      </c>
      <c r="H494" s="153" t="s">
        <v>218</v>
      </c>
      <c r="I494" s="157" t="s">
        <v>219</v>
      </c>
      <c r="J494" s="113">
        <v>15</v>
      </c>
      <c r="K494" s="154" t="s">
        <v>0</v>
      </c>
      <c r="L494" s="88"/>
      <c r="M494" s="245" t="str">
        <f t="shared" si="37"/>
        <v>-</v>
      </c>
      <c r="N494" s="245" t="str">
        <f t="shared" si="37"/>
        <v>-</v>
      </c>
      <c r="O494" s="245" t="str">
        <f t="shared" si="37"/>
        <v>-</v>
      </c>
      <c r="P494" s="245" t="str">
        <f t="shared" si="37"/>
        <v>-</v>
      </c>
      <c r="Q494" s="110" t="s">
        <v>0</v>
      </c>
      <c r="R494" s="108">
        <f>SUM(Tableau8[[#This Row],[Indicative
     /PPE]:[Autre]])</f>
        <v>0</v>
      </c>
      <c r="S494" s="110" t="s">
        <v>0</v>
      </c>
      <c r="T494" s="110" t="s">
        <v>0</v>
      </c>
      <c r="U494" s="110" t="s">
        <v>0</v>
      </c>
      <c r="V494" s="110" t="s">
        <v>0</v>
      </c>
      <c r="W494" s="110" t="s">
        <v>0</v>
      </c>
      <c r="X494" s="109">
        <f t="shared" si="32"/>
        <v>0</v>
      </c>
      <c r="Y494" s="89" t="s">
        <v>0</v>
      </c>
      <c r="Z494" s="89" t="s">
        <v>0</v>
      </c>
      <c r="AA494" s="89" t="s">
        <v>0</v>
      </c>
      <c r="AB494" s="91" t="s">
        <v>0</v>
      </c>
      <c r="AC494" s="110" t="s">
        <v>0</v>
      </c>
      <c r="AD494" s="110" t="s">
        <v>0</v>
      </c>
      <c r="AE494" s="110" t="s">
        <v>0</v>
      </c>
      <c r="AF494" s="110">
        <f t="shared" si="33"/>
        <v>0</v>
      </c>
      <c r="AG494" s="92"/>
      <c r="AH494" s="111">
        <v>28000</v>
      </c>
      <c r="AI494" s="111">
        <v>0</v>
      </c>
      <c r="AJ494" s="111">
        <v>0</v>
      </c>
      <c r="AK494" s="111">
        <f>SUM(Tableau8[[#This Row],[Terrain
(a)]:[Construction
(b)]])</f>
        <v>0</v>
      </c>
      <c r="AL494" s="95"/>
      <c r="AM494" s="147" t="s">
        <v>970</v>
      </c>
      <c r="AN494" s="157" t="s">
        <v>421</v>
      </c>
      <c r="AO494" s="97">
        <v>40313</v>
      </c>
      <c r="AP494" s="158" t="s">
        <v>0</v>
      </c>
      <c r="AQ494" s="113" t="s">
        <v>0</v>
      </c>
      <c r="AR494" s="100"/>
      <c r="AS494" s="101" t="str">
        <f>Tableau8[[#This Row],[Adresse]]</f>
        <v>Rue de la Paix 121</v>
      </c>
      <c r="AT494" s="102">
        <f t="shared" si="36"/>
        <v>39661</v>
      </c>
      <c r="AU494" s="103">
        <f t="shared" si="36"/>
        <v>40574</v>
      </c>
      <c r="AV494" s="104">
        <f t="shared" si="36"/>
        <v>913</v>
      </c>
      <c r="AW494" s="105"/>
      <c r="AX494" s="106"/>
      <c r="AY494" s="106"/>
      <c r="AZ494" s="106"/>
      <c r="BA494" s="106"/>
      <c r="BB494" s="103"/>
      <c r="BC494" s="106"/>
      <c r="BD494" s="106"/>
      <c r="BE494" s="106"/>
      <c r="BF494" s="106"/>
      <c r="BG494" s="106"/>
      <c r="BH494" s="106"/>
      <c r="BI494" s="106"/>
    </row>
    <row r="495" spans="1:61" ht="13.5" hidden="1" customHeight="1" thickBot="1" x14ac:dyDescent="0.25">
      <c r="A495" s="82"/>
      <c r="B495" s="83"/>
      <c r="C495" s="153" t="s">
        <v>919</v>
      </c>
      <c r="D495" s="153" t="s">
        <v>71</v>
      </c>
      <c r="E495" s="84" t="s">
        <v>0</v>
      </c>
      <c r="F495" s="85" t="s">
        <v>993</v>
      </c>
      <c r="G495" s="86">
        <v>6820</v>
      </c>
      <c r="H495" s="153" t="s">
        <v>218</v>
      </c>
      <c r="I495" s="157" t="s">
        <v>219</v>
      </c>
      <c r="J495" s="113">
        <v>16</v>
      </c>
      <c r="K495" s="154" t="s">
        <v>0</v>
      </c>
      <c r="L495" s="88"/>
      <c r="M495" s="245" t="str">
        <f t="shared" si="37"/>
        <v>-</v>
      </c>
      <c r="N495" s="245" t="str">
        <f t="shared" si="37"/>
        <v>-</v>
      </c>
      <c r="O495" s="245" t="str">
        <f t="shared" si="37"/>
        <v>-</v>
      </c>
      <c r="P495" s="245" t="str">
        <f t="shared" si="37"/>
        <v>-</v>
      </c>
      <c r="Q495" s="110" t="s">
        <v>0</v>
      </c>
      <c r="R495" s="108">
        <f>SUM(Tableau8[[#This Row],[Indicative
     /PPE]:[Autre]])</f>
        <v>0</v>
      </c>
      <c r="S495" s="110" t="s">
        <v>0</v>
      </c>
      <c r="T495" s="110" t="s">
        <v>0</v>
      </c>
      <c r="U495" s="110" t="s">
        <v>0</v>
      </c>
      <c r="V495" s="110" t="s">
        <v>0</v>
      </c>
      <c r="W495" s="110" t="s">
        <v>0</v>
      </c>
      <c r="X495" s="109">
        <f t="shared" si="32"/>
        <v>0</v>
      </c>
      <c r="Y495" s="89" t="s">
        <v>0</v>
      </c>
      <c r="Z495" s="89" t="s">
        <v>0</v>
      </c>
      <c r="AA495" s="89" t="s">
        <v>0</v>
      </c>
      <c r="AB495" s="91" t="s">
        <v>0</v>
      </c>
      <c r="AC495" s="110" t="s">
        <v>0</v>
      </c>
      <c r="AD495" s="110" t="s">
        <v>0</v>
      </c>
      <c r="AE495" s="110" t="s">
        <v>0</v>
      </c>
      <c r="AF495" s="110">
        <f t="shared" si="33"/>
        <v>0</v>
      </c>
      <c r="AG495" s="92"/>
      <c r="AH495" s="111">
        <v>28000</v>
      </c>
      <c r="AI495" s="111">
        <v>0</v>
      </c>
      <c r="AJ495" s="111">
        <v>0</v>
      </c>
      <c r="AK495" s="111">
        <f>SUM(Tableau8[[#This Row],[Terrain
(a)]:[Construction
(b)]])</f>
        <v>0</v>
      </c>
      <c r="AL495" s="95"/>
      <c r="AM495" s="147" t="s">
        <v>974</v>
      </c>
      <c r="AN495" s="157" t="s">
        <v>421</v>
      </c>
      <c r="AO495" s="97">
        <v>40347</v>
      </c>
      <c r="AP495" s="158" t="s">
        <v>0</v>
      </c>
      <c r="AQ495" s="113" t="s">
        <v>0</v>
      </c>
      <c r="AR495" s="100"/>
      <c r="AS495" s="101" t="str">
        <f>Tableau8[[#This Row],[Adresse]]</f>
        <v>Rue de la Paix 121</v>
      </c>
      <c r="AT495" s="102">
        <f t="shared" si="36"/>
        <v>39661</v>
      </c>
      <c r="AU495" s="103">
        <f t="shared" si="36"/>
        <v>40574</v>
      </c>
      <c r="AV495" s="104">
        <f t="shared" si="36"/>
        <v>913</v>
      </c>
      <c r="AW495" s="105"/>
      <c r="AX495" s="106"/>
      <c r="AY495" s="106"/>
      <c r="AZ495" s="106"/>
      <c r="BA495" s="106"/>
      <c r="BB495" s="103"/>
      <c r="BC495" s="106"/>
      <c r="BD495" s="106"/>
      <c r="BE495" s="106"/>
      <c r="BF495" s="106"/>
      <c r="BG495" s="106"/>
      <c r="BH495" s="106"/>
      <c r="BI495" s="106"/>
    </row>
    <row r="496" spans="1:61" ht="13.5" hidden="1" customHeight="1" thickBot="1" x14ac:dyDescent="0.25">
      <c r="A496" s="82"/>
      <c r="B496" s="83"/>
      <c r="C496" s="153" t="s">
        <v>919</v>
      </c>
      <c r="D496" s="153" t="s">
        <v>71</v>
      </c>
      <c r="E496" s="84" t="s">
        <v>0</v>
      </c>
      <c r="F496" s="85" t="s">
        <v>994</v>
      </c>
      <c r="G496" s="86">
        <v>6821</v>
      </c>
      <c r="H496" s="153" t="s">
        <v>218</v>
      </c>
      <c r="I496" s="157" t="s">
        <v>219</v>
      </c>
      <c r="J496" s="113">
        <v>17</v>
      </c>
      <c r="K496" s="154" t="s">
        <v>0</v>
      </c>
      <c r="L496" s="88"/>
      <c r="M496" s="245" t="str">
        <f t="shared" si="37"/>
        <v>-</v>
      </c>
      <c r="N496" s="245" t="str">
        <f t="shared" si="37"/>
        <v>-</v>
      </c>
      <c r="O496" s="245" t="str">
        <f t="shared" si="37"/>
        <v>-</v>
      </c>
      <c r="P496" s="245" t="str">
        <f t="shared" si="37"/>
        <v>-</v>
      </c>
      <c r="Q496" s="110" t="s">
        <v>0</v>
      </c>
      <c r="R496" s="108">
        <f>SUM(Tableau8[[#This Row],[Indicative
     /PPE]:[Autre]])</f>
        <v>0</v>
      </c>
      <c r="S496" s="110" t="s">
        <v>0</v>
      </c>
      <c r="T496" s="110" t="s">
        <v>0</v>
      </c>
      <c r="U496" s="110" t="s">
        <v>0</v>
      </c>
      <c r="V496" s="110" t="s">
        <v>0</v>
      </c>
      <c r="W496" s="110" t="s">
        <v>0</v>
      </c>
      <c r="X496" s="109">
        <f t="shared" si="32"/>
        <v>0</v>
      </c>
      <c r="Y496" s="89" t="s">
        <v>0</v>
      </c>
      <c r="Z496" s="89" t="s">
        <v>0</v>
      </c>
      <c r="AA496" s="89" t="s">
        <v>0</v>
      </c>
      <c r="AB496" s="91" t="s">
        <v>0</v>
      </c>
      <c r="AC496" s="110" t="s">
        <v>0</v>
      </c>
      <c r="AD496" s="110" t="s">
        <v>0</v>
      </c>
      <c r="AE496" s="110" t="s">
        <v>0</v>
      </c>
      <c r="AF496" s="110">
        <f t="shared" si="33"/>
        <v>0</v>
      </c>
      <c r="AG496" s="92"/>
      <c r="AH496" s="111">
        <v>28000</v>
      </c>
      <c r="AI496" s="111">
        <v>0</v>
      </c>
      <c r="AJ496" s="111">
        <v>0</v>
      </c>
      <c r="AK496" s="111">
        <f>SUM(Tableau8[[#This Row],[Terrain
(a)]:[Construction
(b)]])</f>
        <v>0</v>
      </c>
      <c r="AL496" s="95"/>
      <c r="AM496" s="147" t="s">
        <v>956</v>
      </c>
      <c r="AN496" s="157" t="s">
        <v>421</v>
      </c>
      <c r="AO496" s="97">
        <v>40268</v>
      </c>
      <c r="AP496" s="158" t="s">
        <v>0</v>
      </c>
      <c r="AQ496" s="113" t="s">
        <v>0</v>
      </c>
      <c r="AR496" s="100"/>
      <c r="AS496" s="101" t="str">
        <f>Tableau8[[#This Row],[Adresse]]</f>
        <v>Rue de la Paix 121</v>
      </c>
      <c r="AT496" s="102">
        <f t="shared" ref="AT496:AV499" si="38">AT495</f>
        <v>39661</v>
      </c>
      <c r="AU496" s="103">
        <f t="shared" si="38"/>
        <v>40574</v>
      </c>
      <c r="AV496" s="104">
        <f t="shared" si="38"/>
        <v>913</v>
      </c>
      <c r="AW496" s="105"/>
      <c r="AX496" s="106"/>
      <c r="AY496" s="106"/>
      <c r="AZ496" s="106"/>
      <c r="BA496" s="106"/>
      <c r="BB496" s="103"/>
      <c r="BC496" s="106"/>
      <c r="BD496" s="106"/>
      <c r="BE496" s="106"/>
      <c r="BF496" s="106"/>
      <c r="BG496" s="106"/>
      <c r="BH496" s="106"/>
      <c r="BI496" s="106"/>
    </row>
    <row r="497" spans="1:61" ht="13.5" hidden="1" customHeight="1" thickBot="1" x14ac:dyDescent="0.25">
      <c r="A497" s="82"/>
      <c r="B497" s="83"/>
      <c r="C497" s="153" t="s">
        <v>919</v>
      </c>
      <c r="D497" s="153" t="s">
        <v>71</v>
      </c>
      <c r="E497" s="84" t="s">
        <v>0</v>
      </c>
      <c r="F497" s="85" t="s">
        <v>995</v>
      </c>
      <c r="G497" s="86">
        <v>6822</v>
      </c>
      <c r="H497" s="153" t="s">
        <v>218</v>
      </c>
      <c r="I497" s="157" t="s">
        <v>219</v>
      </c>
      <c r="J497" s="113">
        <v>18</v>
      </c>
      <c r="K497" s="154" t="s">
        <v>0</v>
      </c>
      <c r="L497" s="88"/>
      <c r="M497" s="245" t="str">
        <f t="shared" ref="M497:P498" si="39">M496</f>
        <v>-</v>
      </c>
      <c r="N497" s="245" t="str">
        <f t="shared" si="39"/>
        <v>-</v>
      </c>
      <c r="O497" s="245" t="str">
        <f t="shared" si="39"/>
        <v>-</v>
      </c>
      <c r="P497" s="245" t="str">
        <f t="shared" si="39"/>
        <v>-</v>
      </c>
      <c r="Q497" s="110" t="s">
        <v>0</v>
      </c>
      <c r="R497" s="108">
        <f>SUM(Tableau8[[#This Row],[Indicative
     /PPE]:[Autre]])</f>
        <v>0</v>
      </c>
      <c r="S497" s="110" t="s">
        <v>0</v>
      </c>
      <c r="T497" s="110" t="s">
        <v>0</v>
      </c>
      <c r="U497" s="110" t="s">
        <v>0</v>
      </c>
      <c r="V497" s="110" t="s">
        <v>0</v>
      </c>
      <c r="W497" s="110" t="s">
        <v>0</v>
      </c>
      <c r="X497" s="109">
        <f t="shared" si="32"/>
        <v>0</v>
      </c>
      <c r="Y497" s="89" t="s">
        <v>0</v>
      </c>
      <c r="Z497" s="89" t="s">
        <v>0</v>
      </c>
      <c r="AA497" s="89" t="s">
        <v>0</v>
      </c>
      <c r="AB497" s="91" t="s">
        <v>0</v>
      </c>
      <c r="AC497" s="110" t="s">
        <v>0</v>
      </c>
      <c r="AD497" s="110" t="s">
        <v>0</v>
      </c>
      <c r="AE497" s="110" t="s">
        <v>0</v>
      </c>
      <c r="AF497" s="110">
        <f t="shared" si="33"/>
        <v>0</v>
      </c>
      <c r="AG497" s="92"/>
      <c r="AH497" s="111">
        <v>28000</v>
      </c>
      <c r="AI497" s="111">
        <v>0</v>
      </c>
      <c r="AJ497" s="111">
        <v>0</v>
      </c>
      <c r="AK497" s="111">
        <f>SUM(Tableau8[[#This Row],[Terrain
(a)]:[Construction
(b)]])</f>
        <v>0</v>
      </c>
      <c r="AL497" s="95"/>
      <c r="AM497" s="147" t="s">
        <v>956</v>
      </c>
      <c r="AN497" s="157" t="s">
        <v>421</v>
      </c>
      <c r="AO497" s="97">
        <v>40268</v>
      </c>
      <c r="AP497" s="158" t="s">
        <v>0</v>
      </c>
      <c r="AQ497" s="113" t="s">
        <v>0</v>
      </c>
      <c r="AR497" s="100"/>
      <c r="AS497" s="101" t="str">
        <f>Tableau8[[#This Row],[Adresse]]</f>
        <v>Rue de la Paix 121</v>
      </c>
      <c r="AT497" s="102">
        <f t="shared" si="38"/>
        <v>39661</v>
      </c>
      <c r="AU497" s="103">
        <f t="shared" si="38"/>
        <v>40574</v>
      </c>
      <c r="AV497" s="104">
        <f t="shared" si="38"/>
        <v>913</v>
      </c>
      <c r="AW497" s="105"/>
      <c r="AX497" s="106"/>
      <c r="AY497" s="106"/>
      <c r="AZ497" s="106"/>
      <c r="BA497" s="106"/>
      <c r="BB497" s="103"/>
      <c r="BC497" s="106"/>
      <c r="BD497" s="106"/>
      <c r="BE497" s="106"/>
      <c r="BF497" s="106"/>
      <c r="BG497" s="106"/>
      <c r="BH497" s="106"/>
      <c r="BI497" s="106"/>
    </row>
    <row r="498" spans="1:61" ht="13.5" hidden="1" customHeight="1" thickBot="1" x14ac:dyDescent="0.25">
      <c r="A498" s="82"/>
      <c r="B498" s="83"/>
      <c r="C498" s="153" t="s">
        <v>919</v>
      </c>
      <c r="D498" s="153" t="s">
        <v>71</v>
      </c>
      <c r="E498" s="84" t="s">
        <v>0</v>
      </c>
      <c r="F498" s="85" t="s">
        <v>996</v>
      </c>
      <c r="G498" s="86">
        <v>6823</v>
      </c>
      <c r="H498" s="153" t="s">
        <v>218</v>
      </c>
      <c r="I498" s="157" t="s">
        <v>219</v>
      </c>
      <c r="J498" s="113">
        <v>19</v>
      </c>
      <c r="K498" s="154" t="s">
        <v>0</v>
      </c>
      <c r="L498" s="88"/>
      <c r="M498" s="245" t="str">
        <f t="shared" si="39"/>
        <v>-</v>
      </c>
      <c r="N498" s="245" t="str">
        <f t="shared" si="39"/>
        <v>-</v>
      </c>
      <c r="O498" s="245" t="str">
        <f t="shared" si="39"/>
        <v>-</v>
      </c>
      <c r="P498" s="245" t="str">
        <f t="shared" si="39"/>
        <v>-</v>
      </c>
      <c r="Q498" s="110" t="s">
        <v>0</v>
      </c>
      <c r="R498" s="108">
        <f>SUM(Tableau8[[#This Row],[Indicative
     /PPE]:[Autre]])</f>
        <v>0</v>
      </c>
      <c r="S498" s="110" t="s">
        <v>0</v>
      </c>
      <c r="T498" s="110" t="s">
        <v>0</v>
      </c>
      <c r="U498" s="110" t="s">
        <v>0</v>
      </c>
      <c r="V498" s="110" t="s">
        <v>0</v>
      </c>
      <c r="W498" s="110" t="s">
        <v>0</v>
      </c>
      <c r="X498" s="109">
        <f t="shared" si="32"/>
        <v>0</v>
      </c>
      <c r="Y498" s="89" t="s">
        <v>0</v>
      </c>
      <c r="Z498" s="89" t="s">
        <v>0</v>
      </c>
      <c r="AA498" s="89" t="s">
        <v>0</v>
      </c>
      <c r="AB498" s="91" t="s">
        <v>0</v>
      </c>
      <c r="AC498" s="110" t="s">
        <v>0</v>
      </c>
      <c r="AD498" s="110" t="s">
        <v>0</v>
      </c>
      <c r="AE498" s="110" t="s">
        <v>0</v>
      </c>
      <c r="AF498" s="110">
        <f t="shared" si="33"/>
        <v>0</v>
      </c>
      <c r="AG498" s="92"/>
      <c r="AH498" s="111">
        <v>28000</v>
      </c>
      <c r="AI498" s="111">
        <v>0</v>
      </c>
      <c r="AJ498" s="111">
        <v>0</v>
      </c>
      <c r="AK498" s="111">
        <f>SUM(Tableau8[[#This Row],[Terrain
(a)]:[Construction
(b)]])</f>
        <v>0</v>
      </c>
      <c r="AL498" s="95"/>
      <c r="AM498" s="147" t="s">
        <v>922</v>
      </c>
      <c r="AN498" s="157" t="s">
        <v>421</v>
      </c>
      <c r="AO498" s="97">
        <v>40326</v>
      </c>
      <c r="AP498" s="158" t="s">
        <v>0</v>
      </c>
      <c r="AQ498" s="113" t="s">
        <v>0</v>
      </c>
      <c r="AR498" s="100"/>
      <c r="AS498" s="101" t="str">
        <f>Tableau8[[#This Row],[Adresse]]</f>
        <v>Rue de la Paix 121</v>
      </c>
      <c r="AT498" s="102">
        <f t="shared" si="38"/>
        <v>39661</v>
      </c>
      <c r="AU498" s="103">
        <f t="shared" si="38"/>
        <v>40574</v>
      </c>
      <c r="AV498" s="104">
        <f t="shared" si="38"/>
        <v>913</v>
      </c>
      <c r="AW498" s="105"/>
      <c r="AX498" s="106"/>
      <c r="AY498" s="106"/>
      <c r="AZ498" s="106"/>
      <c r="BA498" s="106"/>
      <c r="BB498" s="103"/>
      <c r="BC498" s="106"/>
      <c r="BD498" s="106"/>
      <c r="BE498" s="106"/>
      <c r="BF498" s="106"/>
      <c r="BG498" s="106"/>
      <c r="BH498" s="106"/>
      <c r="BI498" s="106"/>
    </row>
    <row r="499" spans="1:61" ht="13.5" hidden="1" customHeight="1" thickBot="1" x14ac:dyDescent="0.25">
      <c r="A499" s="82"/>
      <c r="B499" s="83"/>
      <c r="C499" s="221" t="s">
        <v>919</v>
      </c>
      <c r="D499" s="159" t="s">
        <v>71</v>
      </c>
      <c r="E499" s="116" t="s">
        <v>0</v>
      </c>
      <c r="F499" s="117" t="s">
        <v>997</v>
      </c>
      <c r="G499" s="118">
        <v>6824</v>
      </c>
      <c r="H499" s="159" t="s">
        <v>218</v>
      </c>
      <c r="I499" s="182" t="s">
        <v>219</v>
      </c>
      <c r="J499" s="134">
        <v>20</v>
      </c>
      <c r="K499" s="180" t="s">
        <v>0</v>
      </c>
      <c r="L499" s="88"/>
      <c r="M499" s="163" t="s">
        <v>0</v>
      </c>
      <c r="N499" s="163" t="s">
        <v>0</v>
      </c>
      <c r="O499" s="163" t="s">
        <v>0</v>
      </c>
      <c r="P499" s="163" t="s">
        <v>0</v>
      </c>
      <c r="Q499" s="163" t="s">
        <v>0</v>
      </c>
      <c r="R499" s="164">
        <f>SUM(Tableau8[[#This Row],[Indicative
     /PPE]:[Autre]])</f>
        <v>0</v>
      </c>
      <c r="S499" s="163" t="s">
        <v>0</v>
      </c>
      <c r="T499" s="163" t="s">
        <v>0</v>
      </c>
      <c r="U499" s="163" t="s">
        <v>0</v>
      </c>
      <c r="V499" s="163" t="s">
        <v>0</v>
      </c>
      <c r="W499" s="163" t="s">
        <v>0</v>
      </c>
      <c r="X499" s="166">
        <f t="shared" si="32"/>
        <v>0</v>
      </c>
      <c r="Y499" s="163" t="s">
        <v>0</v>
      </c>
      <c r="Z499" s="163" t="s">
        <v>0</v>
      </c>
      <c r="AA499" s="163" t="s">
        <v>0</v>
      </c>
      <c r="AB499" s="166" t="s">
        <v>0</v>
      </c>
      <c r="AC499" s="163" t="s">
        <v>0</v>
      </c>
      <c r="AD499" s="163" t="s">
        <v>0</v>
      </c>
      <c r="AE499" s="163" t="s">
        <v>0</v>
      </c>
      <c r="AF499" s="163">
        <f t="shared" si="33"/>
        <v>0</v>
      </c>
      <c r="AG499" s="92"/>
      <c r="AH499" s="181">
        <v>28000</v>
      </c>
      <c r="AI499" s="181">
        <v>0</v>
      </c>
      <c r="AJ499" s="181">
        <v>0</v>
      </c>
      <c r="AK499" s="181">
        <f>SUM(Tableau8[[#This Row],[Terrain
(a)]:[Construction
(b)]])</f>
        <v>0</v>
      </c>
      <c r="AL499" s="95"/>
      <c r="AM499" s="160" t="s">
        <v>931</v>
      </c>
      <c r="AN499" s="182" t="s">
        <v>421</v>
      </c>
      <c r="AO499" s="128">
        <v>40574</v>
      </c>
      <c r="AP499" s="172" t="s">
        <v>0</v>
      </c>
      <c r="AQ499" s="134" t="s">
        <v>0</v>
      </c>
      <c r="AR499" s="100"/>
      <c r="AS499" s="131" t="str">
        <f>Tableau8[[#This Row],[Adresse]]</f>
        <v>Rue de la Paix 121</v>
      </c>
      <c r="AT499" s="132">
        <f t="shared" si="38"/>
        <v>39661</v>
      </c>
      <c r="AU499" s="132">
        <f t="shared" si="38"/>
        <v>40574</v>
      </c>
      <c r="AV499" s="133">
        <f t="shared" si="38"/>
        <v>913</v>
      </c>
      <c r="AW499" s="116"/>
      <c r="AX499" s="134"/>
      <c r="AY499" s="134"/>
      <c r="AZ499" s="134"/>
      <c r="BA499" s="134"/>
      <c r="BB499" s="132"/>
      <c r="BC499" s="134"/>
      <c r="BD499" s="134"/>
      <c r="BE499" s="134"/>
      <c r="BF499" s="134"/>
      <c r="BG499" s="134"/>
      <c r="BH499" s="134"/>
      <c r="BI499" s="134"/>
    </row>
    <row r="500" spans="1:61" ht="13.5" hidden="1" customHeight="1" thickBot="1" x14ac:dyDescent="0.25">
      <c r="A500" s="82"/>
      <c r="B500" s="83"/>
      <c r="C500" s="153" t="s">
        <v>998</v>
      </c>
      <c r="D500" s="153" t="s">
        <v>71</v>
      </c>
      <c r="E500" s="84" t="s">
        <v>0</v>
      </c>
      <c r="F500" s="85" t="s">
        <v>999</v>
      </c>
      <c r="G500" s="86" t="s">
        <v>1000</v>
      </c>
      <c r="H500" s="153" t="s">
        <v>78</v>
      </c>
      <c r="I500" s="157" t="s">
        <v>135</v>
      </c>
      <c r="J500" s="113" t="s">
        <v>87</v>
      </c>
      <c r="K500" s="220">
        <v>4.5</v>
      </c>
      <c r="L500" s="88"/>
      <c r="M500" s="245">
        <v>124</v>
      </c>
      <c r="N500" s="245" t="s">
        <v>0</v>
      </c>
      <c r="O500" s="245"/>
      <c r="P500" s="245"/>
      <c r="Q500" s="245"/>
      <c r="R500" s="108">
        <f>SUM(Tableau8[[#This Row],[Indicative
     /PPE]:[Autre]])</f>
        <v>124</v>
      </c>
      <c r="S500" s="110" t="s">
        <v>0</v>
      </c>
      <c r="T500" s="110" t="s">
        <v>0</v>
      </c>
      <c r="U500" s="110" t="s">
        <v>0</v>
      </c>
      <c r="V500" s="110" t="s">
        <v>0</v>
      </c>
      <c r="W500" s="110" t="s">
        <v>0</v>
      </c>
      <c r="X500" s="109">
        <f t="shared" si="32"/>
        <v>0</v>
      </c>
      <c r="Y500" s="110" t="s">
        <v>0</v>
      </c>
      <c r="Z500" s="110" t="s">
        <v>0</v>
      </c>
      <c r="AA500" s="110" t="s">
        <v>0</v>
      </c>
      <c r="AB500" s="109" t="s">
        <v>0</v>
      </c>
      <c r="AC500" s="110" t="s">
        <v>0</v>
      </c>
      <c r="AD500" s="110" t="s">
        <v>0</v>
      </c>
      <c r="AE500" s="110" t="s">
        <v>0</v>
      </c>
      <c r="AF500" s="110">
        <f t="shared" si="33"/>
        <v>0</v>
      </c>
      <c r="AG500" s="92"/>
      <c r="AH500" s="111">
        <v>390000</v>
      </c>
      <c r="AI500" s="111"/>
      <c r="AJ500" s="111"/>
      <c r="AK500" s="111">
        <f>SUM(Tableau8[[#This Row],[Terrain
(a)]:[Construction
(b)]])</f>
        <v>0</v>
      </c>
      <c r="AL500" s="95"/>
      <c r="AM500" s="147" t="s">
        <v>1001</v>
      </c>
      <c r="AN500" s="157" t="s">
        <v>421</v>
      </c>
      <c r="AO500" s="97">
        <v>38799</v>
      </c>
      <c r="AP500" s="158" t="s">
        <v>0</v>
      </c>
      <c r="AQ500" s="113" t="s">
        <v>0</v>
      </c>
      <c r="AR500" s="100"/>
      <c r="AS500" s="101" t="str">
        <f>Tableau8[[#This Row],[Adresse]]</f>
        <v>Rue du Parc 41</v>
      </c>
      <c r="AT500" s="102">
        <v>38139</v>
      </c>
      <c r="AU500" s="102">
        <v>39507</v>
      </c>
      <c r="AV500" s="112">
        <f>Tableau8[[#This Row],[Fin]]-Tableau8[[#This Row],[Début]]</f>
        <v>1368</v>
      </c>
      <c r="AW500" s="84" t="s">
        <v>126</v>
      </c>
      <c r="AX500" s="113" t="s">
        <v>1002</v>
      </c>
      <c r="AY500" s="113" t="s">
        <v>128</v>
      </c>
      <c r="AZ500" s="113" t="s">
        <v>129</v>
      </c>
      <c r="BA500" s="106" t="s">
        <v>130</v>
      </c>
      <c r="BB500" s="102"/>
      <c r="BC500" s="113"/>
      <c r="BD500" s="113"/>
      <c r="BE500" s="113" t="s">
        <v>131</v>
      </c>
      <c r="BF500" s="113" t="s">
        <v>132</v>
      </c>
      <c r="BG500" s="113"/>
      <c r="BH500" s="113"/>
      <c r="BI500" s="113"/>
    </row>
    <row r="501" spans="1:61" ht="13.5" hidden="1" customHeight="1" thickBot="1" x14ac:dyDescent="0.25">
      <c r="A501" s="82"/>
      <c r="B501" s="83"/>
      <c r="C501" s="153" t="s">
        <v>998</v>
      </c>
      <c r="D501" s="153" t="s">
        <v>71</v>
      </c>
      <c r="E501" s="84" t="s">
        <v>0</v>
      </c>
      <c r="F501" s="85" t="s">
        <v>1003</v>
      </c>
      <c r="G501" s="86" t="s">
        <v>1004</v>
      </c>
      <c r="H501" s="153" t="s">
        <v>230</v>
      </c>
      <c r="I501" s="157" t="s">
        <v>1005</v>
      </c>
      <c r="J501" s="113" t="s">
        <v>193</v>
      </c>
      <c r="K501" s="261">
        <v>4.5</v>
      </c>
      <c r="L501" s="88"/>
      <c r="M501" s="245">
        <v>110</v>
      </c>
      <c r="N501" s="245">
        <v>6</v>
      </c>
      <c r="O501" s="245"/>
      <c r="P501" s="245"/>
      <c r="Q501" s="245"/>
      <c r="R501" s="108">
        <f>SUM(Tableau8[[#This Row],[Indicative
     /PPE]:[Autre]])</f>
        <v>116</v>
      </c>
      <c r="S501" s="110" t="s">
        <v>0</v>
      </c>
      <c r="T501" s="110" t="s">
        <v>0</v>
      </c>
      <c r="U501" s="110" t="s">
        <v>0</v>
      </c>
      <c r="V501" s="110" t="s">
        <v>0</v>
      </c>
      <c r="W501" s="110" t="s">
        <v>0</v>
      </c>
      <c r="X501" s="109">
        <f t="shared" si="32"/>
        <v>0</v>
      </c>
      <c r="Y501" s="110" t="s">
        <v>0</v>
      </c>
      <c r="Z501" s="110" t="s">
        <v>0</v>
      </c>
      <c r="AA501" s="110" t="s">
        <v>0</v>
      </c>
      <c r="AB501" s="109" t="s">
        <v>0</v>
      </c>
      <c r="AC501" s="110" t="s">
        <v>0</v>
      </c>
      <c r="AD501" s="110" t="s">
        <v>0</v>
      </c>
      <c r="AE501" s="110" t="s">
        <v>0</v>
      </c>
      <c r="AF501" s="110">
        <f t="shared" si="33"/>
        <v>0</v>
      </c>
      <c r="AG501" s="92"/>
      <c r="AH501" s="111">
        <v>370000</v>
      </c>
      <c r="AI501" s="111"/>
      <c r="AJ501" s="111"/>
      <c r="AK501" s="111">
        <f>SUM(Tableau8[[#This Row],[Terrain
(a)]:[Construction
(b)]])</f>
        <v>0</v>
      </c>
      <c r="AL501" s="95"/>
      <c r="AM501" s="147" t="s">
        <v>1006</v>
      </c>
      <c r="AN501" s="157" t="s">
        <v>421</v>
      </c>
      <c r="AO501" s="97">
        <v>39071</v>
      </c>
      <c r="AP501" s="158" t="s">
        <v>0</v>
      </c>
      <c r="AQ501" s="113" t="s">
        <v>0</v>
      </c>
      <c r="AR501" s="100"/>
      <c r="AS501" s="101"/>
      <c r="AT501" s="102"/>
      <c r="AU501" s="103"/>
      <c r="AV501" s="104"/>
      <c r="AW501" s="105"/>
      <c r="AX501" s="106"/>
      <c r="AY501" s="106"/>
      <c r="AZ501" s="106"/>
      <c r="BA501" s="106"/>
      <c r="BB501" s="103"/>
      <c r="BC501" s="106"/>
      <c r="BD501" s="106"/>
      <c r="BE501" s="106"/>
      <c r="BF501" s="106"/>
      <c r="BG501" s="106"/>
      <c r="BH501" s="106"/>
      <c r="BI501" s="106"/>
    </row>
    <row r="502" spans="1:61" ht="13.5" hidden="1" customHeight="1" thickBot="1" x14ac:dyDescent="0.25">
      <c r="A502" s="82"/>
      <c r="B502" s="83"/>
      <c r="C502" s="153" t="s">
        <v>998</v>
      </c>
      <c r="D502" s="153" t="s">
        <v>71</v>
      </c>
      <c r="E502" s="84" t="s">
        <v>0</v>
      </c>
      <c r="F502" s="85" t="s">
        <v>1007</v>
      </c>
      <c r="G502" s="86" t="s">
        <v>1008</v>
      </c>
      <c r="H502" s="153" t="s">
        <v>78</v>
      </c>
      <c r="I502" s="157" t="s">
        <v>135</v>
      </c>
      <c r="J502" s="113" t="s">
        <v>80</v>
      </c>
      <c r="K502" s="261">
        <v>5.5</v>
      </c>
      <c r="L502" s="88"/>
      <c r="M502" s="245">
        <v>128</v>
      </c>
      <c r="N502" s="245">
        <v>6</v>
      </c>
      <c r="O502" s="245"/>
      <c r="P502" s="245"/>
      <c r="Q502" s="245"/>
      <c r="R502" s="108">
        <f>SUM(Tableau8[[#This Row],[Indicative
     /PPE]:[Autre]])</f>
        <v>134</v>
      </c>
      <c r="S502" s="110" t="s">
        <v>0</v>
      </c>
      <c r="T502" s="110" t="s">
        <v>0</v>
      </c>
      <c r="U502" s="110" t="s">
        <v>0</v>
      </c>
      <c r="V502" s="110" t="s">
        <v>0</v>
      </c>
      <c r="W502" s="110" t="s">
        <v>0</v>
      </c>
      <c r="X502" s="109">
        <f t="shared" si="32"/>
        <v>0</v>
      </c>
      <c r="Y502" s="110" t="s">
        <v>0</v>
      </c>
      <c r="Z502" s="110" t="s">
        <v>0</v>
      </c>
      <c r="AA502" s="110" t="s">
        <v>0</v>
      </c>
      <c r="AB502" s="109" t="s">
        <v>0</v>
      </c>
      <c r="AC502" s="110" t="s">
        <v>0</v>
      </c>
      <c r="AD502" s="110" t="s">
        <v>0</v>
      </c>
      <c r="AE502" s="110" t="s">
        <v>0</v>
      </c>
      <c r="AF502" s="110">
        <f t="shared" si="33"/>
        <v>0</v>
      </c>
      <c r="AG502" s="92"/>
      <c r="AH502" s="111">
        <v>395000</v>
      </c>
      <c r="AI502" s="111"/>
      <c r="AJ502" s="111"/>
      <c r="AK502" s="111">
        <f>SUM(Tableau8[[#This Row],[Terrain
(a)]:[Construction
(b)]])</f>
        <v>0</v>
      </c>
      <c r="AL502" s="95"/>
      <c r="AM502" s="147" t="s">
        <v>1009</v>
      </c>
      <c r="AN502" s="157" t="s">
        <v>421</v>
      </c>
      <c r="AO502" s="97">
        <v>38717</v>
      </c>
      <c r="AP502" s="158" t="s">
        <v>0</v>
      </c>
      <c r="AQ502" s="113" t="s">
        <v>0</v>
      </c>
      <c r="AR502" s="100"/>
      <c r="AS502" s="101"/>
      <c r="AT502" s="102"/>
      <c r="AU502" s="103"/>
      <c r="AV502" s="104"/>
      <c r="AW502" s="105"/>
      <c r="AX502" s="106"/>
      <c r="AY502" s="106"/>
      <c r="AZ502" s="106"/>
      <c r="BA502" s="106"/>
      <c r="BB502" s="103"/>
      <c r="BC502" s="106"/>
      <c r="BD502" s="106"/>
      <c r="BE502" s="106"/>
      <c r="BF502" s="106"/>
      <c r="BG502" s="106"/>
      <c r="BH502" s="106"/>
      <c r="BI502" s="106"/>
    </row>
    <row r="503" spans="1:61" ht="13.5" hidden="1" customHeight="1" thickBot="1" x14ac:dyDescent="0.25">
      <c r="A503" s="82"/>
      <c r="B503" s="83"/>
      <c r="C503" s="153" t="s">
        <v>998</v>
      </c>
      <c r="D503" s="153" t="s">
        <v>71</v>
      </c>
      <c r="E503" s="84" t="s">
        <v>0</v>
      </c>
      <c r="F503" s="85" t="s">
        <v>1010</v>
      </c>
      <c r="G503" s="86" t="s">
        <v>1011</v>
      </c>
      <c r="H503" s="153" t="s">
        <v>78</v>
      </c>
      <c r="I503" s="157" t="s">
        <v>142</v>
      </c>
      <c r="J503" s="113" t="s">
        <v>87</v>
      </c>
      <c r="K503" s="261">
        <v>5.5</v>
      </c>
      <c r="L503" s="88"/>
      <c r="M503" s="245">
        <v>124</v>
      </c>
      <c r="N503" s="245">
        <v>6</v>
      </c>
      <c r="O503" s="245"/>
      <c r="P503" s="245"/>
      <c r="Q503" s="245"/>
      <c r="R503" s="108">
        <f>SUM(Tableau8[[#This Row],[Indicative
     /PPE]:[Autre]])</f>
        <v>130</v>
      </c>
      <c r="S503" s="110" t="s">
        <v>0</v>
      </c>
      <c r="T503" s="110" t="s">
        <v>0</v>
      </c>
      <c r="U503" s="110" t="s">
        <v>0</v>
      </c>
      <c r="V503" s="110" t="s">
        <v>0</v>
      </c>
      <c r="W503" s="110" t="s">
        <v>0</v>
      </c>
      <c r="X503" s="109">
        <f t="shared" si="32"/>
        <v>0</v>
      </c>
      <c r="Y503" s="110" t="s">
        <v>0</v>
      </c>
      <c r="Z503" s="110" t="s">
        <v>0</v>
      </c>
      <c r="AA503" s="110" t="s">
        <v>0</v>
      </c>
      <c r="AB503" s="109" t="s">
        <v>0</v>
      </c>
      <c r="AC503" s="110" t="s">
        <v>0</v>
      </c>
      <c r="AD503" s="110" t="s">
        <v>0</v>
      </c>
      <c r="AE503" s="110" t="s">
        <v>0</v>
      </c>
      <c r="AF503" s="110">
        <f t="shared" si="33"/>
        <v>0</v>
      </c>
      <c r="AG503" s="92"/>
      <c r="AH503" s="111">
        <v>410000</v>
      </c>
      <c r="AI503" s="111"/>
      <c r="AJ503" s="111"/>
      <c r="AK503" s="111">
        <f>SUM(Tableau8[[#This Row],[Terrain
(a)]:[Construction
(b)]])</f>
        <v>0</v>
      </c>
      <c r="AL503" s="95"/>
      <c r="AM503" s="147" t="s">
        <v>81</v>
      </c>
      <c r="AN503" s="157" t="s">
        <v>421</v>
      </c>
      <c r="AO503" s="97">
        <v>39172</v>
      </c>
      <c r="AP503" s="158" t="s">
        <v>0</v>
      </c>
      <c r="AQ503" s="113" t="s">
        <v>0</v>
      </c>
      <c r="AR503" s="100"/>
      <c r="AS503" s="101"/>
      <c r="AT503" s="102"/>
      <c r="AU503" s="103"/>
      <c r="AV503" s="104"/>
      <c r="AW503" s="105"/>
      <c r="AX503" s="106"/>
      <c r="AY503" s="106"/>
      <c r="AZ503" s="106"/>
      <c r="BA503" s="106"/>
      <c r="BB503" s="103"/>
      <c r="BC503" s="106"/>
      <c r="BD503" s="106"/>
      <c r="BE503" s="106"/>
      <c r="BF503" s="106"/>
      <c r="BG503" s="106"/>
      <c r="BH503" s="106"/>
      <c r="BI503" s="106"/>
    </row>
    <row r="504" spans="1:61" ht="13.5" hidden="1" customHeight="1" thickBot="1" x14ac:dyDescent="0.25">
      <c r="A504" s="82"/>
      <c r="B504" s="83"/>
      <c r="C504" s="153" t="s">
        <v>998</v>
      </c>
      <c r="D504" s="153" t="s">
        <v>71</v>
      </c>
      <c r="E504" s="84" t="s">
        <v>0</v>
      </c>
      <c r="F504" s="85" t="s">
        <v>1012</v>
      </c>
      <c r="G504" s="86" t="s">
        <v>1013</v>
      </c>
      <c r="H504" s="153" t="s">
        <v>78</v>
      </c>
      <c r="I504" s="157" t="s">
        <v>142</v>
      </c>
      <c r="J504" s="113" t="s">
        <v>80</v>
      </c>
      <c r="K504" s="261">
        <v>4.5</v>
      </c>
      <c r="L504" s="88"/>
      <c r="M504" s="245">
        <v>127</v>
      </c>
      <c r="N504" s="245">
        <v>6</v>
      </c>
      <c r="O504" s="245"/>
      <c r="P504" s="245"/>
      <c r="Q504" s="245"/>
      <c r="R504" s="108">
        <f>SUM(Tableau8[[#This Row],[Indicative
     /PPE]:[Autre]])</f>
        <v>133</v>
      </c>
      <c r="S504" s="110" t="s">
        <v>0</v>
      </c>
      <c r="T504" s="110" t="s">
        <v>0</v>
      </c>
      <c r="U504" s="110" t="s">
        <v>0</v>
      </c>
      <c r="V504" s="110" t="s">
        <v>0</v>
      </c>
      <c r="W504" s="110" t="s">
        <v>0</v>
      </c>
      <c r="X504" s="109">
        <f t="shared" si="32"/>
        <v>0</v>
      </c>
      <c r="Y504" s="110" t="s">
        <v>0</v>
      </c>
      <c r="Z504" s="110" t="s">
        <v>0</v>
      </c>
      <c r="AA504" s="110" t="s">
        <v>0</v>
      </c>
      <c r="AB504" s="109" t="s">
        <v>0</v>
      </c>
      <c r="AC504" s="110" t="s">
        <v>0</v>
      </c>
      <c r="AD504" s="110" t="s">
        <v>0</v>
      </c>
      <c r="AE504" s="110" t="s">
        <v>0</v>
      </c>
      <c r="AF504" s="110">
        <f t="shared" si="33"/>
        <v>0</v>
      </c>
      <c r="AG504" s="92"/>
      <c r="AH504" s="111">
        <v>410000</v>
      </c>
      <c r="AI504" s="111"/>
      <c r="AJ504" s="111"/>
      <c r="AK504" s="111">
        <f>SUM(Tableau8[[#This Row],[Terrain
(a)]:[Construction
(b)]])</f>
        <v>0</v>
      </c>
      <c r="AL504" s="95"/>
      <c r="AM504" s="147" t="s">
        <v>1014</v>
      </c>
      <c r="AN504" s="157" t="s">
        <v>421</v>
      </c>
      <c r="AO504" s="97">
        <v>38798</v>
      </c>
      <c r="AP504" s="158" t="s">
        <v>0</v>
      </c>
      <c r="AQ504" s="113" t="s">
        <v>0</v>
      </c>
      <c r="AR504" s="100"/>
      <c r="AS504" s="101"/>
      <c r="AT504" s="102"/>
      <c r="AU504" s="103"/>
      <c r="AV504" s="104"/>
      <c r="AW504" s="105"/>
      <c r="AX504" s="106"/>
      <c r="AY504" s="106"/>
      <c r="AZ504" s="106"/>
      <c r="BA504" s="106"/>
      <c r="BB504" s="103"/>
      <c r="BC504" s="106"/>
      <c r="BD504" s="106"/>
      <c r="BE504" s="106"/>
      <c r="BF504" s="106"/>
      <c r="BG504" s="106"/>
      <c r="BH504" s="106"/>
      <c r="BI504" s="106"/>
    </row>
    <row r="505" spans="1:61" ht="13.5" hidden="1" customHeight="1" thickBot="1" x14ac:dyDescent="0.25">
      <c r="A505" s="82"/>
      <c r="B505" s="83"/>
      <c r="C505" s="153" t="s">
        <v>998</v>
      </c>
      <c r="D505" s="153" t="s">
        <v>71</v>
      </c>
      <c r="E505" s="84" t="s">
        <v>0</v>
      </c>
      <c r="F505" s="85" t="s">
        <v>1015</v>
      </c>
      <c r="G505" s="86" t="s">
        <v>1016</v>
      </c>
      <c r="H505" s="153" t="s">
        <v>78</v>
      </c>
      <c r="I505" s="157" t="s">
        <v>102</v>
      </c>
      <c r="J505" s="113" t="s">
        <v>87</v>
      </c>
      <c r="K505" s="261">
        <v>5.5</v>
      </c>
      <c r="L505" s="88"/>
      <c r="M505" s="245">
        <v>124</v>
      </c>
      <c r="N505" s="245">
        <v>6</v>
      </c>
      <c r="O505" s="245"/>
      <c r="P505" s="245"/>
      <c r="Q505" s="245"/>
      <c r="R505" s="108">
        <f>SUM(Tableau8[[#This Row],[Indicative
     /PPE]:[Autre]])</f>
        <v>130</v>
      </c>
      <c r="S505" s="110" t="s">
        <v>0</v>
      </c>
      <c r="T505" s="110" t="s">
        <v>0</v>
      </c>
      <c r="U505" s="110" t="s">
        <v>0</v>
      </c>
      <c r="V505" s="110" t="s">
        <v>0</v>
      </c>
      <c r="W505" s="110" t="s">
        <v>0</v>
      </c>
      <c r="X505" s="109">
        <f t="shared" si="32"/>
        <v>0</v>
      </c>
      <c r="Y505" s="110" t="s">
        <v>0</v>
      </c>
      <c r="Z505" s="110" t="s">
        <v>0</v>
      </c>
      <c r="AA505" s="110" t="s">
        <v>0</v>
      </c>
      <c r="AB505" s="109" t="s">
        <v>0</v>
      </c>
      <c r="AC505" s="110" t="s">
        <v>0</v>
      </c>
      <c r="AD505" s="110" t="s">
        <v>0</v>
      </c>
      <c r="AE505" s="110" t="s">
        <v>0</v>
      </c>
      <c r="AF505" s="110">
        <f t="shared" si="33"/>
        <v>0</v>
      </c>
      <c r="AG505" s="92"/>
      <c r="AH505" s="111">
        <v>415000</v>
      </c>
      <c r="AI505" s="111"/>
      <c r="AJ505" s="111"/>
      <c r="AK505" s="111">
        <f>SUM(Tableau8[[#This Row],[Terrain
(a)]:[Construction
(b)]])</f>
        <v>0</v>
      </c>
      <c r="AL505" s="95"/>
      <c r="AM505" s="147" t="s">
        <v>1017</v>
      </c>
      <c r="AN505" s="157" t="s">
        <v>421</v>
      </c>
      <c r="AO505" s="97">
        <v>38717</v>
      </c>
      <c r="AP505" s="158" t="s">
        <v>0</v>
      </c>
      <c r="AQ505" s="113" t="s">
        <v>0</v>
      </c>
      <c r="AR505" s="100"/>
      <c r="AS505" s="101"/>
      <c r="AT505" s="102"/>
      <c r="AU505" s="103"/>
      <c r="AV505" s="104"/>
      <c r="AW505" s="105"/>
      <c r="AX505" s="106"/>
      <c r="AY505" s="106"/>
      <c r="AZ505" s="106"/>
      <c r="BA505" s="106"/>
      <c r="BB505" s="103"/>
      <c r="BC505" s="106"/>
      <c r="BD505" s="106"/>
      <c r="BE505" s="106"/>
      <c r="BF505" s="106"/>
      <c r="BG505" s="106"/>
      <c r="BH505" s="106"/>
      <c r="BI505" s="106"/>
    </row>
    <row r="506" spans="1:61" ht="13.5" hidden="1" customHeight="1" thickBot="1" x14ac:dyDescent="0.25">
      <c r="A506" s="82"/>
      <c r="B506" s="83"/>
      <c r="C506" s="153" t="s">
        <v>998</v>
      </c>
      <c r="D506" s="153" t="s">
        <v>71</v>
      </c>
      <c r="E506" s="84" t="s">
        <v>0</v>
      </c>
      <c r="F506" s="85" t="s">
        <v>1018</v>
      </c>
      <c r="G506" s="86" t="s">
        <v>1019</v>
      </c>
      <c r="H506" s="153" t="s">
        <v>78</v>
      </c>
      <c r="I506" s="157" t="s">
        <v>152</v>
      </c>
      <c r="J506" s="113" t="s">
        <v>80</v>
      </c>
      <c r="K506" s="261">
        <v>5.5</v>
      </c>
      <c r="L506" s="88"/>
      <c r="M506" s="245">
        <v>128</v>
      </c>
      <c r="N506" s="245">
        <v>6</v>
      </c>
      <c r="O506" s="245"/>
      <c r="P506" s="245"/>
      <c r="Q506" s="245"/>
      <c r="R506" s="108">
        <f>SUM(Tableau8[[#This Row],[Indicative
     /PPE]:[Autre]])</f>
        <v>134</v>
      </c>
      <c r="S506" s="110" t="s">
        <v>0</v>
      </c>
      <c r="T506" s="110" t="s">
        <v>0</v>
      </c>
      <c r="U506" s="110" t="s">
        <v>0</v>
      </c>
      <c r="V506" s="110" t="s">
        <v>0</v>
      </c>
      <c r="W506" s="110" t="s">
        <v>0</v>
      </c>
      <c r="X506" s="109">
        <f t="shared" si="32"/>
        <v>0</v>
      </c>
      <c r="Y506" s="110" t="s">
        <v>0</v>
      </c>
      <c r="Z506" s="110" t="s">
        <v>0</v>
      </c>
      <c r="AA506" s="110" t="s">
        <v>0</v>
      </c>
      <c r="AB506" s="109" t="s">
        <v>0</v>
      </c>
      <c r="AC506" s="110" t="s">
        <v>0</v>
      </c>
      <c r="AD506" s="110" t="s">
        <v>0</v>
      </c>
      <c r="AE506" s="110" t="s">
        <v>0</v>
      </c>
      <c r="AF506" s="110">
        <f t="shared" si="33"/>
        <v>0</v>
      </c>
      <c r="AG506" s="92"/>
      <c r="AH506" s="111">
        <v>415000</v>
      </c>
      <c r="AI506" s="111"/>
      <c r="AJ506" s="111"/>
      <c r="AK506" s="111">
        <f>SUM(Tableau8[[#This Row],[Terrain
(a)]:[Construction
(b)]])</f>
        <v>0</v>
      </c>
      <c r="AL506" s="95"/>
      <c r="AM506" s="147" t="s">
        <v>1020</v>
      </c>
      <c r="AN506" s="157" t="s">
        <v>421</v>
      </c>
      <c r="AO506" s="97">
        <v>38861</v>
      </c>
      <c r="AP506" s="158" t="s">
        <v>0</v>
      </c>
      <c r="AQ506" s="113" t="s">
        <v>0</v>
      </c>
      <c r="AR506" s="100"/>
      <c r="AS506" s="101"/>
      <c r="AT506" s="102"/>
      <c r="AU506" s="103"/>
      <c r="AV506" s="104"/>
      <c r="AW506" s="105"/>
      <c r="AX506" s="106"/>
      <c r="AY506" s="106"/>
      <c r="AZ506" s="106"/>
      <c r="BA506" s="106"/>
      <c r="BB506" s="103"/>
      <c r="BC506" s="106"/>
      <c r="BD506" s="106"/>
      <c r="BE506" s="106"/>
      <c r="BF506" s="106"/>
      <c r="BG506" s="106"/>
      <c r="BH506" s="106"/>
      <c r="BI506" s="106"/>
    </row>
    <row r="507" spans="1:61" ht="13.5" hidden="1" customHeight="1" thickBot="1" x14ac:dyDescent="0.25">
      <c r="A507" s="82"/>
      <c r="B507" s="83"/>
      <c r="C507" s="153" t="s">
        <v>998</v>
      </c>
      <c r="D507" s="153" t="s">
        <v>71</v>
      </c>
      <c r="E507" s="84" t="s">
        <v>0</v>
      </c>
      <c r="F507" s="85" t="s">
        <v>1021</v>
      </c>
      <c r="G507" s="86" t="s">
        <v>1022</v>
      </c>
      <c r="H507" s="153" t="s">
        <v>230</v>
      </c>
      <c r="I507" s="157" t="s">
        <v>1023</v>
      </c>
      <c r="J507" s="113" t="s">
        <v>193</v>
      </c>
      <c r="K507" s="261">
        <v>4.5</v>
      </c>
      <c r="L507" s="88"/>
      <c r="M507" s="245">
        <v>113</v>
      </c>
      <c r="N507" s="245">
        <v>6</v>
      </c>
      <c r="O507" s="245"/>
      <c r="P507" s="245"/>
      <c r="Q507" s="245"/>
      <c r="R507" s="108">
        <f>SUM(Tableau8[[#This Row],[Indicative
     /PPE]:[Autre]])</f>
        <v>119</v>
      </c>
      <c r="S507" s="110" t="s">
        <v>0</v>
      </c>
      <c r="T507" s="110" t="s">
        <v>0</v>
      </c>
      <c r="U507" s="110" t="s">
        <v>0</v>
      </c>
      <c r="V507" s="110" t="s">
        <v>0</v>
      </c>
      <c r="W507" s="110" t="s">
        <v>0</v>
      </c>
      <c r="X507" s="109">
        <f t="shared" si="32"/>
        <v>0</v>
      </c>
      <c r="Y507" s="110" t="s">
        <v>0</v>
      </c>
      <c r="Z507" s="110" t="s">
        <v>0</v>
      </c>
      <c r="AA507" s="110" t="s">
        <v>0</v>
      </c>
      <c r="AB507" s="109" t="s">
        <v>0</v>
      </c>
      <c r="AC507" s="110" t="s">
        <v>0</v>
      </c>
      <c r="AD507" s="110" t="s">
        <v>0</v>
      </c>
      <c r="AE507" s="110" t="s">
        <v>0</v>
      </c>
      <c r="AF507" s="110">
        <f t="shared" si="33"/>
        <v>0</v>
      </c>
      <c r="AG507" s="92"/>
      <c r="AH507" s="111">
        <v>380000</v>
      </c>
      <c r="AI507" s="111"/>
      <c r="AJ507" s="111"/>
      <c r="AK507" s="111">
        <f>SUM(Tableau8[[#This Row],[Terrain
(a)]:[Construction
(b)]])</f>
        <v>0</v>
      </c>
      <c r="AL507" s="95"/>
      <c r="AM507" s="147" t="s">
        <v>1024</v>
      </c>
      <c r="AN507" s="157" t="s">
        <v>421</v>
      </c>
      <c r="AO507" s="97">
        <v>38709</v>
      </c>
      <c r="AP507" s="158" t="s">
        <v>0</v>
      </c>
      <c r="AQ507" s="113" t="s">
        <v>0</v>
      </c>
      <c r="AR507" s="100"/>
      <c r="AS507" s="101"/>
      <c r="AT507" s="102"/>
      <c r="AU507" s="103"/>
      <c r="AV507" s="104"/>
      <c r="AW507" s="105"/>
      <c r="AX507" s="106"/>
      <c r="AY507" s="106"/>
      <c r="AZ507" s="106"/>
      <c r="BA507" s="106"/>
      <c r="BB507" s="103"/>
      <c r="BC507" s="106"/>
      <c r="BD507" s="106"/>
      <c r="BE507" s="106"/>
      <c r="BF507" s="106"/>
      <c r="BG507" s="106"/>
      <c r="BH507" s="106"/>
      <c r="BI507" s="106"/>
    </row>
    <row r="508" spans="1:61" ht="13.5" hidden="1" customHeight="1" thickBot="1" x14ac:dyDescent="0.25">
      <c r="A508" s="82"/>
      <c r="B508" s="83"/>
      <c r="C508" s="153" t="s">
        <v>998</v>
      </c>
      <c r="D508" s="153" t="s">
        <v>71</v>
      </c>
      <c r="E508" s="84" t="s">
        <v>0</v>
      </c>
      <c r="F508" s="85" t="s">
        <v>1025</v>
      </c>
      <c r="G508" s="86" t="s">
        <v>1026</v>
      </c>
      <c r="H508" s="153" t="s">
        <v>78</v>
      </c>
      <c r="I508" s="157" t="s">
        <v>109</v>
      </c>
      <c r="J508" s="113" t="s">
        <v>87</v>
      </c>
      <c r="K508" s="261">
        <v>5.5</v>
      </c>
      <c r="L508" s="88"/>
      <c r="M508" s="245">
        <v>124</v>
      </c>
      <c r="N508" s="245">
        <v>6</v>
      </c>
      <c r="O508" s="110" t="s">
        <v>0</v>
      </c>
      <c r="P508" s="110" t="s">
        <v>0</v>
      </c>
      <c r="Q508" s="110" t="s">
        <v>0</v>
      </c>
      <c r="R508" s="108">
        <f>SUM(Tableau8[[#This Row],[Indicative
     /PPE]:[Autre]])</f>
        <v>130</v>
      </c>
      <c r="S508" s="110" t="s">
        <v>0</v>
      </c>
      <c r="T508" s="110" t="s">
        <v>0</v>
      </c>
      <c r="U508" s="110" t="s">
        <v>0</v>
      </c>
      <c r="V508" s="110" t="s">
        <v>0</v>
      </c>
      <c r="W508" s="110" t="s">
        <v>0</v>
      </c>
      <c r="X508" s="109">
        <f t="shared" si="32"/>
        <v>0</v>
      </c>
      <c r="Y508" s="110" t="s">
        <v>0</v>
      </c>
      <c r="Z508" s="110" t="s">
        <v>0</v>
      </c>
      <c r="AA508" s="110" t="s">
        <v>0</v>
      </c>
      <c r="AB508" s="109" t="s">
        <v>0</v>
      </c>
      <c r="AC508" s="110" t="s">
        <v>0</v>
      </c>
      <c r="AD508" s="110" t="s">
        <v>0</v>
      </c>
      <c r="AE508" s="110" t="s">
        <v>0</v>
      </c>
      <c r="AF508" s="110">
        <f t="shared" si="33"/>
        <v>0</v>
      </c>
      <c r="AG508" s="92"/>
      <c r="AH508" s="111">
        <v>420000</v>
      </c>
      <c r="AI508" s="111"/>
      <c r="AJ508" s="111"/>
      <c r="AK508" s="111">
        <f>SUM(Tableau8[[#This Row],[Terrain
(a)]:[Construction
(b)]])</f>
        <v>0</v>
      </c>
      <c r="AL508" s="95"/>
      <c r="AM508" s="147" t="s">
        <v>1027</v>
      </c>
      <c r="AN508" s="157" t="s">
        <v>421</v>
      </c>
      <c r="AO508" s="97">
        <v>38796</v>
      </c>
      <c r="AP508" s="158" t="s">
        <v>0</v>
      </c>
      <c r="AQ508" s="113" t="s">
        <v>0</v>
      </c>
      <c r="AR508" s="100"/>
      <c r="AS508" s="101"/>
      <c r="AT508" s="102"/>
      <c r="AU508" s="103"/>
      <c r="AV508" s="104"/>
      <c r="AW508" s="105"/>
      <c r="AX508" s="106"/>
      <c r="AY508" s="106"/>
      <c r="AZ508" s="106"/>
      <c r="BA508" s="106"/>
      <c r="BB508" s="103"/>
      <c r="BC508" s="106"/>
      <c r="BD508" s="106"/>
      <c r="BE508" s="106"/>
      <c r="BF508" s="106"/>
      <c r="BG508" s="106"/>
      <c r="BH508" s="106"/>
      <c r="BI508" s="106"/>
    </row>
    <row r="509" spans="1:61" ht="13.5" hidden="1" customHeight="1" thickBot="1" x14ac:dyDescent="0.25">
      <c r="A509" s="82"/>
      <c r="B509" s="83"/>
      <c r="C509" s="153" t="s">
        <v>998</v>
      </c>
      <c r="D509" s="153" t="s">
        <v>71</v>
      </c>
      <c r="E509" s="84" t="s">
        <v>0</v>
      </c>
      <c r="F509" s="85" t="s">
        <v>1028</v>
      </c>
      <c r="G509" s="86" t="s">
        <v>1029</v>
      </c>
      <c r="H509" s="153" t="s">
        <v>78</v>
      </c>
      <c r="I509" s="157" t="s">
        <v>109</v>
      </c>
      <c r="J509" s="113" t="s">
        <v>80</v>
      </c>
      <c r="K509" s="261">
        <v>5.5</v>
      </c>
      <c r="L509" s="88"/>
      <c r="M509" s="245">
        <v>127</v>
      </c>
      <c r="N509" s="245">
        <v>6</v>
      </c>
      <c r="O509" s="110" t="s">
        <v>0</v>
      </c>
      <c r="P509" s="110" t="s">
        <v>0</v>
      </c>
      <c r="Q509" s="110" t="s">
        <v>0</v>
      </c>
      <c r="R509" s="108">
        <f>SUM(Tableau8[[#This Row],[Indicative
     /PPE]:[Autre]])</f>
        <v>133</v>
      </c>
      <c r="S509" s="110" t="s">
        <v>0</v>
      </c>
      <c r="T509" s="110" t="s">
        <v>0</v>
      </c>
      <c r="U509" s="110" t="s">
        <v>0</v>
      </c>
      <c r="V509" s="110" t="s">
        <v>0</v>
      </c>
      <c r="W509" s="110" t="s">
        <v>0</v>
      </c>
      <c r="X509" s="109">
        <f t="shared" si="32"/>
        <v>0</v>
      </c>
      <c r="Y509" s="110" t="s">
        <v>0</v>
      </c>
      <c r="Z509" s="110" t="s">
        <v>0</v>
      </c>
      <c r="AA509" s="110" t="s">
        <v>0</v>
      </c>
      <c r="AB509" s="109" t="s">
        <v>0</v>
      </c>
      <c r="AC509" s="110" t="s">
        <v>0</v>
      </c>
      <c r="AD509" s="110" t="s">
        <v>0</v>
      </c>
      <c r="AE509" s="110" t="s">
        <v>0</v>
      </c>
      <c r="AF509" s="110">
        <f t="shared" si="33"/>
        <v>0</v>
      </c>
      <c r="AG509" s="92"/>
      <c r="AH509" s="111">
        <v>420000</v>
      </c>
      <c r="AI509" s="111"/>
      <c r="AJ509" s="111"/>
      <c r="AK509" s="111">
        <f>SUM(Tableau8[[#This Row],[Terrain
(a)]:[Construction
(b)]])</f>
        <v>0</v>
      </c>
      <c r="AL509" s="95"/>
      <c r="AM509" s="147" t="s">
        <v>1030</v>
      </c>
      <c r="AN509" s="157" t="s">
        <v>421</v>
      </c>
      <c r="AO509" s="97">
        <v>38797</v>
      </c>
      <c r="AP509" s="158" t="s">
        <v>0</v>
      </c>
      <c r="AQ509" s="113" t="s">
        <v>0</v>
      </c>
      <c r="AR509" s="100"/>
      <c r="AS509" s="101"/>
      <c r="AT509" s="102"/>
      <c r="AU509" s="103"/>
      <c r="AV509" s="104"/>
      <c r="AW509" s="105"/>
      <c r="AX509" s="106"/>
      <c r="AY509" s="106"/>
      <c r="AZ509" s="106"/>
      <c r="BA509" s="106"/>
      <c r="BB509" s="103"/>
      <c r="BC509" s="106"/>
      <c r="BD509" s="106"/>
      <c r="BE509" s="106"/>
      <c r="BF509" s="106"/>
      <c r="BG509" s="106"/>
      <c r="BH509" s="106"/>
      <c r="BI509" s="106"/>
    </row>
    <row r="510" spans="1:61" ht="13.5" hidden="1" customHeight="1" thickBot="1" x14ac:dyDescent="0.25">
      <c r="A510" s="82"/>
      <c r="B510" s="83"/>
      <c r="C510" s="153" t="s">
        <v>998</v>
      </c>
      <c r="D510" s="153" t="s">
        <v>71</v>
      </c>
      <c r="E510" s="84" t="s">
        <v>0</v>
      </c>
      <c r="F510" s="85" t="s">
        <v>1031</v>
      </c>
      <c r="G510" s="86" t="s">
        <v>1032</v>
      </c>
      <c r="H510" s="153" t="s">
        <v>78</v>
      </c>
      <c r="I510" s="157" t="s">
        <v>963</v>
      </c>
      <c r="J510" s="113" t="s">
        <v>87</v>
      </c>
      <c r="K510" s="261">
        <v>4.5</v>
      </c>
      <c r="L510" s="88"/>
      <c r="M510" s="245">
        <v>114</v>
      </c>
      <c r="N510" s="245">
        <v>6</v>
      </c>
      <c r="O510" s="110" t="s">
        <v>0</v>
      </c>
      <c r="P510" s="110" t="s">
        <v>0</v>
      </c>
      <c r="Q510" s="110" t="s">
        <v>0</v>
      </c>
      <c r="R510" s="108">
        <f>SUM(Tableau8[[#This Row],[Indicative
     /PPE]:[Autre]])</f>
        <v>120</v>
      </c>
      <c r="S510" s="110" t="s">
        <v>0</v>
      </c>
      <c r="T510" s="110" t="s">
        <v>0</v>
      </c>
      <c r="U510" s="110" t="s">
        <v>0</v>
      </c>
      <c r="V510" s="110" t="s">
        <v>0</v>
      </c>
      <c r="W510" s="110" t="s">
        <v>0</v>
      </c>
      <c r="X510" s="109">
        <f t="shared" si="32"/>
        <v>0</v>
      </c>
      <c r="Y510" s="110" t="s">
        <v>0</v>
      </c>
      <c r="Z510" s="110" t="s">
        <v>0</v>
      </c>
      <c r="AA510" s="110" t="s">
        <v>0</v>
      </c>
      <c r="AB510" s="109" t="s">
        <v>0</v>
      </c>
      <c r="AC510" s="110" t="s">
        <v>0</v>
      </c>
      <c r="AD510" s="110" t="s">
        <v>0</v>
      </c>
      <c r="AE510" s="110" t="s">
        <v>0</v>
      </c>
      <c r="AF510" s="110">
        <f t="shared" si="33"/>
        <v>0</v>
      </c>
      <c r="AG510" s="92"/>
      <c r="AH510" s="111">
        <v>380000</v>
      </c>
      <c r="AI510" s="111"/>
      <c r="AJ510" s="111"/>
      <c r="AK510" s="111">
        <f>SUM(Tableau8[[#This Row],[Terrain
(a)]:[Construction
(b)]])</f>
        <v>0</v>
      </c>
      <c r="AL510" s="95"/>
      <c r="AM510" s="147" t="s">
        <v>815</v>
      </c>
      <c r="AN510" s="157" t="s">
        <v>421</v>
      </c>
      <c r="AO510" s="97">
        <v>38877</v>
      </c>
      <c r="AP510" s="158" t="s">
        <v>0</v>
      </c>
      <c r="AQ510" s="113" t="s">
        <v>0</v>
      </c>
      <c r="AR510" s="100"/>
      <c r="AS510" s="101"/>
      <c r="AT510" s="102"/>
      <c r="AU510" s="103"/>
      <c r="AV510" s="104"/>
      <c r="AW510" s="105"/>
      <c r="AX510" s="106"/>
      <c r="AY510" s="106"/>
      <c r="AZ510" s="106"/>
      <c r="BA510" s="106"/>
      <c r="BB510" s="103"/>
      <c r="BC510" s="106"/>
      <c r="BD510" s="106"/>
      <c r="BE510" s="106"/>
      <c r="BF510" s="106"/>
      <c r="BG510" s="106"/>
      <c r="BH510" s="106"/>
      <c r="BI510" s="106"/>
    </row>
    <row r="511" spans="1:61" ht="13.5" hidden="1" customHeight="1" thickBot="1" x14ac:dyDescent="0.25">
      <c r="A511" s="82"/>
      <c r="B511" s="83"/>
      <c r="C511" s="153" t="s">
        <v>998</v>
      </c>
      <c r="D511" s="153" t="s">
        <v>71</v>
      </c>
      <c r="E511" s="84" t="s">
        <v>0</v>
      </c>
      <c r="F511" s="85" t="s">
        <v>1033</v>
      </c>
      <c r="G511" s="86" t="s">
        <v>1034</v>
      </c>
      <c r="H511" s="153" t="s">
        <v>78</v>
      </c>
      <c r="I511" s="157" t="s">
        <v>963</v>
      </c>
      <c r="J511" s="113" t="s">
        <v>193</v>
      </c>
      <c r="K511" s="261">
        <v>3.5</v>
      </c>
      <c r="L511" s="88"/>
      <c r="M511" s="245">
        <v>80</v>
      </c>
      <c r="N511" s="245">
        <v>6</v>
      </c>
      <c r="O511" s="110" t="s">
        <v>0</v>
      </c>
      <c r="P511" s="110" t="s">
        <v>0</v>
      </c>
      <c r="Q511" s="110" t="s">
        <v>0</v>
      </c>
      <c r="R511" s="108">
        <f>SUM(Tableau8[[#This Row],[Indicative
     /PPE]:[Autre]])</f>
        <v>86</v>
      </c>
      <c r="S511" s="110" t="s">
        <v>0</v>
      </c>
      <c r="T511" s="110" t="s">
        <v>0</v>
      </c>
      <c r="U511" s="110" t="s">
        <v>0</v>
      </c>
      <c r="V511" s="110" t="s">
        <v>0</v>
      </c>
      <c r="W511" s="110" t="s">
        <v>0</v>
      </c>
      <c r="X511" s="109">
        <f t="shared" si="32"/>
        <v>0</v>
      </c>
      <c r="Y511" s="110" t="s">
        <v>0</v>
      </c>
      <c r="Z511" s="110" t="s">
        <v>0</v>
      </c>
      <c r="AA511" s="110" t="s">
        <v>0</v>
      </c>
      <c r="AB511" s="109" t="s">
        <v>0</v>
      </c>
      <c r="AC511" s="110" t="s">
        <v>0</v>
      </c>
      <c r="AD511" s="110" t="s">
        <v>0</v>
      </c>
      <c r="AE511" s="110" t="s">
        <v>0</v>
      </c>
      <c r="AF511" s="110">
        <f t="shared" si="33"/>
        <v>0</v>
      </c>
      <c r="AG511" s="92"/>
      <c r="AH511" s="111">
        <v>280000</v>
      </c>
      <c r="AI511" s="111"/>
      <c r="AJ511" s="111"/>
      <c r="AK511" s="111">
        <f>SUM(Tableau8[[#This Row],[Terrain
(a)]:[Construction
(b)]])</f>
        <v>0</v>
      </c>
      <c r="AL511" s="95"/>
      <c r="AM511" s="147" t="s">
        <v>1035</v>
      </c>
      <c r="AN511" s="157" t="s">
        <v>421</v>
      </c>
      <c r="AO511" s="97">
        <v>38890</v>
      </c>
      <c r="AP511" s="158" t="s">
        <v>0</v>
      </c>
      <c r="AQ511" s="113" t="s">
        <v>0</v>
      </c>
      <c r="AR511" s="100"/>
      <c r="AS511" s="101"/>
      <c r="AT511" s="102"/>
      <c r="AU511" s="103"/>
      <c r="AV511" s="104"/>
      <c r="AW511" s="105"/>
      <c r="AX511" s="106"/>
      <c r="AY511" s="106"/>
      <c r="AZ511" s="106"/>
      <c r="BA511" s="106"/>
      <c r="BB511" s="103"/>
      <c r="BC511" s="106"/>
      <c r="BD511" s="106"/>
      <c r="BE511" s="106"/>
      <c r="BF511" s="106"/>
      <c r="BG511" s="106"/>
      <c r="BH511" s="106"/>
      <c r="BI511" s="106"/>
    </row>
    <row r="512" spans="1:61" ht="13.5" hidden="1" customHeight="1" thickBot="1" x14ac:dyDescent="0.25">
      <c r="A512" s="82"/>
      <c r="B512" s="83"/>
      <c r="C512" s="153" t="s">
        <v>998</v>
      </c>
      <c r="D512" s="153" t="s">
        <v>71</v>
      </c>
      <c r="E512" s="84" t="s">
        <v>0</v>
      </c>
      <c r="F512" s="85" t="s">
        <v>1036</v>
      </c>
      <c r="G512" s="86" t="s">
        <v>1037</v>
      </c>
      <c r="H512" s="153" t="s">
        <v>78</v>
      </c>
      <c r="I512" s="157" t="s">
        <v>963</v>
      </c>
      <c r="J512" s="113" t="s">
        <v>80</v>
      </c>
      <c r="K512" s="261">
        <v>4.5</v>
      </c>
      <c r="L512" s="88"/>
      <c r="M512" s="245">
        <v>114</v>
      </c>
      <c r="N512" s="245">
        <v>6</v>
      </c>
      <c r="O512" s="110" t="s">
        <v>0</v>
      </c>
      <c r="P512" s="110" t="s">
        <v>0</v>
      </c>
      <c r="Q512" s="110" t="s">
        <v>0</v>
      </c>
      <c r="R512" s="108">
        <f>SUM(Tableau8[[#This Row],[Indicative
     /PPE]:[Autre]])</f>
        <v>120</v>
      </c>
      <c r="S512" s="110" t="s">
        <v>0</v>
      </c>
      <c r="T512" s="110" t="s">
        <v>0</v>
      </c>
      <c r="U512" s="110" t="s">
        <v>0</v>
      </c>
      <c r="V512" s="110" t="s">
        <v>0</v>
      </c>
      <c r="W512" s="110" t="s">
        <v>0</v>
      </c>
      <c r="X512" s="109">
        <f t="shared" si="32"/>
        <v>0</v>
      </c>
      <c r="Y512" s="110" t="s">
        <v>0</v>
      </c>
      <c r="Z512" s="110" t="s">
        <v>0</v>
      </c>
      <c r="AA512" s="110" t="s">
        <v>0</v>
      </c>
      <c r="AB512" s="109" t="s">
        <v>0</v>
      </c>
      <c r="AC512" s="110" t="s">
        <v>0</v>
      </c>
      <c r="AD512" s="110" t="s">
        <v>0</v>
      </c>
      <c r="AE512" s="110" t="s">
        <v>0</v>
      </c>
      <c r="AF512" s="110">
        <f t="shared" si="33"/>
        <v>0</v>
      </c>
      <c r="AG512" s="92"/>
      <c r="AH512" s="111">
        <v>370000</v>
      </c>
      <c r="AI512" s="111"/>
      <c r="AJ512" s="111"/>
      <c r="AK512" s="111">
        <f>SUM(Tableau8[[#This Row],[Terrain
(a)]:[Construction
(b)]])</f>
        <v>0</v>
      </c>
      <c r="AL512" s="95"/>
      <c r="AM512" s="147" t="s">
        <v>1038</v>
      </c>
      <c r="AN512" s="157" t="s">
        <v>421</v>
      </c>
      <c r="AO512" s="97">
        <v>38798</v>
      </c>
      <c r="AP512" s="158" t="s">
        <v>0</v>
      </c>
      <c r="AQ512" s="113" t="s">
        <v>0</v>
      </c>
      <c r="AR512" s="100"/>
      <c r="AS512" s="101"/>
      <c r="AT512" s="102"/>
      <c r="AU512" s="103"/>
      <c r="AV512" s="104"/>
      <c r="AW512" s="105"/>
      <c r="AX512" s="106"/>
      <c r="AY512" s="106"/>
      <c r="AZ512" s="106"/>
      <c r="BA512" s="106"/>
      <c r="BB512" s="103"/>
      <c r="BC512" s="106"/>
      <c r="BD512" s="106"/>
      <c r="BE512" s="106"/>
      <c r="BF512" s="106"/>
      <c r="BG512" s="106"/>
      <c r="BH512" s="106"/>
      <c r="BI512" s="106"/>
    </row>
    <row r="513" spans="1:61" ht="13.5" hidden="1" customHeight="1" thickBot="1" x14ac:dyDescent="0.25">
      <c r="A513" s="82"/>
      <c r="B513" s="83"/>
      <c r="C513" s="153" t="s">
        <v>998</v>
      </c>
      <c r="D513" s="153" t="s">
        <v>71</v>
      </c>
      <c r="E513" s="84" t="s">
        <v>0</v>
      </c>
      <c r="F513" s="85" t="s">
        <v>1039</v>
      </c>
      <c r="G513" s="86" t="s">
        <v>1040</v>
      </c>
      <c r="H513" s="153" t="s">
        <v>230</v>
      </c>
      <c r="I513" s="157" t="s">
        <v>1041</v>
      </c>
      <c r="J513" s="113" t="s">
        <v>87</v>
      </c>
      <c r="K513" s="261">
        <v>4.5</v>
      </c>
      <c r="L513" s="88"/>
      <c r="M513" s="245">
        <v>138</v>
      </c>
      <c r="N513" s="245">
        <f>27+7</f>
        <v>34</v>
      </c>
      <c r="O513" s="110" t="s">
        <v>0</v>
      </c>
      <c r="P513" s="110" t="s">
        <v>0</v>
      </c>
      <c r="Q513" s="110" t="s">
        <v>0</v>
      </c>
      <c r="R513" s="108">
        <f>SUM(Tableau8[[#This Row],[Indicative
     /PPE]:[Autre]])</f>
        <v>172</v>
      </c>
      <c r="S513" s="110" t="s">
        <v>0</v>
      </c>
      <c r="T513" s="110" t="s">
        <v>0</v>
      </c>
      <c r="U513" s="110" t="s">
        <v>0</v>
      </c>
      <c r="V513" s="110" t="s">
        <v>0</v>
      </c>
      <c r="W513" s="110" t="s">
        <v>0</v>
      </c>
      <c r="X513" s="109">
        <f t="shared" si="32"/>
        <v>0</v>
      </c>
      <c r="Y513" s="110" t="s">
        <v>0</v>
      </c>
      <c r="Z513" s="110" t="s">
        <v>0</v>
      </c>
      <c r="AA513" s="110" t="s">
        <v>0</v>
      </c>
      <c r="AB513" s="109" t="s">
        <v>0</v>
      </c>
      <c r="AC513" s="110" t="s">
        <v>0</v>
      </c>
      <c r="AD513" s="110" t="s">
        <v>0</v>
      </c>
      <c r="AE513" s="110" t="s">
        <v>0</v>
      </c>
      <c r="AF513" s="110">
        <f t="shared" si="33"/>
        <v>0</v>
      </c>
      <c r="AG513" s="92"/>
      <c r="AH513" s="111">
        <v>495000</v>
      </c>
      <c r="AI513" s="111"/>
      <c r="AJ513" s="111"/>
      <c r="AK513" s="111">
        <f>SUM(Tableau8[[#This Row],[Terrain
(a)]:[Construction
(b)]])</f>
        <v>0</v>
      </c>
      <c r="AL513" s="95"/>
      <c r="AM513" s="147" t="s">
        <v>1042</v>
      </c>
      <c r="AN513" s="157" t="s">
        <v>421</v>
      </c>
      <c r="AO513" s="97">
        <v>38797</v>
      </c>
      <c r="AP513" s="158" t="s">
        <v>0</v>
      </c>
      <c r="AQ513" s="113" t="s">
        <v>0</v>
      </c>
      <c r="AR513" s="100"/>
      <c r="AS513" s="101"/>
      <c r="AT513" s="102"/>
      <c r="AU513" s="103"/>
      <c r="AV513" s="104"/>
      <c r="AW513" s="105"/>
      <c r="AX513" s="106"/>
      <c r="AY513" s="106"/>
      <c r="AZ513" s="106"/>
      <c r="BA513" s="106"/>
      <c r="BB513" s="103"/>
      <c r="BC513" s="106"/>
      <c r="BD513" s="106"/>
      <c r="BE513" s="106"/>
      <c r="BF513" s="106"/>
      <c r="BG513" s="106"/>
      <c r="BH513" s="106"/>
      <c r="BI513" s="106"/>
    </row>
    <row r="514" spans="1:61" ht="13.5" hidden="1" customHeight="1" thickBot="1" x14ac:dyDescent="0.25">
      <c r="A514" s="82"/>
      <c r="B514" s="83"/>
      <c r="C514" s="153" t="s">
        <v>998</v>
      </c>
      <c r="D514" s="153" t="s">
        <v>71</v>
      </c>
      <c r="E514" s="84" t="s">
        <v>0</v>
      </c>
      <c r="F514" s="85" t="s">
        <v>1043</v>
      </c>
      <c r="G514" s="86" t="s">
        <v>1044</v>
      </c>
      <c r="H514" s="153" t="s">
        <v>230</v>
      </c>
      <c r="I514" s="157" t="s">
        <v>1041</v>
      </c>
      <c r="J514" s="113" t="s">
        <v>80</v>
      </c>
      <c r="K514" s="261">
        <v>4.5</v>
      </c>
      <c r="L514" s="88"/>
      <c r="M514" s="245">
        <v>125</v>
      </c>
      <c r="N514" s="245">
        <v>7.5</v>
      </c>
      <c r="O514" s="110" t="s">
        <v>0</v>
      </c>
      <c r="P514" s="110" t="s">
        <v>0</v>
      </c>
      <c r="Q514" s="110" t="s">
        <v>0</v>
      </c>
      <c r="R514" s="108">
        <f>SUM(Tableau8[[#This Row],[Indicative
     /PPE]:[Autre]])</f>
        <v>132.5</v>
      </c>
      <c r="S514" s="110" t="s">
        <v>0</v>
      </c>
      <c r="T514" s="110" t="s">
        <v>0</v>
      </c>
      <c r="U514" s="110" t="s">
        <v>0</v>
      </c>
      <c r="V514" s="110" t="s">
        <v>0</v>
      </c>
      <c r="W514" s="110" t="s">
        <v>0</v>
      </c>
      <c r="X514" s="109">
        <f t="shared" si="32"/>
        <v>0</v>
      </c>
      <c r="Y514" s="110" t="s">
        <v>0</v>
      </c>
      <c r="Z514" s="110" t="s">
        <v>0</v>
      </c>
      <c r="AA514" s="110" t="s">
        <v>0</v>
      </c>
      <c r="AB514" s="109" t="s">
        <v>0</v>
      </c>
      <c r="AC514" s="110" t="s">
        <v>0</v>
      </c>
      <c r="AD514" s="110" t="s">
        <v>0</v>
      </c>
      <c r="AE514" s="110" t="s">
        <v>0</v>
      </c>
      <c r="AF514" s="110">
        <f t="shared" si="33"/>
        <v>0</v>
      </c>
      <c r="AG514" s="92"/>
      <c r="AH514" s="111">
        <v>390000</v>
      </c>
      <c r="AI514" s="111"/>
      <c r="AJ514" s="111"/>
      <c r="AK514" s="111">
        <f>SUM(Tableau8[[#This Row],[Terrain
(a)]:[Construction
(b)]])</f>
        <v>0</v>
      </c>
      <c r="AL514" s="95"/>
      <c r="AM514" s="147" t="s">
        <v>1045</v>
      </c>
      <c r="AN514" s="157" t="s">
        <v>421</v>
      </c>
      <c r="AO514" s="97">
        <v>38800</v>
      </c>
      <c r="AP514" s="158" t="s">
        <v>0</v>
      </c>
      <c r="AQ514" s="113" t="s">
        <v>0</v>
      </c>
      <c r="AR514" s="100"/>
      <c r="AS514" s="101"/>
      <c r="AT514" s="102"/>
      <c r="AU514" s="103"/>
      <c r="AV514" s="104"/>
      <c r="AW514" s="105"/>
      <c r="AX514" s="106"/>
      <c r="AY514" s="106"/>
      <c r="AZ514" s="106"/>
      <c r="BA514" s="106"/>
      <c r="BB514" s="103"/>
      <c r="BC514" s="106"/>
      <c r="BD514" s="106"/>
      <c r="BE514" s="106"/>
      <c r="BF514" s="106"/>
      <c r="BG514" s="106"/>
      <c r="BH514" s="106"/>
      <c r="BI514" s="106"/>
    </row>
    <row r="515" spans="1:61" ht="13.5" hidden="1" customHeight="1" thickBot="1" x14ac:dyDescent="0.25">
      <c r="A515" s="82"/>
      <c r="B515" s="83"/>
      <c r="C515" s="153" t="s">
        <v>998</v>
      </c>
      <c r="D515" s="153" t="s">
        <v>71</v>
      </c>
      <c r="E515" s="84" t="s">
        <v>0</v>
      </c>
      <c r="F515" s="85" t="s">
        <v>1046</v>
      </c>
      <c r="G515" s="86" t="s">
        <v>1047</v>
      </c>
      <c r="H515" s="153" t="s">
        <v>355</v>
      </c>
      <c r="I515" s="157" t="s">
        <v>86</v>
      </c>
      <c r="J515" s="113">
        <v>1</v>
      </c>
      <c r="K515" s="154" t="s">
        <v>0</v>
      </c>
      <c r="L515" s="88"/>
      <c r="M515" s="110" t="s">
        <v>0</v>
      </c>
      <c r="N515" s="110" t="s">
        <v>0</v>
      </c>
      <c r="O515" s="110" t="s">
        <v>0</v>
      </c>
      <c r="P515" s="110" t="s">
        <v>0</v>
      </c>
      <c r="Q515" s="110" t="s">
        <v>0</v>
      </c>
      <c r="R515" s="108">
        <f>SUM(Tableau8[[#This Row],[Indicative
     /PPE]:[Autre]])</f>
        <v>0</v>
      </c>
      <c r="S515" s="110" t="s">
        <v>0</v>
      </c>
      <c r="T515" s="110" t="s">
        <v>0</v>
      </c>
      <c r="U515" s="110" t="s">
        <v>0</v>
      </c>
      <c r="V515" s="110" t="s">
        <v>0</v>
      </c>
      <c r="W515" s="110" t="s">
        <v>0</v>
      </c>
      <c r="X515" s="109">
        <f t="shared" si="32"/>
        <v>0</v>
      </c>
      <c r="Y515" s="110" t="s">
        <v>0</v>
      </c>
      <c r="Z515" s="110" t="s">
        <v>0</v>
      </c>
      <c r="AA515" s="110" t="s">
        <v>0</v>
      </c>
      <c r="AB515" s="109" t="s">
        <v>0</v>
      </c>
      <c r="AC515" s="110" t="s">
        <v>0</v>
      </c>
      <c r="AD515" s="110" t="s">
        <v>0</v>
      </c>
      <c r="AE515" s="110" t="s">
        <v>0</v>
      </c>
      <c r="AF515" s="110">
        <f t="shared" si="33"/>
        <v>0</v>
      </c>
      <c r="AG515" s="92"/>
      <c r="AH515" s="111">
        <v>30000</v>
      </c>
      <c r="AI515" s="111"/>
      <c r="AJ515" s="111"/>
      <c r="AK515" s="111">
        <f>SUM(Tableau8[[#This Row],[Terrain
(a)]:[Construction
(b)]])</f>
        <v>0</v>
      </c>
      <c r="AL515" s="95"/>
      <c r="AM515" s="147" t="s">
        <v>1024</v>
      </c>
      <c r="AN515" s="157" t="s">
        <v>421</v>
      </c>
      <c r="AO515" s="97">
        <v>38799</v>
      </c>
      <c r="AP515" s="158" t="s">
        <v>0</v>
      </c>
      <c r="AQ515" s="113" t="s">
        <v>0</v>
      </c>
      <c r="AR515" s="100"/>
      <c r="AS515" s="101"/>
      <c r="AT515" s="102"/>
      <c r="AU515" s="103"/>
      <c r="AV515" s="104"/>
      <c r="AW515" s="105"/>
      <c r="AX515" s="106"/>
      <c r="AY515" s="106"/>
      <c r="AZ515" s="106"/>
      <c r="BA515" s="106"/>
      <c r="BB515" s="103"/>
      <c r="BC515" s="106"/>
      <c r="BD515" s="106"/>
      <c r="BE515" s="106"/>
      <c r="BF515" s="106"/>
      <c r="BG515" s="106"/>
      <c r="BH515" s="106"/>
      <c r="BI515" s="106"/>
    </row>
    <row r="516" spans="1:61" ht="13.5" hidden="1" customHeight="1" thickBot="1" x14ac:dyDescent="0.25">
      <c r="A516" s="82"/>
      <c r="B516" s="83"/>
      <c r="C516" s="153" t="s">
        <v>998</v>
      </c>
      <c r="D516" s="153" t="s">
        <v>71</v>
      </c>
      <c r="E516" s="84" t="s">
        <v>0</v>
      </c>
      <c r="F516" s="85" t="s">
        <v>1048</v>
      </c>
      <c r="G516" s="86" t="s">
        <v>1049</v>
      </c>
      <c r="H516" s="153" t="s">
        <v>355</v>
      </c>
      <c r="I516" s="157" t="s">
        <v>86</v>
      </c>
      <c r="J516" s="113">
        <v>2</v>
      </c>
      <c r="K516" s="154" t="s">
        <v>0</v>
      </c>
      <c r="L516" s="88"/>
      <c r="M516" s="110" t="s">
        <v>0</v>
      </c>
      <c r="N516" s="110" t="s">
        <v>0</v>
      </c>
      <c r="O516" s="110" t="s">
        <v>0</v>
      </c>
      <c r="P516" s="110" t="s">
        <v>0</v>
      </c>
      <c r="Q516" s="110" t="s">
        <v>0</v>
      </c>
      <c r="R516" s="108">
        <f>SUM(Tableau8[[#This Row],[Indicative
     /PPE]:[Autre]])</f>
        <v>0</v>
      </c>
      <c r="S516" s="110" t="s">
        <v>0</v>
      </c>
      <c r="T516" s="110" t="s">
        <v>0</v>
      </c>
      <c r="U516" s="110" t="s">
        <v>0</v>
      </c>
      <c r="V516" s="110" t="s">
        <v>0</v>
      </c>
      <c r="W516" s="110" t="s">
        <v>0</v>
      </c>
      <c r="X516" s="109">
        <f t="shared" si="32"/>
        <v>0</v>
      </c>
      <c r="Y516" s="110" t="s">
        <v>0</v>
      </c>
      <c r="Z516" s="110" t="s">
        <v>0</v>
      </c>
      <c r="AA516" s="110" t="s">
        <v>0</v>
      </c>
      <c r="AB516" s="109" t="s">
        <v>0</v>
      </c>
      <c r="AC516" s="110" t="s">
        <v>0</v>
      </c>
      <c r="AD516" s="110" t="s">
        <v>0</v>
      </c>
      <c r="AE516" s="110" t="s">
        <v>0</v>
      </c>
      <c r="AF516" s="110">
        <f t="shared" si="33"/>
        <v>0</v>
      </c>
      <c r="AG516" s="92"/>
      <c r="AH516" s="111">
        <v>28000</v>
      </c>
      <c r="AI516" s="111"/>
      <c r="AJ516" s="111"/>
      <c r="AK516" s="111">
        <f>SUM(Tableau8[[#This Row],[Terrain
(a)]:[Construction
(b)]])</f>
        <v>0</v>
      </c>
      <c r="AL516" s="95"/>
      <c r="AM516" s="147" t="s">
        <v>1038</v>
      </c>
      <c r="AN516" s="157" t="s">
        <v>421</v>
      </c>
      <c r="AO516" s="97">
        <v>38798</v>
      </c>
      <c r="AP516" s="158" t="s">
        <v>0</v>
      </c>
      <c r="AQ516" s="113" t="s">
        <v>0</v>
      </c>
      <c r="AR516" s="100"/>
      <c r="AS516" s="101"/>
      <c r="AT516" s="102"/>
      <c r="AU516" s="103"/>
      <c r="AV516" s="104"/>
      <c r="AW516" s="105"/>
      <c r="AX516" s="106"/>
      <c r="AY516" s="106"/>
      <c r="AZ516" s="106"/>
      <c r="BA516" s="106"/>
      <c r="BB516" s="103"/>
      <c r="BC516" s="106"/>
      <c r="BD516" s="106"/>
      <c r="BE516" s="106"/>
      <c r="BF516" s="106"/>
      <c r="BG516" s="106"/>
      <c r="BH516" s="106"/>
      <c r="BI516" s="106"/>
    </row>
    <row r="517" spans="1:61" ht="13.5" hidden="1" customHeight="1" thickBot="1" x14ac:dyDescent="0.25">
      <c r="A517" s="82"/>
      <c r="B517" s="83"/>
      <c r="C517" s="153" t="s">
        <v>998</v>
      </c>
      <c r="D517" s="153" t="s">
        <v>71</v>
      </c>
      <c r="E517" s="84" t="s">
        <v>0</v>
      </c>
      <c r="F517" s="85" t="s">
        <v>1050</v>
      </c>
      <c r="G517" s="86">
        <v>17466</v>
      </c>
      <c r="H517" s="153" t="s">
        <v>218</v>
      </c>
      <c r="I517" s="157" t="s">
        <v>86</v>
      </c>
      <c r="J517" s="113">
        <v>3</v>
      </c>
      <c r="K517" s="154" t="s">
        <v>0</v>
      </c>
      <c r="L517" s="88"/>
      <c r="M517" s="110" t="s">
        <v>0</v>
      </c>
      <c r="N517" s="110" t="s">
        <v>0</v>
      </c>
      <c r="O517" s="110" t="s">
        <v>0</v>
      </c>
      <c r="P517" s="110" t="s">
        <v>0</v>
      </c>
      <c r="Q517" s="110" t="s">
        <v>0</v>
      </c>
      <c r="R517" s="108">
        <f>SUM(Tableau8[[#This Row],[Indicative
     /PPE]:[Autre]])</f>
        <v>0</v>
      </c>
      <c r="S517" s="110" t="s">
        <v>0</v>
      </c>
      <c r="T517" s="110" t="s">
        <v>0</v>
      </c>
      <c r="U517" s="110" t="s">
        <v>0</v>
      </c>
      <c r="V517" s="110" t="s">
        <v>0</v>
      </c>
      <c r="W517" s="110" t="s">
        <v>0</v>
      </c>
      <c r="X517" s="109">
        <f t="shared" si="32"/>
        <v>0</v>
      </c>
      <c r="Y517" s="110" t="s">
        <v>0</v>
      </c>
      <c r="Z517" s="110" t="s">
        <v>0</v>
      </c>
      <c r="AA517" s="110" t="s">
        <v>0</v>
      </c>
      <c r="AB517" s="109" t="s">
        <v>0</v>
      </c>
      <c r="AC517" s="110" t="s">
        <v>0</v>
      </c>
      <c r="AD517" s="110" t="s">
        <v>0</v>
      </c>
      <c r="AE517" s="110" t="s">
        <v>0</v>
      </c>
      <c r="AF517" s="110">
        <f t="shared" si="33"/>
        <v>0</v>
      </c>
      <c r="AG517" s="92"/>
      <c r="AH517" s="111">
        <v>25000</v>
      </c>
      <c r="AI517" s="111"/>
      <c r="AJ517" s="111"/>
      <c r="AK517" s="111">
        <f>SUM(Tableau8[[#This Row],[Terrain
(a)]:[Construction
(b)]])</f>
        <v>0</v>
      </c>
      <c r="AL517" s="95"/>
      <c r="AM517" s="147" t="s">
        <v>1006</v>
      </c>
      <c r="AN517" s="157" t="s">
        <v>421</v>
      </c>
      <c r="AO517" s="97">
        <v>38890</v>
      </c>
      <c r="AP517" s="158" t="s">
        <v>0</v>
      </c>
      <c r="AQ517" s="113" t="s">
        <v>0</v>
      </c>
      <c r="AR517" s="100"/>
      <c r="AS517" s="101"/>
      <c r="AT517" s="102"/>
      <c r="AU517" s="103"/>
      <c r="AV517" s="104"/>
      <c r="AW517" s="105"/>
      <c r="AX517" s="106"/>
      <c r="AY517" s="106"/>
      <c r="AZ517" s="106"/>
      <c r="BA517" s="106"/>
      <c r="BB517" s="103"/>
      <c r="BC517" s="106"/>
      <c r="BD517" s="106"/>
      <c r="BE517" s="106"/>
      <c r="BF517" s="106"/>
      <c r="BG517" s="106"/>
      <c r="BH517" s="106"/>
      <c r="BI517" s="106"/>
    </row>
    <row r="518" spans="1:61" ht="13.5" hidden="1" customHeight="1" thickBot="1" x14ac:dyDescent="0.25">
      <c r="A518" s="82"/>
      <c r="B518" s="83"/>
      <c r="C518" s="153" t="s">
        <v>998</v>
      </c>
      <c r="D518" s="153" t="s">
        <v>71</v>
      </c>
      <c r="E518" s="84" t="s">
        <v>0</v>
      </c>
      <c r="F518" s="85" t="s">
        <v>1051</v>
      </c>
      <c r="G518" s="86">
        <v>17467</v>
      </c>
      <c r="H518" s="153" t="s">
        <v>218</v>
      </c>
      <c r="I518" s="157" t="s">
        <v>86</v>
      </c>
      <c r="J518" s="113">
        <v>4</v>
      </c>
      <c r="K518" s="154" t="s">
        <v>0</v>
      </c>
      <c r="L518" s="88"/>
      <c r="M518" s="110" t="s">
        <v>0</v>
      </c>
      <c r="N518" s="110" t="s">
        <v>0</v>
      </c>
      <c r="O518" s="110" t="s">
        <v>0</v>
      </c>
      <c r="P518" s="110" t="s">
        <v>0</v>
      </c>
      <c r="Q518" s="110" t="s">
        <v>0</v>
      </c>
      <c r="R518" s="108">
        <f>SUM(Tableau8[[#This Row],[Indicative
     /PPE]:[Autre]])</f>
        <v>0</v>
      </c>
      <c r="S518" s="110" t="s">
        <v>0</v>
      </c>
      <c r="T518" s="110" t="s">
        <v>0</v>
      </c>
      <c r="U518" s="110" t="s">
        <v>0</v>
      </c>
      <c r="V518" s="110" t="s">
        <v>0</v>
      </c>
      <c r="W518" s="110" t="s">
        <v>0</v>
      </c>
      <c r="X518" s="109">
        <f t="shared" ref="X518:X581" si="40">SUM(S518:W518)</f>
        <v>0</v>
      </c>
      <c r="Y518" s="110" t="s">
        <v>0</v>
      </c>
      <c r="Z518" s="110" t="s">
        <v>0</v>
      </c>
      <c r="AA518" s="110" t="s">
        <v>0</v>
      </c>
      <c r="AB518" s="109" t="s">
        <v>0</v>
      </c>
      <c r="AC518" s="110" t="s">
        <v>0</v>
      </c>
      <c r="AD518" s="110" t="s">
        <v>0</v>
      </c>
      <c r="AE518" s="110" t="s">
        <v>0</v>
      </c>
      <c r="AF518" s="110">
        <f t="shared" ref="AF518:AF581" si="41">SUM(AC518:AE518)</f>
        <v>0</v>
      </c>
      <c r="AG518" s="92"/>
      <c r="AH518" s="111">
        <v>25000</v>
      </c>
      <c r="AI518" s="111"/>
      <c r="AJ518" s="111"/>
      <c r="AK518" s="111">
        <f>SUM(Tableau8[[#This Row],[Terrain
(a)]:[Construction
(b)]])</f>
        <v>0</v>
      </c>
      <c r="AL518" s="95"/>
      <c r="AM518" s="147" t="s">
        <v>81</v>
      </c>
      <c r="AN518" s="157" t="s">
        <v>421</v>
      </c>
      <c r="AO518" s="97">
        <v>38877</v>
      </c>
      <c r="AP518" s="158" t="s">
        <v>0</v>
      </c>
      <c r="AQ518" s="113" t="s">
        <v>0</v>
      </c>
      <c r="AR518" s="100"/>
      <c r="AS518" s="101"/>
      <c r="AT518" s="102"/>
      <c r="AU518" s="103"/>
      <c r="AV518" s="104"/>
      <c r="AW518" s="105"/>
      <c r="AX518" s="106"/>
      <c r="AY518" s="106"/>
      <c r="AZ518" s="106"/>
      <c r="BA518" s="106"/>
      <c r="BB518" s="103"/>
      <c r="BC518" s="106"/>
      <c r="BD518" s="106"/>
      <c r="BE518" s="106"/>
      <c r="BF518" s="106"/>
      <c r="BG518" s="106"/>
      <c r="BH518" s="106"/>
      <c r="BI518" s="106"/>
    </row>
    <row r="519" spans="1:61" ht="13.5" hidden="1" customHeight="1" thickBot="1" x14ac:dyDescent="0.25">
      <c r="A519" s="82"/>
      <c r="B519" s="83"/>
      <c r="C519" s="153" t="s">
        <v>998</v>
      </c>
      <c r="D519" s="153" t="s">
        <v>71</v>
      </c>
      <c r="E519" s="84" t="s">
        <v>0</v>
      </c>
      <c r="F519" s="85" t="s">
        <v>1052</v>
      </c>
      <c r="G519" s="86">
        <v>17469</v>
      </c>
      <c r="H519" s="153" t="s">
        <v>218</v>
      </c>
      <c r="I519" s="157" t="s">
        <v>86</v>
      </c>
      <c r="J519" s="113">
        <v>6</v>
      </c>
      <c r="K519" s="154" t="s">
        <v>0</v>
      </c>
      <c r="L519" s="88"/>
      <c r="M519" s="110" t="s">
        <v>0</v>
      </c>
      <c r="N519" s="110" t="s">
        <v>0</v>
      </c>
      <c r="O519" s="110" t="s">
        <v>0</v>
      </c>
      <c r="P519" s="110" t="s">
        <v>0</v>
      </c>
      <c r="Q519" s="110" t="s">
        <v>0</v>
      </c>
      <c r="R519" s="108">
        <f>SUM(Tableau8[[#This Row],[Indicative
     /PPE]:[Autre]])</f>
        <v>0</v>
      </c>
      <c r="S519" s="110" t="s">
        <v>0</v>
      </c>
      <c r="T519" s="110" t="s">
        <v>0</v>
      </c>
      <c r="U519" s="110" t="s">
        <v>0</v>
      </c>
      <c r="V519" s="110" t="s">
        <v>0</v>
      </c>
      <c r="W519" s="110" t="s">
        <v>0</v>
      </c>
      <c r="X519" s="109">
        <f t="shared" si="40"/>
        <v>0</v>
      </c>
      <c r="Y519" s="110" t="s">
        <v>0</v>
      </c>
      <c r="Z519" s="110" t="s">
        <v>0</v>
      </c>
      <c r="AA519" s="110" t="s">
        <v>0</v>
      </c>
      <c r="AB519" s="109" t="s">
        <v>0</v>
      </c>
      <c r="AC519" s="110" t="s">
        <v>0</v>
      </c>
      <c r="AD519" s="110" t="s">
        <v>0</v>
      </c>
      <c r="AE519" s="110" t="s">
        <v>0</v>
      </c>
      <c r="AF519" s="110">
        <f t="shared" si="41"/>
        <v>0</v>
      </c>
      <c r="AG519" s="92"/>
      <c r="AH519" s="111">
        <v>22000</v>
      </c>
      <c r="AI519" s="111"/>
      <c r="AJ519" s="111"/>
      <c r="AK519" s="111">
        <f>SUM(Tableau8[[#This Row],[Terrain
(a)]:[Construction
(b)]])</f>
        <v>0</v>
      </c>
      <c r="AL519" s="95"/>
      <c r="AM519" s="147" t="s">
        <v>1045</v>
      </c>
      <c r="AN519" s="157" t="s">
        <v>421</v>
      </c>
      <c r="AO519" s="97">
        <v>38709</v>
      </c>
      <c r="AP519" s="158" t="s">
        <v>0</v>
      </c>
      <c r="AQ519" s="113" t="s">
        <v>0</v>
      </c>
      <c r="AR519" s="100"/>
      <c r="AS519" s="101"/>
      <c r="AT519" s="102"/>
      <c r="AU519" s="103"/>
      <c r="AV519" s="104"/>
      <c r="AW519" s="105"/>
      <c r="AX519" s="106"/>
      <c r="AY519" s="106"/>
      <c r="AZ519" s="106"/>
      <c r="BA519" s="106"/>
      <c r="BB519" s="103"/>
      <c r="BC519" s="106"/>
      <c r="BD519" s="106"/>
      <c r="BE519" s="106"/>
      <c r="BF519" s="106"/>
      <c r="BG519" s="106"/>
      <c r="BH519" s="106"/>
      <c r="BI519" s="106"/>
    </row>
    <row r="520" spans="1:61" ht="13.5" hidden="1" customHeight="1" thickBot="1" x14ac:dyDescent="0.25">
      <c r="A520" s="82"/>
      <c r="B520" s="83"/>
      <c r="C520" s="153" t="s">
        <v>998</v>
      </c>
      <c r="D520" s="153" t="s">
        <v>71</v>
      </c>
      <c r="E520" s="84" t="s">
        <v>0</v>
      </c>
      <c r="F520" s="85" t="s">
        <v>1053</v>
      </c>
      <c r="G520" s="86">
        <v>17470</v>
      </c>
      <c r="H520" s="153" t="s">
        <v>218</v>
      </c>
      <c r="I520" s="157" t="s">
        <v>86</v>
      </c>
      <c r="J520" s="113">
        <v>7</v>
      </c>
      <c r="K520" s="154" t="s">
        <v>0</v>
      </c>
      <c r="L520" s="88"/>
      <c r="M520" s="110" t="s">
        <v>0</v>
      </c>
      <c r="N520" s="110" t="s">
        <v>0</v>
      </c>
      <c r="O520" s="110" t="s">
        <v>0</v>
      </c>
      <c r="P520" s="110" t="s">
        <v>0</v>
      </c>
      <c r="Q520" s="110" t="s">
        <v>0</v>
      </c>
      <c r="R520" s="108">
        <f>SUM(Tableau8[[#This Row],[Indicative
     /PPE]:[Autre]])</f>
        <v>0</v>
      </c>
      <c r="S520" s="110" t="s">
        <v>0</v>
      </c>
      <c r="T520" s="110" t="s">
        <v>0</v>
      </c>
      <c r="U520" s="110" t="s">
        <v>0</v>
      </c>
      <c r="V520" s="110" t="s">
        <v>0</v>
      </c>
      <c r="W520" s="110" t="s">
        <v>0</v>
      </c>
      <c r="X520" s="109">
        <f t="shared" si="40"/>
        <v>0</v>
      </c>
      <c r="Y520" s="110" t="s">
        <v>0</v>
      </c>
      <c r="Z520" s="110" t="s">
        <v>0</v>
      </c>
      <c r="AA520" s="110" t="s">
        <v>0</v>
      </c>
      <c r="AB520" s="109" t="s">
        <v>0</v>
      </c>
      <c r="AC520" s="110" t="s">
        <v>0</v>
      </c>
      <c r="AD520" s="110" t="s">
        <v>0</v>
      </c>
      <c r="AE520" s="110" t="s">
        <v>0</v>
      </c>
      <c r="AF520" s="110">
        <f t="shared" si="41"/>
        <v>0</v>
      </c>
      <c r="AG520" s="92"/>
      <c r="AH520" s="111">
        <v>22000</v>
      </c>
      <c r="AI520" s="111"/>
      <c r="AJ520" s="111"/>
      <c r="AK520" s="111">
        <f>SUM(Tableau8[[#This Row],[Terrain
(a)]:[Construction
(b)]])</f>
        <v>0</v>
      </c>
      <c r="AL520" s="95"/>
      <c r="AM520" s="147" t="s">
        <v>1042</v>
      </c>
      <c r="AN520" s="157" t="s">
        <v>421</v>
      </c>
      <c r="AO520" s="97">
        <v>38717</v>
      </c>
      <c r="AP520" s="158" t="s">
        <v>0</v>
      </c>
      <c r="AQ520" s="113" t="s">
        <v>0</v>
      </c>
      <c r="AR520" s="100"/>
      <c r="AS520" s="101"/>
      <c r="AT520" s="102"/>
      <c r="AU520" s="103"/>
      <c r="AV520" s="104"/>
      <c r="AW520" s="105"/>
      <c r="AX520" s="106"/>
      <c r="AY520" s="106"/>
      <c r="AZ520" s="106"/>
      <c r="BA520" s="106"/>
      <c r="BB520" s="103"/>
      <c r="BC520" s="106"/>
      <c r="BD520" s="106"/>
      <c r="BE520" s="106"/>
      <c r="BF520" s="106"/>
      <c r="BG520" s="106"/>
      <c r="BH520" s="106"/>
      <c r="BI520" s="106"/>
    </row>
    <row r="521" spans="1:61" ht="13.5" hidden="1" customHeight="1" thickBot="1" x14ac:dyDescent="0.25">
      <c r="A521" s="82"/>
      <c r="B521" s="83"/>
      <c r="C521" s="153" t="s">
        <v>998</v>
      </c>
      <c r="D521" s="153" t="s">
        <v>71</v>
      </c>
      <c r="E521" s="84" t="s">
        <v>0</v>
      </c>
      <c r="F521" s="85" t="s">
        <v>1054</v>
      </c>
      <c r="G521" s="86" t="s">
        <v>1055</v>
      </c>
      <c r="H521" s="153" t="s">
        <v>355</v>
      </c>
      <c r="I521" s="157" t="s">
        <v>86</v>
      </c>
      <c r="J521" s="113">
        <v>8</v>
      </c>
      <c r="K521" s="154" t="s">
        <v>0</v>
      </c>
      <c r="L521" s="88"/>
      <c r="M521" s="110" t="s">
        <v>0</v>
      </c>
      <c r="N521" s="110" t="s">
        <v>0</v>
      </c>
      <c r="O521" s="110" t="s">
        <v>0</v>
      </c>
      <c r="P521" s="110" t="s">
        <v>0</v>
      </c>
      <c r="Q521" s="110" t="s">
        <v>0</v>
      </c>
      <c r="R521" s="108">
        <f>SUM(Tableau8[[#This Row],[Indicative
     /PPE]:[Autre]])</f>
        <v>0</v>
      </c>
      <c r="S521" s="110" t="s">
        <v>0</v>
      </c>
      <c r="T521" s="110" t="s">
        <v>0</v>
      </c>
      <c r="U521" s="110" t="s">
        <v>0</v>
      </c>
      <c r="V521" s="110" t="s">
        <v>0</v>
      </c>
      <c r="W521" s="110" t="s">
        <v>0</v>
      </c>
      <c r="X521" s="109">
        <f t="shared" si="40"/>
        <v>0</v>
      </c>
      <c r="Y521" s="110" t="s">
        <v>0</v>
      </c>
      <c r="Z521" s="110" t="s">
        <v>0</v>
      </c>
      <c r="AA521" s="110" t="s">
        <v>0</v>
      </c>
      <c r="AB521" s="109" t="s">
        <v>0</v>
      </c>
      <c r="AC521" s="110" t="s">
        <v>0</v>
      </c>
      <c r="AD521" s="110" t="s">
        <v>0</v>
      </c>
      <c r="AE521" s="110" t="s">
        <v>0</v>
      </c>
      <c r="AF521" s="110">
        <f t="shared" si="41"/>
        <v>0</v>
      </c>
      <c r="AG521" s="92"/>
      <c r="AH521" s="111">
        <v>28000</v>
      </c>
      <c r="AI521" s="111"/>
      <c r="AJ521" s="111"/>
      <c r="AK521" s="111">
        <f>SUM(Tableau8[[#This Row],[Terrain
(a)]:[Construction
(b)]])</f>
        <v>0</v>
      </c>
      <c r="AL521" s="95"/>
      <c r="AM521" s="147" t="s">
        <v>1035</v>
      </c>
      <c r="AN521" s="157" t="s">
        <v>421</v>
      </c>
      <c r="AO521" s="97">
        <v>38717</v>
      </c>
      <c r="AP521" s="158" t="s">
        <v>0</v>
      </c>
      <c r="AQ521" s="113" t="s">
        <v>0</v>
      </c>
      <c r="AR521" s="100"/>
      <c r="AS521" s="101"/>
      <c r="AT521" s="102"/>
      <c r="AU521" s="103"/>
      <c r="AV521" s="104"/>
      <c r="AW521" s="105"/>
      <c r="AX521" s="106"/>
      <c r="AY521" s="106"/>
      <c r="AZ521" s="106"/>
      <c r="BA521" s="106"/>
      <c r="BB521" s="103"/>
      <c r="BC521" s="106"/>
      <c r="BD521" s="106"/>
      <c r="BE521" s="106"/>
      <c r="BF521" s="106"/>
      <c r="BG521" s="106"/>
      <c r="BH521" s="106"/>
      <c r="BI521" s="106"/>
    </row>
    <row r="522" spans="1:61" ht="13.5" hidden="1" customHeight="1" thickBot="1" x14ac:dyDescent="0.25">
      <c r="A522" s="82"/>
      <c r="B522" s="83"/>
      <c r="C522" s="153" t="s">
        <v>998</v>
      </c>
      <c r="D522" s="153" t="s">
        <v>71</v>
      </c>
      <c r="E522" s="84" t="s">
        <v>0</v>
      </c>
      <c r="F522" s="85" t="s">
        <v>1056</v>
      </c>
      <c r="G522" s="86" t="s">
        <v>1057</v>
      </c>
      <c r="H522" s="153" t="s">
        <v>355</v>
      </c>
      <c r="I522" s="157" t="s">
        <v>86</v>
      </c>
      <c r="J522" s="113">
        <v>9</v>
      </c>
      <c r="K522" s="154" t="s">
        <v>0</v>
      </c>
      <c r="L522" s="88"/>
      <c r="M522" s="110" t="s">
        <v>0</v>
      </c>
      <c r="N522" s="110" t="s">
        <v>0</v>
      </c>
      <c r="O522" s="110" t="s">
        <v>0</v>
      </c>
      <c r="P522" s="110" t="s">
        <v>0</v>
      </c>
      <c r="Q522" s="110" t="s">
        <v>0</v>
      </c>
      <c r="R522" s="108">
        <f>SUM(Tableau8[[#This Row],[Indicative
     /PPE]:[Autre]])</f>
        <v>0</v>
      </c>
      <c r="S522" s="110" t="s">
        <v>0</v>
      </c>
      <c r="T522" s="110" t="s">
        <v>0</v>
      </c>
      <c r="U522" s="110" t="s">
        <v>0</v>
      </c>
      <c r="V522" s="110" t="s">
        <v>0</v>
      </c>
      <c r="W522" s="110" t="s">
        <v>0</v>
      </c>
      <c r="X522" s="109">
        <f t="shared" si="40"/>
        <v>0</v>
      </c>
      <c r="Y522" s="110" t="s">
        <v>0</v>
      </c>
      <c r="Z522" s="110" t="s">
        <v>0</v>
      </c>
      <c r="AA522" s="110" t="s">
        <v>0</v>
      </c>
      <c r="AB522" s="109" t="s">
        <v>0</v>
      </c>
      <c r="AC522" s="110" t="s">
        <v>0</v>
      </c>
      <c r="AD522" s="110" t="s">
        <v>0</v>
      </c>
      <c r="AE522" s="110" t="s">
        <v>0</v>
      </c>
      <c r="AF522" s="110">
        <f t="shared" si="41"/>
        <v>0</v>
      </c>
      <c r="AG522" s="92"/>
      <c r="AH522" s="111">
        <v>28000</v>
      </c>
      <c r="AI522" s="111"/>
      <c r="AJ522" s="111"/>
      <c r="AK522" s="111">
        <f>SUM(Tableau8[[#This Row],[Terrain
(a)]:[Construction
(b)]])</f>
        <v>0</v>
      </c>
      <c r="AL522" s="95"/>
      <c r="AM522" s="147" t="s">
        <v>815</v>
      </c>
      <c r="AN522" s="157" t="s">
        <v>421</v>
      </c>
      <c r="AO522" s="97">
        <v>38861</v>
      </c>
      <c r="AP522" s="158" t="s">
        <v>0</v>
      </c>
      <c r="AQ522" s="113" t="s">
        <v>0</v>
      </c>
      <c r="AR522" s="100"/>
      <c r="AS522" s="101"/>
      <c r="AT522" s="102"/>
      <c r="AU522" s="103"/>
      <c r="AV522" s="104"/>
      <c r="AW522" s="105"/>
      <c r="AX522" s="106"/>
      <c r="AY522" s="106"/>
      <c r="AZ522" s="106"/>
      <c r="BA522" s="106"/>
      <c r="BB522" s="103"/>
      <c r="BC522" s="106"/>
      <c r="BD522" s="106"/>
      <c r="BE522" s="106"/>
      <c r="BF522" s="106"/>
      <c r="BG522" s="106"/>
      <c r="BH522" s="106"/>
      <c r="BI522" s="106"/>
    </row>
    <row r="523" spans="1:61" ht="13.5" hidden="1" customHeight="1" thickBot="1" x14ac:dyDescent="0.25">
      <c r="A523" s="82"/>
      <c r="B523" s="83"/>
      <c r="C523" s="153" t="s">
        <v>998</v>
      </c>
      <c r="D523" s="153" t="s">
        <v>71</v>
      </c>
      <c r="E523" s="84" t="s">
        <v>0</v>
      </c>
      <c r="F523" s="85" t="s">
        <v>1058</v>
      </c>
      <c r="G523" s="86" t="s">
        <v>1059</v>
      </c>
      <c r="H523" s="153" t="s">
        <v>355</v>
      </c>
      <c r="I523" s="157" t="s">
        <v>86</v>
      </c>
      <c r="J523" s="113">
        <v>10</v>
      </c>
      <c r="K523" s="154" t="s">
        <v>0</v>
      </c>
      <c r="L523" s="88"/>
      <c r="M523" s="110" t="s">
        <v>0</v>
      </c>
      <c r="N523" s="110" t="s">
        <v>0</v>
      </c>
      <c r="O523" s="110" t="s">
        <v>0</v>
      </c>
      <c r="P523" s="110" t="s">
        <v>0</v>
      </c>
      <c r="Q523" s="110" t="s">
        <v>0</v>
      </c>
      <c r="R523" s="108">
        <f>SUM(Tableau8[[#This Row],[Indicative
     /PPE]:[Autre]])</f>
        <v>0</v>
      </c>
      <c r="S523" s="110" t="s">
        <v>0</v>
      </c>
      <c r="T523" s="110" t="s">
        <v>0</v>
      </c>
      <c r="U523" s="110" t="s">
        <v>0</v>
      </c>
      <c r="V523" s="110" t="s">
        <v>0</v>
      </c>
      <c r="W523" s="110" t="s">
        <v>0</v>
      </c>
      <c r="X523" s="109">
        <f t="shared" si="40"/>
        <v>0</v>
      </c>
      <c r="Y523" s="110" t="s">
        <v>0</v>
      </c>
      <c r="Z523" s="110" t="s">
        <v>0</v>
      </c>
      <c r="AA523" s="110" t="s">
        <v>0</v>
      </c>
      <c r="AB523" s="109" t="s">
        <v>0</v>
      </c>
      <c r="AC523" s="110" t="s">
        <v>0</v>
      </c>
      <c r="AD523" s="110" t="s">
        <v>0</v>
      </c>
      <c r="AE523" s="110" t="s">
        <v>0</v>
      </c>
      <c r="AF523" s="110">
        <f t="shared" si="41"/>
        <v>0</v>
      </c>
      <c r="AG523" s="92"/>
      <c r="AH523" s="111">
        <v>32000</v>
      </c>
      <c r="AI523" s="111"/>
      <c r="AJ523" s="111"/>
      <c r="AK523" s="111">
        <f>SUM(Tableau8[[#This Row],[Terrain
(a)]:[Construction
(b)]])</f>
        <v>0</v>
      </c>
      <c r="AL523" s="95"/>
      <c r="AM523" s="147" t="s">
        <v>1027</v>
      </c>
      <c r="AN523" s="157" t="s">
        <v>421</v>
      </c>
      <c r="AO523" s="97">
        <v>39071</v>
      </c>
      <c r="AP523" s="158" t="s">
        <v>0</v>
      </c>
      <c r="AQ523" s="113" t="s">
        <v>0</v>
      </c>
      <c r="AR523" s="100"/>
      <c r="AS523" s="101"/>
      <c r="AT523" s="102"/>
      <c r="AU523" s="103"/>
      <c r="AV523" s="104"/>
      <c r="AW523" s="105"/>
      <c r="AX523" s="106"/>
      <c r="AY523" s="106"/>
      <c r="AZ523" s="106"/>
      <c r="BA523" s="106"/>
      <c r="BB523" s="103"/>
      <c r="BC523" s="106"/>
      <c r="BD523" s="106"/>
      <c r="BE523" s="106"/>
      <c r="BF523" s="106"/>
      <c r="BG523" s="106"/>
      <c r="BH523" s="106"/>
      <c r="BI523" s="106"/>
    </row>
    <row r="524" spans="1:61" ht="13.5" hidden="1" customHeight="1" thickBot="1" x14ac:dyDescent="0.25">
      <c r="A524" s="82"/>
      <c r="B524" s="83"/>
      <c r="C524" s="153" t="s">
        <v>998</v>
      </c>
      <c r="D524" s="153" t="s">
        <v>71</v>
      </c>
      <c r="E524" s="84" t="s">
        <v>0</v>
      </c>
      <c r="F524" s="85" t="s">
        <v>1060</v>
      </c>
      <c r="G524" s="86" t="s">
        <v>1061</v>
      </c>
      <c r="H524" s="153" t="s">
        <v>355</v>
      </c>
      <c r="I524" s="157" t="s">
        <v>86</v>
      </c>
      <c r="J524" s="113">
        <v>11</v>
      </c>
      <c r="K524" s="154" t="s">
        <v>0</v>
      </c>
      <c r="L524" s="88"/>
      <c r="M524" s="110" t="s">
        <v>0</v>
      </c>
      <c r="N524" s="110" t="s">
        <v>0</v>
      </c>
      <c r="O524" s="110" t="s">
        <v>0</v>
      </c>
      <c r="P524" s="110" t="s">
        <v>0</v>
      </c>
      <c r="Q524" s="110" t="s">
        <v>0</v>
      </c>
      <c r="R524" s="108">
        <f>SUM(Tableau8[[#This Row],[Indicative
     /PPE]:[Autre]])</f>
        <v>0</v>
      </c>
      <c r="S524" s="110" t="s">
        <v>0</v>
      </c>
      <c r="T524" s="110" t="s">
        <v>0</v>
      </c>
      <c r="U524" s="110" t="s">
        <v>0</v>
      </c>
      <c r="V524" s="110" t="s">
        <v>0</v>
      </c>
      <c r="W524" s="110" t="s">
        <v>0</v>
      </c>
      <c r="X524" s="109">
        <f t="shared" si="40"/>
        <v>0</v>
      </c>
      <c r="Y524" s="110" t="s">
        <v>0</v>
      </c>
      <c r="Z524" s="110" t="s">
        <v>0</v>
      </c>
      <c r="AA524" s="110" t="s">
        <v>0</v>
      </c>
      <c r="AB524" s="109" t="s">
        <v>0</v>
      </c>
      <c r="AC524" s="110" t="s">
        <v>0</v>
      </c>
      <c r="AD524" s="110" t="s">
        <v>0</v>
      </c>
      <c r="AE524" s="110" t="s">
        <v>0</v>
      </c>
      <c r="AF524" s="110">
        <f t="shared" si="41"/>
        <v>0</v>
      </c>
      <c r="AG524" s="92"/>
      <c r="AH524" s="111">
        <v>32000</v>
      </c>
      <c r="AI524" s="111"/>
      <c r="AJ524" s="111"/>
      <c r="AK524" s="111">
        <f>SUM(Tableau8[[#This Row],[Terrain
(a)]:[Construction
(b)]])</f>
        <v>0</v>
      </c>
      <c r="AL524" s="95"/>
      <c r="AM524" s="147" t="s">
        <v>1017</v>
      </c>
      <c r="AN524" s="157" t="s">
        <v>421</v>
      </c>
      <c r="AO524" s="97">
        <v>38717</v>
      </c>
      <c r="AP524" s="158" t="s">
        <v>0</v>
      </c>
      <c r="AQ524" s="113" t="s">
        <v>0</v>
      </c>
      <c r="AR524" s="100"/>
      <c r="AS524" s="101"/>
      <c r="AT524" s="102"/>
      <c r="AU524" s="103"/>
      <c r="AV524" s="104"/>
      <c r="AW524" s="105"/>
      <c r="AX524" s="106"/>
      <c r="AY524" s="106"/>
      <c r="AZ524" s="106"/>
      <c r="BA524" s="106"/>
      <c r="BB524" s="103"/>
      <c r="BC524" s="106"/>
      <c r="BD524" s="106"/>
      <c r="BE524" s="106"/>
      <c r="BF524" s="106"/>
      <c r="BG524" s="106"/>
      <c r="BH524" s="106"/>
      <c r="BI524" s="106"/>
    </row>
    <row r="525" spans="1:61" ht="13.5" hidden="1" customHeight="1" thickBot="1" x14ac:dyDescent="0.25">
      <c r="A525" s="82"/>
      <c r="B525" s="83"/>
      <c r="C525" s="153" t="s">
        <v>998</v>
      </c>
      <c r="D525" s="153" t="s">
        <v>71</v>
      </c>
      <c r="E525" s="84" t="s">
        <v>0</v>
      </c>
      <c r="F525" s="85" t="s">
        <v>1062</v>
      </c>
      <c r="G525" s="86" t="s">
        <v>1063</v>
      </c>
      <c r="H525" s="153" t="s">
        <v>355</v>
      </c>
      <c r="I525" s="157" t="s">
        <v>86</v>
      </c>
      <c r="J525" s="113">
        <v>12</v>
      </c>
      <c r="K525" s="154" t="s">
        <v>0</v>
      </c>
      <c r="L525" s="88"/>
      <c r="M525" s="110" t="s">
        <v>0</v>
      </c>
      <c r="N525" s="110" t="s">
        <v>0</v>
      </c>
      <c r="O525" s="110" t="s">
        <v>0</v>
      </c>
      <c r="P525" s="110" t="s">
        <v>0</v>
      </c>
      <c r="Q525" s="110" t="s">
        <v>0</v>
      </c>
      <c r="R525" s="108">
        <f>SUM(Tableau8[[#This Row],[Indicative
     /PPE]:[Autre]])</f>
        <v>0</v>
      </c>
      <c r="S525" s="110" t="s">
        <v>0</v>
      </c>
      <c r="T525" s="110" t="s">
        <v>0</v>
      </c>
      <c r="U525" s="110" t="s">
        <v>0</v>
      </c>
      <c r="V525" s="110" t="s">
        <v>0</v>
      </c>
      <c r="W525" s="110" t="s">
        <v>0</v>
      </c>
      <c r="X525" s="109">
        <f t="shared" si="40"/>
        <v>0</v>
      </c>
      <c r="Y525" s="110" t="s">
        <v>0</v>
      </c>
      <c r="Z525" s="110" t="s">
        <v>0</v>
      </c>
      <c r="AA525" s="110" t="s">
        <v>0</v>
      </c>
      <c r="AB525" s="109" t="s">
        <v>0</v>
      </c>
      <c r="AC525" s="110" t="s">
        <v>0</v>
      </c>
      <c r="AD525" s="110" t="s">
        <v>0</v>
      </c>
      <c r="AE525" s="110" t="s">
        <v>0</v>
      </c>
      <c r="AF525" s="110">
        <f t="shared" si="41"/>
        <v>0</v>
      </c>
      <c r="AG525" s="92"/>
      <c r="AH525" s="111">
        <v>30000</v>
      </c>
      <c r="AI525" s="111"/>
      <c r="AJ525" s="111"/>
      <c r="AK525" s="111">
        <f>SUM(Tableau8[[#This Row],[Terrain
(a)]:[Construction
(b)]])</f>
        <v>0</v>
      </c>
      <c r="AL525" s="95"/>
      <c r="AM525" s="147" t="s">
        <v>1030</v>
      </c>
      <c r="AN525" s="157" t="s">
        <v>421</v>
      </c>
      <c r="AO525" s="97">
        <v>38861</v>
      </c>
      <c r="AP525" s="158" t="s">
        <v>0</v>
      </c>
      <c r="AQ525" s="113" t="s">
        <v>0</v>
      </c>
      <c r="AR525" s="100"/>
      <c r="AS525" s="101"/>
      <c r="AT525" s="102"/>
      <c r="AU525" s="103"/>
      <c r="AV525" s="104"/>
      <c r="AW525" s="105"/>
      <c r="AX525" s="106"/>
      <c r="AY525" s="106"/>
      <c r="AZ525" s="106"/>
      <c r="BA525" s="106"/>
      <c r="BB525" s="103"/>
      <c r="BC525" s="106"/>
      <c r="BD525" s="106"/>
      <c r="BE525" s="106"/>
      <c r="BF525" s="106"/>
      <c r="BG525" s="106"/>
      <c r="BH525" s="106"/>
      <c r="BI525" s="106"/>
    </row>
    <row r="526" spans="1:61" ht="13.5" hidden="1" customHeight="1" thickBot="1" x14ac:dyDescent="0.25">
      <c r="A526" s="82"/>
      <c r="B526" s="83"/>
      <c r="C526" s="221" t="s">
        <v>998</v>
      </c>
      <c r="D526" s="159" t="s">
        <v>71</v>
      </c>
      <c r="E526" s="116" t="s">
        <v>0</v>
      </c>
      <c r="F526" s="117" t="s">
        <v>1064</v>
      </c>
      <c r="G526" s="118" t="s">
        <v>1065</v>
      </c>
      <c r="H526" s="159" t="s">
        <v>355</v>
      </c>
      <c r="I526" s="182" t="s">
        <v>86</v>
      </c>
      <c r="J526" s="134">
        <v>13</v>
      </c>
      <c r="K526" s="180" t="s">
        <v>0</v>
      </c>
      <c r="L526" s="88"/>
      <c r="M526" s="163" t="s">
        <v>0</v>
      </c>
      <c r="N526" s="163" t="s">
        <v>0</v>
      </c>
      <c r="O526" s="163" t="s">
        <v>0</v>
      </c>
      <c r="P526" s="163" t="s">
        <v>0</v>
      </c>
      <c r="Q526" s="163" t="s">
        <v>0</v>
      </c>
      <c r="R526" s="164">
        <f>SUM(Tableau8[[#This Row],[Indicative
     /PPE]:[Autre]])</f>
        <v>0</v>
      </c>
      <c r="S526" s="163" t="s">
        <v>0</v>
      </c>
      <c r="T526" s="163" t="s">
        <v>0</v>
      </c>
      <c r="U526" s="163" t="s">
        <v>0</v>
      </c>
      <c r="V526" s="163" t="s">
        <v>0</v>
      </c>
      <c r="W526" s="163" t="s">
        <v>0</v>
      </c>
      <c r="X526" s="166">
        <f t="shared" si="40"/>
        <v>0</v>
      </c>
      <c r="Y526" s="163" t="s">
        <v>0</v>
      </c>
      <c r="Z526" s="163" t="s">
        <v>0</v>
      </c>
      <c r="AA526" s="163" t="s">
        <v>0</v>
      </c>
      <c r="AB526" s="166" t="s">
        <v>0</v>
      </c>
      <c r="AC526" s="163" t="s">
        <v>0</v>
      </c>
      <c r="AD526" s="163" t="s">
        <v>0</v>
      </c>
      <c r="AE526" s="163" t="s">
        <v>0</v>
      </c>
      <c r="AF526" s="163">
        <f t="shared" si="41"/>
        <v>0</v>
      </c>
      <c r="AG526" s="92"/>
      <c r="AH526" s="181">
        <v>31770</v>
      </c>
      <c r="AI526" s="181"/>
      <c r="AJ526" s="181"/>
      <c r="AK526" s="181">
        <f>SUM(Tableau8[[#This Row],[Terrain
(a)]:[Construction
(b)]])</f>
        <v>0</v>
      </c>
      <c r="AL526" s="95"/>
      <c r="AM526" s="160" t="s">
        <v>1014</v>
      </c>
      <c r="AN526" s="182" t="s">
        <v>421</v>
      </c>
      <c r="AO526" s="128">
        <v>39071</v>
      </c>
      <c r="AP526" s="172" t="s">
        <v>0</v>
      </c>
      <c r="AQ526" s="134" t="s">
        <v>0</v>
      </c>
      <c r="AR526" s="100"/>
      <c r="AS526" s="131"/>
      <c r="AT526" s="132"/>
      <c r="AU526" s="132"/>
      <c r="AV526" s="133"/>
      <c r="AW526" s="116"/>
      <c r="AX526" s="134"/>
      <c r="AY526" s="134"/>
      <c r="AZ526" s="134"/>
      <c r="BA526" s="134"/>
      <c r="BB526" s="132"/>
      <c r="BC526" s="134"/>
      <c r="BD526" s="134"/>
      <c r="BE526" s="134"/>
      <c r="BF526" s="134"/>
      <c r="BG526" s="134"/>
      <c r="BH526" s="134"/>
      <c r="BI526" s="134"/>
    </row>
    <row r="527" spans="1:61" ht="13.5" hidden="1" customHeight="1" thickBot="1" x14ac:dyDescent="0.25">
      <c r="A527" s="82"/>
      <c r="B527" s="83"/>
      <c r="C527" s="153" t="s">
        <v>1066</v>
      </c>
      <c r="D527" s="153" t="s">
        <v>71</v>
      </c>
      <c r="E527" s="84" t="s">
        <v>0</v>
      </c>
      <c r="F527" s="85" t="s">
        <v>1067</v>
      </c>
      <c r="G527" s="86" t="s">
        <v>1068</v>
      </c>
      <c r="H527" s="153" t="s">
        <v>520</v>
      </c>
      <c r="I527" s="157" t="s">
        <v>86</v>
      </c>
      <c r="J527" s="113" t="s">
        <v>87</v>
      </c>
      <c r="K527" s="220">
        <v>4.5</v>
      </c>
      <c r="L527" s="88"/>
      <c r="M527" s="245">
        <v>118</v>
      </c>
      <c r="N527" s="110" t="s">
        <v>0</v>
      </c>
      <c r="O527" s="110" t="s">
        <v>0</v>
      </c>
      <c r="P527" s="110" t="s">
        <v>0</v>
      </c>
      <c r="Q527" s="110" t="s">
        <v>0</v>
      </c>
      <c r="R527" s="108">
        <f>SUM(Tableau8[[#This Row],[Indicative
     /PPE]:[Autre]])</f>
        <v>118</v>
      </c>
      <c r="S527" s="110" t="s">
        <v>0</v>
      </c>
      <c r="T527" s="110" t="s">
        <v>0</v>
      </c>
      <c r="U527" s="110" t="s">
        <v>0</v>
      </c>
      <c r="V527" s="110" t="s">
        <v>0</v>
      </c>
      <c r="W527" s="110" t="s">
        <v>0</v>
      </c>
      <c r="X527" s="109">
        <f t="shared" si="40"/>
        <v>0</v>
      </c>
      <c r="Y527" s="89" t="s">
        <v>0</v>
      </c>
      <c r="Z527" s="89" t="s">
        <v>0</v>
      </c>
      <c r="AA527" s="89" t="s">
        <v>0</v>
      </c>
      <c r="AB527" s="91" t="s">
        <v>0</v>
      </c>
      <c r="AC527" s="110" t="s">
        <v>0</v>
      </c>
      <c r="AD527" s="110" t="s">
        <v>0</v>
      </c>
      <c r="AE527" s="110" t="s">
        <v>0</v>
      </c>
      <c r="AF527" s="110">
        <f t="shared" si="41"/>
        <v>0</v>
      </c>
      <c r="AG527" s="92"/>
      <c r="AH527" s="111">
        <v>357000</v>
      </c>
      <c r="AI527" s="111">
        <v>0</v>
      </c>
      <c r="AJ527" s="111">
        <v>0</v>
      </c>
      <c r="AK527" s="111">
        <f>SUM(Tableau8[[#This Row],[Terrain
(a)]:[Construction
(b)]])</f>
        <v>0</v>
      </c>
      <c r="AL527" s="95"/>
      <c r="AM527" s="147" t="s">
        <v>1069</v>
      </c>
      <c r="AN527" s="157" t="s">
        <v>421</v>
      </c>
      <c r="AO527" s="97">
        <v>39493</v>
      </c>
      <c r="AP527" s="158" t="s">
        <v>0</v>
      </c>
      <c r="AQ527" s="113" t="s">
        <v>0</v>
      </c>
      <c r="AR527" s="100"/>
      <c r="AS527" s="101" t="str">
        <f>Tableau8[[#This Row],[Adresse]]</f>
        <v>Rue du Parc 137</v>
      </c>
      <c r="AT527" s="102">
        <v>38688</v>
      </c>
      <c r="AU527" s="103">
        <v>39629</v>
      </c>
      <c r="AV527" s="104">
        <f>Tableau8[[#This Row],[Fin]]-Tableau8[[#This Row],[Début]]</f>
        <v>941</v>
      </c>
      <c r="AW527" s="105" t="s">
        <v>126</v>
      </c>
      <c r="AX527" s="106" t="s">
        <v>1070</v>
      </c>
      <c r="AY527" s="106" t="s">
        <v>1071</v>
      </c>
      <c r="AZ527" s="113" t="s">
        <v>394</v>
      </c>
      <c r="BA527" s="106" t="s">
        <v>130</v>
      </c>
      <c r="BB527" s="103">
        <v>39356</v>
      </c>
      <c r="BC527" s="106"/>
      <c r="BD527" s="106"/>
      <c r="BE527" s="113" t="s">
        <v>131</v>
      </c>
      <c r="BF527" s="106" t="s">
        <v>132</v>
      </c>
      <c r="BG527" s="106"/>
      <c r="BH527" s="106"/>
      <c r="BI527" s="106"/>
    </row>
    <row r="528" spans="1:61" ht="13.5" hidden="1" customHeight="1" thickBot="1" x14ac:dyDescent="0.25">
      <c r="A528" s="82"/>
      <c r="B528" s="83"/>
      <c r="C528" s="153" t="s">
        <v>1066</v>
      </c>
      <c r="D528" s="153" t="s">
        <v>71</v>
      </c>
      <c r="E528" s="84" t="s">
        <v>0</v>
      </c>
      <c r="F528" s="85" t="s">
        <v>1072</v>
      </c>
      <c r="G528" s="86" t="s">
        <v>1073</v>
      </c>
      <c r="H528" s="153" t="s">
        <v>520</v>
      </c>
      <c r="I528" s="157" t="s">
        <v>86</v>
      </c>
      <c r="J528" s="113" t="s">
        <v>193</v>
      </c>
      <c r="K528" s="220">
        <v>3.5</v>
      </c>
      <c r="L528" s="88"/>
      <c r="M528" s="245">
        <v>95</v>
      </c>
      <c r="N528" s="110" t="s">
        <v>0</v>
      </c>
      <c r="O528" s="110" t="s">
        <v>0</v>
      </c>
      <c r="P528" s="110" t="s">
        <v>0</v>
      </c>
      <c r="Q528" s="110" t="s">
        <v>0</v>
      </c>
      <c r="R528" s="108">
        <f>SUM(Tableau8[[#This Row],[Indicative
     /PPE]:[Autre]])</f>
        <v>95</v>
      </c>
      <c r="S528" s="110" t="s">
        <v>0</v>
      </c>
      <c r="T528" s="110" t="s">
        <v>0</v>
      </c>
      <c r="U528" s="110" t="s">
        <v>0</v>
      </c>
      <c r="V528" s="110" t="s">
        <v>0</v>
      </c>
      <c r="W528" s="110" t="s">
        <v>0</v>
      </c>
      <c r="X528" s="109">
        <f t="shared" si="40"/>
        <v>0</v>
      </c>
      <c r="Y528" s="89" t="s">
        <v>0</v>
      </c>
      <c r="Z528" s="89" t="s">
        <v>0</v>
      </c>
      <c r="AA528" s="89" t="s">
        <v>0</v>
      </c>
      <c r="AB528" s="91" t="s">
        <v>0</v>
      </c>
      <c r="AC528" s="110" t="s">
        <v>0</v>
      </c>
      <c r="AD528" s="110" t="s">
        <v>0</v>
      </c>
      <c r="AE528" s="110" t="s">
        <v>0</v>
      </c>
      <c r="AF528" s="110">
        <f t="shared" si="41"/>
        <v>0</v>
      </c>
      <c r="AG528" s="92"/>
      <c r="AH528" s="111">
        <v>282000</v>
      </c>
      <c r="AI528" s="111">
        <v>0</v>
      </c>
      <c r="AJ528" s="111">
        <v>0</v>
      </c>
      <c r="AK528" s="111">
        <f>SUM(Tableau8[[#This Row],[Terrain
(a)]:[Construction
(b)]])</f>
        <v>0</v>
      </c>
      <c r="AL528" s="95"/>
      <c r="AM528" s="147" t="s">
        <v>1074</v>
      </c>
      <c r="AN528" s="157" t="s">
        <v>421</v>
      </c>
      <c r="AO528" s="97">
        <v>39355</v>
      </c>
      <c r="AP528" s="158" t="s">
        <v>0</v>
      </c>
      <c r="AQ528" s="113" t="s">
        <v>0</v>
      </c>
      <c r="AR528" s="100"/>
      <c r="AS528" s="101"/>
      <c r="AT528" s="102"/>
      <c r="AU528" s="103"/>
      <c r="AV528" s="104"/>
      <c r="AW528" s="105"/>
      <c r="AX528" s="106"/>
      <c r="AY528" s="106"/>
      <c r="AZ528" s="106"/>
      <c r="BA528" s="106"/>
      <c r="BB528" s="103"/>
      <c r="BC528" s="106"/>
      <c r="BD528" s="106"/>
      <c r="BE528" s="106"/>
      <c r="BF528" s="106"/>
      <c r="BG528" s="106"/>
      <c r="BH528" s="106"/>
      <c r="BI528" s="106"/>
    </row>
    <row r="529" spans="1:61" ht="13.5" hidden="1" customHeight="1" thickBot="1" x14ac:dyDescent="0.25">
      <c r="A529" s="82"/>
      <c r="B529" s="83"/>
      <c r="C529" s="153" t="s">
        <v>1066</v>
      </c>
      <c r="D529" s="153" t="s">
        <v>71</v>
      </c>
      <c r="E529" s="84" t="s">
        <v>0</v>
      </c>
      <c r="F529" s="85" t="s">
        <v>1075</v>
      </c>
      <c r="G529" s="86" t="s">
        <v>1076</v>
      </c>
      <c r="H529" s="153" t="s">
        <v>520</v>
      </c>
      <c r="I529" s="157" t="s">
        <v>86</v>
      </c>
      <c r="J529" s="113" t="s">
        <v>80</v>
      </c>
      <c r="K529" s="220">
        <v>4.5</v>
      </c>
      <c r="L529" s="88"/>
      <c r="M529" s="245">
        <v>117</v>
      </c>
      <c r="N529" s="110" t="s">
        <v>0</v>
      </c>
      <c r="O529" s="110" t="s">
        <v>0</v>
      </c>
      <c r="P529" s="110" t="s">
        <v>0</v>
      </c>
      <c r="Q529" s="110" t="s">
        <v>0</v>
      </c>
      <c r="R529" s="108">
        <f>SUM(Tableau8[[#This Row],[Indicative
     /PPE]:[Autre]])</f>
        <v>117</v>
      </c>
      <c r="S529" s="110" t="s">
        <v>0</v>
      </c>
      <c r="T529" s="110" t="s">
        <v>0</v>
      </c>
      <c r="U529" s="110" t="s">
        <v>0</v>
      </c>
      <c r="V529" s="110" t="s">
        <v>0</v>
      </c>
      <c r="W529" s="110" t="s">
        <v>0</v>
      </c>
      <c r="X529" s="109">
        <f t="shared" si="40"/>
        <v>0</v>
      </c>
      <c r="Y529" s="89" t="s">
        <v>0</v>
      </c>
      <c r="Z529" s="89" t="s">
        <v>0</v>
      </c>
      <c r="AA529" s="89" t="s">
        <v>0</v>
      </c>
      <c r="AB529" s="91" t="s">
        <v>0</v>
      </c>
      <c r="AC529" s="110" t="s">
        <v>0</v>
      </c>
      <c r="AD529" s="110" t="s">
        <v>0</v>
      </c>
      <c r="AE529" s="110" t="s">
        <v>0</v>
      </c>
      <c r="AF529" s="110">
        <f t="shared" si="41"/>
        <v>0</v>
      </c>
      <c r="AG529" s="92"/>
      <c r="AH529" s="111">
        <v>350000</v>
      </c>
      <c r="AI529" s="111">
        <v>0</v>
      </c>
      <c r="AJ529" s="111">
        <v>0</v>
      </c>
      <c r="AK529" s="111">
        <f>SUM(Tableau8[[#This Row],[Terrain
(a)]:[Construction
(b)]])</f>
        <v>0</v>
      </c>
      <c r="AL529" s="95"/>
      <c r="AM529" s="147" t="s">
        <v>1077</v>
      </c>
      <c r="AN529" s="157" t="s">
        <v>421</v>
      </c>
      <c r="AO529" s="97">
        <v>39263</v>
      </c>
      <c r="AP529" s="158" t="s">
        <v>0</v>
      </c>
      <c r="AQ529" s="113" t="s">
        <v>0</v>
      </c>
      <c r="AR529" s="100"/>
      <c r="AS529" s="101"/>
      <c r="AT529" s="102"/>
      <c r="AU529" s="103"/>
      <c r="AV529" s="104"/>
      <c r="AW529" s="105"/>
      <c r="AX529" s="106"/>
      <c r="AY529" s="106"/>
      <c r="AZ529" s="106"/>
      <c r="BA529" s="106"/>
      <c r="BB529" s="103"/>
      <c r="BC529" s="106"/>
      <c r="BD529" s="106"/>
      <c r="BE529" s="106"/>
      <c r="BF529" s="106"/>
      <c r="BG529" s="106"/>
      <c r="BH529" s="106"/>
      <c r="BI529" s="106"/>
    </row>
    <row r="530" spans="1:61" ht="13.5" hidden="1" customHeight="1" thickBot="1" x14ac:dyDescent="0.25">
      <c r="A530" s="82"/>
      <c r="B530" s="83"/>
      <c r="C530" s="153" t="s">
        <v>1066</v>
      </c>
      <c r="D530" s="153" t="s">
        <v>71</v>
      </c>
      <c r="E530" s="84" t="s">
        <v>0</v>
      </c>
      <c r="F530" s="85" t="s">
        <v>1078</v>
      </c>
      <c r="G530" s="86" t="s">
        <v>1079</v>
      </c>
      <c r="H530" s="153" t="s">
        <v>520</v>
      </c>
      <c r="I530" s="157" t="s">
        <v>142</v>
      </c>
      <c r="J530" s="113" t="s">
        <v>87</v>
      </c>
      <c r="K530" s="220">
        <v>4.5</v>
      </c>
      <c r="L530" s="88"/>
      <c r="M530" s="245">
        <v>118</v>
      </c>
      <c r="N530" s="110" t="s">
        <v>0</v>
      </c>
      <c r="O530" s="110" t="s">
        <v>0</v>
      </c>
      <c r="P530" s="110" t="s">
        <v>0</v>
      </c>
      <c r="Q530" s="110" t="s">
        <v>0</v>
      </c>
      <c r="R530" s="108">
        <f>SUM(Tableau8[[#This Row],[Indicative
     /PPE]:[Autre]])</f>
        <v>118</v>
      </c>
      <c r="S530" s="110" t="s">
        <v>0</v>
      </c>
      <c r="T530" s="110" t="s">
        <v>0</v>
      </c>
      <c r="U530" s="110" t="s">
        <v>0</v>
      </c>
      <c r="V530" s="110" t="s">
        <v>0</v>
      </c>
      <c r="W530" s="110" t="s">
        <v>0</v>
      </c>
      <c r="X530" s="109">
        <f t="shared" si="40"/>
        <v>0</v>
      </c>
      <c r="Y530" s="89" t="s">
        <v>0</v>
      </c>
      <c r="Z530" s="89" t="s">
        <v>0</v>
      </c>
      <c r="AA530" s="89" t="s">
        <v>0</v>
      </c>
      <c r="AB530" s="91" t="s">
        <v>0</v>
      </c>
      <c r="AC530" s="110" t="s">
        <v>0</v>
      </c>
      <c r="AD530" s="110" t="s">
        <v>0</v>
      </c>
      <c r="AE530" s="110" t="s">
        <v>0</v>
      </c>
      <c r="AF530" s="110">
        <f t="shared" si="41"/>
        <v>0</v>
      </c>
      <c r="AG530" s="92"/>
      <c r="AH530" s="111">
        <v>365000</v>
      </c>
      <c r="AI530" s="111">
        <v>0</v>
      </c>
      <c r="AJ530" s="111">
        <v>0</v>
      </c>
      <c r="AK530" s="111">
        <f>SUM(Tableau8[[#This Row],[Terrain
(a)]:[Construction
(b)]])</f>
        <v>0</v>
      </c>
      <c r="AL530" s="95"/>
      <c r="AM530" s="147" t="s">
        <v>1080</v>
      </c>
      <c r="AN530" s="157" t="s">
        <v>421</v>
      </c>
      <c r="AO530" s="97">
        <v>39448</v>
      </c>
      <c r="AP530" s="158" t="s">
        <v>0</v>
      </c>
      <c r="AQ530" s="113" t="s">
        <v>0</v>
      </c>
      <c r="AR530" s="100"/>
      <c r="AS530" s="101"/>
      <c r="AT530" s="102"/>
      <c r="AU530" s="103"/>
      <c r="AV530" s="104"/>
      <c r="AW530" s="105"/>
      <c r="AX530" s="106"/>
      <c r="AY530" s="106"/>
      <c r="AZ530" s="106"/>
      <c r="BA530" s="106"/>
      <c r="BB530" s="103"/>
      <c r="BC530" s="106"/>
      <c r="BD530" s="106"/>
      <c r="BE530" s="106"/>
      <c r="BF530" s="106"/>
      <c r="BG530" s="106"/>
      <c r="BH530" s="106"/>
      <c r="BI530" s="106"/>
    </row>
    <row r="531" spans="1:61" ht="13.5" hidden="1" customHeight="1" thickBot="1" x14ac:dyDescent="0.25">
      <c r="A531" s="82"/>
      <c r="B531" s="83"/>
      <c r="C531" s="153" t="s">
        <v>1066</v>
      </c>
      <c r="D531" s="153" t="s">
        <v>71</v>
      </c>
      <c r="E531" s="84" t="s">
        <v>0</v>
      </c>
      <c r="F531" s="85" t="s">
        <v>1081</v>
      </c>
      <c r="G531" s="86" t="s">
        <v>1082</v>
      </c>
      <c r="H531" s="153" t="s">
        <v>520</v>
      </c>
      <c r="I531" s="157" t="s">
        <v>142</v>
      </c>
      <c r="J531" s="113" t="s">
        <v>80</v>
      </c>
      <c r="K531" s="220">
        <v>4.5</v>
      </c>
      <c r="L531" s="88"/>
      <c r="M531" s="245">
        <v>118</v>
      </c>
      <c r="N531" s="110" t="s">
        <v>0</v>
      </c>
      <c r="O531" s="110" t="s">
        <v>0</v>
      </c>
      <c r="P531" s="110" t="s">
        <v>0</v>
      </c>
      <c r="Q531" s="110" t="s">
        <v>0</v>
      </c>
      <c r="R531" s="108">
        <f>SUM(Tableau8[[#This Row],[Indicative
     /PPE]:[Autre]])</f>
        <v>118</v>
      </c>
      <c r="S531" s="110" t="s">
        <v>0</v>
      </c>
      <c r="T531" s="110" t="s">
        <v>0</v>
      </c>
      <c r="U531" s="110" t="s">
        <v>0</v>
      </c>
      <c r="V531" s="110" t="s">
        <v>0</v>
      </c>
      <c r="W531" s="110" t="s">
        <v>0</v>
      </c>
      <c r="X531" s="109">
        <f t="shared" si="40"/>
        <v>0</v>
      </c>
      <c r="Y531" s="89" t="s">
        <v>0</v>
      </c>
      <c r="Z531" s="89" t="s">
        <v>0</v>
      </c>
      <c r="AA531" s="89" t="s">
        <v>0</v>
      </c>
      <c r="AB531" s="91" t="s">
        <v>0</v>
      </c>
      <c r="AC531" s="110" t="s">
        <v>0</v>
      </c>
      <c r="AD531" s="110" t="s">
        <v>0</v>
      </c>
      <c r="AE531" s="110" t="s">
        <v>0</v>
      </c>
      <c r="AF531" s="110">
        <f t="shared" si="41"/>
        <v>0</v>
      </c>
      <c r="AG531" s="92"/>
      <c r="AH531" s="111">
        <v>352000</v>
      </c>
      <c r="AI531" s="111">
        <v>0</v>
      </c>
      <c r="AJ531" s="111">
        <v>0</v>
      </c>
      <c r="AK531" s="111">
        <f>SUM(Tableau8[[#This Row],[Terrain
(a)]:[Construction
(b)]])</f>
        <v>0</v>
      </c>
      <c r="AL531" s="95"/>
      <c r="AM531" s="147" t="s">
        <v>1083</v>
      </c>
      <c r="AN531" s="157" t="s">
        <v>421</v>
      </c>
      <c r="AO531" s="97">
        <v>39437</v>
      </c>
      <c r="AP531" s="158" t="s">
        <v>0</v>
      </c>
      <c r="AQ531" s="113" t="s">
        <v>0</v>
      </c>
      <c r="AR531" s="100"/>
      <c r="AS531" s="101"/>
      <c r="AT531" s="102"/>
      <c r="AU531" s="103"/>
      <c r="AV531" s="104"/>
      <c r="AW531" s="105"/>
      <c r="AX531" s="106"/>
      <c r="AY531" s="106"/>
      <c r="AZ531" s="106"/>
      <c r="BA531" s="106"/>
      <c r="BB531" s="103"/>
      <c r="BC531" s="106"/>
      <c r="BD531" s="106"/>
      <c r="BE531" s="106"/>
      <c r="BF531" s="106"/>
      <c r="BG531" s="106"/>
      <c r="BH531" s="106"/>
      <c r="BI531" s="106"/>
    </row>
    <row r="532" spans="1:61" ht="13.5" hidden="1" customHeight="1" thickBot="1" x14ac:dyDescent="0.25">
      <c r="A532" s="82"/>
      <c r="B532" s="83"/>
      <c r="C532" s="153" t="s">
        <v>1066</v>
      </c>
      <c r="D532" s="153" t="s">
        <v>71</v>
      </c>
      <c r="E532" s="84" t="s">
        <v>0</v>
      </c>
      <c r="F532" s="85" t="s">
        <v>1084</v>
      </c>
      <c r="G532" s="86" t="s">
        <v>1085</v>
      </c>
      <c r="H532" s="153" t="s">
        <v>520</v>
      </c>
      <c r="I532" s="157" t="s">
        <v>102</v>
      </c>
      <c r="J532" s="113" t="s">
        <v>193</v>
      </c>
      <c r="K532" s="220">
        <v>3.5</v>
      </c>
      <c r="L532" s="88"/>
      <c r="M532" s="245">
        <v>104</v>
      </c>
      <c r="N532" s="110" t="s">
        <v>0</v>
      </c>
      <c r="O532" s="110" t="s">
        <v>0</v>
      </c>
      <c r="P532" s="110" t="s">
        <v>0</v>
      </c>
      <c r="Q532" s="110" t="s">
        <v>0</v>
      </c>
      <c r="R532" s="108">
        <f>SUM(Tableau8[[#This Row],[Indicative
     /PPE]:[Autre]])</f>
        <v>104</v>
      </c>
      <c r="S532" s="110" t="s">
        <v>0</v>
      </c>
      <c r="T532" s="110" t="s">
        <v>0</v>
      </c>
      <c r="U532" s="110" t="s">
        <v>0</v>
      </c>
      <c r="V532" s="110" t="s">
        <v>0</v>
      </c>
      <c r="W532" s="110" t="s">
        <v>0</v>
      </c>
      <c r="X532" s="109">
        <f t="shared" si="40"/>
        <v>0</v>
      </c>
      <c r="Y532" s="89" t="s">
        <v>0</v>
      </c>
      <c r="Z532" s="89" t="s">
        <v>0</v>
      </c>
      <c r="AA532" s="89" t="s">
        <v>0</v>
      </c>
      <c r="AB532" s="91" t="s">
        <v>0</v>
      </c>
      <c r="AC532" s="110" t="s">
        <v>0</v>
      </c>
      <c r="AD532" s="110" t="s">
        <v>0</v>
      </c>
      <c r="AE532" s="110" t="s">
        <v>0</v>
      </c>
      <c r="AF532" s="110">
        <f t="shared" si="41"/>
        <v>0</v>
      </c>
      <c r="AG532" s="92"/>
      <c r="AH532" s="111">
        <v>310000</v>
      </c>
      <c r="AI532" s="111">
        <v>0</v>
      </c>
      <c r="AJ532" s="111">
        <v>0</v>
      </c>
      <c r="AK532" s="111">
        <f>SUM(Tableau8[[#This Row],[Terrain
(a)]:[Construction
(b)]])</f>
        <v>0</v>
      </c>
      <c r="AL532" s="95"/>
      <c r="AM532" s="147" t="s">
        <v>1086</v>
      </c>
      <c r="AN532" s="157" t="s">
        <v>421</v>
      </c>
      <c r="AO532" s="97">
        <v>39263</v>
      </c>
      <c r="AP532" s="158" t="s">
        <v>0</v>
      </c>
      <c r="AQ532" s="113" t="s">
        <v>0</v>
      </c>
      <c r="AR532" s="100"/>
      <c r="AS532" s="101"/>
      <c r="AT532" s="102"/>
      <c r="AU532" s="103"/>
      <c r="AV532" s="104"/>
      <c r="AW532" s="105"/>
      <c r="AX532" s="106"/>
      <c r="AY532" s="106"/>
      <c r="AZ532" s="106"/>
      <c r="BA532" s="106"/>
      <c r="BB532" s="103"/>
      <c r="BC532" s="106"/>
      <c r="BD532" s="106"/>
      <c r="BE532" s="106"/>
      <c r="BF532" s="106"/>
      <c r="BG532" s="106"/>
      <c r="BH532" s="106"/>
      <c r="BI532" s="106"/>
    </row>
    <row r="533" spans="1:61" ht="13.5" hidden="1" customHeight="1" thickBot="1" x14ac:dyDescent="0.25">
      <c r="A533" s="82"/>
      <c r="B533" s="83"/>
      <c r="C533" s="153" t="s">
        <v>1066</v>
      </c>
      <c r="D533" s="153" t="s">
        <v>71</v>
      </c>
      <c r="E533" s="84" t="s">
        <v>0</v>
      </c>
      <c r="F533" s="85" t="s">
        <v>1087</v>
      </c>
      <c r="G533" s="86" t="s">
        <v>1088</v>
      </c>
      <c r="H533" s="153" t="s">
        <v>520</v>
      </c>
      <c r="I533" s="157" t="s">
        <v>102</v>
      </c>
      <c r="J533" s="113" t="s">
        <v>87</v>
      </c>
      <c r="K533" s="220">
        <v>4.5</v>
      </c>
      <c r="L533" s="88"/>
      <c r="M533" s="245">
        <v>119</v>
      </c>
      <c r="N533" s="110" t="s">
        <v>0</v>
      </c>
      <c r="O533" s="110" t="s">
        <v>0</v>
      </c>
      <c r="P533" s="110" t="s">
        <v>0</v>
      </c>
      <c r="Q533" s="110" t="s">
        <v>0</v>
      </c>
      <c r="R533" s="108">
        <f>SUM(Tableau8[[#This Row],[Indicative
     /PPE]:[Autre]])</f>
        <v>119</v>
      </c>
      <c r="S533" s="110" t="s">
        <v>0</v>
      </c>
      <c r="T533" s="110" t="s">
        <v>0</v>
      </c>
      <c r="U533" s="110" t="s">
        <v>0</v>
      </c>
      <c r="V533" s="110" t="s">
        <v>0</v>
      </c>
      <c r="W533" s="110" t="s">
        <v>0</v>
      </c>
      <c r="X533" s="109">
        <f t="shared" si="40"/>
        <v>0</v>
      </c>
      <c r="Y533" s="89" t="s">
        <v>0</v>
      </c>
      <c r="Z533" s="89" t="s">
        <v>0</v>
      </c>
      <c r="AA533" s="89" t="s">
        <v>0</v>
      </c>
      <c r="AB533" s="91" t="s">
        <v>0</v>
      </c>
      <c r="AC533" s="110" t="s">
        <v>0</v>
      </c>
      <c r="AD533" s="110" t="s">
        <v>0</v>
      </c>
      <c r="AE533" s="110" t="s">
        <v>0</v>
      </c>
      <c r="AF533" s="110">
        <f t="shared" si="41"/>
        <v>0</v>
      </c>
      <c r="AG533" s="92"/>
      <c r="AH533" s="111">
        <v>387000</v>
      </c>
      <c r="AI533" s="111">
        <v>0</v>
      </c>
      <c r="AJ533" s="111">
        <v>0</v>
      </c>
      <c r="AK533" s="111">
        <f>SUM(Tableau8[[#This Row],[Terrain
(a)]:[Construction
(b)]])</f>
        <v>0</v>
      </c>
      <c r="AL533" s="95"/>
      <c r="AM533" s="147" t="s">
        <v>1089</v>
      </c>
      <c r="AN533" s="157" t="s">
        <v>421</v>
      </c>
      <c r="AO533" s="97">
        <v>39386</v>
      </c>
      <c r="AP533" s="158" t="s">
        <v>0</v>
      </c>
      <c r="AQ533" s="113" t="s">
        <v>0</v>
      </c>
      <c r="AR533" s="100"/>
      <c r="AS533" s="101"/>
      <c r="AT533" s="102"/>
      <c r="AU533" s="103"/>
      <c r="AV533" s="104"/>
      <c r="AW533" s="105"/>
      <c r="AX533" s="106"/>
      <c r="AY533" s="106"/>
      <c r="AZ533" s="106"/>
      <c r="BA533" s="106"/>
      <c r="BB533" s="103"/>
      <c r="BC533" s="106"/>
      <c r="BD533" s="106"/>
      <c r="BE533" s="106"/>
      <c r="BF533" s="106"/>
      <c r="BG533" s="106"/>
      <c r="BH533" s="106"/>
      <c r="BI533" s="106"/>
    </row>
    <row r="534" spans="1:61" ht="13.5" hidden="1" customHeight="1" thickBot="1" x14ac:dyDescent="0.25">
      <c r="A534" s="82"/>
      <c r="B534" s="83"/>
      <c r="C534" s="153" t="s">
        <v>1066</v>
      </c>
      <c r="D534" s="153" t="s">
        <v>71</v>
      </c>
      <c r="E534" s="84" t="s">
        <v>0</v>
      </c>
      <c r="F534" s="85" t="s">
        <v>1090</v>
      </c>
      <c r="G534" s="86" t="s">
        <v>1091</v>
      </c>
      <c r="H534" s="153" t="s">
        <v>520</v>
      </c>
      <c r="I534" s="157" t="s">
        <v>102</v>
      </c>
      <c r="J534" s="113" t="s">
        <v>80</v>
      </c>
      <c r="K534" s="220">
        <v>4.5</v>
      </c>
      <c r="L534" s="88"/>
      <c r="M534" s="245">
        <v>118</v>
      </c>
      <c r="N534" s="110" t="s">
        <v>0</v>
      </c>
      <c r="O534" s="110" t="s">
        <v>0</v>
      </c>
      <c r="P534" s="110" t="s">
        <v>0</v>
      </c>
      <c r="Q534" s="110" t="s">
        <v>0</v>
      </c>
      <c r="R534" s="108">
        <f>SUM(Tableau8[[#This Row],[Indicative
     /PPE]:[Autre]])</f>
        <v>118</v>
      </c>
      <c r="S534" s="110" t="s">
        <v>0</v>
      </c>
      <c r="T534" s="110" t="s">
        <v>0</v>
      </c>
      <c r="U534" s="110" t="s">
        <v>0</v>
      </c>
      <c r="V534" s="110" t="s">
        <v>0</v>
      </c>
      <c r="W534" s="110" t="s">
        <v>0</v>
      </c>
      <c r="X534" s="109">
        <f t="shared" si="40"/>
        <v>0</v>
      </c>
      <c r="Y534" s="89" t="s">
        <v>0</v>
      </c>
      <c r="Z534" s="89" t="s">
        <v>0</v>
      </c>
      <c r="AA534" s="89" t="s">
        <v>0</v>
      </c>
      <c r="AB534" s="91" t="s">
        <v>0</v>
      </c>
      <c r="AC534" s="110" t="s">
        <v>0</v>
      </c>
      <c r="AD534" s="110" t="s">
        <v>0</v>
      </c>
      <c r="AE534" s="110" t="s">
        <v>0</v>
      </c>
      <c r="AF534" s="110">
        <f t="shared" si="41"/>
        <v>0</v>
      </c>
      <c r="AG534" s="92"/>
      <c r="AH534" s="111">
        <v>365000</v>
      </c>
      <c r="AI534" s="111">
        <v>0</v>
      </c>
      <c r="AJ534" s="111">
        <v>0</v>
      </c>
      <c r="AK534" s="111">
        <f>SUM(Tableau8[[#This Row],[Terrain
(a)]:[Construction
(b)]])</f>
        <v>0</v>
      </c>
      <c r="AL534" s="95"/>
      <c r="AM534" s="147" t="s">
        <v>563</v>
      </c>
      <c r="AN534" s="157" t="s">
        <v>421</v>
      </c>
      <c r="AO534" s="97">
        <v>39386</v>
      </c>
      <c r="AP534" s="158" t="s">
        <v>0</v>
      </c>
      <c r="AQ534" s="113" t="s">
        <v>0</v>
      </c>
      <c r="AR534" s="100"/>
      <c r="AS534" s="101"/>
      <c r="AT534" s="102"/>
      <c r="AU534" s="103"/>
      <c r="AV534" s="104"/>
      <c r="AW534" s="105"/>
      <c r="AX534" s="106"/>
      <c r="AY534" s="106"/>
      <c r="AZ534" s="106"/>
      <c r="BA534" s="106"/>
      <c r="BB534" s="103"/>
      <c r="BC534" s="106"/>
      <c r="BD534" s="106"/>
      <c r="BE534" s="106"/>
      <c r="BF534" s="106"/>
      <c r="BG534" s="106"/>
      <c r="BH534" s="106"/>
      <c r="BI534" s="106"/>
    </row>
    <row r="535" spans="1:61" ht="13.5" hidden="1" customHeight="1" thickBot="1" x14ac:dyDescent="0.25">
      <c r="A535" s="82"/>
      <c r="B535" s="83"/>
      <c r="C535" s="153" t="s">
        <v>1066</v>
      </c>
      <c r="D535" s="153" t="s">
        <v>71</v>
      </c>
      <c r="E535" s="84" t="s">
        <v>0</v>
      </c>
      <c r="F535" s="85" t="s">
        <v>1092</v>
      </c>
      <c r="G535" s="86" t="s">
        <v>1093</v>
      </c>
      <c r="H535" s="153" t="s">
        <v>520</v>
      </c>
      <c r="I535" s="157" t="s">
        <v>109</v>
      </c>
      <c r="J535" s="113" t="s">
        <v>193</v>
      </c>
      <c r="K535" s="220">
        <v>3.5</v>
      </c>
      <c r="L535" s="88"/>
      <c r="M535" s="245">
        <v>98</v>
      </c>
      <c r="N535" s="110" t="s">
        <v>0</v>
      </c>
      <c r="O535" s="110" t="s">
        <v>0</v>
      </c>
      <c r="P535" s="110" t="s">
        <v>0</v>
      </c>
      <c r="Q535" s="110" t="s">
        <v>0</v>
      </c>
      <c r="R535" s="108">
        <f>SUM(Tableau8[[#This Row],[Indicative
     /PPE]:[Autre]])</f>
        <v>98</v>
      </c>
      <c r="S535" s="110" t="s">
        <v>0</v>
      </c>
      <c r="T535" s="110" t="s">
        <v>0</v>
      </c>
      <c r="U535" s="110" t="s">
        <v>0</v>
      </c>
      <c r="V535" s="110" t="s">
        <v>0</v>
      </c>
      <c r="W535" s="110" t="s">
        <v>0</v>
      </c>
      <c r="X535" s="109">
        <f t="shared" si="40"/>
        <v>0</v>
      </c>
      <c r="Y535" s="89" t="s">
        <v>0</v>
      </c>
      <c r="Z535" s="89" t="s">
        <v>0</v>
      </c>
      <c r="AA535" s="89" t="s">
        <v>0</v>
      </c>
      <c r="AB535" s="91" t="s">
        <v>0</v>
      </c>
      <c r="AC535" s="110" t="s">
        <v>0</v>
      </c>
      <c r="AD535" s="110" t="s">
        <v>0</v>
      </c>
      <c r="AE535" s="110" t="s">
        <v>0</v>
      </c>
      <c r="AF535" s="110">
        <f t="shared" si="41"/>
        <v>0</v>
      </c>
      <c r="AG535" s="92"/>
      <c r="AH535" s="111">
        <v>317000</v>
      </c>
      <c r="AI535" s="111">
        <v>0</v>
      </c>
      <c r="AJ535" s="111">
        <v>0</v>
      </c>
      <c r="AK535" s="111">
        <f>SUM(Tableau8[[#This Row],[Terrain
(a)]:[Construction
(b)]])</f>
        <v>0</v>
      </c>
      <c r="AL535" s="95"/>
      <c r="AM535" s="147" t="s">
        <v>1094</v>
      </c>
      <c r="AN535" s="157" t="s">
        <v>421</v>
      </c>
      <c r="AO535" s="97">
        <v>39538</v>
      </c>
      <c r="AP535" s="158" t="s">
        <v>0</v>
      </c>
      <c r="AQ535" s="113" t="s">
        <v>0</v>
      </c>
      <c r="AR535" s="100"/>
      <c r="AS535" s="101"/>
      <c r="AT535" s="102"/>
      <c r="AU535" s="103"/>
      <c r="AV535" s="104"/>
      <c r="AW535" s="105"/>
      <c r="AX535" s="106"/>
      <c r="AY535" s="106"/>
      <c r="AZ535" s="106"/>
      <c r="BA535" s="106"/>
      <c r="BB535" s="103"/>
      <c r="BC535" s="106"/>
      <c r="BD535" s="106"/>
      <c r="BE535" s="106"/>
      <c r="BF535" s="106"/>
      <c r="BG535" s="106"/>
      <c r="BH535" s="106"/>
      <c r="BI535" s="106"/>
    </row>
    <row r="536" spans="1:61" ht="13.5" hidden="1" customHeight="1" thickBot="1" x14ac:dyDescent="0.25">
      <c r="A536" s="82"/>
      <c r="B536" s="83"/>
      <c r="C536" s="153" t="s">
        <v>1066</v>
      </c>
      <c r="D536" s="153" t="s">
        <v>71</v>
      </c>
      <c r="E536" s="84" t="s">
        <v>0</v>
      </c>
      <c r="F536" s="85" t="s">
        <v>1095</v>
      </c>
      <c r="G536" s="86" t="s">
        <v>1096</v>
      </c>
      <c r="H536" s="153" t="s">
        <v>520</v>
      </c>
      <c r="I536" s="157" t="s">
        <v>109</v>
      </c>
      <c r="J536" s="113" t="s">
        <v>87</v>
      </c>
      <c r="K536" s="220">
        <v>4.5</v>
      </c>
      <c r="L536" s="88"/>
      <c r="M536" s="245">
        <v>120</v>
      </c>
      <c r="N536" s="110" t="s">
        <v>0</v>
      </c>
      <c r="O536" s="110" t="s">
        <v>0</v>
      </c>
      <c r="P536" s="110" t="s">
        <v>0</v>
      </c>
      <c r="Q536" s="110" t="s">
        <v>0</v>
      </c>
      <c r="R536" s="108">
        <f>SUM(Tableau8[[#This Row],[Indicative
     /PPE]:[Autre]])</f>
        <v>120</v>
      </c>
      <c r="S536" s="110" t="s">
        <v>0</v>
      </c>
      <c r="T536" s="110" t="s">
        <v>0</v>
      </c>
      <c r="U536" s="110" t="s">
        <v>0</v>
      </c>
      <c r="V536" s="110" t="s">
        <v>0</v>
      </c>
      <c r="W536" s="110" t="s">
        <v>0</v>
      </c>
      <c r="X536" s="109">
        <f t="shared" si="40"/>
        <v>0</v>
      </c>
      <c r="Y536" s="89" t="s">
        <v>0</v>
      </c>
      <c r="Z536" s="89" t="s">
        <v>0</v>
      </c>
      <c r="AA536" s="89" t="s">
        <v>0</v>
      </c>
      <c r="AB536" s="91" t="s">
        <v>0</v>
      </c>
      <c r="AC536" s="110" t="s">
        <v>0</v>
      </c>
      <c r="AD536" s="110" t="s">
        <v>0</v>
      </c>
      <c r="AE536" s="110" t="s">
        <v>0</v>
      </c>
      <c r="AF536" s="110">
        <f t="shared" si="41"/>
        <v>0</v>
      </c>
      <c r="AG536" s="92"/>
      <c r="AH536" s="111">
        <v>390000</v>
      </c>
      <c r="AI536" s="111">
        <v>0</v>
      </c>
      <c r="AJ536" s="111">
        <v>0</v>
      </c>
      <c r="AK536" s="111">
        <f>SUM(Tableau8[[#This Row],[Terrain
(a)]:[Construction
(b)]])</f>
        <v>0</v>
      </c>
      <c r="AL536" s="95"/>
      <c r="AM536" s="147" t="s">
        <v>1097</v>
      </c>
      <c r="AN536" s="157" t="s">
        <v>421</v>
      </c>
      <c r="AO536" s="97">
        <v>39260</v>
      </c>
      <c r="AP536" s="158" t="s">
        <v>0</v>
      </c>
      <c r="AQ536" s="113" t="s">
        <v>0</v>
      </c>
      <c r="AR536" s="100"/>
      <c r="AS536" s="101"/>
      <c r="AT536" s="102"/>
      <c r="AU536" s="103"/>
      <c r="AV536" s="104"/>
      <c r="AW536" s="105"/>
      <c r="AX536" s="106"/>
      <c r="AY536" s="106"/>
      <c r="AZ536" s="106"/>
      <c r="BA536" s="106"/>
      <c r="BB536" s="103"/>
      <c r="BC536" s="106"/>
      <c r="BD536" s="106"/>
      <c r="BE536" s="106"/>
      <c r="BF536" s="106"/>
      <c r="BG536" s="106"/>
      <c r="BH536" s="106"/>
      <c r="BI536" s="106"/>
    </row>
    <row r="537" spans="1:61" ht="13.5" hidden="1" customHeight="1" thickBot="1" x14ac:dyDescent="0.25">
      <c r="A537" s="82"/>
      <c r="B537" s="83"/>
      <c r="C537" s="153" t="s">
        <v>1066</v>
      </c>
      <c r="D537" s="153" t="s">
        <v>71</v>
      </c>
      <c r="E537" s="84" t="s">
        <v>0</v>
      </c>
      <c r="F537" s="85" t="s">
        <v>1098</v>
      </c>
      <c r="G537" s="86" t="s">
        <v>1099</v>
      </c>
      <c r="H537" s="153" t="s">
        <v>520</v>
      </c>
      <c r="I537" s="157" t="s">
        <v>109</v>
      </c>
      <c r="J537" s="113" t="s">
        <v>80</v>
      </c>
      <c r="K537" s="220">
        <v>4.5</v>
      </c>
      <c r="L537" s="88"/>
      <c r="M537" s="245">
        <v>118</v>
      </c>
      <c r="N537" s="110" t="s">
        <v>0</v>
      </c>
      <c r="O537" s="110" t="s">
        <v>0</v>
      </c>
      <c r="P537" s="110" t="s">
        <v>0</v>
      </c>
      <c r="Q537" s="110" t="s">
        <v>0</v>
      </c>
      <c r="R537" s="108">
        <f>SUM(Tableau8[[#This Row],[Indicative
     /PPE]:[Autre]])</f>
        <v>118</v>
      </c>
      <c r="S537" s="110" t="s">
        <v>0</v>
      </c>
      <c r="T537" s="110" t="s">
        <v>0</v>
      </c>
      <c r="U537" s="110" t="s">
        <v>0</v>
      </c>
      <c r="V537" s="110" t="s">
        <v>0</v>
      </c>
      <c r="W537" s="110" t="s">
        <v>0</v>
      </c>
      <c r="X537" s="109">
        <f t="shared" si="40"/>
        <v>0</v>
      </c>
      <c r="Y537" s="89" t="s">
        <v>0</v>
      </c>
      <c r="Z537" s="89" t="s">
        <v>0</v>
      </c>
      <c r="AA537" s="89" t="s">
        <v>0</v>
      </c>
      <c r="AB537" s="91" t="s">
        <v>0</v>
      </c>
      <c r="AC537" s="110" t="s">
        <v>0</v>
      </c>
      <c r="AD537" s="110" t="s">
        <v>0</v>
      </c>
      <c r="AE537" s="110" t="s">
        <v>0</v>
      </c>
      <c r="AF537" s="110">
        <f t="shared" si="41"/>
        <v>0</v>
      </c>
      <c r="AG537" s="92"/>
      <c r="AH537" s="111">
        <v>380000</v>
      </c>
      <c r="AI537" s="111">
        <v>0</v>
      </c>
      <c r="AJ537" s="111">
        <v>0</v>
      </c>
      <c r="AK537" s="111">
        <f>SUM(Tableau8[[#This Row],[Terrain
(a)]:[Construction
(b)]])</f>
        <v>0</v>
      </c>
      <c r="AL537" s="95"/>
      <c r="AM537" s="147" t="s">
        <v>1100</v>
      </c>
      <c r="AN537" s="157" t="s">
        <v>421</v>
      </c>
      <c r="AO537" s="97">
        <v>39263</v>
      </c>
      <c r="AP537" s="158" t="s">
        <v>0</v>
      </c>
      <c r="AQ537" s="113" t="s">
        <v>0</v>
      </c>
      <c r="AR537" s="100"/>
      <c r="AS537" s="101"/>
      <c r="AT537" s="102"/>
      <c r="AU537" s="103"/>
      <c r="AV537" s="104"/>
      <c r="AW537" s="105"/>
      <c r="AX537" s="106"/>
      <c r="AY537" s="106"/>
      <c r="AZ537" s="106"/>
      <c r="BA537" s="106"/>
      <c r="BB537" s="103"/>
      <c r="BC537" s="106"/>
      <c r="BD537" s="106"/>
      <c r="BE537" s="106"/>
      <c r="BF537" s="106"/>
      <c r="BG537" s="106"/>
      <c r="BH537" s="106"/>
      <c r="BI537" s="106"/>
    </row>
    <row r="538" spans="1:61" ht="13.5" hidden="1" customHeight="1" thickBot="1" x14ac:dyDescent="0.25">
      <c r="A538" s="82"/>
      <c r="B538" s="83"/>
      <c r="C538" s="153" t="s">
        <v>1066</v>
      </c>
      <c r="D538" s="153" t="s">
        <v>71</v>
      </c>
      <c r="E538" s="84" t="s">
        <v>0</v>
      </c>
      <c r="F538" s="85" t="s">
        <v>1101</v>
      </c>
      <c r="G538" s="86" t="s">
        <v>1102</v>
      </c>
      <c r="H538" s="153" t="s">
        <v>520</v>
      </c>
      <c r="I538" s="157" t="s">
        <v>1103</v>
      </c>
      <c r="J538" s="113" t="s">
        <v>87</v>
      </c>
      <c r="K538" s="220">
        <v>4.5</v>
      </c>
      <c r="L538" s="88"/>
      <c r="M538" s="245">
        <v>178</v>
      </c>
      <c r="N538" s="110" t="s">
        <v>0</v>
      </c>
      <c r="O538" s="110" t="s">
        <v>0</v>
      </c>
      <c r="P538" s="110" t="s">
        <v>0</v>
      </c>
      <c r="Q538" s="110" t="s">
        <v>0</v>
      </c>
      <c r="R538" s="108">
        <f>SUM(Tableau8[[#This Row],[Indicative
     /PPE]:[Autre]])</f>
        <v>178</v>
      </c>
      <c r="S538" s="110" t="s">
        <v>0</v>
      </c>
      <c r="T538" s="110" t="s">
        <v>0</v>
      </c>
      <c r="U538" s="110" t="s">
        <v>0</v>
      </c>
      <c r="V538" s="110" t="s">
        <v>0</v>
      </c>
      <c r="W538" s="110" t="s">
        <v>0</v>
      </c>
      <c r="X538" s="109">
        <f t="shared" si="40"/>
        <v>0</v>
      </c>
      <c r="Y538" s="89" t="s">
        <v>0</v>
      </c>
      <c r="Z538" s="89" t="s">
        <v>0</v>
      </c>
      <c r="AA538" s="89" t="s">
        <v>0</v>
      </c>
      <c r="AB538" s="91" t="s">
        <v>0</v>
      </c>
      <c r="AC538" s="110" t="s">
        <v>0</v>
      </c>
      <c r="AD538" s="110" t="s">
        <v>0</v>
      </c>
      <c r="AE538" s="110" t="s">
        <v>0</v>
      </c>
      <c r="AF538" s="110">
        <f t="shared" si="41"/>
        <v>0</v>
      </c>
      <c r="AG538" s="92"/>
      <c r="AH538" s="111">
        <v>527000</v>
      </c>
      <c r="AI538" s="111">
        <v>0</v>
      </c>
      <c r="AJ538" s="111">
        <v>0</v>
      </c>
      <c r="AK538" s="111">
        <f>SUM(Tableau8[[#This Row],[Terrain
(a)]:[Construction
(b)]])</f>
        <v>0</v>
      </c>
      <c r="AL538" s="95"/>
      <c r="AM538" s="147" t="s">
        <v>1104</v>
      </c>
      <c r="AN538" s="157" t="s">
        <v>421</v>
      </c>
      <c r="AO538" s="97">
        <v>39263</v>
      </c>
      <c r="AP538" s="158" t="s">
        <v>0</v>
      </c>
      <c r="AQ538" s="113" t="s">
        <v>0</v>
      </c>
      <c r="AR538" s="100"/>
      <c r="AS538" s="101"/>
      <c r="AT538" s="102"/>
      <c r="AU538" s="103"/>
      <c r="AV538" s="104"/>
      <c r="AW538" s="105"/>
      <c r="AX538" s="106"/>
      <c r="AY538" s="106"/>
      <c r="AZ538" s="106"/>
      <c r="BA538" s="106"/>
      <c r="BB538" s="103"/>
      <c r="BC538" s="106"/>
      <c r="BD538" s="106"/>
      <c r="BE538" s="106"/>
      <c r="BF538" s="106"/>
      <c r="BG538" s="106"/>
      <c r="BH538" s="106"/>
      <c r="BI538" s="106"/>
    </row>
    <row r="539" spans="1:61" ht="13.5" hidden="1" customHeight="1" thickBot="1" x14ac:dyDescent="0.25">
      <c r="A539" s="82"/>
      <c r="B539" s="83"/>
      <c r="C539" s="153" t="s">
        <v>1066</v>
      </c>
      <c r="D539" s="153" t="s">
        <v>71</v>
      </c>
      <c r="E539" s="84" t="s">
        <v>0</v>
      </c>
      <c r="F539" s="85" t="s">
        <v>1105</v>
      </c>
      <c r="G539" s="86" t="s">
        <v>1106</v>
      </c>
      <c r="H539" s="153" t="s">
        <v>520</v>
      </c>
      <c r="I539" s="157" t="s">
        <v>1103</v>
      </c>
      <c r="J539" s="113" t="s">
        <v>80</v>
      </c>
      <c r="K539" s="220">
        <v>4.5</v>
      </c>
      <c r="L539" s="88"/>
      <c r="M539" s="245">
        <v>171</v>
      </c>
      <c r="N539" s="110" t="s">
        <v>0</v>
      </c>
      <c r="O539" s="110" t="s">
        <v>0</v>
      </c>
      <c r="P539" s="110" t="s">
        <v>0</v>
      </c>
      <c r="Q539" s="110" t="s">
        <v>0</v>
      </c>
      <c r="R539" s="108">
        <f>SUM(Tableau8[[#This Row],[Indicative
     /PPE]:[Autre]])</f>
        <v>171</v>
      </c>
      <c r="S539" s="110" t="s">
        <v>0</v>
      </c>
      <c r="T539" s="110" t="s">
        <v>0</v>
      </c>
      <c r="U539" s="110" t="s">
        <v>0</v>
      </c>
      <c r="V539" s="110" t="s">
        <v>0</v>
      </c>
      <c r="W539" s="110" t="s">
        <v>0</v>
      </c>
      <c r="X539" s="109">
        <f t="shared" si="40"/>
        <v>0</v>
      </c>
      <c r="Y539" s="89" t="s">
        <v>0</v>
      </c>
      <c r="Z539" s="89" t="s">
        <v>0</v>
      </c>
      <c r="AA539" s="89" t="s">
        <v>0</v>
      </c>
      <c r="AB539" s="91" t="s">
        <v>0</v>
      </c>
      <c r="AC539" s="110" t="s">
        <v>0</v>
      </c>
      <c r="AD539" s="110" t="s">
        <v>0</v>
      </c>
      <c r="AE539" s="110" t="s">
        <v>0</v>
      </c>
      <c r="AF539" s="110">
        <f t="shared" si="41"/>
        <v>0</v>
      </c>
      <c r="AG539" s="92"/>
      <c r="AH539" s="111">
        <v>502000</v>
      </c>
      <c r="AI539" s="111">
        <v>0</v>
      </c>
      <c r="AJ539" s="111">
        <v>0</v>
      </c>
      <c r="AK539" s="111">
        <f>SUM(Tableau8[[#This Row],[Terrain
(a)]:[Construction
(b)]])</f>
        <v>0</v>
      </c>
      <c r="AL539" s="95"/>
      <c r="AM539" s="147" t="s">
        <v>1107</v>
      </c>
      <c r="AN539" s="157" t="s">
        <v>421</v>
      </c>
      <c r="AO539" s="97">
        <v>39626</v>
      </c>
      <c r="AP539" s="158" t="s">
        <v>0</v>
      </c>
      <c r="AQ539" s="113" t="s">
        <v>0</v>
      </c>
      <c r="AR539" s="100"/>
      <c r="AS539" s="101"/>
      <c r="AT539" s="102"/>
      <c r="AU539" s="103"/>
      <c r="AV539" s="104"/>
      <c r="AW539" s="105"/>
      <c r="AX539" s="106"/>
      <c r="AY539" s="106"/>
      <c r="AZ539" s="106"/>
      <c r="BA539" s="106"/>
      <c r="BB539" s="103"/>
      <c r="BC539" s="106"/>
      <c r="BD539" s="106"/>
      <c r="BE539" s="106"/>
      <c r="BF539" s="106"/>
      <c r="BG539" s="106"/>
      <c r="BH539" s="106"/>
      <c r="BI539" s="106"/>
    </row>
    <row r="540" spans="1:61" ht="13.5" hidden="1" customHeight="1" thickBot="1" x14ac:dyDescent="0.25">
      <c r="A540" s="82"/>
      <c r="B540" s="83"/>
      <c r="C540" s="153" t="s">
        <v>1066</v>
      </c>
      <c r="D540" s="153" t="s">
        <v>71</v>
      </c>
      <c r="E540" s="84" t="s">
        <v>0</v>
      </c>
      <c r="F540" s="85" t="s">
        <v>1108</v>
      </c>
      <c r="G540" s="86">
        <v>14232</v>
      </c>
      <c r="H540" s="153" t="s">
        <v>1109</v>
      </c>
      <c r="I540" s="157" t="s">
        <v>86</v>
      </c>
      <c r="J540" s="113">
        <v>1</v>
      </c>
      <c r="K540" s="154" t="s">
        <v>0</v>
      </c>
      <c r="L540" s="88"/>
      <c r="M540" s="110" t="s">
        <v>0</v>
      </c>
      <c r="N540" s="110" t="s">
        <v>0</v>
      </c>
      <c r="O540" s="110" t="s">
        <v>0</v>
      </c>
      <c r="P540" s="110" t="s">
        <v>0</v>
      </c>
      <c r="Q540" s="110" t="s">
        <v>0</v>
      </c>
      <c r="R540" s="108">
        <f>SUM(Tableau8[[#This Row],[Indicative
     /PPE]:[Autre]])</f>
        <v>0</v>
      </c>
      <c r="S540" s="110" t="s">
        <v>0</v>
      </c>
      <c r="T540" s="110" t="s">
        <v>0</v>
      </c>
      <c r="U540" s="110" t="s">
        <v>0</v>
      </c>
      <c r="V540" s="110" t="s">
        <v>0</v>
      </c>
      <c r="W540" s="110" t="s">
        <v>0</v>
      </c>
      <c r="X540" s="109">
        <f t="shared" si="40"/>
        <v>0</v>
      </c>
      <c r="Y540" s="89" t="s">
        <v>0</v>
      </c>
      <c r="Z540" s="89" t="s">
        <v>0</v>
      </c>
      <c r="AA540" s="89" t="s">
        <v>0</v>
      </c>
      <c r="AB540" s="91" t="s">
        <v>0</v>
      </c>
      <c r="AC540" s="110" t="s">
        <v>0</v>
      </c>
      <c r="AD540" s="110" t="s">
        <v>0</v>
      </c>
      <c r="AE540" s="110" t="s">
        <v>0</v>
      </c>
      <c r="AF540" s="110">
        <f t="shared" si="41"/>
        <v>0</v>
      </c>
      <c r="AG540" s="92"/>
      <c r="AH540" s="111">
        <v>23000</v>
      </c>
      <c r="AI540" s="111">
        <v>0</v>
      </c>
      <c r="AJ540" s="111">
        <v>0</v>
      </c>
      <c r="AK540" s="111">
        <f>SUM(Tableau8[[#This Row],[Terrain
(a)]:[Construction
(b)]])</f>
        <v>0</v>
      </c>
      <c r="AL540" s="95"/>
      <c r="AM540" s="147" t="s">
        <v>1089</v>
      </c>
      <c r="AN540" s="157" t="s">
        <v>421</v>
      </c>
      <c r="AO540" s="97">
        <v>39386</v>
      </c>
      <c r="AP540" s="158" t="s">
        <v>0</v>
      </c>
      <c r="AQ540" s="113" t="s">
        <v>0</v>
      </c>
      <c r="AR540" s="100"/>
      <c r="AS540" s="101"/>
      <c r="AT540" s="102"/>
      <c r="AU540" s="103"/>
      <c r="AV540" s="104"/>
      <c r="AW540" s="105"/>
      <c r="AX540" s="106"/>
      <c r="AY540" s="106"/>
      <c r="AZ540" s="106"/>
      <c r="BA540" s="106"/>
      <c r="BB540" s="103"/>
      <c r="BC540" s="106"/>
      <c r="BD540" s="106"/>
      <c r="BE540" s="106"/>
      <c r="BF540" s="106"/>
      <c r="BG540" s="106"/>
      <c r="BH540" s="106"/>
      <c r="BI540" s="106"/>
    </row>
    <row r="541" spans="1:61" ht="13.5" hidden="1" customHeight="1" thickBot="1" x14ac:dyDescent="0.25">
      <c r="A541" s="82"/>
      <c r="B541" s="83"/>
      <c r="C541" s="153" t="s">
        <v>1066</v>
      </c>
      <c r="D541" s="153" t="s">
        <v>71</v>
      </c>
      <c r="E541" s="84" t="s">
        <v>0</v>
      </c>
      <c r="F541" s="85" t="s">
        <v>1110</v>
      </c>
      <c r="G541" s="86">
        <v>14233</v>
      </c>
      <c r="H541" s="153" t="s">
        <v>1109</v>
      </c>
      <c r="I541" s="157" t="s">
        <v>86</v>
      </c>
      <c r="J541" s="113">
        <v>2</v>
      </c>
      <c r="K541" s="154" t="s">
        <v>0</v>
      </c>
      <c r="L541" s="88"/>
      <c r="M541" s="110" t="s">
        <v>0</v>
      </c>
      <c r="N541" s="110" t="s">
        <v>0</v>
      </c>
      <c r="O541" s="110" t="s">
        <v>0</v>
      </c>
      <c r="P541" s="110" t="s">
        <v>0</v>
      </c>
      <c r="Q541" s="110" t="s">
        <v>0</v>
      </c>
      <c r="R541" s="108">
        <f>SUM(Tableau8[[#This Row],[Indicative
     /PPE]:[Autre]])</f>
        <v>0</v>
      </c>
      <c r="S541" s="110" t="s">
        <v>0</v>
      </c>
      <c r="T541" s="110" t="s">
        <v>0</v>
      </c>
      <c r="U541" s="110" t="s">
        <v>0</v>
      </c>
      <c r="V541" s="110" t="s">
        <v>0</v>
      </c>
      <c r="W541" s="110" t="s">
        <v>0</v>
      </c>
      <c r="X541" s="109">
        <f t="shared" si="40"/>
        <v>0</v>
      </c>
      <c r="Y541" s="89" t="s">
        <v>0</v>
      </c>
      <c r="Z541" s="89" t="s">
        <v>0</v>
      </c>
      <c r="AA541" s="89" t="s">
        <v>0</v>
      </c>
      <c r="AB541" s="91" t="s">
        <v>0</v>
      </c>
      <c r="AC541" s="110" t="s">
        <v>0</v>
      </c>
      <c r="AD541" s="110" t="s">
        <v>0</v>
      </c>
      <c r="AE541" s="110" t="s">
        <v>0</v>
      </c>
      <c r="AF541" s="110">
        <f t="shared" si="41"/>
        <v>0</v>
      </c>
      <c r="AG541" s="92"/>
      <c r="AH541" s="111">
        <v>23000</v>
      </c>
      <c r="AI541" s="111">
        <v>0</v>
      </c>
      <c r="AJ541" s="111">
        <v>0</v>
      </c>
      <c r="AK541" s="111">
        <f>SUM(Tableau8[[#This Row],[Terrain
(a)]:[Construction
(b)]])</f>
        <v>0</v>
      </c>
      <c r="AL541" s="95"/>
      <c r="AM541" s="147" t="s">
        <v>1080</v>
      </c>
      <c r="AN541" s="157" t="s">
        <v>421</v>
      </c>
      <c r="AO541" s="97">
        <v>39448</v>
      </c>
      <c r="AP541" s="158" t="s">
        <v>0</v>
      </c>
      <c r="AQ541" s="113" t="s">
        <v>0</v>
      </c>
      <c r="AR541" s="100"/>
      <c r="AS541" s="101"/>
      <c r="AT541" s="102"/>
      <c r="AU541" s="103"/>
      <c r="AV541" s="104"/>
      <c r="AW541" s="105"/>
      <c r="AX541" s="106"/>
      <c r="AY541" s="106"/>
      <c r="AZ541" s="106"/>
      <c r="BA541" s="106"/>
      <c r="BB541" s="103"/>
      <c r="BC541" s="106"/>
      <c r="BD541" s="106"/>
      <c r="BE541" s="106"/>
      <c r="BF541" s="106"/>
      <c r="BG541" s="106"/>
      <c r="BH541" s="106"/>
      <c r="BI541" s="106"/>
    </row>
    <row r="542" spans="1:61" ht="13.5" hidden="1" customHeight="1" thickBot="1" x14ac:dyDescent="0.25">
      <c r="A542" s="82"/>
      <c r="B542" s="83"/>
      <c r="C542" s="153" t="s">
        <v>1066</v>
      </c>
      <c r="D542" s="153" t="s">
        <v>71</v>
      </c>
      <c r="E542" s="84" t="s">
        <v>0</v>
      </c>
      <c r="F542" s="85" t="s">
        <v>1111</v>
      </c>
      <c r="G542" s="86">
        <v>14234</v>
      </c>
      <c r="H542" s="153" t="s">
        <v>1109</v>
      </c>
      <c r="I542" s="157" t="s">
        <v>86</v>
      </c>
      <c r="J542" s="113">
        <v>3</v>
      </c>
      <c r="K542" s="154" t="s">
        <v>0</v>
      </c>
      <c r="L542" s="88"/>
      <c r="M542" s="110" t="s">
        <v>0</v>
      </c>
      <c r="N542" s="110" t="s">
        <v>0</v>
      </c>
      <c r="O542" s="110" t="s">
        <v>0</v>
      </c>
      <c r="P542" s="110" t="s">
        <v>0</v>
      </c>
      <c r="Q542" s="110" t="s">
        <v>0</v>
      </c>
      <c r="R542" s="108">
        <f>SUM(Tableau8[[#This Row],[Indicative
     /PPE]:[Autre]])</f>
        <v>0</v>
      </c>
      <c r="S542" s="110" t="s">
        <v>0</v>
      </c>
      <c r="T542" s="110" t="s">
        <v>0</v>
      </c>
      <c r="U542" s="110" t="s">
        <v>0</v>
      </c>
      <c r="V542" s="110" t="s">
        <v>0</v>
      </c>
      <c r="W542" s="110" t="s">
        <v>0</v>
      </c>
      <c r="X542" s="109">
        <f t="shared" si="40"/>
        <v>0</v>
      </c>
      <c r="Y542" s="89" t="s">
        <v>0</v>
      </c>
      <c r="Z542" s="89" t="s">
        <v>0</v>
      </c>
      <c r="AA542" s="89" t="s">
        <v>0</v>
      </c>
      <c r="AB542" s="91" t="s">
        <v>0</v>
      </c>
      <c r="AC542" s="110" t="s">
        <v>0</v>
      </c>
      <c r="AD542" s="110" t="s">
        <v>0</v>
      </c>
      <c r="AE542" s="110" t="s">
        <v>0</v>
      </c>
      <c r="AF542" s="110">
        <f t="shared" si="41"/>
        <v>0</v>
      </c>
      <c r="AG542" s="92"/>
      <c r="AH542" s="111">
        <v>23000</v>
      </c>
      <c r="AI542" s="111">
        <v>0</v>
      </c>
      <c r="AJ542" s="111">
        <v>0</v>
      </c>
      <c r="AK542" s="111">
        <f>SUM(Tableau8[[#This Row],[Terrain
(a)]:[Construction
(b)]])</f>
        <v>0</v>
      </c>
      <c r="AL542" s="95"/>
      <c r="AM542" s="147" t="s">
        <v>1074</v>
      </c>
      <c r="AN542" s="157" t="s">
        <v>421</v>
      </c>
      <c r="AO542" s="97">
        <v>39355</v>
      </c>
      <c r="AP542" s="158" t="s">
        <v>0</v>
      </c>
      <c r="AQ542" s="113" t="s">
        <v>0</v>
      </c>
      <c r="AR542" s="100"/>
      <c r="AS542" s="101"/>
      <c r="AT542" s="102"/>
      <c r="AU542" s="103"/>
      <c r="AV542" s="104"/>
      <c r="AW542" s="105"/>
      <c r="AX542" s="106"/>
      <c r="AY542" s="106"/>
      <c r="AZ542" s="106"/>
      <c r="BA542" s="106"/>
      <c r="BB542" s="103"/>
      <c r="BC542" s="106"/>
      <c r="BD542" s="106"/>
      <c r="BE542" s="106"/>
      <c r="BF542" s="106"/>
      <c r="BG542" s="106"/>
      <c r="BH542" s="106"/>
      <c r="BI542" s="106"/>
    </row>
    <row r="543" spans="1:61" ht="13.5" hidden="1" customHeight="1" thickBot="1" x14ac:dyDescent="0.25">
      <c r="A543" s="82"/>
      <c r="B543" s="83"/>
      <c r="C543" s="153" t="s">
        <v>1066</v>
      </c>
      <c r="D543" s="153" t="s">
        <v>71</v>
      </c>
      <c r="E543" s="84" t="s">
        <v>0</v>
      </c>
      <c r="F543" s="85" t="s">
        <v>1112</v>
      </c>
      <c r="G543" s="86">
        <v>14235</v>
      </c>
      <c r="H543" s="153" t="s">
        <v>1109</v>
      </c>
      <c r="I543" s="157" t="s">
        <v>86</v>
      </c>
      <c r="J543" s="113">
        <v>4</v>
      </c>
      <c r="K543" s="154" t="s">
        <v>0</v>
      </c>
      <c r="L543" s="88"/>
      <c r="M543" s="110" t="s">
        <v>0</v>
      </c>
      <c r="N543" s="110" t="s">
        <v>0</v>
      </c>
      <c r="O543" s="110" t="s">
        <v>0</v>
      </c>
      <c r="P543" s="110" t="s">
        <v>0</v>
      </c>
      <c r="Q543" s="110" t="s">
        <v>0</v>
      </c>
      <c r="R543" s="108">
        <f>SUM(Tableau8[[#This Row],[Indicative
     /PPE]:[Autre]])</f>
        <v>0</v>
      </c>
      <c r="S543" s="110" t="s">
        <v>0</v>
      </c>
      <c r="T543" s="110" t="s">
        <v>0</v>
      </c>
      <c r="U543" s="110" t="s">
        <v>0</v>
      </c>
      <c r="V543" s="110" t="s">
        <v>0</v>
      </c>
      <c r="W543" s="110" t="s">
        <v>0</v>
      </c>
      <c r="X543" s="109">
        <f t="shared" si="40"/>
        <v>0</v>
      </c>
      <c r="Y543" s="89" t="s">
        <v>0</v>
      </c>
      <c r="Z543" s="89" t="s">
        <v>0</v>
      </c>
      <c r="AA543" s="89" t="s">
        <v>0</v>
      </c>
      <c r="AB543" s="91" t="s">
        <v>0</v>
      </c>
      <c r="AC543" s="110" t="s">
        <v>0</v>
      </c>
      <c r="AD543" s="110" t="s">
        <v>0</v>
      </c>
      <c r="AE543" s="110" t="s">
        <v>0</v>
      </c>
      <c r="AF543" s="110">
        <f t="shared" si="41"/>
        <v>0</v>
      </c>
      <c r="AG543" s="92"/>
      <c r="AH543" s="111">
        <v>23000</v>
      </c>
      <c r="AI543" s="111">
        <v>0</v>
      </c>
      <c r="AJ543" s="111">
        <v>0</v>
      </c>
      <c r="AK543" s="111">
        <f>SUM(Tableau8[[#This Row],[Terrain
(a)]:[Construction
(b)]])</f>
        <v>0</v>
      </c>
      <c r="AL543" s="95"/>
      <c r="AM543" s="147" t="s">
        <v>1097</v>
      </c>
      <c r="AN543" s="157" t="s">
        <v>421</v>
      </c>
      <c r="AO543" s="97">
        <v>39260</v>
      </c>
      <c r="AP543" s="158" t="s">
        <v>0</v>
      </c>
      <c r="AQ543" s="113" t="s">
        <v>0</v>
      </c>
      <c r="AR543" s="100"/>
      <c r="AS543" s="101"/>
      <c r="AT543" s="102"/>
      <c r="AU543" s="103"/>
      <c r="AV543" s="104"/>
      <c r="AW543" s="105"/>
      <c r="AX543" s="106"/>
      <c r="AY543" s="106"/>
      <c r="AZ543" s="106"/>
      <c r="BA543" s="106"/>
      <c r="BB543" s="103"/>
      <c r="BC543" s="106"/>
      <c r="BD543" s="106"/>
      <c r="BE543" s="106"/>
      <c r="BF543" s="106"/>
      <c r="BG543" s="106"/>
      <c r="BH543" s="106"/>
      <c r="BI543" s="106"/>
    </row>
    <row r="544" spans="1:61" ht="13.5" hidden="1" customHeight="1" thickBot="1" x14ac:dyDescent="0.25">
      <c r="A544" s="82"/>
      <c r="B544" s="83"/>
      <c r="C544" s="153" t="s">
        <v>1066</v>
      </c>
      <c r="D544" s="153" t="s">
        <v>71</v>
      </c>
      <c r="E544" s="84" t="s">
        <v>0</v>
      </c>
      <c r="F544" s="85" t="s">
        <v>1113</v>
      </c>
      <c r="G544" s="86">
        <v>14236</v>
      </c>
      <c r="H544" s="153" t="s">
        <v>1109</v>
      </c>
      <c r="I544" s="157" t="s">
        <v>86</v>
      </c>
      <c r="J544" s="113">
        <v>5</v>
      </c>
      <c r="K544" s="154" t="s">
        <v>0</v>
      </c>
      <c r="L544" s="88"/>
      <c r="M544" s="110" t="s">
        <v>0</v>
      </c>
      <c r="N544" s="110" t="s">
        <v>0</v>
      </c>
      <c r="O544" s="110" t="s">
        <v>0</v>
      </c>
      <c r="P544" s="110" t="s">
        <v>0</v>
      </c>
      <c r="Q544" s="110" t="s">
        <v>0</v>
      </c>
      <c r="R544" s="108">
        <f>SUM(Tableau8[[#This Row],[Indicative
     /PPE]:[Autre]])</f>
        <v>0</v>
      </c>
      <c r="S544" s="110" t="s">
        <v>0</v>
      </c>
      <c r="T544" s="110" t="s">
        <v>0</v>
      </c>
      <c r="U544" s="110" t="s">
        <v>0</v>
      </c>
      <c r="V544" s="110" t="s">
        <v>0</v>
      </c>
      <c r="W544" s="110" t="s">
        <v>0</v>
      </c>
      <c r="X544" s="109">
        <f t="shared" si="40"/>
        <v>0</v>
      </c>
      <c r="Y544" s="89" t="s">
        <v>0</v>
      </c>
      <c r="Z544" s="89" t="s">
        <v>0</v>
      </c>
      <c r="AA544" s="89" t="s">
        <v>0</v>
      </c>
      <c r="AB544" s="91" t="s">
        <v>0</v>
      </c>
      <c r="AC544" s="110" t="s">
        <v>0</v>
      </c>
      <c r="AD544" s="110" t="s">
        <v>0</v>
      </c>
      <c r="AE544" s="110" t="s">
        <v>0</v>
      </c>
      <c r="AF544" s="110">
        <f t="shared" si="41"/>
        <v>0</v>
      </c>
      <c r="AG544" s="92"/>
      <c r="AH544" s="111">
        <v>23000</v>
      </c>
      <c r="AI544" s="111">
        <v>0</v>
      </c>
      <c r="AJ544" s="111">
        <v>0</v>
      </c>
      <c r="AK544" s="111">
        <f>SUM(Tableau8[[#This Row],[Terrain
(a)]:[Construction
(b)]])</f>
        <v>0</v>
      </c>
      <c r="AL544" s="95"/>
      <c r="AM544" s="147" t="s">
        <v>1094</v>
      </c>
      <c r="AN544" s="157" t="s">
        <v>421</v>
      </c>
      <c r="AO544" s="97">
        <v>39538</v>
      </c>
      <c r="AP544" s="158" t="s">
        <v>0</v>
      </c>
      <c r="AQ544" s="113" t="s">
        <v>0</v>
      </c>
      <c r="AR544" s="100"/>
      <c r="AS544" s="101"/>
      <c r="AT544" s="102"/>
      <c r="AU544" s="103"/>
      <c r="AV544" s="104"/>
      <c r="AW544" s="105"/>
      <c r="AX544" s="106"/>
      <c r="AY544" s="106"/>
      <c r="AZ544" s="106"/>
      <c r="BA544" s="106"/>
      <c r="BB544" s="103"/>
      <c r="BC544" s="106"/>
      <c r="BD544" s="106"/>
      <c r="BE544" s="106"/>
      <c r="BF544" s="106"/>
      <c r="BG544" s="106"/>
      <c r="BH544" s="106"/>
      <c r="BI544" s="106"/>
    </row>
    <row r="545" spans="1:61" ht="13.5" hidden="1" customHeight="1" thickBot="1" x14ac:dyDescent="0.25">
      <c r="A545" s="82"/>
      <c r="B545" s="83"/>
      <c r="C545" s="153" t="s">
        <v>1066</v>
      </c>
      <c r="D545" s="153" t="s">
        <v>71</v>
      </c>
      <c r="E545" s="84" t="s">
        <v>0</v>
      </c>
      <c r="F545" s="85" t="s">
        <v>1114</v>
      </c>
      <c r="G545" s="86">
        <v>14237</v>
      </c>
      <c r="H545" s="153" t="s">
        <v>1109</v>
      </c>
      <c r="I545" s="157" t="s">
        <v>86</v>
      </c>
      <c r="J545" s="113">
        <v>6</v>
      </c>
      <c r="K545" s="154" t="s">
        <v>0</v>
      </c>
      <c r="L545" s="88"/>
      <c r="M545" s="110" t="s">
        <v>0</v>
      </c>
      <c r="N545" s="110" t="s">
        <v>0</v>
      </c>
      <c r="O545" s="110" t="s">
        <v>0</v>
      </c>
      <c r="P545" s="110" t="s">
        <v>0</v>
      </c>
      <c r="Q545" s="110" t="s">
        <v>0</v>
      </c>
      <c r="R545" s="108">
        <f>SUM(Tableau8[[#This Row],[Indicative
     /PPE]:[Autre]])</f>
        <v>0</v>
      </c>
      <c r="S545" s="110" t="s">
        <v>0</v>
      </c>
      <c r="T545" s="110" t="s">
        <v>0</v>
      </c>
      <c r="U545" s="110" t="s">
        <v>0</v>
      </c>
      <c r="V545" s="110" t="s">
        <v>0</v>
      </c>
      <c r="W545" s="110" t="s">
        <v>0</v>
      </c>
      <c r="X545" s="109">
        <f t="shared" si="40"/>
        <v>0</v>
      </c>
      <c r="Y545" s="89" t="s">
        <v>0</v>
      </c>
      <c r="Z545" s="89" t="s">
        <v>0</v>
      </c>
      <c r="AA545" s="89" t="s">
        <v>0</v>
      </c>
      <c r="AB545" s="91" t="s">
        <v>0</v>
      </c>
      <c r="AC545" s="110" t="s">
        <v>0</v>
      </c>
      <c r="AD545" s="110" t="s">
        <v>0</v>
      </c>
      <c r="AE545" s="110" t="s">
        <v>0</v>
      </c>
      <c r="AF545" s="110">
        <f t="shared" si="41"/>
        <v>0</v>
      </c>
      <c r="AG545" s="92"/>
      <c r="AH545" s="111">
        <v>23000</v>
      </c>
      <c r="AI545" s="111">
        <v>0</v>
      </c>
      <c r="AJ545" s="111">
        <v>0</v>
      </c>
      <c r="AK545" s="111">
        <f>SUM(Tableau8[[#This Row],[Terrain
(a)]:[Construction
(b)]])</f>
        <v>0</v>
      </c>
      <c r="AL545" s="95"/>
      <c r="AM545" s="147" t="s">
        <v>1104</v>
      </c>
      <c r="AN545" s="157" t="s">
        <v>421</v>
      </c>
      <c r="AO545" s="97">
        <v>39263</v>
      </c>
      <c r="AP545" s="158" t="s">
        <v>0</v>
      </c>
      <c r="AQ545" s="113" t="s">
        <v>0</v>
      </c>
      <c r="AR545" s="100"/>
      <c r="AS545" s="101"/>
      <c r="AT545" s="102"/>
      <c r="AU545" s="103"/>
      <c r="AV545" s="104"/>
      <c r="AW545" s="105"/>
      <c r="AX545" s="106"/>
      <c r="AY545" s="106"/>
      <c r="AZ545" s="106"/>
      <c r="BA545" s="106"/>
      <c r="BB545" s="103"/>
      <c r="BC545" s="106"/>
      <c r="BD545" s="106"/>
      <c r="BE545" s="106"/>
      <c r="BF545" s="106"/>
      <c r="BG545" s="106"/>
      <c r="BH545" s="106"/>
      <c r="BI545" s="106"/>
    </row>
    <row r="546" spans="1:61" ht="13.5" hidden="1" customHeight="1" thickBot="1" x14ac:dyDescent="0.25">
      <c r="A546" s="82"/>
      <c r="B546" s="83"/>
      <c r="C546" s="153" t="s">
        <v>1066</v>
      </c>
      <c r="D546" s="153" t="s">
        <v>71</v>
      </c>
      <c r="E546" s="84" t="s">
        <v>0</v>
      </c>
      <c r="F546" s="85" t="s">
        <v>1115</v>
      </c>
      <c r="G546" s="86">
        <v>14238</v>
      </c>
      <c r="H546" s="153" t="s">
        <v>1109</v>
      </c>
      <c r="I546" s="157" t="s">
        <v>86</v>
      </c>
      <c r="J546" s="113">
        <v>7</v>
      </c>
      <c r="K546" s="154" t="s">
        <v>0</v>
      </c>
      <c r="L546" s="88"/>
      <c r="M546" s="110" t="s">
        <v>0</v>
      </c>
      <c r="N546" s="110" t="s">
        <v>0</v>
      </c>
      <c r="O546" s="110" t="s">
        <v>0</v>
      </c>
      <c r="P546" s="110" t="s">
        <v>0</v>
      </c>
      <c r="Q546" s="110" t="s">
        <v>0</v>
      </c>
      <c r="R546" s="108">
        <f>SUM(Tableau8[[#This Row],[Indicative
     /PPE]:[Autre]])</f>
        <v>0</v>
      </c>
      <c r="S546" s="110" t="s">
        <v>0</v>
      </c>
      <c r="T546" s="110" t="s">
        <v>0</v>
      </c>
      <c r="U546" s="110" t="s">
        <v>0</v>
      </c>
      <c r="V546" s="110" t="s">
        <v>0</v>
      </c>
      <c r="W546" s="110" t="s">
        <v>0</v>
      </c>
      <c r="X546" s="109">
        <f t="shared" si="40"/>
        <v>0</v>
      </c>
      <c r="Y546" s="89" t="s">
        <v>0</v>
      </c>
      <c r="Z546" s="89" t="s">
        <v>0</v>
      </c>
      <c r="AA546" s="89" t="s">
        <v>0</v>
      </c>
      <c r="AB546" s="91" t="s">
        <v>0</v>
      </c>
      <c r="AC546" s="110" t="s">
        <v>0</v>
      </c>
      <c r="AD546" s="110" t="s">
        <v>0</v>
      </c>
      <c r="AE546" s="110" t="s">
        <v>0</v>
      </c>
      <c r="AF546" s="110">
        <f t="shared" si="41"/>
        <v>0</v>
      </c>
      <c r="AG546" s="92"/>
      <c r="AH546" s="111">
        <v>23000</v>
      </c>
      <c r="AI546" s="111">
        <v>0</v>
      </c>
      <c r="AJ546" s="111">
        <v>0</v>
      </c>
      <c r="AK546" s="111">
        <f>SUM(Tableau8[[#This Row],[Terrain
(a)]:[Construction
(b)]])</f>
        <v>0</v>
      </c>
      <c r="AL546" s="95"/>
      <c r="AM546" s="147" t="s">
        <v>1100</v>
      </c>
      <c r="AN546" s="157" t="s">
        <v>421</v>
      </c>
      <c r="AO546" s="97">
        <v>39263</v>
      </c>
      <c r="AP546" s="158" t="s">
        <v>0</v>
      </c>
      <c r="AQ546" s="113" t="s">
        <v>0</v>
      </c>
      <c r="AR546" s="100"/>
      <c r="AS546" s="101"/>
      <c r="AT546" s="102"/>
      <c r="AU546" s="103"/>
      <c r="AV546" s="104"/>
      <c r="AW546" s="105"/>
      <c r="AX546" s="106"/>
      <c r="AY546" s="106"/>
      <c r="AZ546" s="106"/>
      <c r="BA546" s="106"/>
      <c r="BB546" s="103"/>
      <c r="BC546" s="106"/>
      <c r="BD546" s="106"/>
      <c r="BE546" s="106"/>
      <c r="BF546" s="106"/>
      <c r="BG546" s="106"/>
      <c r="BH546" s="106"/>
      <c r="BI546" s="106"/>
    </row>
    <row r="547" spans="1:61" ht="13.5" hidden="1" customHeight="1" thickBot="1" x14ac:dyDescent="0.25">
      <c r="A547" s="82"/>
      <c r="B547" s="83"/>
      <c r="C547" s="153" t="s">
        <v>1066</v>
      </c>
      <c r="D547" s="153" t="s">
        <v>71</v>
      </c>
      <c r="E547" s="84" t="s">
        <v>0</v>
      </c>
      <c r="F547" s="85" t="s">
        <v>1116</v>
      </c>
      <c r="G547" s="86">
        <v>14239</v>
      </c>
      <c r="H547" s="153" t="s">
        <v>1109</v>
      </c>
      <c r="I547" s="157" t="s">
        <v>86</v>
      </c>
      <c r="J547" s="113">
        <v>8</v>
      </c>
      <c r="K547" s="154" t="s">
        <v>0</v>
      </c>
      <c r="L547" s="88"/>
      <c r="M547" s="110" t="s">
        <v>0</v>
      </c>
      <c r="N547" s="110" t="s">
        <v>0</v>
      </c>
      <c r="O547" s="110" t="s">
        <v>0</v>
      </c>
      <c r="P547" s="110" t="s">
        <v>0</v>
      </c>
      <c r="Q547" s="110" t="s">
        <v>0</v>
      </c>
      <c r="R547" s="108">
        <f>SUM(Tableau8[[#This Row],[Indicative
     /PPE]:[Autre]])</f>
        <v>0</v>
      </c>
      <c r="S547" s="110" t="s">
        <v>0</v>
      </c>
      <c r="T547" s="110" t="s">
        <v>0</v>
      </c>
      <c r="U547" s="110" t="s">
        <v>0</v>
      </c>
      <c r="V547" s="110" t="s">
        <v>0</v>
      </c>
      <c r="W547" s="110" t="s">
        <v>0</v>
      </c>
      <c r="X547" s="109">
        <f t="shared" si="40"/>
        <v>0</v>
      </c>
      <c r="Y547" s="89" t="s">
        <v>0</v>
      </c>
      <c r="Z547" s="89" t="s">
        <v>0</v>
      </c>
      <c r="AA547" s="89" t="s">
        <v>0</v>
      </c>
      <c r="AB547" s="91" t="s">
        <v>0</v>
      </c>
      <c r="AC547" s="110" t="s">
        <v>0</v>
      </c>
      <c r="AD547" s="110" t="s">
        <v>0</v>
      </c>
      <c r="AE547" s="110" t="s">
        <v>0</v>
      </c>
      <c r="AF547" s="110">
        <f t="shared" si="41"/>
        <v>0</v>
      </c>
      <c r="AG547" s="92"/>
      <c r="AH547" s="111">
        <v>23000</v>
      </c>
      <c r="AI547" s="111">
        <v>0</v>
      </c>
      <c r="AJ547" s="111">
        <v>0</v>
      </c>
      <c r="AK547" s="111">
        <f>SUM(Tableau8[[#This Row],[Terrain
(a)]:[Construction
(b)]])</f>
        <v>0</v>
      </c>
      <c r="AL547" s="95"/>
      <c r="AM547" s="147" t="s">
        <v>1107</v>
      </c>
      <c r="AN547" s="157" t="s">
        <v>421</v>
      </c>
      <c r="AO547" s="97">
        <v>39626</v>
      </c>
      <c r="AP547" s="158" t="s">
        <v>0</v>
      </c>
      <c r="AQ547" s="113" t="s">
        <v>0</v>
      </c>
      <c r="AR547" s="100"/>
      <c r="AS547" s="101"/>
      <c r="AT547" s="102"/>
      <c r="AU547" s="103"/>
      <c r="AV547" s="104"/>
      <c r="AW547" s="105"/>
      <c r="AX547" s="106"/>
      <c r="AY547" s="106"/>
      <c r="AZ547" s="106"/>
      <c r="BA547" s="106"/>
      <c r="BB547" s="103"/>
      <c r="BC547" s="106"/>
      <c r="BD547" s="106"/>
      <c r="BE547" s="106"/>
      <c r="BF547" s="106"/>
      <c r="BG547" s="106"/>
      <c r="BH547" s="106"/>
      <c r="BI547" s="106"/>
    </row>
    <row r="548" spans="1:61" ht="13.5" hidden="1" customHeight="1" thickBot="1" x14ac:dyDescent="0.25">
      <c r="A548" s="82"/>
      <c r="B548" s="83"/>
      <c r="C548" s="153" t="s">
        <v>1066</v>
      </c>
      <c r="D548" s="153" t="s">
        <v>71</v>
      </c>
      <c r="E548" s="84" t="s">
        <v>0</v>
      </c>
      <c r="F548" s="85" t="s">
        <v>1117</v>
      </c>
      <c r="G548" s="86">
        <v>14240</v>
      </c>
      <c r="H548" s="153" t="s">
        <v>1109</v>
      </c>
      <c r="I548" s="157" t="s">
        <v>86</v>
      </c>
      <c r="J548" s="113">
        <v>9</v>
      </c>
      <c r="K548" s="154" t="s">
        <v>0</v>
      </c>
      <c r="L548" s="88"/>
      <c r="M548" s="110" t="s">
        <v>0</v>
      </c>
      <c r="N548" s="110" t="s">
        <v>0</v>
      </c>
      <c r="O548" s="110" t="s">
        <v>0</v>
      </c>
      <c r="P548" s="110" t="s">
        <v>0</v>
      </c>
      <c r="Q548" s="110" t="s">
        <v>0</v>
      </c>
      <c r="R548" s="108">
        <f>SUM(Tableau8[[#This Row],[Indicative
     /PPE]:[Autre]])</f>
        <v>0</v>
      </c>
      <c r="S548" s="110" t="s">
        <v>0</v>
      </c>
      <c r="T548" s="110" t="s">
        <v>0</v>
      </c>
      <c r="U548" s="110" t="s">
        <v>0</v>
      </c>
      <c r="V548" s="110" t="s">
        <v>0</v>
      </c>
      <c r="W548" s="110" t="s">
        <v>0</v>
      </c>
      <c r="X548" s="109">
        <f t="shared" si="40"/>
        <v>0</v>
      </c>
      <c r="Y548" s="89" t="s">
        <v>0</v>
      </c>
      <c r="Z548" s="89" t="s">
        <v>0</v>
      </c>
      <c r="AA548" s="89" t="s">
        <v>0</v>
      </c>
      <c r="AB548" s="91" t="s">
        <v>0</v>
      </c>
      <c r="AC548" s="110" t="s">
        <v>0</v>
      </c>
      <c r="AD548" s="110" t="s">
        <v>0</v>
      </c>
      <c r="AE548" s="110" t="s">
        <v>0</v>
      </c>
      <c r="AF548" s="110">
        <f t="shared" si="41"/>
        <v>0</v>
      </c>
      <c r="AG548" s="92"/>
      <c r="AH548" s="111">
        <v>23000</v>
      </c>
      <c r="AI548" s="111">
        <v>0</v>
      </c>
      <c r="AJ548" s="111">
        <v>0</v>
      </c>
      <c r="AK548" s="111">
        <f>SUM(Tableau8[[#This Row],[Terrain
(a)]:[Construction
(b)]])</f>
        <v>0</v>
      </c>
      <c r="AL548" s="95"/>
      <c r="AM548" s="147" t="s">
        <v>1069</v>
      </c>
      <c r="AN548" s="157" t="s">
        <v>421</v>
      </c>
      <c r="AO548" s="97">
        <v>39493</v>
      </c>
      <c r="AP548" s="158" t="s">
        <v>0</v>
      </c>
      <c r="AQ548" s="113" t="s">
        <v>0</v>
      </c>
      <c r="AR548" s="100"/>
      <c r="AS548" s="101"/>
      <c r="AT548" s="102"/>
      <c r="AU548" s="103"/>
      <c r="AV548" s="104"/>
      <c r="AW548" s="105"/>
      <c r="AX548" s="106"/>
      <c r="AY548" s="106"/>
      <c r="AZ548" s="106"/>
      <c r="BA548" s="106"/>
      <c r="BB548" s="103"/>
      <c r="BC548" s="106"/>
      <c r="BD548" s="106"/>
      <c r="BE548" s="106"/>
      <c r="BF548" s="106"/>
      <c r="BG548" s="106"/>
      <c r="BH548" s="106"/>
      <c r="BI548" s="106"/>
    </row>
    <row r="549" spans="1:61" ht="13.5" hidden="1" customHeight="1" thickBot="1" x14ac:dyDescent="0.25">
      <c r="A549" s="82"/>
      <c r="B549" s="83"/>
      <c r="C549" s="153" t="s">
        <v>1066</v>
      </c>
      <c r="D549" s="153" t="s">
        <v>71</v>
      </c>
      <c r="E549" s="84" t="s">
        <v>0</v>
      </c>
      <c r="F549" s="85" t="s">
        <v>1118</v>
      </c>
      <c r="G549" s="86">
        <v>14241</v>
      </c>
      <c r="H549" s="153" t="s">
        <v>1109</v>
      </c>
      <c r="I549" s="157" t="s">
        <v>86</v>
      </c>
      <c r="J549" s="113">
        <v>10</v>
      </c>
      <c r="K549" s="154" t="s">
        <v>0</v>
      </c>
      <c r="L549" s="88"/>
      <c r="M549" s="110" t="s">
        <v>0</v>
      </c>
      <c r="N549" s="110" t="s">
        <v>0</v>
      </c>
      <c r="O549" s="110" t="s">
        <v>0</v>
      </c>
      <c r="P549" s="110" t="s">
        <v>0</v>
      </c>
      <c r="Q549" s="110" t="s">
        <v>0</v>
      </c>
      <c r="R549" s="108">
        <f>SUM(Tableau8[[#This Row],[Indicative
     /PPE]:[Autre]])</f>
        <v>0</v>
      </c>
      <c r="S549" s="110" t="s">
        <v>0</v>
      </c>
      <c r="T549" s="110" t="s">
        <v>0</v>
      </c>
      <c r="U549" s="110" t="s">
        <v>0</v>
      </c>
      <c r="V549" s="110" t="s">
        <v>0</v>
      </c>
      <c r="W549" s="110" t="s">
        <v>0</v>
      </c>
      <c r="X549" s="109">
        <f t="shared" si="40"/>
        <v>0</v>
      </c>
      <c r="Y549" s="89" t="s">
        <v>0</v>
      </c>
      <c r="Z549" s="89" t="s">
        <v>0</v>
      </c>
      <c r="AA549" s="89" t="s">
        <v>0</v>
      </c>
      <c r="AB549" s="91" t="s">
        <v>0</v>
      </c>
      <c r="AC549" s="110" t="s">
        <v>0</v>
      </c>
      <c r="AD549" s="110" t="s">
        <v>0</v>
      </c>
      <c r="AE549" s="110" t="s">
        <v>0</v>
      </c>
      <c r="AF549" s="110">
        <f t="shared" si="41"/>
        <v>0</v>
      </c>
      <c r="AG549" s="92"/>
      <c r="AH549" s="111">
        <v>23000</v>
      </c>
      <c r="AI549" s="111">
        <v>0</v>
      </c>
      <c r="AJ549" s="111">
        <v>0</v>
      </c>
      <c r="AK549" s="111">
        <f>SUM(Tableau8[[#This Row],[Terrain
(a)]:[Construction
(b)]])</f>
        <v>0</v>
      </c>
      <c r="AL549" s="95"/>
      <c r="AM549" s="147" t="s">
        <v>1069</v>
      </c>
      <c r="AN549" s="157" t="s">
        <v>421</v>
      </c>
      <c r="AO549" s="97">
        <v>39493</v>
      </c>
      <c r="AP549" s="158" t="s">
        <v>0</v>
      </c>
      <c r="AQ549" s="113" t="s">
        <v>0</v>
      </c>
      <c r="AR549" s="100"/>
      <c r="AS549" s="101"/>
      <c r="AT549" s="102"/>
      <c r="AU549" s="103"/>
      <c r="AV549" s="104"/>
      <c r="AW549" s="105"/>
      <c r="AX549" s="106"/>
      <c r="AY549" s="106"/>
      <c r="AZ549" s="106"/>
      <c r="BA549" s="106"/>
      <c r="BB549" s="103"/>
      <c r="BC549" s="106"/>
      <c r="BD549" s="106"/>
      <c r="BE549" s="106"/>
      <c r="BF549" s="106"/>
      <c r="BG549" s="106"/>
      <c r="BH549" s="106"/>
      <c r="BI549" s="106"/>
    </row>
    <row r="550" spans="1:61" ht="13.5" hidden="1" customHeight="1" thickBot="1" x14ac:dyDescent="0.25">
      <c r="A550" s="82"/>
      <c r="B550" s="83"/>
      <c r="C550" s="153" t="s">
        <v>1066</v>
      </c>
      <c r="D550" s="153" t="s">
        <v>71</v>
      </c>
      <c r="E550" s="84" t="s">
        <v>0</v>
      </c>
      <c r="F550" s="85" t="s">
        <v>1119</v>
      </c>
      <c r="G550" s="86">
        <v>14242</v>
      </c>
      <c r="H550" s="153" t="s">
        <v>163</v>
      </c>
      <c r="I550" s="157" t="s">
        <v>86</v>
      </c>
      <c r="J550" s="113">
        <v>11</v>
      </c>
      <c r="K550" s="154" t="s">
        <v>0</v>
      </c>
      <c r="L550" s="88"/>
      <c r="M550" s="110" t="s">
        <v>0</v>
      </c>
      <c r="N550" s="110" t="s">
        <v>0</v>
      </c>
      <c r="O550" s="110" t="s">
        <v>0</v>
      </c>
      <c r="P550" s="110" t="s">
        <v>0</v>
      </c>
      <c r="Q550" s="110" t="s">
        <v>0</v>
      </c>
      <c r="R550" s="108">
        <f>SUM(Tableau8[[#This Row],[Indicative
     /PPE]:[Autre]])</f>
        <v>0</v>
      </c>
      <c r="S550" s="110" t="s">
        <v>0</v>
      </c>
      <c r="T550" s="110" t="s">
        <v>0</v>
      </c>
      <c r="U550" s="110" t="s">
        <v>0</v>
      </c>
      <c r="V550" s="110" t="s">
        <v>0</v>
      </c>
      <c r="W550" s="110" t="s">
        <v>0</v>
      </c>
      <c r="X550" s="109">
        <f t="shared" si="40"/>
        <v>0</v>
      </c>
      <c r="Y550" s="89" t="s">
        <v>0</v>
      </c>
      <c r="Z550" s="89" t="s">
        <v>0</v>
      </c>
      <c r="AA550" s="89" t="s">
        <v>0</v>
      </c>
      <c r="AB550" s="91" t="s">
        <v>0</v>
      </c>
      <c r="AC550" s="110" t="s">
        <v>0</v>
      </c>
      <c r="AD550" s="110" t="s">
        <v>0</v>
      </c>
      <c r="AE550" s="110" t="s">
        <v>0</v>
      </c>
      <c r="AF550" s="110">
        <f t="shared" si="41"/>
        <v>0</v>
      </c>
      <c r="AG550" s="92"/>
      <c r="AH550" s="111">
        <v>8000</v>
      </c>
      <c r="AI550" s="111">
        <v>0</v>
      </c>
      <c r="AJ550" s="111">
        <v>0</v>
      </c>
      <c r="AK550" s="111">
        <f>SUM(Tableau8[[#This Row],[Terrain
(a)]:[Construction
(b)]])</f>
        <v>0</v>
      </c>
      <c r="AL550" s="95"/>
      <c r="AM550" s="147" t="s">
        <v>1080</v>
      </c>
      <c r="AN550" s="157" t="s">
        <v>421</v>
      </c>
      <c r="AO550" s="97">
        <v>39448</v>
      </c>
      <c r="AP550" s="158" t="s">
        <v>0</v>
      </c>
      <c r="AQ550" s="113" t="s">
        <v>0</v>
      </c>
      <c r="AR550" s="100"/>
      <c r="AS550" s="101"/>
      <c r="AT550" s="102"/>
      <c r="AU550" s="103"/>
      <c r="AV550" s="104"/>
      <c r="AW550" s="105"/>
      <c r="AX550" s="106"/>
      <c r="AY550" s="106"/>
      <c r="AZ550" s="106"/>
      <c r="BA550" s="106"/>
      <c r="BB550" s="103"/>
      <c r="BC550" s="106"/>
      <c r="BD550" s="106"/>
      <c r="BE550" s="106"/>
      <c r="BF550" s="106"/>
      <c r="BG550" s="106"/>
      <c r="BH550" s="106"/>
      <c r="BI550" s="106"/>
    </row>
    <row r="551" spans="1:61" ht="13.5" hidden="1" customHeight="1" thickBot="1" x14ac:dyDescent="0.25">
      <c r="A551" s="82"/>
      <c r="B551" s="83"/>
      <c r="C551" s="153" t="s">
        <v>1066</v>
      </c>
      <c r="D551" s="153" t="s">
        <v>71</v>
      </c>
      <c r="E551" s="84" t="s">
        <v>0</v>
      </c>
      <c r="F551" s="85" t="s">
        <v>1120</v>
      </c>
      <c r="G551" s="86">
        <v>14243</v>
      </c>
      <c r="H551" s="153" t="s">
        <v>163</v>
      </c>
      <c r="I551" s="157" t="s">
        <v>86</v>
      </c>
      <c r="J551" s="113">
        <v>12</v>
      </c>
      <c r="K551" s="154" t="s">
        <v>0</v>
      </c>
      <c r="L551" s="88"/>
      <c r="M551" s="110" t="s">
        <v>0</v>
      </c>
      <c r="N551" s="110" t="s">
        <v>0</v>
      </c>
      <c r="O551" s="110" t="s">
        <v>0</v>
      </c>
      <c r="P551" s="110" t="s">
        <v>0</v>
      </c>
      <c r="Q551" s="110" t="s">
        <v>0</v>
      </c>
      <c r="R551" s="108">
        <f>SUM(Tableau8[[#This Row],[Indicative
     /PPE]:[Autre]])</f>
        <v>0</v>
      </c>
      <c r="S551" s="110" t="s">
        <v>0</v>
      </c>
      <c r="T551" s="110" t="s">
        <v>0</v>
      </c>
      <c r="U551" s="110" t="s">
        <v>0</v>
      </c>
      <c r="V551" s="110" t="s">
        <v>0</v>
      </c>
      <c r="W551" s="110" t="s">
        <v>0</v>
      </c>
      <c r="X551" s="109">
        <f t="shared" si="40"/>
        <v>0</v>
      </c>
      <c r="Y551" s="89" t="s">
        <v>0</v>
      </c>
      <c r="Z551" s="89" t="s">
        <v>0</v>
      </c>
      <c r="AA551" s="89" t="s">
        <v>0</v>
      </c>
      <c r="AB551" s="91" t="s">
        <v>0</v>
      </c>
      <c r="AC551" s="110" t="s">
        <v>0</v>
      </c>
      <c r="AD551" s="110" t="s">
        <v>0</v>
      </c>
      <c r="AE551" s="110" t="s">
        <v>0</v>
      </c>
      <c r="AF551" s="110">
        <f t="shared" si="41"/>
        <v>0</v>
      </c>
      <c r="AG551" s="92"/>
      <c r="AH551" s="111">
        <v>8000</v>
      </c>
      <c r="AI551" s="111">
        <v>0</v>
      </c>
      <c r="AJ551" s="111">
        <v>0</v>
      </c>
      <c r="AK551" s="111">
        <f>SUM(Tableau8[[#This Row],[Terrain
(a)]:[Construction
(b)]])</f>
        <v>0</v>
      </c>
      <c r="AL551" s="95"/>
      <c r="AM551" s="147" t="s">
        <v>563</v>
      </c>
      <c r="AN551" s="157" t="s">
        <v>421</v>
      </c>
      <c r="AO551" s="97">
        <v>39386</v>
      </c>
      <c r="AP551" s="158" t="s">
        <v>0</v>
      </c>
      <c r="AQ551" s="113" t="s">
        <v>0</v>
      </c>
      <c r="AR551" s="100"/>
      <c r="AS551" s="101"/>
      <c r="AT551" s="102"/>
      <c r="AU551" s="103"/>
      <c r="AV551" s="104"/>
      <c r="AW551" s="105"/>
      <c r="AX551" s="106"/>
      <c r="AY551" s="106"/>
      <c r="AZ551" s="106"/>
      <c r="BA551" s="106"/>
      <c r="BB551" s="103"/>
      <c r="BC551" s="106"/>
      <c r="BD551" s="106"/>
      <c r="BE551" s="106"/>
      <c r="BF551" s="106"/>
      <c r="BG551" s="106"/>
      <c r="BH551" s="106"/>
      <c r="BI551" s="106"/>
    </row>
    <row r="552" spans="1:61" ht="13.5" hidden="1" customHeight="1" thickBot="1" x14ac:dyDescent="0.25">
      <c r="A552" s="82"/>
      <c r="B552" s="83"/>
      <c r="C552" s="153" t="s">
        <v>1066</v>
      </c>
      <c r="D552" s="153" t="s">
        <v>71</v>
      </c>
      <c r="E552" s="84" t="s">
        <v>0</v>
      </c>
      <c r="F552" s="85" t="s">
        <v>1121</v>
      </c>
      <c r="G552" s="86">
        <v>14244</v>
      </c>
      <c r="H552" s="153" t="s">
        <v>163</v>
      </c>
      <c r="I552" s="157" t="s">
        <v>86</v>
      </c>
      <c r="J552" s="113">
        <v>13</v>
      </c>
      <c r="K552" s="154" t="s">
        <v>0</v>
      </c>
      <c r="L552" s="88"/>
      <c r="M552" s="110" t="s">
        <v>0</v>
      </c>
      <c r="N552" s="110" t="s">
        <v>0</v>
      </c>
      <c r="O552" s="110" t="s">
        <v>0</v>
      </c>
      <c r="P552" s="110" t="s">
        <v>0</v>
      </c>
      <c r="Q552" s="110" t="s">
        <v>0</v>
      </c>
      <c r="R552" s="108">
        <f>SUM(Tableau8[[#This Row],[Indicative
     /PPE]:[Autre]])</f>
        <v>0</v>
      </c>
      <c r="S552" s="110" t="s">
        <v>0</v>
      </c>
      <c r="T552" s="110" t="s">
        <v>0</v>
      </c>
      <c r="U552" s="110" t="s">
        <v>0</v>
      </c>
      <c r="V552" s="110" t="s">
        <v>0</v>
      </c>
      <c r="W552" s="110" t="s">
        <v>0</v>
      </c>
      <c r="X552" s="109">
        <f t="shared" si="40"/>
        <v>0</v>
      </c>
      <c r="Y552" s="89" t="s">
        <v>0</v>
      </c>
      <c r="Z552" s="89" t="s">
        <v>0</v>
      </c>
      <c r="AA552" s="89" t="s">
        <v>0</v>
      </c>
      <c r="AB552" s="91" t="s">
        <v>0</v>
      </c>
      <c r="AC552" s="110" t="s">
        <v>0</v>
      </c>
      <c r="AD552" s="110" t="s">
        <v>0</v>
      </c>
      <c r="AE552" s="110" t="s">
        <v>0</v>
      </c>
      <c r="AF552" s="110">
        <f t="shared" si="41"/>
        <v>0</v>
      </c>
      <c r="AG552" s="92"/>
      <c r="AH552" s="111">
        <v>8000</v>
      </c>
      <c r="AI552" s="111">
        <v>0</v>
      </c>
      <c r="AJ552" s="111">
        <v>0</v>
      </c>
      <c r="AK552" s="111">
        <f>SUM(Tableau8[[#This Row],[Terrain
(a)]:[Construction
(b)]])</f>
        <v>0</v>
      </c>
      <c r="AL552" s="95"/>
      <c r="AM552" s="147" t="s">
        <v>1077</v>
      </c>
      <c r="AN552" s="157" t="s">
        <v>421</v>
      </c>
      <c r="AO552" s="97">
        <v>39263</v>
      </c>
      <c r="AP552" s="158" t="s">
        <v>0</v>
      </c>
      <c r="AQ552" s="113" t="s">
        <v>0</v>
      </c>
      <c r="AR552" s="100"/>
      <c r="AS552" s="101"/>
      <c r="AT552" s="102"/>
      <c r="AU552" s="103"/>
      <c r="AV552" s="104"/>
      <c r="AW552" s="105"/>
      <c r="AX552" s="106"/>
      <c r="AY552" s="106"/>
      <c r="AZ552" s="106"/>
      <c r="BA552" s="106"/>
      <c r="BB552" s="103"/>
      <c r="BC552" s="106"/>
      <c r="BD552" s="106"/>
      <c r="BE552" s="106"/>
      <c r="BF552" s="106"/>
      <c r="BG552" s="106"/>
      <c r="BH552" s="106"/>
      <c r="BI552" s="106"/>
    </row>
    <row r="553" spans="1:61" ht="13.5" hidden="1" customHeight="1" thickBot="1" x14ac:dyDescent="0.25">
      <c r="A553" s="82"/>
      <c r="B553" s="83"/>
      <c r="C553" s="221" t="s">
        <v>1066</v>
      </c>
      <c r="D553" s="159" t="s">
        <v>71</v>
      </c>
      <c r="E553" s="116" t="s">
        <v>0</v>
      </c>
      <c r="F553" s="117" t="s">
        <v>1122</v>
      </c>
      <c r="G553" s="118">
        <v>14245</v>
      </c>
      <c r="H553" s="159" t="s">
        <v>163</v>
      </c>
      <c r="I553" s="182" t="s">
        <v>86</v>
      </c>
      <c r="J553" s="134">
        <v>14</v>
      </c>
      <c r="K553" s="180" t="s">
        <v>0</v>
      </c>
      <c r="L553" s="88"/>
      <c r="M553" s="163" t="s">
        <v>0</v>
      </c>
      <c r="N553" s="163" t="s">
        <v>0</v>
      </c>
      <c r="O553" s="163" t="s">
        <v>0</v>
      </c>
      <c r="P553" s="163" t="s">
        <v>0</v>
      </c>
      <c r="Q553" s="163" t="s">
        <v>0</v>
      </c>
      <c r="R553" s="164">
        <f>SUM(Tableau8[[#This Row],[Indicative
     /PPE]:[Autre]])</f>
        <v>0</v>
      </c>
      <c r="S553" s="163" t="s">
        <v>0</v>
      </c>
      <c r="T553" s="163" t="s">
        <v>0</v>
      </c>
      <c r="U553" s="163" t="s">
        <v>0</v>
      </c>
      <c r="V553" s="163" t="s">
        <v>0</v>
      </c>
      <c r="W553" s="163" t="s">
        <v>0</v>
      </c>
      <c r="X553" s="166">
        <f t="shared" si="40"/>
        <v>0</v>
      </c>
      <c r="Y553" s="123" t="s">
        <v>0</v>
      </c>
      <c r="Z553" s="120" t="s">
        <v>0</v>
      </c>
      <c r="AA553" s="120" t="s">
        <v>0</v>
      </c>
      <c r="AB553" s="122" t="s">
        <v>0</v>
      </c>
      <c r="AC553" s="163" t="s">
        <v>0</v>
      </c>
      <c r="AD553" s="163" t="s">
        <v>0</v>
      </c>
      <c r="AE553" s="163" t="s">
        <v>0</v>
      </c>
      <c r="AF553" s="163">
        <f t="shared" si="41"/>
        <v>0</v>
      </c>
      <c r="AG553" s="92"/>
      <c r="AH553" s="181">
        <v>8000</v>
      </c>
      <c r="AI553" s="181">
        <v>0</v>
      </c>
      <c r="AJ553" s="181">
        <v>0</v>
      </c>
      <c r="AK553" s="181">
        <f>SUM(Tableau8[[#This Row],[Terrain
(a)]:[Construction
(b)]])</f>
        <v>0</v>
      </c>
      <c r="AL553" s="95"/>
      <c r="AM553" s="160" t="s">
        <v>1077</v>
      </c>
      <c r="AN553" s="182" t="s">
        <v>421</v>
      </c>
      <c r="AO553" s="128">
        <v>39263</v>
      </c>
      <c r="AP553" s="172" t="s">
        <v>0</v>
      </c>
      <c r="AQ553" s="134" t="s">
        <v>0</v>
      </c>
      <c r="AR553" s="100"/>
      <c r="AS553" s="131"/>
      <c r="AT553" s="132"/>
      <c r="AU553" s="132"/>
      <c r="AV553" s="133"/>
      <c r="AW553" s="116"/>
      <c r="AX553" s="134"/>
      <c r="AY553" s="134"/>
      <c r="AZ553" s="134"/>
      <c r="BA553" s="134"/>
      <c r="BB553" s="132"/>
      <c r="BC553" s="134"/>
      <c r="BD553" s="134"/>
      <c r="BE553" s="134"/>
      <c r="BF553" s="134"/>
      <c r="BG553" s="134"/>
      <c r="BH553" s="134"/>
      <c r="BI553" s="134"/>
    </row>
    <row r="554" spans="1:61" ht="13.5" hidden="1" customHeight="1" thickBot="1" x14ac:dyDescent="0.25">
      <c r="A554" s="82"/>
      <c r="B554" s="83"/>
      <c r="C554" s="153" t="s">
        <v>1123</v>
      </c>
      <c r="D554" s="153" t="s">
        <v>71</v>
      </c>
      <c r="E554" s="84" t="s">
        <v>0</v>
      </c>
      <c r="F554" s="85" t="s">
        <v>1124</v>
      </c>
      <c r="G554" s="86" t="s">
        <v>1125</v>
      </c>
      <c r="H554" s="153" t="s">
        <v>78</v>
      </c>
      <c r="I554" s="157" t="s">
        <v>86</v>
      </c>
      <c r="J554" s="113" t="s">
        <v>387</v>
      </c>
      <c r="K554" s="154">
        <v>5.5</v>
      </c>
      <c r="L554" s="88"/>
      <c r="M554" s="110">
        <v>112.4</v>
      </c>
      <c r="N554" s="110">
        <v>31.1</v>
      </c>
      <c r="O554" s="110" t="s">
        <v>0</v>
      </c>
      <c r="P554" s="110">
        <v>3</v>
      </c>
      <c r="Q554" s="110" t="s">
        <v>0</v>
      </c>
      <c r="R554" s="108">
        <f>SUM(Tableau8[[#This Row],[Indicative
     /PPE]:[Autre]])</f>
        <v>146.5</v>
      </c>
      <c r="S554" s="110" t="s">
        <v>0</v>
      </c>
      <c r="T554" s="110" t="s">
        <v>0</v>
      </c>
      <c r="U554" s="110" t="s">
        <v>0</v>
      </c>
      <c r="V554" s="110" t="s">
        <v>0</v>
      </c>
      <c r="W554" s="110" t="s">
        <v>0</v>
      </c>
      <c r="X554" s="109">
        <f t="shared" si="40"/>
        <v>0</v>
      </c>
      <c r="Y554" s="89" t="s">
        <v>0</v>
      </c>
      <c r="Z554" s="89" t="s">
        <v>0</v>
      </c>
      <c r="AA554" s="89" t="s">
        <v>0</v>
      </c>
      <c r="AB554" s="91" t="s">
        <v>0</v>
      </c>
      <c r="AC554" s="110" t="s">
        <v>0</v>
      </c>
      <c r="AD554" s="110" t="s">
        <v>0</v>
      </c>
      <c r="AE554" s="110" t="s">
        <v>0</v>
      </c>
      <c r="AF554" s="110">
        <f t="shared" si="41"/>
        <v>0</v>
      </c>
      <c r="AG554" s="92"/>
      <c r="AH554" s="111">
        <v>485000</v>
      </c>
      <c r="AI554" s="111">
        <v>0</v>
      </c>
      <c r="AJ554" s="111">
        <v>0</v>
      </c>
      <c r="AK554" s="111">
        <f>SUM(Tableau8[[#This Row],[Terrain
(a)]:[Construction
(b)]])</f>
        <v>0</v>
      </c>
      <c r="AL554" s="95"/>
      <c r="AM554" s="147" t="s">
        <v>1126</v>
      </c>
      <c r="AN554" s="157" t="s">
        <v>421</v>
      </c>
      <c r="AO554" s="97">
        <v>40724</v>
      </c>
      <c r="AP554" s="158" t="s">
        <v>0</v>
      </c>
      <c r="AQ554" s="113" t="s">
        <v>0</v>
      </c>
      <c r="AR554" s="100"/>
      <c r="AS554" s="101" t="str">
        <f>Tableau8[[#This Row],[Adresse]]</f>
        <v>Chemin des Prés-Verts 20</v>
      </c>
      <c r="AT554" s="102">
        <v>40269</v>
      </c>
      <c r="AU554" s="102">
        <v>41943</v>
      </c>
      <c r="AV554" s="112">
        <f>Tableau8[[#This Row],[Fin]]-Tableau8[[#This Row],[Début]]</f>
        <v>1674</v>
      </c>
      <c r="AW554" s="84" t="s">
        <v>300</v>
      </c>
      <c r="AX554" s="113"/>
      <c r="AY554" s="113" t="s">
        <v>1127</v>
      </c>
      <c r="AZ554" s="113" t="s">
        <v>1128</v>
      </c>
      <c r="BA554" s="106" t="s">
        <v>83</v>
      </c>
      <c r="BB554" s="102"/>
      <c r="BC554" s="113"/>
      <c r="BD554" s="113"/>
      <c r="BE554" s="113" t="s">
        <v>916</v>
      </c>
      <c r="BF554" s="113" t="s">
        <v>917</v>
      </c>
      <c r="BG554" s="113"/>
      <c r="BH554" s="113"/>
      <c r="BI554" s="113"/>
    </row>
    <row r="555" spans="1:61" ht="13.5" hidden="1" customHeight="1" thickBot="1" x14ac:dyDescent="0.25">
      <c r="A555" s="82"/>
      <c r="B555" s="83"/>
      <c r="C555" s="153" t="s">
        <v>1123</v>
      </c>
      <c r="D555" s="153" t="s">
        <v>71</v>
      </c>
      <c r="E555" s="84" t="s">
        <v>0</v>
      </c>
      <c r="F555" s="85" t="s">
        <v>1129</v>
      </c>
      <c r="G555" s="86" t="s">
        <v>1130</v>
      </c>
      <c r="H555" s="153" t="s">
        <v>78</v>
      </c>
      <c r="I555" s="157" t="s">
        <v>86</v>
      </c>
      <c r="J555" s="113" t="s">
        <v>383</v>
      </c>
      <c r="K555" s="154">
        <v>5.5</v>
      </c>
      <c r="L555" s="88"/>
      <c r="M555" s="110">
        <v>121.6</v>
      </c>
      <c r="N555" s="110">
        <v>28.4</v>
      </c>
      <c r="O555" s="110" t="s">
        <v>0</v>
      </c>
      <c r="P555" s="110">
        <v>4</v>
      </c>
      <c r="Q555" s="110" t="s">
        <v>0</v>
      </c>
      <c r="R555" s="108">
        <f>SUM(Tableau8[[#This Row],[Indicative
     /PPE]:[Autre]])</f>
        <v>154</v>
      </c>
      <c r="S555" s="110" t="s">
        <v>0</v>
      </c>
      <c r="T555" s="110" t="s">
        <v>0</v>
      </c>
      <c r="U555" s="110" t="s">
        <v>0</v>
      </c>
      <c r="V555" s="110" t="s">
        <v>0</v>
      </c>
      <c r="W555" s="110" t="s">
        <v>0</v>
      </c>
      <c r="X555" s="109">
        <f t="shared" si="40"/>
        <v>0</v>
      </c>
      <c r="Y555" s="89" t="s">
        <v>0</v>
      </c>
      <c r="Z555" s="89" t="s">
        <v>0</v>
      </c>
      <c r="AA555" s="89" t="s">
        <v>0</v>
      </c>
      <c r="AB555" s="91" t="s">
        <v>0</v>
      </c>
      <c r="AC555" s="110" t="s">
        <v>0</v>
      </c>
      <c r="AD555" s="110" t="s">
        <v>0</v>
      </c>
      <c r="AE555" s="110" t="s">
        <v>0</v>
      </c>
      <c r="AF555" s="110">
        <f t="shared" si="41"/>
        <v>0</v>
      </c>
      <c r="AG555" s="92"/>
      <c r="AH555" s="111">
        <v>485000</v>
      </c>
      <c r="AI555" s="111">
        <v>0</v>
      </c>
      <c r="AJ555" s="111">
        <v>0</v>
      </c>
      <c r="AK555" s="111">
        <f>SUM(Tableau8[[#This Row],[Terrain
(a)]:[Construction
(b)]])</f>
        <v>0</v>
      </c>
      <c r="AL555" s="95"/>
      <c r="AM555" s="147" t="s">
        <v>1131</v>
      </c>
      <c r="AN555" s="157" t="s">
        <v>421</v>
      </c>
      <c r="AO555" s="97">
        <v>40724</v>
      </c>
      <c r="AP555" s="158" t="s">
        <v>0</v>
      </c>
      <c r="AQ555" s="113" t="s">
        <v>0</v>
      </c>
      <c r="AR555" s="100"/>
      <c r="AS555" s="101"/>
      <c r="AT555" s="102"/>
      <c r="AU555" s="103"/>
      <c r="AV555" s="104"/>
      <c r="AW555" s="105"/>
      <c r="AX555" s="106"/>
      <c r="AY555" s="106"/>
      <c r="AZ555" s="106"/>
      <c r="BA555" s="106"/>
      <c r="BB555" s="103"/>
      <c r="BC555" s="106"/>
      <c r="BD555" s="106"/>
      <c r="BE555" s="106"/>
      <c r="BF555" s="106"/>
      <c r="BG555" s="106"/>
      <c r="BH555" s="106"/>
      <c r="BI555" s="106"/>
    </row>
    <row r="556" spans="1:61" ht="13.5" hidden="1" customHeight="1" thickBot="1" x14ac:dyDescent="0.25">
      <c r="A556" s="82"/>
      <c r="B556" s="83"/>
      <c r="C556" s="153" t="s">
        <v>1123</v>
      </c>
      <c r="D556" s="153" t="s">
        <v>71</v>
      </c>
      <c r="E556" s="84" t="s">
        <v>0</v>
      </c>
      <c r="F556" s="85" t="s">
        <v>1132</v>
      </c>
      <c r="G556" s="86" t="s">
        <v>1133</v>
      </c>
      <c r="H556" s="153" t="s">
        <v>78</v>
      </c>
      <c r="I556" s="157" t="s">
        <v>142</v>
      </c>
      <c r="J556" s="113" t="s">
        <v>387</v>
      </c>
      <c r="K556" s="154">
        <v>5.5</v>
      </c>
      <c r="L556" s="88"/>
      <c r="M556" s="110">
        <v>112.2</v>
      </c>
      <c r="N556" s="110">
        <v>13.1</v>
      </c>
      <c r="O556" s="110" t="s">
        <v>0</v>
      </c>
      <c r="P556" s="110">
        <v>3</v>
      </c>
      <c r="Q556" s="110" t="s">
        <v>0</v>
      </c>
      <c r="R556" s="108">
        <f>SUM(Tableau8[[#This Row],[Indicative
     /PPE]:[Autre]])</f>
        <v>128.30000000000001</v>
      </c>
      <c r="S556" s="110" t="s">
        <v>0</v>
      </c>
      <c r="T556" s="110" t="s">
        <v>0</v>
      </c>
      <c r="U556" s="110" t="s">
        <v>0</v>
      </c>
      <c r="V556" s="110" t="s">
        <v>0</v>
      </c>
      <c r="W556" s="110" t="s">
        <v>0</v>
      </c>
      <c r="X556" s="109">
        <f t="shared" si="40"/>
        <v>0</v>
      </c>
      <c r="Y556" s="89" t="s">
        <v>0</v>
      </c>
      <c r="Z556" s="89" t="s">
        <v>0</v>
      </c>
      <c r="AA556" s="89" t="s">
        <v>0</v>
      </c>
      <c r="AB556" s="91" t="s">
        <v>0</v>
      </c>
      <c r="AC556" s="110" t="s">
        <v>0</v>
      </c>
      <c r="AD556" s="110" t="s">
        <v>0</v>
      </c>
      <c r="AE556" s="110" t="s">
        <v>0</v>
      </c>
      <c r="AF556" s="110">
        <f t="shared" si="41"/>
        <v>0</v>
      </c>
      <c r="AG556" s="92"/>
      <c r="AH556" s="111">
        <v>481000</v>
      </c>
      <c r="AI556" s="111">
        <v>0</v>
      </c>
      <c r="AJ556" s="111">
        <v>0</v>
      </c>
      <c r="AK556" s="111">
        <f>SUM(Tableau8[[#This Row],[Terrain
(a)]:[Construction
(b)]])</f>
        <v>0</v>
      </c>
      <c r="AL556" s="95"/>
      <c r="AM556" s="147" t="s">
        <v>1134</v>
      </c>
      <c r="AN556" s="157" t="s">
        <v>421</v>
      </c>
      <c r="AO556" s="97">
        <v>41913</v>
      </c>
      <c r="AP556" s="158" t="s">
        <v>0</v>
      </c>
      <c r="AQ556" s="113" t="s">
        <v>0</v>
      </c>
      <c r="AR556" s="100"/>
      <c r="AS556" s="101"/>
      <c r="AT556" s="102"/>
      <c r="AU556" s="103"/>
      <c r="AV556" s="104"/>
      <c r="AW556" s="105"/>
      <c r="AX556" s="106"/>
      <c r="AY556" s="106"/>
      <c r="AZ556" s="106"/>
      <c r="BA556" s="106"/>
      <c r="BB556" s="103"/>
      <c r="BC556" s="106"/>
      <c r="BD556" s="106"/>
      <c r="BE556" s="106"/>
      <c r="BF556" s="106"/>
      <c r="BG556" s="106"/>
      <c r="BH556" s="106"/>
      <c r="BI556" s="106"/>
    </row>
    <row r="557" spans="1:61" ht="13.5" hidden="1" customHeight="1" thickBot="1" x14ac:dyDescent="0.25">
      <c r="A557" s="82"/>
      <c r="B557" s="83"/>
      <c r="C557" s="153" t="s">
        <v>1123</v>
      </c>
      <c r="D557" s="153" t="s">
        <v>71</v>
      </c>
      <c r="E557" s="84" t="s">
        <v>0</v>
      </c>
      <c r="F557" s="85" t="s">
        <v>1135</v>
      </c>
      <c r="G557" s="86" t="s">
        <v>1136</v>
      </c>
      <c r="H557" s="153" t="s">
        <v>78</v>
      </c>
      <c r="I557" s="157" t="s">
        <v>142</v>
      </c>
      <c r="J557" s="113" t="s">
        <v>383</v>
      </c>
      <c r="K557" s="154">
        <v>5.5</v>
      </c>
      <c r="L557" s="88"/>
      <c r="M557" s="110">
        <v>121.4</v>
      </c>
      <c r="N557" s="110">
        <v>10.3</v>
      </c>
      <c r="O557" s="110" t="s">
        <v>0</v>
      </c>
      <c r="P557" s="110">
        <v>3</v>
      </c>
      <c r="Q557" s="110" t="s">
        <v>0</v>
      </c>
      <c r="R557" s="108">
        <f>SUM(Tableau8[[#This Row],[Indicative
     /PPE]:[Autre]])</f>
        <v>134.70000000000002</v>
      </c>
      <c r="S557" s="110" t="s">
        <v>0</v>
      </c>
      <c r="T557" s="110" t="s">
        <v>0</v>
      </c>
      <c r="U557" s="110" t="s">
        <v>0</v>
      </c>
      <c r="V557" s="110" t="s">
        <v>0</v>
      </c>
      <c r="W557" s="110" t="s">
        <v>0</v>
      </c>
      <c r="X557" s="109">
        <f t="shared" si="40"/>
        <v>0</v>
      </c>
      <c r="Y557" s="89" t="s">
        <v>0</v>
      </c>
      <c r="Z557" s="89" t="s">
        <v>0</v>
      </c>
      <c r="AA557" s="89" t="s">
        <v>0</v>
      </c>
      <c r="AB557" s="91" t="s">
        <v>0</v>
      </c>
      <c r="AC557" s="110" t="s">
        <v>0</v>
      </c>
      <c r="AD557" s="110" t="s">
        <v>0</v>
      </c>
      <c r="AE557" s="110" t="s">
        <v>0</v>
      </c>
      <c r="AF557" s="110">
        <f t="shared" si="41"/>
        <v>0</v>
      </c>
      <c r="AG557" s="92"/>
      <c r="AH557" s="111">
        <v>505000</v>
      </c>
      <c r="AI557" s="111">
        <v>0</v>
      </c>
      <c r="AJ557" s="111">
        <v>0</v>
      </c>
      <c r="AK557" s="111">
        <f>SUM(Tableau8[[#This Row],[Terrain
(a)]:[Construction
(b)]])</f>
        <v>0</v>
      </c>
      <c r="AL557" s="95"/>
      <c r="AM557" s="147" t="s">
        <v>1137</v>
      </c>
      <c r="AN557" s="157" t="s">
        <v>421</v>
      </c>
      <c r="AO557" s="97">
        <v>40724</v>
      </c>
      <c r="AP557" s="158" t="s">
        <v>0</v>
      </c>
      <c r="AQ557" s="113" t="s">
        <v>0</v>
      </c>
      <c r="AR557" s="100"/>
      <c r="AS557" s="101"/>
      <c r="AT557" s="102"/>
      <c r="AU557" s="103"/>
      <c r="AV557" s="104"/>
      <c r="AW557" s="105"/>
      <c r="AX557" s="106"/>
      <c r="AY557" s="106"/>
      <c r="AZ557" s="106"/>
      <c r="BA557" s="106"/>
      <c r="BB557" s="103"/>
      <c r="BC557" s="106"/>
      <c r="BD557" s="106"/>
      <c r="BE557" s="106"/>
      <c r="BF557" s="106"/>
      <c r="BG557" s="106"/>
      <c r="BH557" s="106"/>
      <c r="BI557" s="106"/>
    </row>
    <row r="558" spans="1:61" ht="13.5" hidden="1" customHeight="1" thickBot="1" x14ac:dyDescent="0.25">
      <c r="A558" s="82"/>
      <c r="B558" s="83"/>
      <c r="C558" s="153" t="s">
        <v>1123</v>
      </c>
      <c r="D558" s="153" t="s">
        <v>71</v>
      </c>
      <c r="E558" s="84" t="s">
        <v>0</v>
      </c>
      <c r="F558" s="85" t="s">
        <v>1138</v>
      </c>
      <c r="G558" s="86" t="s">
        <v>1139</v>
      </c>
      <c r="H558" s="153" t="s">
        <v>404</v>
      </c>
      <c r="I558" s="157" t="s">
        <v>404</v>
      </c>
      <c r="J558" s="113" t="s">
        <v>0</v>
      </c>
      <c r="K558" s="154">
        <v>5.5</v>
      </c>
      <c r="L558" s="88"/>
      <c r="M558" s="110">
        <v>128.19999999999999</v>
      </c>
      <c r="N558" s="110">
        <v>114.7</v>
      </c>
      <c r="O558" s="110" t="s">
        <v>0</v>
      </c>
      <c r="P558" s="110">
        <v>3</v>
      </c>
      <c r="Q558" s="110" t="s">
        <v>0</v>
      </c>
      <c r="R558" s="108">
        <f>SUM(Tableau8[[#This Row],[Indicative
     /PPE]:[Autre]])</f>
        <v>245.89999999999998</v>
      </c>
      <c r="S558" s="110" t="s">
        <v>0</v>
      </c>
      <c r="T558" s="110" t="s">
        <v>0</v>
      </c>
      <c r="U558" s="110" t="s">
        <v>0</v>
      </c>
      <c r="V558" s="110" t="s">
        <v>0</v>
      </c>
      <c r="W558" s="110" t="s">
        <v>0</v>
      </c>
      <c r="X558" s="109">
        <f t="shared" si="40"/>
        <v>0</v>
      </c>
      <c r="Y558" s="89" t="s">
        <v>0</v>
      </c>
      <c r="Z558" s="89" t="s">
        <v>0</v>
      </c>
      <c r="AA558" s="89" t="s">
        <v>0</v>
      </c>
      <c r="AB558" s="91" t="s">
        <v>0</v>
      </c>
      <c r="AC558" s="110" t="s">
        <v>0</v>
      </c>
      <c r="AD558" s="110" t="s">
        <v>0</v>
      </c>
      <c r="AE558" s="110" t="s">
        <v>0</v>
      </c>
      <c r="AF558" s="110">
        <f t="shared" si="41"/>
        <v>0</v>
      </c>
      <c r="AG558" s="92"/>
      <c r="AH558" s="111">
        <v>595000</v>
      </c>
      <c r="AI558" s="111">
        <v>0</v>
      </c>
      <c r="AJ558" s="111">
        <v>0</v>
      </c>
      <c r="AK558" s="111">
        <f>SUM(Tableau8[[#This Row],[Terrain
(a)]:[Construction
(b)]])</f>
        <v>0</v>
      </c>
      <c r="AL558" s="95"/>
      <c r="AM558" s="147" t="s">
        <v>1140</v>
      </c>
      <c r="AN558" s="157" t="s">
        <v>421</v>
      </c>
      <c r="AO558" s="97">
        <v>40739</v>
      </c>
      <c r="AP558" s="158" t="s">
        <v>0</v>
      </c>
      <c r="AQ558" s="113" t="s">
        <v>0</v>
      </c>
      <c r="AR558" s="100"/>
      <c r="AS558" s="101"/>
      <c r="AT558" s="102"/>
      <c r="AU558" s="103"/>
      <c r="AV558" s="104"/>
      <c r="AW558" s="105"/>
      <c r="AX558" s="106"/>
      <c r="AY558" s="106"/>
      <c r="AZ558" s="106"/>
      <c r="BA558" s="106"/>
      <c r="BB558" s="103"/>
      <c r="BC558" s="106"/>
      <c r="BD558" s="106"/>
      <c r="BE558" s="106"/>
      <c r="BF558" s="106"/>
      <c r="BG558" s="106"/>
      <c r="BH558" s="106"/>
      <c r="BI558" s="106"/>
    </row>
    <row r="559" spans="1:61" ht="13.5" hidden="1" customHeight="1" thickBot="1" x14ac:dyDescent="0.25">
      <c r="A559" s="82"/>
      <c r="B559" s="83"/>
      <c r="C559" s="153" t="s">
        <v>1123</v>
      </c>
      <c r="D559" s="153" t="s">
        <v>71</v>
      </c>
      <c r="E559" s="84" t="s">
        <v>0</v>
      </c>
      <c r="F559" s="85" t="s">
        <v>1141</v>
      </c>
      <c r="G559" s="86" t="s">
        <v>1142</v>
      </c>
      <c r="H559" s="153" t="s">
        <v>630</v>
      </c>
      <c r="I559" s="157" t="s">
        <v>219</v>
      </c>
      <c r="J559" s="113" t="s">
        <v>0</v>
      </c>
      <c r="K559" s="154" t="s">
        <v>0</v>
      </c>
      <c r="L559" s="88"/>
      <c r="M559" s="110" t="s">
        <v>0</v>
      </c>
      <c r="N559" s="110" t="s">
        <v>0</v>
      </c>
      <c r="O559" s="110" t="s">
        <v>0</v>
      </c>
      <c r="P559" s="110" t="s">
        <v>0</v>
      </c>
      <c r="Q559" s="110" t="s">
        <v>0</v>
      </c>
      <c r="R559" s="108">
        <f>SUM(Tableau8[[#This Row],[Indicative
     /PPE]:[Autre]])</f>
        <v>0</v>
      </c>
      <c r="S559" s="110" t="s">
        <v>0</v>
      </c>
      <c r="T559" s="110" t="s">
        <v>0</v>
      </c>
      <c r="U559" s="110" t="s">
        <v>0</v>
      </c>
      <c r="V559" s="110" t="s">
        <v>0</v>
      </c>
      <c r="W559" s="110" t="s">
        <v>0</v>
      </c>
      <c r="X559" s="109">
        <f t="shared" si="40"/>
        <v>0</v>
      </c>
      <c r="Y559" s="89" t="s">
        <v>0</v>
      </c>
      <c r="Z559" s="89" t="s">
        <v>0</v>
      </c>
      <c r="AA559" s="89" t="s">
        <v>0</v>
      </c>
      <c r="AB559" s="91" t="s">
        <v>0</v>
      </c>
      <c r="AC559" s="110" t="s">
        <v>0</v>
      </c>
      <c r="AD559" s="110" t="s">
        <v>0</v>
      </c>
      <c r="AE559" s="110" t="s">
        <v>0</v>
      </c>
      <c r="AF559" s="110">
        <f t="shared" si="41"/>
        <v>0</v>
      </c>
      <c r="AG559" s="92"/>
      <c r="AH559" s="111">
        <v>35000</v>
      </c>
      <c r="AI559" s="111">
        <v>0</v>
      </c>
      <c r="AJ559" s="111">
        <v>0</v>
      </c>
      <c r="AK559" s="111">
        <f>SUM(Tableau8[[#This Row],[Terrain
(a)]:[Construction
(b)]])</f>
        <v>0</v>
      </c>
      <c r="AL559" s="95"/>
      <c r="AM559" s="147" t="s">
        <v>1134</v>
      </c>
      <c r="AN559" s="157" t="s">
        <v>421</v>
      </c>
      <c r="AO559" s="97">
        <v>41913</v>
      </c>
      <c r="AP559" s="158" t="s">
        <v>0</v>
      </c>
      <c r="AQ559" s="113" t="s">
        <v>0</v>
      </c>
      <c r="AR559" s="100"/>
      <c r="AS559" s="101"/>
      <c r="AT559" s="102"/>
      <c r="AU559" s="103"/>
      <c r="AV559" s="104"/>
      <c r="AW559" s="105"/>
      <c r="AX559" s="106"/>
      <c r="AY559" s="106"/>
      <c r="AZ559" s="106"/>
      <c r="BA559" s="106"/>
      <c r="BB559" s="103"/>
      <c r="BC559" s="106"/>
      <c r="BD559" s="106"/>
      <c r="BE559" s="106"/>
      <c r="BF559" s="106"/>
      <c r="BG559" s="106"/>
      <c r="BH559" s="106"/>
      <c r="BI559" s="106"/>
    </row>
    <row r="560" spans="1:61" ht="13.5" hidden="1" customHeight="1" thickBot="1" x14ac:dyDescent="0.25">
      <c r="A560" s="82"/>
      <c r="B560" s="83"/>
      <c r="C560" s="153" t="s">
        <v>1123</v>
      </c>
      <c r="D560" s="153" t="s">
        <v>71</v>
      </c>
      <c r="E560" s="84" t="s">
        <v>0</v>
      </c>
      <c r="F560" s="85" t="s">
        <v>1143</v>
      </c>
      <c r="G560" s="86" t="s">
        <v>1144</v>
      </c>
      <c r="H560" s="153" t="s">
        <v>703</v>
      </c>
      <c r="I560" s="157" t="s">
        <v>219</v>
      </c>
      <c r="J560" s="113" t="s">
        <v>0</v>
      </c>
      <c r="K560" s="154" t="s">
        <v>0</v>
      </c>
      <c r="L560" s="88"/>
      <c r="M560" s="110" t="s">
        <v>0</v>
      </c>
      <c r="N560" s="110" t="s">
        <v>0</v>
      </c>
      <c r="O560" s="110" t="s">
        <v>0</v>
      </c>
      <c r="P560" s="110" t="s">
        <v>0</v>
      </c>
      <c r="Q560" s="110" t="s">
        <v>0</v>
      </c>
      <c r="R560" s="108">
        <f>SUM(Tableau8[[#This Row],[Indicative
     /PPE]:[Autre]])</f>
        <v>0</v>
      </c>
      <c r="S560" s="110" t="s">
        <v>0</v>
      </c>
      <c r="T560" s="110" t="s">
        <v>0</v>
      </c>
      <c r="U560" s="110" t="s">
        <v>0</v>
      </c>
      <c r="V560" s="110" t="s">
        <v>0</v>
      </c>
      <c r="W560" s="110" t="s">
        <v>0</v>
      </c>
      <c r="X560" s="109">
        <f t="shared" si="40"/>
        <v>0</v>
      </c>
      <c r="Y560" s="89" t="s">
        <v>0</v>
      </c>
      <c r="Z560" s="89" t="s">
        <v>0</v>
      </c>
      <c r="AA560" s="89" t="s">
        <v>0</v>
      </c>
      <c r="AB560" s="91" t="s">
        <v>0</v>
      </c>
      <c r="AC560" s="110" t="s">
        <v>0</v>
      </c>
      <c r="AD560" s="110" t="s">
        <v>0</v>
      </c>
      <c r="AE560" s="110" t="s">
        <v>0</v>
      </c>
      <c r="AF560" s="110">
        <f t="shared" si="41"/>
        <v>0</v>
      </c>
      <c r="AG560" s="92"/>
      <c r="AH560" s="111">
        <v>29000</v>
      </c>
      <c r="AI560" s="111">
        <v>0</v>
      </c>
      <c r="AJ560" s="111">
        <v>0</v>
      </c>
      <c r="AK560" s="111">
        <f>SUM(Tableau8[[#This Row],[Terrain
(a)]:[Construction
(b)]])</f>
        <v>0</v>
      </c>
      <c r="AL560" s="95"/>
      <c r="AM560" s="147" t="s">
        <v>1131</v>
      </c>
      <c r="AN560" s="157" t="s">
        <v>421</v>
      </c>
      <c r="AO560" s="97">
        <v>40724</v>
      </c>
      <c r="AP560" s="158" t="s">
        <v>0</v>
      </c>
      <c r="AQ560" s="113" t="s">
        <v>0</v>
      </c>
      <c r="AR560" s="100"/>
      <c r="AS560" s="101"/>
      <c r="AT560" s="102"/>
      <c r="AU560" s="103"/>
      <c r="AV560" s="104"/>
      <c r="AW560" s="105"/>
      <c r="AX560" s="106"/>
      <c r="AY560" s="106"/>
      <c r="AZ560" s="106"/>
      <c r="BA560" s="106"/>
      <c r="BB560" s="103"/>
      <c r="BC560" s="106"/>
      <c r="BD560" s="106"/>
      <c r="BE560" s="106"/>
      <c r="BF560" s="106"/>
      <c r="BG560" s="106"/>
      <c r="BH560" s="106"/>
      <c r="BI560" s="106"/>
    </row>
    <row r="561" spans="1:61" ht="13.5" hidden="1" customHeight="1" thickBot="1" x14ac:dyDescent="0.25">
      <c r="A561" s="82"/>
      <c r="B561" s="83"/>
      <c r="C561" s="153" t="s">
        <v>1123</v>
      </c>
      <c r="D561" s="153" t="s">
        <v>71</v>
      </c>
      <c r="E561" s="84" t="s">
        <v>0</v>
      </c>
      <c r="F561" s="85" t="s">
        <v>1145</v>
      </c>
      <c r="G561" s="86" t="s">
        <v>1146</v>
      </c>
      <c r="H561" s="153" t="s">
        <v>703</v>
      </c>
      <c r="I561" s="157" t="s">
        <v>219</v>
      </c>
      <c r="J561" s="113" t="s">
        <v>0</v>
      </c>
      <c r="K561" s="154" t="s">
        <v>0</v>
      </c>
      <c r="L561" s="88"/>
      <c r="M561" s="110" t="s">
        <v>0</v>
      </c>
      <c r="N561" s="110" t="s">
        <v>0</v>
      </c>
      <c r="O561" s="110" t="s">
        <v>0</v>
      </c>
      <c r="P561" s="110" t="s">
        <v>0</v>
      </c>
      <c r="Q561" s="110" t="s">
        <v>0</v>
      </c>
      <c r="R561" s="108">
        <f>SUM(Tableau8[[#This Row],[Indicative
     /PPE]:[Autre]])</f>
        <v>0</v>
      </c>
      <c r="S561" s="110" t="s">
        <v>0</v>
      </c>
      <c r="T561" s="110" t="s">
        <v>0</v>
      </c>
      <c r="U561" s="110" t="s">
        <v>0</v>
      </c>
      <c r="V561" s="110" t="s">
        <v>0</v>
      </c>
      <c r="W561" s="110" t="s">
        <v>0</v>
      </c>
      <c r="X561" s="109">
        <f t="shared" si="40"/>
        <v>0</v>
      </c>
      <c r="Y561" s="89" t="s">
        <v>0</v>
      </c>
      <c r="Z561" s="89" t="s">
        <v>0</v>
      </c>
      <c r="AA561" s="89" t="s">
        <v>0</v>
      </c>
      <c r="AB561" s="91" t="s">
        <v>0</v>
      </c>
      <c r="AC561" s="110" t="s">
        <v>0</v>
      </c>
      <c r="AD561" s="110" t="s">
        <v>0</v>
      </c>
      <c r="AE561" s="110" t="s">
        <v>0</v>
      </c>
      <c r="AF561" s="110">
        <f t="shared" si="41"/>
        <v>0</v>
      </c>
      <c r="AG561" s="92"/>
      <c r="AH561" s="111">
        <v>29000</v>
      </c>
      <c r="AI561" s="111">
        <v>0</v>
      </c>
      <c r="AJ561" s="111">
        <v>0</v>
      </c>
      <c r="AK561" s="111">
        <f>SUM(Tableau8[[#This Row],[Terrain
(a)]:[Construction
(b)]])</f>
        <v>0</v>
      </c>
      <c r="AL561" s="95"/>
      <c r="AM561" s="147" t="s">
        <v>1126</v>
      </c>
      <c r="AN561" s="157" t="s">
        <v>421</v>
      </c>
      <c r="AO561" s="97">
        <v>40724</v>
      </c>
      <c r="AP561" s="158" t="s">
        <v>0</v>
      </c>
      <c r="AQ561" s="113" t="s">
        <v>0</v>
      </c>
      <c r="AR561" s="100"/>
      <c r="AS561" s="101"/>
      <c r="AT561" s="102"/>
      <c r="AU561" s="103"/>
      <c r="AV561" s="104"/>
      <c r="AW561" s="105"/>
      <c r="AX561" s="106"/>
      <c r="AY561" s="106"/>
      <c r="AZ561" s="106"/>
      <c r="BA561" s="106"/>
      <c r="BB561" s="103"/>
      <c r="BC561" s="106"/>
      <c r="BD561" s="106"/>
      <c r="BE561" s="106"/>
      <c r="BF561" s="106"/>
      <c r="BG561" s="106"/>
      <c r="BH561" s="106"/>
      <c r="BI561" s="106"/>
    </row>
    <row r="562" spans="1:61" ht="13.5" hidden="1" customHeight="1" thickBot="1" x14ac:dyDescent="0.25">
      <c r="A562" s="82"/>
      <c r="B562" s="83"/>
      <c r="C562" s="153" t="s">
        <v>1123</v>
      </c>
      <c r="D562" s="153" t="s">
        <v>71</v>
      </c>
      <c r="E562" s="84" t="s">
        <v>0</v>
      </c>
      <c r="F562" s="85" t="s">
        <v>1147</v>
      </c>
      <c r="G562" s="86" t="s">
        <v>1148</v>
      </c>
      <c r="H562" s="153" t="s">
        <v>703</v>
      </c>
      <c r="I562" s="157" t="s">
        <v>219</v>
      </c>
      <c r="J562" s="113" t="s">
        <v>0</v>
      </c>
      <c r="K562" s="154" t="s">
        <v>0</v>
      </c>
      <c r="L562" s="88"/>
      <c r="M562" s="110" t="s">
        <v>0</v>
      </c>
      <c r="N562" s="110" t="s">
        <v>0</v>
      </c>
      <c r="O562" s="110" t="s">
        <v>0</v>
      </c>
      <c r="P562" s="110" t="s">
        <v>0</v>
      </c>
      <c r="Q562" s="110" t="s">
        <v>0</v>
      </c>
      <c r="R562" s="108">
        <f>SUM(Tableau8[[#This Row],[Indicative
     /PPE]:[Autre]])</f>
        <v>0</v>
      </c>
      <c r="S562" s="110" t="s">
        <v>0</v>
      </c>
      <c r="T562" s="110" t="s">
        <v>0</v>
      </c>
      <c r="U562" s="110" t="s">
        <v>0</v>
      </c>
      <c r="V562" s="110" t="s">
        <v>0</v>
      </c>
      <c r="W562" s="110" t="s">
        <v>0</v>
      </c>
      <c r="X562" s="109">
        <f t="shared" si="40"/>
        <v>0</v>
      </c>
      <c r="Y562" s="89" t="s">
        <v>0</v>
      </c>
      <c r="Z562" s="89" t="s">
        <v>0</v>
      </c>
      <c r="AA562" s="89" t="s">
        <v>0</v>
      </c>
      <c r="AB562" s="91" t="s">
        <v>0</v>
      </c>
      <c r="AC562" s="110" t="s">
        <v>0</v>
      </c>
      <c r="AD562" s="110" t="s">
        <v>0</v>
      </c>
      <c r="AE562" s="110" t="s">
        <v>0</v>
      </c>
      <c r="AF562" s="110">
        <f t="shared" si="41"/>
        <v>0</v>
      </c>
      <c r="AG562" s="92"/>
      <c r="AH562" s="111">
        <v>29000</v>
      </c>
      <c r="AI562" s="111">
        <v>0</v>
      </c>
      <c r="AJ562" s="111">
        <v>0</v>
      </c>
      <c r="AK562" s="111">
        <f>SUM(Tableau8[[#This Row],[Terrain
(a)]:[Construction
(b)]])</f>
        <v>0</v>
      </c>
      <c r="AL562" s="95"/>
      <c r="AM562" s="147" t="s">
        <v>1126</v>
      </c>
      <c r="AN562" s="157" t="s">
        <v>421</v>
      </c>
      <c r="AO562" s="97">
        <v>40724</v>
      </c>
      <c r="AP562" s="158" t="s">
        <v>0</v>
      </c>
      <c r="AQ562" s="113" t="s">
        <v>0</v>
      </c>
      <c r="AR562" s="100"/>
      <c r="AS562" s="101"/>
      <c r="AT562" s="102"/>
      <c r="AU562" s="103"/>
      <c r="AV562" s="104"/>
      <c r="AW562" s="105"/>
      <c r="AX562" s="106"/>
      <c r="AY562" s="106"/>
      <c r="AZ562" s="106"/>
      <c r="BA562" s="106"/>
      <c r="BB562" s="103"/>
      <c r="BC562" s="106"/>
      <c r="BD562" s="106"/>
      <c r="BE562" s="106"/>
      <c r="BF562" s="106"/>
      <c r="BG562" s="106"/>
      <c r="BH562" s="106"/>
      <c r="BI562" s="106"/>
    </row>
    <row r="563" spans="1:61" ht="13.5" hidden="1" customHeight="1" thickBot="1" x14ac:dyDescent="0.25">
      <c r="A563" s="82"/>
      <c r="B563" s="83"/>
      <c r="C563" s="153" t="s">
        <v>1123</v>
      </c>
      <c r="D563" s="153" t="s">
        <v>71</v>
      </c>
      <c r="E563" s="84" t="s">
        <v>0</v>
      </c>
      <c r="F563" s="85" t="s">
        <v>1149</v>
      </c>
      <c r="G563" s="86" t="s">
        <v>1150</v>
      </c>
      <c r="H563" s="153" t="s">
        <v>703</v>
      </c>
      <c r="I563" s="157" t="s">
        <v>219</v>
      </c>
      <c r="J563" s="113" t="s">
        <v>0</v>
      </c>
      <c r="K563" s="154" t="s">
        <v>0</v>
      </c>
      <c r="L563" s="88"/>
      <c r="M563" s="110" t="s">
        <v>0</v>
      </c>
      <c r="N563" s="110" t="s">
        <v>0</v>
      </c>
      <c r="O563" s="110" t="s">
        <v>0</v>
      </c>
      <c r="P563" s="110" t="s">
        <v>0</v>
      </c>
      <c r="Q563" s="110" t="s">
        <v>0</v>
      </c>
      <c r="R563" s="108">
        <f>SUM(Tableau8[[#This Row],[Indicative
     /PPE]:[Autre]])</f>
        <v>0</v>
      </c>
      <c r="S563" s="110" t="s">
        <v>0</v>
      </c>
      <c r="T563" s="110" t="s">
        <v>0</v>
      </c>
      <c r="U563" s="110" t="s">
        <v>0</v>
      </c>
      <c r="V563" s="110" t="s">
        <v>0</v>
      </c>
      <c r="W563" s="110" t="s">
        <v>0</v>
      </c>
      <c r="X563" s="109">
        <f t="shared" si="40"/>
        <v>0</v>
      </c>
      <c r="Y563" s="89" t="s">
        <v>0</v>
      </c>
      <c r="Z563" s="89" t="s">
        <v>0</v>
      </c>
      <c r="AA563" s="89" t="s">
        <v>0</v>
      </c>
      <c r="AB563" s="91" t="s">
        <v>0</v>
      </c>
      <c r="AC563" s="110" t="s">
        <v>0</v>
      </c>
      <c r="AD563" s="110" t="s">
        <v>0</v>
      </c>
      <c r="AE563" s="110" t="s">
        <v>0</v>
      </c>
      <c r="AF563" s="110">
        <f t="shared" si="41"/>
        <v>0</v>
      </c>
      <c r="AG563" s="92"/>
      <c r="AH563" s="111">
        <v>29000</v>
      </c>
      <c r="AI563" s="111">
        <v>0</v>
      </c>
      <c r="AJ563" s="111">
        <v>0</v>
      </c>
      <c r="AK563" s="111">
        <f>SUM(Tableau8[[#This Row],[Terrain
(a)]:[Construction
(b)]])</f>
        <v>0</v>
      </c>
      <c r="AL563" s="95"/>
      <c r="AM563" s="147" t="s">
        <v>1137</v>
      </c>
      <c r="AN563" s="157" t="s">
        <v>421</v>
      </c>
      <c r="AO563" s="97">
        <v>40724</v>
      </c>
      <c r="AP563" s="158" t="s">
        <v>0</v>
      </c>
      <c r="AQ563" s="113" t="s">
        <v>0</v>
      </c>
      <c r="AR563" s="100"/>
      <c r="AS563" s="101"/>
      <c r="AT563" s="102"/>
      <c r="AU563" s="103"/>
      <c r="AV563" s="104"/>
      <c r="AW563" s="105"/>
      <c r="AX563" s="106"/>
      <c r="AY563" s="106"/>
      <c r="AZ563" s="106"/>
      <c r="BA563" s="106"/>
      <c r="BB563" s="103"/>
      <c r="BC563" s="106"/>
      <c r="BD563" s="106"/>
      <c r="BE563" s="106"/>
      <c r="BF563" s="106"/>
      <c r="BG563" s="106"/>
      <c r="BH563" s="106"/>
      <c r="BI563" s="106"/>
    </row>
    <row r="564" spans="1:61" ht="13.5" hidden="1" customHeight="1" thickBot="1" x14ac:dyDescent="0.25">
      <c r="A564" s="82"/>
      <c r="B564" s="83"/>
      <c r="C564" s="153" t="s">
        <v>1123</v>
      </c>
      <c r="D564" s="153" t="s">
        <v>71</v>
      </c>
      <c r="E564" s="84" t="s">
        <v>0</v>
      </c>
      <c r="F564" s="85" t="s">
        <v>1151</v>
      </c>
      <c r="G564" s="86" t="s">
        <v>1152</v>
      </c>
      <c r="H564" s="153" t="s">
        <v>703</v>
      </c>
      <c r="I564" s="157" t="s">
        <v>219</v>
      </c>
      <c r="J564" s="113" t="s">
        <v>0</v>
      </c>
      <c r="K564" s="154" t="s">
        <v>0</v>
      </c>
      <c r="L564" s="88"/>
      <c r="M564" s="110" t="s">
        <v>0</v>
      </c>
      <c r="N564" s="110" t="s">
        <v>0</v>
      </c>
      <c r="O564" s="110" t="s">
        <v>0</v>
      </c>
      <c r="P564" s="110" t="s">
        <v>0</v>
      </c>
      <c r="Q564" s="110" t="s">
        <v>0</v>
      </c>
      <c r="R564" s="108">
        <f>SUM(Tableau8[[#This Row],[Indicative
     /PPE]:[Autre]])</f>
        <v>0</v>
      </c>
      <c r="S564" s="110" t="s">
        <v>0</v>
      </c>
      <c r="T564" s="110" t="s">
        <v>0</v>
      </c>
      <c r="U564" s="110" t="s">
        <v>0</v>
      </c>
      <c r="V564" s="110" t="s">
        <v>0</v>
      </c>
      <c r="W564" s="110" t="s">
        <v>0</v>
      </c>
      <c r="X564" s="109">
        <f t="shared" si="40"/>
        <v>0</v>
      </c>
      <c r="Y564" s="89" t="s">
        <v>0</v>
      </c>
      <c r="Z564" s="89" t="s">
        <v>0</v>
      </c>
      <c r="AA564" s="89" t="s">
        <v>0</v>
      </c>
      <c r="AB564" s="91" t="s">
        <v>0</v>
      </c>
      <c r="AC564" s="110" t="s">
        <v>0</v>
      </c>
      <c r="AD564" s="110" t="s">
        <v>0</v>
      </c>
      <c r="AE564" s="110" t="s">
        <v>0</v>
      </c>
      <c r="AF564" s="110">
        <f t="shared" si="41"/>
        <v>0</v>
      </c>
      <c r="AG564" s="92"/>
      <c r="AH564" s="111">
        <v>29000</v>
      </c>
      <c r="AI564" s="111">
        <v>0</v>
      </c>
      <c r="AJ564" s="111">
        <v>0</v>
      </c>
      <c r="AK564" s="111">
        <f>SUM(Tableau8[[#This Row],[Terrain
(a)]:[Construction
(b)]])</f>
        <v>0</v>
      </c>
      <c r="AL564" s="95"/>
      <c r="AM564" s="147" t="s">
        <v>1140</v>
      </c>
      <c r="AN564" s="157" t="s">
        <v>421</v>
      </c>
      <c r="AO564" s="97">
        <v>40739</v>
      </c>
      <c r="AP564" s="158" t="s">
        <v>0</v>
      </c>
      <c r="AQ564" s="113" t="s">
        <v>0</v>
      </c>
      <c r="AR564" s="100"/>
      <c r="AS564" s="101"/>
      <c r="AT564" s="102"/>
      <c r="AU564" s="103"/>
      <c r="AV564" s="104"/>
      <c r="AW564" s="105"/>
      <c r="AX564" s="106"/>
      <c r="AY564" s="106"/>
      <c r="AZ564" s="106"/>
      <c r="BA564" s="106"/>
      <c r="BB564" s="103"/>
      <c r="BC564" s="106"/>
      <c r="BD564" s="106"/>
      <c r="BE564" s="106"/>
      <c r="BF564" s="106"/>
      <c r="BG564" s="106"/>
      <c r="BH564" s="106"/>
      <c r="BI564" s="106"/>
    </row>
    <row r="565" spans="1:61" ht="13.5" hidden="1" customHeight="1" thickBot="1" x14ac:dyDescent="0.25">
      <c r="A565" s="82"/>
      <c r="B565" s="83"/>
      <c r="C565" s="153" t="s">
        <v>1123</v>
      </c>
      <c r="D565" s="153" t="s">
        <v>71</v>
      </c>
      <c r="E565" s="84" t="s">
        <v>0</v>
      </c>
      <c r="F565" s="85" t="s">
        <v>1153</v>
      </c>
      <c r="G565" s="86" t="s">
        <v>1154</v>
      </c>
      <c r="H565" s="153" t="s">
        <v>703</v>
      </c>
      <c r="I565" s="157" t="s">
        <v>219</v>
      </c>
      <c r="J565" s="113" t="s">
        <v>0</v>
      </c>
      <c r="K565" s="154" t="s">
        <v>0</v>
      </c>
      <c r="L565" s="88"/>
      <c r="M565" s="110" t="s">
        <v>0</v>
      </c>
      <c r="N565" s="110" t="s">
        <v>0</v>
      </c>
      <c r="O565" s="110" t="s">
        <v>0</v>
      </c>
      <c r="P565" s="110" t="s">
        <v>0</v>
      </c>
      <c r="Q565" s="110" t="s">
        <v>0</v>
      </c>
      <c r="R565" s="108">
        <f>SUM(Tableau8[[#This Row],[Indicative
     /PPE]:[Autre]])</f>
        <v>0</v>
      </c>
      <c r="S565" s="110" t="s">
        <v>0</v>
      </c>
      <c r="T565" s="110" t="s">
        <v>0</v>
      </c>
      <c r="U565" s="110" t="s">
        <v>0</v>
      </c>
      <c r="V565" s="110" t="s">
        <v>0</v>
      </c>
      <c r="W565" s="110" t="s">
        <v>0</v>
      </c>
      <c r="X565" s="109">
        <f t="shared" si="40"/>
        <v>0</v>
      </c>
      <c r="Y565" s="123" t="s">
        <v>0</v>
      </c>
      <c r="Z565" s="120" t="s">
        <v>0</v>
      </c>
      <c r="AA565" s="120" t="s">
        <v>0</v>
      </c>
      <c r="AB565" s="122" t="s">
        <v>0</v>
      </c>
      <c r="AC565" s="163" t="s">
        <v>0</v>
      </c>
      <c r="AD565" s="110" t="s">
        <v>0</v>
      </c>
      <c r="AE565" s="110" t="s">
        <v>0</v>
      </c>
      <c r="AF565" s="110">
        <f t="shared" si="41"/>
        <v>0</v>
      </c>
      <c r="AG565" s="92"/>
      <c r="AH565" s="111">
        <v>31000</v>
      </c>
      <c r="AI565" s="111">
        <v>0</v>
      </c>
      <c r="AJ565" s="111">
        <v>0</v>
      </c>
      <c r="AK565" s="111">
        <f>SUM(Tableau8[[#This Row],[Terrain
(a)]:[Construction
(b)]])</f>
        <v>0</v>
      </c>
      <c r="AL565" s="95"/>
      <c r="AM565" s="147" t="s">
        <v>1140</v>
      </c>
      <c r="AN565" s="157" t="s">
        <v>421</v>
      </c>
      <c r="AO565" s="97">
        <v>40739</v>
      </c>
      <c r="AP565" s="158" t="s">
        <v>0</v>
      </c>
      <c r="AQ565" s="113" t="s">
        <v>0</v>
      </c>
      <c r="AR565" s="100"/>
      <c r="AS565" s="131"/>
      <c r="AT565" s="132"/>
      <c r="AU565" s="132"/>
      <c r="AV565" s="133"/>
      <c r="AW565" s="116"/>
      <c r="AX565" s="134"/>
      <c r="AY565" s="134"/>
      <c r="AZ565" s="134"/>
      <c r="BA565" s="134"/>
      <c r="BB565" s="132"/>
      <c r="BC565" s="134"/>
      <c r="BD565" s="134"/>
      <c r="BE565" s="134"/>
      <c r="BF565" s="134"/>
      <c r="BG565" s="134"/>
      <c r="BH565" s="134"/>
      <c r="BI565" s="134"/>
    </row>
    <row r="566" spans="1:61" ht="13.5" customHeight="1" thickBot="1" x14ac:dyDescent="0.25">
      <c r="A566" s="82"/>
      <c r="B566" s="83"/>
      <c r="C566" s="187" t="str">
        <f>[1]SlC!AH43</f>
        <v>Sur la Cluse</v>
      </c>
      <c r="D566" s="187" t="str">
        <f>[1]SlC!AH44</f>
        <v>La Chaux-de-Fonds</v>
      </c>
      <c r="E566" s="187" t="str">
        <f>[1]SlC!AH42</f>
        <v>-</v>
      </c>
      <c r="F566" s="187" t="str">
        <f>[1]SlC!A41</f>
        <v>0065-01</v>
      </c>
      <c r="G566" s="188" t="str">
        <f>[1]SlC!B41</f>
        <v>-</v>
      </c>
      <c r="H566" s="187" t="str">
        <f>[1]SlC!C41</f>
        <v>Villa individuelle</v>
      </c>
      <c r="I566" s="177">
        <v>2</v>
      </c>
      <c r="J566" s="177" t="s">
        <v>0</v>
      </c>
      <c r="K566" s="262" t="s">
        <v>0</v>
      </c>
      <c r="L566" s="88"/>
      <c r="M566" s="196" t="s">
        <v>0</v>
      </c>
      <c r="N566" s="196" t="s">
        <v>0</v>
      </c>
      <c r="O566" s="196" t="s">
        <v>0</v>
      </c>
      <c r="P566" s="196" t="s">
        <v>0</v>
      </c>
      <c r="Q566" s="196" t="s">
        <v>0</v>
      </c>
      <c r="R566" s="197">
        <f>SUM(Tableau8[[#This Row],[Indicative
     /PPE]:[Autre]])</f>
        <v>0</v>
      </c>
      <c r="S566" s="196">
        <f>[1]SlC!F41</f>
        <v>394</v>
      </c>
      <c r="T566" s="196">
        <f>[1]SlC!G41</f>
        <v>0</v>
      </c>
      <c r="U566" s="196">
        <f>[1]SlC!H41</f>
        <v>0</v>
      </c>
      <c r="V566" s="196">
        <f>[1]SlC!I41</f>
        <v>0</v>
      </c>
      <c r="W566" s="196">
        <f>[1]SlC!J41</f>
        <v>0</v>
      </c>
      <c r="X566" s="198">
        <f t="shared" si="40"/>
        <v>394</v>
      </c>
      <c r="Y566" s="89" t="s">
        <v>0</v>
      </c>
      <c r="Z566" s="89" t="s">
        <v>0</v>
      </c>
      <c r="AA566" s="89" t="s">
        <v>0</v>
      </c>
      <c r="AB566" s="91" t="s">
        <v>0</v>
      </c>
      <c r="AC566" s="89">
        <f>[1]SlC!L41</f>
        <v>0</v>
      </c>
      <c r="AD566" s="196">
        <f>[1]SlC!M41</f>
        <v>0</v>
      </c>
      <c r="AE566" s="196">
        <f>[1]SlC!N41</f>
        <v>0</v>
      </c>
      <c r="AF566" s="199">
        <f t="shared" si="41"/>
        <v>0</v>
      </c>
      <c r="AG566" s="92"/>
      <c r="AH566" s="200">
        <v>0</v>
      </c>
      <c r="AI566" s="200">
        <f>[1]SlC!P41</f>
        <v>120000</v>
      </c>
      <c r="AJ566" s="200">
        <f>[1]SlC!Q41</f>
        <v>704000</v>
      </c>
      <c r="AK566" s="200">
        <f>SUM(Tableau8[[#This Row],[Terrain
(a)]:[Construction
(b)]])</f>
        <v>824000</v>
      </c>
      <c r="AL566" s="95"/>
      <c r="AM566" s="263" t="str">
        <f>[1]SlC!S41</f>
        <v>Gloor Mélanie</v>
      </c>
      <c r="AN566" s="177" t="str">
        <f>[1]SlC!U41</f>
        <v>Réservé</v>
      </c>
      <c r="AO566" s="203">
        <f>[1]SlC!V41</f>
        <v>43378</v>
      </c>
      <c r="AP566" s="204" t="s">
        <v>0</v>
      </c>
      <c r="AQ566" s="205" t="str">
        <f>[1]SlC!W41</f>
        <v>EJ prévisionnelle: aujourd'hui  + 15 mois !</v>
      </c>
      <c r="AR566" s="100"/>
      <c r="AS566" s="101" t="str">
        <f>Tableau8[[#This Row],[Adresse]]</f>
        <v>Sur la Cluse</v>
      </c>
      <c r="AT566" s="102"/>
      <c r="AU566" s="103"/>
      <c r="AV566" s="104"/>
      <c r="AW566" s="105"/>
      <c r="AX566" s="106"/>
      <c r="AY566" s="106"/>
      <c r="AZ566" s="106"/>
      <c r="BA566" s="106"/>
      <c r="BB566" s="103"/>
      <c r="BC566" s="106"/>
      <c r="BD566" s="106"/>
      <c r="BE566" s="106"/>
      <c r="BF566" s="106"/>
      <c r="BG566" s="106"/>
      <c r="BH566" s="106"/>
      <c r="BI566" s="106"/>
    </row>
    <row r="567" spans="1:61" ht="13.5" customHeight="1" thickBot="1" x14ac:dyDescent="0.25">
      <c r="A567" s="82"/>
      <c r="B567" s="83"/>
      <c r="C567" s="206" t="str">
        <f>C566</f>
        <v>Sur la Cluse</v>
      </c>
      <c r="D567" s="206" t="str">
        <f>D566</f>
        <v>La Chaux-de-Fonds</v>
      </c>
      <c r="E567" s="206" t="str">
        <f>E566</f>
        <v>-</v>
      </c>
      <c r="F567" s="85" t="str">
        <f>[1]SlC!A42</f>
        <v>0065-02</v>
      </c>
      <c r="G567" s="86" t="str">
        <f>[1]SlC!B42</f>
        <v>-</v>
      </c>
      <c r="H567" s="85" t="str">
        <f>[1]SlC!C42</f>
        <v>Villa individuelle</v>
      </c>
      <c r="I567" s="113">
        <v>2</v>
      </c>
      <c r="J567" s="86" t="str">
        <f t="shared" ref="J567:K582" si="42">J566</f>
        <v>-</v>
      </c>
      <c r="K567" s="207" t="str">
        <f t="shared" si="42"/>
        <v>-</v>
      </c>
      <c r="L567" s="88"/>
      <c r="M567" s="136" t="str">
        <f t="shared" ref="M567:Q582" si="43">M566</f>
        <v>-</v>
      </c>
      <c r="N567" s="213" t="str">
        <f t="shared" si="43"/>
        <v>-</v>
      </c>
      <c r="O567" s="213" t="str">
        <f t="shared" si="43"/>
        <v>-</v>
      </c>
      <c r="P567" s="213" t="str">
        <f t="shared" si="43"/>
        <v>-</v>
      </c>
      <c r="Q567" s="136" t="str">
        <f t="shared" si="43"/>
        <v>-</v>
      </c>
      <c r="R567" s="90">
        <f>SUM(Tableau8[[#This Row],[Indicative
     /PPE]:[Autre]])</f>
        <v>0</v>
      </c>
      <c r="S567" s="89">
        <f>[1]SlC!F42</f>
        <v>459</v>
      </c>
      <c r="T567" s="89">
        <f>[1]SlC!G42</f>
        <v>0</v>
      </c>
      <c r="U567" s="89">
        <f>[1]SlC!H42</f>
        <v>0</v>
      </c>
      <c r="V567" s="89">
        <f>[1]SlC!I42</f>
        <v>0</v>
      </c>
      <c r="W567" s="89">
        <f>[1]SlC!J42</f>
        <v>0</v>
      </c>
      <c r="X567" s="91">
        <f t="shared" si="40"/>
        <v>459</v>
      </c>
      <c r="Y567" s="89" t="s">
        <v>0</v>
      </c>
      <c r="Z567" s="89" t="s">
        <v>0</v>
      </c>
      <c r="AA567" s="89" t="s">
        <v>0</v>
      </c>
      <c r="AB567" s="91" t="s">
        <v>0</v>
      </c>
      <c r="AC567" s="89">
        <f>[1]SlC!L42</f>
        <v>0</v>
      </c>
      <c r="AD567" s="89">
        <f>[1]SlC!M42</f>
        <v>0</v>
      </c>
      <c r="AE567" s="89">
        <f>[1]SlC!N42</f>
        <v>0</v>
      </c>
      <c r="AF567" s="89">
        <f t="shared" si="41"/>
        <v>0</v>
      </c>
      <c r="AG567" s="92"/>
      <c r="AH567" s="93">
        <f>AH566</f>
        <v>0</v>
      </c>
      <c r="AI567" s="209">
        <f>[1]SlC!P42</f>
        <v>125000</v>
      </c>
      <c r="AJ567" s="209">
        <f>[1]SlC!Q42</f>
        <v>670000</v>
      </c>
      <c r="AK567" s="209">
        <f>SUM(Tableau8[[#This Row],[Terrain
(a)]:[Construction
(b)]])</f>
        <v>795000</v>
      </c>
      <c r="AL567" s="95"/>
      <c r="AM567" s="96" t="str">
        <f>[1]SlC!S42</f>
        <v>Voir "NOTA BENE"</v>
      </c>
      <c r="AN567" s="113" t="str">
        <f>[1]SlC!U42</f>
        <v>A vendre</v>
      </c>
      <c r="AO567" s="210">
        <f>[1]SlC!V42</f>
        <v>43378</v>
      </c>
      <c r="AP567" s="211" t="s">
        <v>0</v>
      </c>
      <c r="AQ567" s="212" t="str">
        <f>[1]SlC!W42</f>
        <v>EJ prévisionnelle: aujourd'hui  + 15 mois !</v>
      </c>
      <c r="AR567" s="100"/>
      <c r="AS567" s="101"/>
      <c r="AT567" s="102"/>
      <c r="AU567" s="103"/>
      <c r="AV567" s="104"/>
      <c r="AW567" s="105"/>
      <c r="AX567" s="106"/>
      <c r="AY567" s="106"/>
      <c r="AZ567" s="106"/>
      <c r="BA567" s="106"/>
      <c r="BB567" s="103"/>
      <c r="BC567" s="106"/>
      <c r="BD567" s="106"/>
      <c r="BE567" s="106"/>
      <c r="BF567" s="106"/>
      <c r="BG567" s="106"/>
      <c r="BH567" s="106"/>
      <c r="BI567" s="106"/>
    </row>
    <row r="568" spans="1:61" ht="13.5" customHeight="1" thickBot="1" x14ac:dyDescent="0.25">
      <c r="A568" s="82"/>
      <c r="B568" s="83"/>
      <c r="C568" s="206" t="str">
        <f t="shared" ref="C568:E583" si="44">C567</f>
        <v>Sur la Cluse</v>
      </c>
      <c r="D568" s="206" t="str">
        <f t="shared" si="44"/>
        <v>La Chaux-de-Fonds</v>
      </c>
      <c r="E568" s="206" t="str">
        <f t="shared" si="44"/>
        <v>-</v>
      </c>
      <c r="F568" s="85" t="str">
        <f>[1]SlC!A43</f>
        <v>0065-03</v>
      </c>
      <c r="G568" s="86" t="str">
        <f>[1]SlC!B43</f>
        <v>-</v>
      </c>
      <c r="H568" s="85" t="str">
        <f>[1]SlC!C43</f>
        <v>Villa individuelle</v>
      </c>
      <c r="I568" s="113">
        <v>2</v>
      </c>
      <c r="J568" s="86" t="str">
        <f t="shared" si="42"/>
        <v>-</v>
      </c>
      <c r="K568" s="207" t="str">
        <f t="shared" si="42"/>
        <v>-</v>
      </c>
      <c r="L568" s="88"/>
      <c r="M568" s="136" t="str">
        <f t="shared" si="43"/>
        <v>-</v>
      </c>
      <c r="N568" s="213" t="str">
        <f t="shared" si="43"/>
        <v>-</v>
      </c>
      <c r="O568" s="213" t="str">
        <f t="shared" si="43"/>
        <v>-</v>
      </c>
      <c r="P568" s="213" t="str">
        <f t="shared" si="43"/>
        <v>-</v>
      </c>
      <c r="Q568" s="136" t="str">
        <f t="shared" si="43"/>
        <v>-</v>
      </c>
      <c r="R568" s="90">
        <f>SUM(Tableau8[[#This Row],[Indicative
     /PPE]:[Autre]])</f>
        <v>0</v>
      </c>
      <c r="S568" s="89">
        <f>[1]SlC!F43</f>
        <v>479</v>
      </c>
      <c r="T568" s="89">
        <f>[1]SlC!G43</f>
        <v>0</v>
      </c>
      <c r="U568" s="89">
        <f>[1]SlC!H43</f>
        <v>0</v>
      </c>
      <c r="V568" s="89">
        <f>[1]SlC!I43</f>
        <v>0</v>
      </c>
      <c r="W568" s="89">
        <f>[1]SlC!J43</f>
        <v>0</v>
      </c>
      <c r="X568" s="91">
        <f t="shared" si="40"/>
        <v>479</v>
      </c>
      <c r="Y568" s="89" t="s">
        <v>0</v>
      </c>
      <c r="Z568" s="89" t="s">
        <v>0</v>
      </c>
      <c r="AA568" s="89" t="s">
        <v>0</v>
      </c>
      <c r="AB568" s="91" t="s">
        <v>0</v>
      </c>
      <c r="AC568" s="89">
        <f>[1]SlC!L43</f>
        <v>0</v>
      </c>
      <c r="AD568" s="89">
        <f>[1]SlC!M43</f>
        <v>0</v>
      </c>
      <c r="AE568" s="89">
        <f>[1]SlC!N43</f>
        <v>0</v>
      </c>
      <c r="AF568" s="89">
        <f t="shared" si="41"/>
        <v>0</v>
      </c>
      <c r="AG568" s="92"/>
      <c r="AH568" s="93">
        <f t="shared" ref="AH568:AH590" si="45">AH567</f>
        <v>0</v>
      </c>
      <c r="AI568" s="209">
        <f>[1]SlC!P43</f>
        <v>105000</v>
      </c>
      <c r="AJ568" s="209">
        <f>[1]SlC!Q43</f>
        <v>0</v>
      </c>
      <c r="AK568" s="209">
        <f>SUM(Tableau8[[#This Row],[Terrain
(a)]:[Construction
(b)]])</f>
        <v>105000</v>
      </c>
      <c r="AL568" s="95"/>
      <c r="AM568" s="96" t="str">
        <f>[1]SlC!S43</f>
        <v>Voir "NOTA BENE"</v>
      </c>
      <c r="AN568" s="113" t="str">
        <f>[1]SlC!U43</f>
        <v>A vendre</v>
      </c>
      <c r="AO568" s="210">
        <f>[1]SlC!V43</f>
        <v>43378</v>
      </c>
      <c r="AP568" s="211" t="s">
        <v>0</v>
      </c>
      <c r="AQ568" s="212" t="str">
        <f>[1]SlC!W43</f>
        <v>EJ prévisionnelle: aujourd'hui  + 15 mois !</v>
      </c>
      <c r="AR568" s="100"/>
      <c r="AS568" s="101"/>
      <c r="AT568" s="102"/>
      <c r="AU568" s="103"/>
      <c r="AV568" s="104"/>
      <c r="AW568" s="105"/>
      <c r="AX568" s="106"/>
      <c r="AY568" s="106"/>
      <c r="AZ568" s="106"/>
      <c r="BA568" s="106"/>
      <c r="BB568" s="103"/>
      <c r="BC568" s="106"/>
      <c r="BD568" s="106"/>
      <c r="BE568" s="106"/>
      <c r="BF568" s="106"/>
      <c r="BG568" s="106"/>
      <c r="BH568" s="106"/>
      <c r="BI568" s="106"/>
    </row>
    <row r="569" spans="1:61" ht="13.5" customHeight="1" thickBot="1" x14ac:dyDescent="0.25">
      <c r="A569" s="82"/>
      <c r="B569" s="83"/>
      <c r="C569" s="206" t="str">
        <f t="shared" si="44"/>
        <v>Sur la Cluse</v>
      </c>
      <c r="D569" s="206" t="str">
        <f t="shared" si="44"/>
        <v>La Chaux-de-Fonds</v>
      </c>
      <c r="E569" s="206" t="str">
        <f t="shared" si="44"/>
        <v>-</v>
      </c>
      <c r="F569" s="85" t="str">
        <f>[1]SlC!A44</f>
        <v>0065-04</v>
      </c>
      <c r="G569" s="86" t="str">
        <f>[1]SlC!B44</f>
        <v>-</v>
      </c>
      <c r="H569" s="85" t="str">
        <f>[1]SlC!C44</f>
        <v>Villa individuelle</v>
      </c>
      <c r="I569" s="113">
        <v>2</v>
      </c>
      <c r="J569" s="86" t="str">
        <f t="shared" si="42"/>
        <v>-</v>
      </c>
      <c r="K569" s="207" t="str">
        <f t="shared" si="42"/>
        <v>-</v>
      </c>
      <c r="L569" s="88"/>
      <c r="M569" s="136" t="str">
        <f t="shared" si="43"/>
        <v>-</v>
      </c>
      <c r="N569" s="213" t="str">
        <f t="shared" si="43"/>
        <v>-</v>
      </c>
      <c r="O569" s="213" t="str">
        <f t="shared" si="43"/>
        <v>-</v>
      </c>
      <c r="P569" s="213" t="str">
        <f t="shared" si="43"/>
        <v>-</v>
      </c>
      <c r="Q569" s="136" t="str">
        <f t="shared" si="43"/>
        <v>-</v>
      </c>
      <c r="R569" s="90">
        <f>SUM(Tableau8[[#This Row],[Indicative
     /PPE]:[Autre]])</f>
        <v>0</v>
      </c>
      <c r="S569" s="89">
        <f>[1]SlC!F44</f>
        <v>475</v>
      </c>
      <c r="T569" s="89">
        <f>[1]SlC!G44</f>
        <v>0</v>
      </c>
      <c r="U569" s="89">
        <f>[1]SlC!H44</f>
        <v>0</v>
      </c>
      <c r="V569" s="89">
        <f>[1]SlC!I44</f>
        <v>0</v>
      </c>
      <c r="W569" s="89">
        <f>[1]SlC!J44</f>
        <v>0</v>
      </c>
      <c r="X569" s="91">
        <f t="shared" si="40"/>
        <v>475</v>
      </c>
      <c r="Y569" s="89" t="s">
        <v>0</v>
      </c>
      <c r="Z569" s="89" t="s">
        <v>0</v>
      </c>
      <c r="AA569" s="89" t="s">
        <v>0</v>
      </c>
      <c r="AB569" s="91" t="s">
        <v>0</v>
      </c>
      <c r="AC569" s="89">
        <f>[1]SlC!L44</f>
        <v>0</v>
      </c>
      <c r="AD569" s="89">
        <f>[1]SlC!M44</f>
        <v>0</v>
      </c>
      <c r="AE569" s="89">
        <f>[1]SlC!N44</f>
        <v>0</v>
      </c>
      <c r="AF569" s="89">
        <f t="shared" si="41"/>
        <v>0</v>
      </c>
      <c r="AG569" s="92"/>
      <c r="AH569" s="93">
        <f t="shared" si="45"/>
        <v>0</v>
      </c>
      <c r="AI569" s="209">
        <f>[1]SlC!P44</f>
        <v>100000</v>
      </c>
      <c r="AJ569" s="209">
        <f>[1]SlC!Q44</f>
        <v>0</v>
      </c>
      <c r="AK569" s="209">
        <f>SUM(Tableau8[[#This Row],[Terrain
(a)]:[Construction
(b)]])</f>
        <v>100000</v>
      </c>
      <c r="AL569" s="95"/>
      <c r="AM569" s="96" t="str">
        <f>[1]SlC!S44</f>
        <v>Voir "NOTA BENE"</v>
      </c>
      <c r="AN569" s="113" t="str">
        <f>[1]SlC!U44</f>
        <v>A vendre</v>
      </c>
      <c r="AO569" s="210">
        <f>[1]SlC!V44</f>
        <v>43378</v>
      </c>
      <c r="AP569" s="211" t="s">
        <v>0</v>
      </c>
      <c r="AQ569" s="212" t="str">
        <f>[1]SlC!W44</f>
        <v>1. 'EJ prévisionnelle: aujourd'hui  + 15 mois !
2. PdQ en cours de modification !</v>
      </c>
      <c r="AR569" s="100"/>
      <c r="AS569" s="101"/>
      <c r="AT569" s="102"/>
      <c r="AU569" s="103"/>
      <c r="AV569" s="104"/>
      <c r="AW569" s="105"/>
      <c r="AX569" s="106"/>
      <c r="AY569" s="106"/>
      <c r="AZ569" s="106"/>
      <c r="BA569" s="106"/>
      <c r="BB569" s="103"/>
      <c r="BC569" s="106"/>
      <c r="BD569" s="106"/>
      <c r="BE569" s="106"/>
      <c r="BF569" s="106"/>
      <c r="BG569" s="106"/>
      <c r="BH569" s="106"/>
      <c r="BI569" s="106"/>
    </row>
    <row r="570" spans="1:61" ht="13.5" customHeight="1" thickBot="1" x14ac:dyDescent="0.25">
      <c r="A570" s="82"/>
      <c r="B570" s="83"/>
      <c r="C570" s="206" t="str">
        <f t="shared" si="44"/>
        <v>Sur la Cluse</v>
      </c>
      <c r="D570" s="206" t="str">
        <f t="shared" si="44"/>
        <v>La Chaux-de-Fonds</v>
      </c>
      <c r="E570" s="206" t="str">
        <f t="shared" si="44"/>
        <v>-</v>
      </c>
      <c r="F570" s="85" t="str">
        <f>[1]SlC!A45</f>
        <v>0065-05</v>
      </c>
      <c r="G570" s="86" t="str">
        <f>[1]SlC!B45</f>
        <v>-</v>
      </c>
      <c r="H570" s="85" t="str">
        <f>[1]SlC!C45</f>
        <v>Villa individuelle</v>
      </c>
      <c r="I570" s="113">
        <v>2</v>
      </c>
      <c r="J570" s="86" t="str">
        <f t="shared" si="42"/>
        <v>-</v>
      </c>
      <c r="K570" s="207" t="str">
        <f t="shared" si="42"/>
        <v>-</v>
      </c>
      <c r="L570" s="88"/>
      <c r="M570" s="136" t="str">
        <f t="shared" si="43"/>
        <v>-</v>
      </c>
      <c r="N570" s="213" t="str">
        <f t="shared" si="43"/>
        <v>-</v>
      </c>
      <c r="O570" s="213" t="str">
        <f t="shared" si="43"/>
        <v>-</v>
      </c>
      <c r="P570" s="213" t="str">
        <f t="shared" si="43"/>
        <v>-</v>
      </c>
      <c r="Q570" s="136" t="str">
        <f t="shared" si="43"/>
        <v>-</v>
      </c>
      <c r="R570" s="90">
        <f>SUM(Tableau8[[#This Row],[Indicative
     /PPE]:[Autre]])</f>
        <v>0</v>
      </c>
      <c r="S570" s="89">
        <f>[1]SlC!F45</f>
        <v>452</v>
      </c>
      <c r="T570" s="89">
        <f>[1]SlC!G45</f>
        <v>0</v>
      </c>
      <c r="U570" s="89">
        <f>[1]SlC!H45</f>
        <v>0</v>
      </c>
      <c r="V570" s="89">
        <f>[1]SlC!I45</f>
        <v>0</v>
      </c>
      <c r="W570" s="89">
        <f>[1]SlC!J45</f>
        <v>0</v>
      </c>
      <c r="X570" s="91">
        <f t="shared" si="40"/>
        <v>452</v>
      </c>
      <c r="Y570" s="89" t="s">
        <v>0</v>
      </c>
      <c r="Z570" s="89" t="s">
        <v>0</v>
      </c>
      <c r="AA570" s="89" t="s">
        <v>0</v>
      </c>
      <c r="AB570" s="91" t="s">
        <v>0</v>
      </c>
      <c r="AC570" s="89">
        <f>[1]SlC!L45</f>
        <v>0</v>
      </c>
      <c r="AD570" s="89">
        <f>[1]SlC!M45</f>
        <v>0</v>
      </c>
      <c r="AE570" s="89">
        <f>[1]SlC!N45</f>
        <v>0</v>
      </c>
      <c r="AF570" s="89">
        <f t="shared" si="41"/>
        <v>0</v>
      </c>
      <c r="AG570" s="92"/>
      <c r="AH570" s="93">
        <f t="shared" si="45"/>
        <v>0</v>
      </c>
      <c r="AI570" s="209">
        <f>[1]SlC!P45</f>
        <v>126000</v>
      </c>
      <c r="AJ570" s="209">
        <f>[1]SlC!Q45</f>
        <v>0</v>
      </c>
      <c r="AK570" s="209">
        <f>SUM(Tableau8[[#This Row],[Terrain
(a)]:[Construction
(b)]])</f>
        <v>126000</v>
      </c>
      <c r="AL570" s="95"/>
      <c r="AM570" s="96" t="str">
        <f>[1]SlC!S45</f>
        <v>Neves Maria et Aurélio</v>
      </c>
      <c r="AN570" s="113" t="str">
        <f>[1]SlC!U45</f>
        <v>Pré réservé</v>
      </c>
      <c r="AO570" s="210">
        <f>[1]SlC!V45</f>
        <v>43378</v>
      </c>
      <c r="AP570" s="211" t="s">
        <v>0</v>
      </c>
      <c r="AQ570" s="212" t="str">
        <f>[1]SlC!W45</f>
        <v>1. EJ prévisionnelle: aujourd'hui  + 15 mois !
2. de la terre sera déposée sur cette parcelle
3. PdQ en cours de modification !</v>
      </c>
      <c r="AR570" s="100"/>
      <c r="AS570" s="101"/>
      <c r="AT570" s="102"/>
      <c r="AU570" s="103"/>
      <c r="AV570" s="104"/>
      <c r="AW570" s="105"/>
      <c r="AX570" s="106"/>
      <c r="AY570" s="106"/>
      <c r="AZ570" s="106"/>
      <c r="BA570" s="106"/>
      <c r="BB570" s="103"/>
      <c r="BC570" s="106"/>
      <c r="BD570" s="106"/>
      <c r="BE570" s="106"/>
      <c r="BF570" s="106"/>
      <c r="BG570" s="106"/>
      <c r="BH570" s="106"/>
      <c r="BI570" s="106"/>
    </row>
    <row r="571" spans="1:61" ht="13.5" customHeight="1" thickBot="1" x14ac:dyDescent="0.25">
      <c r="A571" s="82"/>
      <c r="B571" s="83"/>
      <c r="C571" s="206" t="str">
        <f t="shared" si="44"/>
        <v>Sur la Cluse</v>
      </c>
      <c r="D571" s="206" t="str">
        <f t="shared" si="44"/>
        <v>La Chaux-de-Fonds</v>
      </c>
      <c r="E571" s="206" t="str">
        <f t="shared" si="44"/>
        <v>-</v>
      </c>
      <c r="F571" s="85" t="str">
        <f>[1]SlC!A46</f>
        <v>0065-06</v>
      </c>
      <c r="G571" s="86" t="str">
        <f>[1]SlC!B46</f>
        <v>-</v>
      </c>
      <c r="H571" s="85" t="str">
        <f>[1]SlC!C46</f>
        <v>Villa individuelle</v>
      </c>
      <c r="I571" s="113">
        <v>2</v>
      </c>
      <c r="J571" s="86" t="str">
        <f t="shared" si="42"/>
        <v>-</v>
      </c>
      <c r="K571" s="207" t="str">
        <f t="shared" si="42"/>
        <v>-</v>
      </c>
      <c r="L571" s="88"/>
      <c r="M571" s="136" t="str">
        <f t="shared" si="43"/>
        <v>-</v>
      </c>
      <c r="N571" s="213" t="str">
        <f t="shared" si="43"/>
        <v>-</v>
      </c>
      <c r="O571" s="213" t="str">
        <f t="shared" si="43"/>
        <v>-</v>
      </c>
      <c r="P571" s="213" t="str">
        <f t="shared" si="43"/>
        <v>-</v>
      </c>
      <c r="Q571" s="136" t="str">
        <f t="shared" si="43"/>
        <v>-</v>
      </c>
      <c r="R571" s="90">
        <f>SUM(Tableau8[[#This Row],[Indicative
     /PPE]:[Autre]])</f>
        <v>0</v>
      </c>
      <c r="S571" s="89">
        <f>[1]SlC!F46</f>
        <v>383</v>
      </c>
      <c r="T571" s="89">
        <f>[1]SlC!G46</f>
        <v>0</v>
      </c>
      <c r="U571" s="89">
        <f>[1]SlC!H46</f>
        <v>0</v>
      </c>
      <c r="V571" s="89">
        <f>[1]SlC!I46</f>
        <v>0</v>
      </c>
      <c r="W571" s="89">
        <f>[1]SlC!J46</f>
        <v>0</v>
      </c>
      <c r="X571" s="91">
        <f t="shared" si="40"/>
        <v>383</v>
      </c>
      <c r="Y571" s="89" t="s">
        <v>0</v>
      </c>
      <c r="Z571" s="89" t="s">
        <v>0</v>
      </c>
      <c r="AA571" s="89" t="s">
        <v>0</v>
      </c>
      <c r="AB571" s="91" t="s">
        <v>0</v>
      </c>
      <c r="AC571" s="89">
        <f>[1]SlC!L46</f>
        <v>0</v>
      </c>
      <c r="AD571" s="89">
        <f>[1]SlC!M46</f>
        <v>0</v>
      </c>
      <c r="AE571" s="89">
        <f>[1]SlC!N46</f>
        <v>0</v>
      </c>
      <c r="AF571" s="89">
        <f t="shared" si="41"/>
        <v>0</v>
      </c>
      <c r="AG571" s="92"/>
      <c r="AH571" s="93">
        <f t="shared" si="45"/>
        <v>0</v>
      </c>
      <c r="AI571" s="209">
        <f>[1]SlC!P46</f>
        <v>117000</v>
      </c>
      <c r="AJ571" s="209">
        <f>[1]SlC!Q46</f>
        <v>0</v>
      </c>
      <c r="AK571" s="209">
        <f>SUM(Tableau8[[#This Row],[Terrain
(a)]:[Construction
(b)]])</f>
        <v>117000</v>
      </c>
      <c r="AL571" s="95"/>
      <c r="AM571" s="96" t="str">
        <f>[1]SlC!S46</f>
        <v>Voir "NOTA BENE"</v>
      </c>
      <c r="AN571" s="113" t="str">
        <f>[1]SlC!U46</f>
        <v>A vendre</v>
      </c>
      <c r="AO571" s="210">
        <f>[1]SlC!V46</f>
        <v>43378</v>
      </c>
      <c r="AP571" s="211" t="s">
        <v>0</v>
      </c>
      <c r="AQ571" s="212" t="str">
        <f>[1]SlC!W46</f>
        <v>1. 'EJ prévisionnelle: aujourd'hui  + 15 mois !
2. PdQ en cours de modification !</v>
      </c>
      <c r="AR571" s="100"/>
      <c r="AS571" s="101"/>
      <c r="AT571" s="102"/>
      <c r="AU571" s="103"/>
      <c r="AV571" s="104"/>
      <c r="AW571" s="105"/>
      <c r="AX571" s="106"/>
      <c r="AY571" s="106"/>
      <c r="AZ571" s="106"/>
      <c r="BA571" s="106"/>
      <c r="BB571" s="103"/>
      <c r="BC571" s="106"/>
      <c r="BD571" s="106"/>
      <c r="BE571" s="106"/>
      <c r="BF571" s="106"/>
      <c r="BG571" s="106"/>
      <c r="BH571" s="106"/>
      <c r="BI571" s="106"/>
    </row>
    <row r="572" spans="1:61" ht="13.5" customHeight="1" thickBot="1" x14ac:dyDescent="0.25">
      <c r="A572" s="82"/>
      <c r="B572" s="83"/>
      <c r="C572" s="206" t="str">
        <f t="shared" si="44"/>
        <v>Sur la Cluse</v>
      </c>
      <c r="D572" s="206" t="str">
        <f t="shared" si="44"/>
        <v>La Chaux-de-Fonds</v>
      </c>
      <c r="E572" s="206" t="str">
        <f t="shared" si="44"/>
        <v>-</v>
      </c>
      <c r="F572" s="85" t="str">
        <f>[1]SlC!A47</f>
        <v>0065-07</v>
      </c>
      <c r="G572" s="86" t="str">
        <f>[1]SlC!B47</f>
        <v>-</v>
      </c>
      <c r="H572" s="85" t="str">
        <f>[1]SlC!C47</f>
        <v>Villa individuelle</v>
      </c>
      <c r="I572" s="113">
        <v>2</v>
      </c>
      <c r="J572" s="86" t="str">
        <f t="shared" si="42"/>
        <v>-</v>
      </c>
      <c r="K572" s="207" t="str">
        <f t="shared" si="42"/>
        <v>-</v>
      </c>
      <c r="L572" s="88"/>
      <c r="M572" s="136" t="str">
        <f t="shared" si="43"/>
        <v>-</v>
      </c>
      <c r="N572" s="213" t="str">
        <f t="shared" si="43"/>
        <v>-</v>
      </c>
      <c r="O572" s="213" t="str">
        <f t="shared" si="43"/>
        <v>-</v>
      </c>
      <c r="P572" s="213" t="str">
        <f t="shared" si="43"/>
        <v>-</v>
      </c>
      <c r="Q572" s="136" t="str">
        <f t="shared" si="43"/>
        <v>-</v>
      </c>
      <c r="R572" s="90">
        <f>SUM(Tableau8[[#This Row],[Indicative
     /PPE]:[Autre]])</f>
        <v>0</v>
      </c>
      <c r="S572" s="89">
        <f>[1]SlC!F47</f>
        <v>524</v>
      </c>
      <c r="T572" s="89">
        <f>[1]SlC!G47</f>
        <v>0</v>
      </c>
      <c r="U572" s="89">
        <f>[1]SlC!H47</f>
        <v>0</v>
      </c>
      <c r="V572" s="89">
        <f>[1]SlC!I47</f>
        <v>0</v>
      </c>
      <c r="W572" s="89">
        <f>[1]SlC!J47</f>
        <v>0</v>
      </c>
      <c r="X572" s="91">
        <f t="shared" si="40"/>
        <v>524</v>
      </c>
      <c r="Y572" s="89" t="s">
        <v>0</v>
      </c>
      <c r="Z572" s="89" t="s">
        <v>0</v>
      </c>
      <c r="AA572" s="89" t="s">
        <v>0</v>
      </c>
      <c r="AB572" s="91" t="s">
        <v>0</v>
      </c>
      <c r="AC572" s="89">
        <f>[1]SlC!L47</f>
        <v>0</v>
      </c>
      <c r="AD572" s="89">
        <f>[1]SlC!M47</f>
        <v>0</v>
      </c>
      <c r="AE572" s="89">
        <f>[1]SlC!N47</f>
        <v>0</v>
      </c>
      <c r="AF572" s="89">
        <f t="shared" si="41"/>
        <v>0</v>
      </c>
      <c r="AG572" s="92"/>
      <c r="AH572" s="93">
        <f t="shared" si="45"/>
        <v>0</v>
      </c>
      <c r="AI572" s="209">
        <f>[1]SlC!P47</f>
        <v>140000</v>
      </c>
      <c r="AJ572" s="209">
        <f>[1]SlC!Q47</f>
        <v>0</v>
      </c>
      <c r="AK572" s="209">
        <f>SUM(Tableau8[[#This Row],[Terrain
(a)]:[Construction
(b)]])</f>
        <v>140000</v>
      </c>
      <c r="AL572" s="95"/>
      <c r="AM572" s="96" t="str">
        <f>[1]SlC!S47</f>
        <v>Briones José</v>
      </c>
      <c r="AN572" s="113" t="str">
        <f>[1]SlC!U47</f>
        <v>Pré réservé</v>
      </c>
      <c r="AO572" s="210">
        <f>[1]SlC!V47</f>
        <v>43378</v>
      </c>
      <c r="AP572" s="211" t="s">
        <v>0</v>
      </c>
      <c r="AQ572" s="212" t="str">
        <f>[1]SlC!W47</f>
        <v>1. 'EJ prévisionnelle: aujourd'hui  + 15 mois !
2. PdQ en cours de modification !</v>
      </c>
      <c r="AR572" s="100"/>
      <c r="AS572" s="101"/>
      <c r="AT572" s="102"/>
      <c r="AU572" s="103"/>
      <c r="AV572" s="104"/>
      <c r="AW572" s="105"/>
      <c r="AX572" s="106"/>
      <c r="AY572" s="106"/>
      <c r="AZ572" s="106"/>
      <c r="BA572" s="106"/>
      <c r="BB572" s="103"/>
      <c r="BC572" s="106"/>
      <c r="BD572" s="106"/>
      <c r="BE572" s="106"/>
      <c r="BF572" s="106"/>
      <c r="BG572" s="106"/>
      <c r="BH572" s="106"/>
      <c r="BI572" s="106"/>
    </row>
    <row r="573" spans="1:61" ht="13.5" customHeight="1" thickBot="1" x14ac:dyDescent="0.25">
      <c r="A573" s="82"/>
      <c r="B573" s="83"/>
      <c r="C573" s="206" t="str">
        <f t="shared" si="44"/>
        <v>Sur la Cluse</v>
      </c>
      <c r="D573" s="206" t="str">
        <f t="shared" si="44"/>
        <v>La Chaux-de-Fonds</v>
      </c>
      <c r="E573" s="206" t="str">
        <f t="shared" si="44"/>
        <v>-</v>
      </c>
      <c r="F573" s="85" t="str">
        <f>[1]SlC!A48</f>
        <v>0065-08</v>
      </c>
      <c r="G573" s="86" t="str">
        <f>[1]SlC!B48</f>
        <v>-</v>
      </c>
      <c r="H573" s="85" t="str">
        <f>[1]SlC!C48</f>
        <v>Villa individuelle</v>
      </c>
      <c r="I573" s="113">
        <v>2</v>
      </c>
      <c r="J573" s="86" t="str">
        <f t="shared" si="42"/>
        <v>-</v>
      </c>
      <c r="K573" s="207" t="str">
        <f t="shared" si="42"/>
        <v>-</v>
      </c>
      <c r="L573" s="88"/>
      <c r="M573" s="136" t="str">
        <f t="shared" si="43"/>
        <v>-</v>
      </c>
      <c r="N573" s="213" t="str">
        <f t="shared" si="43"/>
        <v>-</v>
      </c>
      <c r="O573" s="213" t="str">
        <f t="shared" si="43"/>
        <v>-</v>
      </c>
      <c r="P573" s="213" t="str">
        <f t="shared" si="43"/>
        <v>-</v>
      </c>
      <c r="Q573" s="136" t="str">
        <f t="shared" si="43"/>
        <v>-</v>
      </c>
      <c r="R573" s="90">
        <f>SUM(Tableau8[[#This Row],[Indicative
     /PPE]:[Autre]])</f>
        <v>0</v>
      </c>
      <c r="S573" s="89">
        <f>[1]SlC!F48</f>
        <v>428</v>
      </c>
      <c r="T573" s="89">
        <f>[1]SlC!G48</f>
        <v>0</v>
      </c>
      <c r="U573" s="89">
        <f>[1]SlC!H48</f>
        <v>0</v>
      </c>
      <c r="V573" s="89">
        <f>[1]SlC!I48</f>
        <v>0</v>
      </c>
      <c r="W573" s="89">
        <f>[1]SlC!J48</f>
        <v>0</v>
      </c>
      <c r="X573" s="91">
        <f t="shared" si="40"/>
        <v>428</v>
      </c>
      <c r="Y573" s="89" t="s">
        <v>0</v>
      </c>
      <c r="Z573" s="89" t="s">
        <v>0</v>
      </c>
      <c r="AA573" s="89" t="s">
        <v>0</v>
      </c>
      <c r="AB573" s="91" t="s">
        <v>0</v>
      </c>
      <c r="AC573" s="89">
        <f>[1]SlC!L48</f>
        <v>0</v>
      </c>
      <c r="AD573" s="89">
        <f>[1]SlC!M48</f>
        <v>0</v>
      </c>
      <c r="AE573" s="89">
        <f>[1]SlC!N48</f>
        <v>0</v>
      </c>
      <c r="AF573" s="89">
        <f t="shared" si="41"/>
        <v>0</v>
      </c>
      <c r="AG573" s="92"/>
      <c r="AH573" s="93">
        <f t="shared" si="45"/>
        <v>0</v>
      </c>
      <c r="AI573" s="209">
        <f>[1]SlC!P48</f>
        <v>130000</v>
      </c>
      <c r="AJ573" s="209">
        <f>[1]SlC!Q48</f>
        <v>0</v>
      </c>
      <c r="AK573" s="209">
        <f>SUM(Tableau8[[#This Row],[Terrain
(a)]:[Construction
(b)]])</f>
        <v>130000</v>
      </c>
      <c r="AL573" s="95"/>
      <c r="AM573" s="96" t="str">
        <f>[1]SlC!S48</f>
        <v>Perret Odile</v>
      </c>
      <c r="AN573" s="113" t="str">
        <f>[1]SlC!U48</f>
        <v>Pré réservé</v>
      </c>
      <c r="AO573" s="210">
        <f>[1]SlC!V48</f>
        <v>43378</v>
      </c>
      <c r="AP573" s="211" t="s">
        <v>0</v>
      </c>
      <c r="AQ573" s="212" t="str">
        <f>[1]SlC!W48</f>
        <v>1. 'EJ prévisionnelle: aujourd'hui  + 15 mois !
2. PdQ en cours de modification !</v>
      </c>
      <c r="AR573" s="100"/>
      <c r="AS573" s="101"/>
      <c r="AT573" s="102"/>
      <c r="AU573" s="103"/>
      <c r="AV573" s="104"/>
      <c r="AW573" s="105"/>
      <c r="AX573" s="106"/>
      <c r="AY573" s="106"/>
      <c r="AZ573" s="106"/>
      <c r="BA573" s="106"/>
      <c r="BB573" s="103"/>
      <c r="BC573" s="106"/>
      <c r="BD573" s="106"/>
      <c r="BE573" s="106"/>
      <c r="BF573" s="106"/>
      <c r="BG573" s="106"/>
      <c r="BH573" s="106"/>
      <c r="BI573" s="106"/>
    </row>
    <row r="574" spans="1:61" ht="13.5" customHeight="1" thickBot="1" x14ac:dyDescent="0.25">
      <c r="A574" s="82"/>
      <c r="B574" s="83"/>
      <c r="C574" s="206" t="str">
        <f t="shared" si="44"/>
        <v>Sur la Cluse</v>
      </c>
      <c r="D574" s="206" t="str">
        <f t="shared" si="44"/>
        <v>La Chaux-de-Fonds</v>
      </c>
      <c r="E574" s="206" t="str">
        <f t="shared" si="44"/>
        <v>-</v>
      </c>
      <c r="F574" s="85" t="str">
        <f>[1]SlC!A49</f>
        <v>0065-09</v>
      </c>
      <c r="G574" s="86" t="str">
        <f>[1]SlC!B49</f>
        <v>-</v>
      </c>
      <c r="H574" s="85" t="str">
        <f>[1]SlC!C49</f>
        <v>Villa individuelle</v>
      </c>
      <c r="I574" s="113">
        <v>2</v>
      </c>
      <c r="J574" s="86" t="str">
        <f t="shared" si="42"/>
        <v>-</v>
      </c>
      <c r="K574" s="207" t="str">
        <f t="shared" si="42"/>
        <v>-</v>
      </c>
      <c r="L574" s="88"/>
      <c r="M574" s="136" t="str">
        <f t="shared" si="43"/>
        <v>-</v>
      </c>
      <c r="N574" s="213" t="str">
        <f t="shared" si="43"/>
        <v>-</v>
      </c>
      <c r="O574" s="213" t="str">
        <f t="shared" si="43"/>
        <v>-</v>
      </c>
      <c r="P574" s="213" t="str">
        <f t="shared" si="43"/>
        <v>-</v>
      </c>
      <c r="Q574" s="136" t="str">
        <f t="shared" si="43"/>
        <v>-</v>
      </c>
      <c r="R574" s="90">
        <f>SUM(Tableau8[[#This Row],[Indicative
     /PPE]:[Autre]])</f>
        <v>0</v>
      </c>
      <c r="S574" s="89">
        <f>[1]SlC!F49</f>
        <v>404</v>
      </c>
      <c r="T574" s="89">
        <f>[1]SlC!G49</f>
        <v>0</v>
      </c>
      <c r="U574" s="89">
        <f>[1]SlC!H49</f>
        <v>0</v>
      </c>
      <c r="V574" s="89">
        <f>[1]SlC!I49</f>
        <v>0</v>
      </c>
      <c r="W574" s="89">
        <f>[1]SlC!J49</f>
        <v>0</v>
      </c>
      <c r="X574" s="91">
        <f t="shared" si="40"/>
        <v>404</v>
      </c>
      <c r="Y574" s="89" t="s">
        <v>0</v>
      </c>
      <c r="Z574" s="89" t="s">
        <v>0</v>
      </c>
      <c r="AA574" s="89" t="s">
        <v>0</v>
      </c>
      <c r="AB574" s="91" t="s">
        <v>0</v>
      </c>
      <c r="AC574" s="89">
        <f>[1]SlC!L49</f>
        <v>0</v>
      </c>
      <c r="AD574" s="89">
        <f>[1]SlC!M49</f>
        <v>0</v>
      </c>
      <c r="AE574" s="89">
        <f>[1]SlC!N49</f>
        <v>0</v>
      </c>
      <c r="AF574" s="89">
        <f t="shared" si="41"/>
        <v>0</v>
      </c>
      <c r="AG574" s="92"/>
      <c r="AH574" s="93">
        <f t="shared" si="45"/>
        <v>0</v>
      </c>
      <c r="AI574" s="209">
        <f>[1]SlC!P49</f>
        <v>100000</v>
      </c>
      <c r="AJ574" s="209">
        <f>[1]SlC!Q49</f>
        <v>767000</v>
      </c>
      <c r="AK574" s="209">
        <f>SUM(Tableau8[[#This Row],[Terrain
(a)]:[Construction
(b)]])</f>
        <v>867000</v>
      </c>
      <c r="AL574" s="95"/>
      <c r="AM574" s="96" t="str">
        <f>[1]SlC!S49</f>
        <v>Heim Correa Rachel et Correa Alexandre</v>
      </c>
      <c r="AN574" s="113" t="str">
        <f>[1]SlC!U49</f>
        <v>Réservé</v>
      </c>
      <c r="AO574" s="210">
        <f>[1]SlC!V49</f>
        <v>43220</v>
      </c>
      <c r="AP574" s="211" t="s">
        <v>0</v>
      </c>
      <c r="AQ574" s="212" t="str">
        <f>[1]SlC!W49</f>
        <v>-</v>
      </c>
      <c r="AR574" s="100"/>
      <c r="AS574" s="101"/>
      <c r="AT574" s="102"/>
      <c r="AU574" s="103"/>
      <c r="AV574" s="104"/>
      <c r="AW574" s="105"/>
      <c r="AX574" s="106"/>
      <c r="AY574" s="106"/>
      <c r="AZ574" s="106"/>
      <c r="BA574" s="106"/>
      <c r="BB574" s="103"/>
      <c r="BC574" s="106"/>
      <c r="BD574" s="106"/>
      <c r="BE574" s="106"/>
      <c r="BF574" s="106"/>
      <c r="BG574" s="106"/>
      <c r="BH574" s="106"/>
      <c r="BI574" s="106"/>
    </row>
    <row r="575" spans="1:61" ht="13.5" customHeight="1" thickBot="1" x14ac:dyDescent="0.25">
      <c r="A575" s="82"/>
      <c r="B575" s="83"/>
      <c r="C575" s="206" t="str">
        <f t="shared" si="44"/>
        <v>Sur la Cluse</v>
      </c>
      <c r="D575" s="206" t="str">
        <f t="shared" si="44"/>
        <v>La Chaux-de-Fonds</v>
      </c>
      <c r="E575" s="206" t="str">
        <f t="shared" si="44"/>
        <v>-</v>
      </c>
      <c r="F575" s="85" t="str">
        <f>[1]SlC!A50</f>
        <v>0065-10</v>
      </c>
      <c r="G575" s="86" t="str">
        <f>[1]SlC!B50</f>
        <v>-</v>
      </c>
      <c r="H575" s="85" t="str">
        <f>[1]SlC!C50</f>
        <v>Villa individuelle</v>
      </c>
      <c r="I575" s="113">
        <v>2</v>
      </c>
      <c r="J575" s="86" t="str">
        <f t="shared" si="42"/>
        <v>-</v>
      </c>
      <c r="K575" s="207" t="str">
        <f t="shared" si="42"/>
        <v>-</v>
      </c>
      <c r="L575" s="88"/>
      <c r="M575" s="136" t="str">
        <f t="shared" si="43"/>
        <v>-</v>
      </c>
      <c r="N575" s="213" t="str">
        <f t="shared" si="43"/>
        <v>-</v>
      </c>
      <c r="O575" s="213" t="str">
        <f t="shared" si="43"/>
        <v>-</v>
      </c>
      <c r="P575" s="213" t="str">
        <f t="shared" si="43"/>
        <v>-</v>
      </c>
      <c r="Q575" s="136" t="str">
        <f t="shared" si="43"/>
        <v>-</v>
      </c>
      <c r="R575" s="90">
        <f>SUM(Tableau8[[#This Row],[Indicative
     /PPE]:[Autre]])</f>
        <v>0</v>
      </c>
      <c r="S575" s="89">
        <f>[1]SlC!F50</f>
        <v>382</v>
      </c>
      <c r="T575" s="89">
        <f>[1]SlC!G50</f>
        <v>0</v>
      </c>
      <c r="U575" s="89">
        <f>[1]SlC!H50</f>
        <v>0</v>
      </c>
      <c r="V575" s="89">
        <f>[1]SlC!I50</f>
        <v>0</v>
      </c>
      <c r="W575" s="89">
        <f>[1]SlC!J50</f>
        <v>0</v>
      </c>
      <c r="X575" s="91">
        <f t="shared" si="40"/>
        <v>382</v>
      </c>
      <c r="Y575" s="89" t="s">
        <v>0</v>
      </c>
      <c r="Z575" s="89" t="s">
        <v>0</v>
      </c>
      <c r="AA575" s="89" t="s">
        <v>0</v>
      </c>
      <c r="AB575" s="91" t="s">
        <v>0</v>
      </c>
      <c r="AC575" s="89">
        <f>[1]SlC!L50</f>
        <v>0</v>
      </c>
      <c r="AD575" s="89">
        <f>[1]SlC!M50</f>
        <v>0</v>
      </c>
      <c r="AE575" s="89">
        <f>[1]SlC!N50</f>
        <v>0</v>
      </c>
      <c r="AF575" s="89">
        <f t="shared" si="41"/>
        <v>0</v>
      </c>
      <c r="AG575" s="92"/>
      <c r="AH575" s="93">
        <f t="shared" si="45"/>
        <v>0</v>
      </c>
      <c r="AI575" s="209">
        <f>[1]SlC!P50</f>
        <v>95000</v>
      </c>
      <c r="AJ575" s="209">
        <f>[1]SlC!Q50</f>
        <v>643000</v>
      </c>
      <c r="AK575" s="209">
        <f>SUM(Tableau8[[#This Row],[Terrain
(a)]:[Construction
(b)]])</f>
        <v>738000</v>
      </c>
      <c r="AL575" s="95"/>
      <c r="AM575" s="96" t="str">
        <f>[1]SlC!S50</f>
        <v>Voir "NOTA BENE"</v>
      </c>
      <c r="AN575" s="113" t="str">
        <f>[1]SlC!U50</f>
        <v>A vendre</v>
      </c>
      <c r="AO575" s="210">
        <f>[1]SlC!V50</f>
        <v>43378</v>
      </c>
      <c r="AP575" s="211" t="s">
        <v>0</v>
      </c>
      <c r="AQ575" s="212" t="str">
        <f>[1]SlC!W50</f>
        <v>1. EJ prévisionnelle: aujourd'hui  + 15 mois !
2. la grue sera installée sur cette parcelle !</v>
      </c>
      <c r="AR575" s="100"/>
      <c r="AS575" s="101"/>
      <c r="AT575" s="102"/>
      <c r="AU575" s="103"/>
      <c r="AV575" s="104"/>
      <c r="AW575" s="105"/>
      <c r="AX575" s="106"/>
      <c r="AY575" s="106"/>
      <c r="AZ575" s="106"/>
      <c r="BA575" s="106"/>
      <c r="BB575" s="103"/>
      <c r="BC575" s="106"/>
      <c r="BD575" s="106"/>
      <c r="BE575" s="106"/>
      <c r="BF575" s="106"/>
      <c r="BG575" s="106"/>
      <c r="BH575" s="106"/>
      <c r="BI575" s="106"/>
    </row>
    <row r="576" spans="1:61" ht="13.5" hidden="1" customHeight="1" thickBot="1" x14ac:dyDescent="0.25">
      <c r="A576" s="82"/>
      <c r="B576" s="83"/>
      <c r="C576" s="206" t="str">
        <f t="shared" si="44"/>
        <v>Sur la Cluse</v>
      </c>
      <c r="D576" s="206" t="str">
        <f t="shared" si="44"/>
        <v>La Chaux-de-Fonds</v>
      </c>
      <c r="E576" s="206" t="str">
        <f t="shared" si="44"/>
        <v>-</v>
      </c>
      <c r="F576" s="85" t="str">
        <f>[1]SlC!A51</f>
        <v>0065-11</v>
      </c>
      <c r="G576" s="86" t="str">
        <f>[1]SlC!B51</f>
        <v>-</v>
      </c>
      <c r="H576" s="85" t="str">
        <f>[1]SlC!C51</f>
        <v>Place de parc intérieure simple</v>
      </c>
      <c r="I576" s="113" t="s">
        <v>86</v>
      </c>
      <c r="J576" s="86">
        <f>[1]SlC!D51</f>
        <v>1</v>
      </c>
      <c r="K576" s="207" t="str">
        <f t="shared" si="42"/>
        <v>-</v>
      </c>
      <c r="L576" s="88"/>
      <c r="M576" s="136" t="str">
        <f t="shared" si="43"/>
        <v>-</v>
      </c>
      <c r="N576" s="213" t="str">
        <f t="shared" si="43"/>
        <v>-</v>
      </c>
      <c r="O576" s="213" t="str">
        <f t="shared" si="43"/>
        <v>-</v>
      </c>
      <c r="P576" s="213" t="str">
        <f t="shared" si="43"/>
        <v>-</v>
      </c>
      <c r="Q576" s="136" t="str">
        <f t="shared" si="43"/>
        <v>-</v>
      </c>
      <c r="R576" s="90">
        <f>SUM(Tableau8[[#This Row],[Indicative
     /PPE]:[Autre]])</f>
        <v>0</v>
      </c>
      <c r="S576" s="89">
        <f>[1]SlC!F51</f>
        <v>0</v>
      </c>
      <c r="T576" s="89">
        <f>[1]SlC!G51</f>
        <v>0</v>
      </c>
      <c r="U576" s="89">
        <f>[1]SlC!H51</f>
        <v>0</v>
      </c>
      <c r="V576" s="89">
        <f>[1]SlC!I51</f>
        <v>0</v>
      </c>
      <c r="W576" s="89">
        <f>[1]SlC!J51</f>
        <v>0</v>
      </c>
      <c r="X576" s="91">
        <f t="shared" si="40"/>
        <v>0</v>
      </c>
      <c r="Y576" s="89" t="s">
        <v>0</v>
      </c>
      <c r="Z576" s="89" t="s">
        <v>0</v>
      </c>
      <c r="AA576" s="89" t="s">
        <v>0</v>
      </c>
      <c r="AB576" s="91" t="s">
        <v>0</v>
      </c>
      <c r="AC576" s="89">
        <f>[1]SlC!L51</f>
        <v>0</v>
      </c>
      <c r="AD576" s="89">
        <f>[1]SlC!M51</f>
        <v>0</v>
      </c>
      <c r="AE576" s="89">
        <f>[1]SlC!N51</f>
        <v>0</v>
      </c>
      <c r="AF576" s="89">
        <f t="shared" si="41"/>
        <v>0</v>
      </c>
      <c r="AG576" s="92"/>
      <c r="AH576" s="93">
        <f t="shared" si="45"/>
        <v>0</v>
      </c>
      <c r="AI576" s="209">
        <f>[1]SlC!P51</f>
        <v>0</v>
      </c>
      <c r="AJ576" s="209">
        <f>[1]SlC!Q51</f>
        <v>0</v>
      </c>
      <c r="AK576" s="209">
        <f>SUM(Tableau8[[#This Row],[Terrain
(a)]:[Construction
(b)]])</f>
        <v>0</v>
      </c>
      <c r="AL576" s="95"/>
      <c r="AM576" s="96" t="str">
        <f>[1]SlC!S51</f>
        <v>-</v>
      </c>
      <c r="AN576" s="113" t="str">
        <f>[1]SlC!U51</f>
        <v>A vendre</v>
      </c>
      <c r="AO576" s="210">
        <f>[1]SlC!V51</f>
        <v>43378</v>
      </c>
      <c r="AP576" s="211" t="s">
        <v>0</v>
      </c>
      <c r="AQ576" s="212" t="str">
        <f>[1]SlC!W51</f>
        <v>Le PdQ (octobre 2008) prévoit la construction de 7-9 places de parc dans le garage collectif, à atttribuer aux parcelles 4, 5, 6, 7 ou 8 !</v>
      </c>
      <c r="AR576" s="100"/>
      <c r="AS576" s="101"/>
      <c r="AT576" s="102"/>
      <c r="AU576" s="103"/>
      <c r="AV576" s="104"/>
      <c r="AW576" s="105"/>
      <c r="AX576" s="106"/>
      <c r="AY576" s="106"/>
      <c r="AZ576" s="106"/>
      <c r="BA576" s="106"/>
      <c r="BB576" s="103"/>
      <c r="BC576" s="106"/>
      <c r="BD576" s="106"/>
      <c r="BE576" s="106"/>
      <c r="BF576" s="106"/>
      <c r="BG576" s="106"/>
      <c r="BH576" s="106"/>
      <c r="BI576" s="106"/>
    </row>
    <row r="577" spans="1:61" ht="13.5" hidden="1" customHeight="1" thickBot="1" x14ac:dyDescent="0.25">
      <c r="A577" s="82"/>
      <c r="B577" s="83"/>
      <c r="C577" s="206" t="str">
        <f t="shared" si="44"/>
        <v>Sur la Cluse</v>
      </c>
      <c r="D577" s="206" t="str">
        <f t="shared" si="44"/>
        <v>La Chaux-de-Fonds</v>
      </c>
      <c r="E577" s="206" t="str">
        <f t="shared" si="44"/>
        <v>-</v>
      </c>
      <c r="F577" s="85" t="str">
        <f>[1]SlC!A52</f>
        <v>0065-12</v>
      </c>
      <c r="G577" s="86" t="str">
        <f>[1]SlC!B52</f>
        <v>-</v>
      </c>
      <c r="H577" s="85" t="str">
        <f>[1]SlC!C52</f>
        <v>Place de parc intérieure simple</v>
      </c>
      <c r="I577" s="113" t="s">
        <v>86</v>
      </c>
      <c r="J577" s="86">
        <f>[1]SlC!D52</f>
        <v>2</v>
      </c>
      <c r="K577" s="207" t="str">
        <f t="shared" si="42"/>
        <v>-</v>
      </c>
      <c r="L577" s="88"/>
      <c r="M577" s="136" t="str">
        <f t="shared" si="43"/>
        <v>-</v>
      </c>
      <c r="N577" s="213" t="str">
        <f t="shared" si="43"/>
        <v>-</v>
      </c>
      <c r="O577" s="213" t="str">
        <f t="shared" si="43"/>
        <v>-</v>
      </c>
      <c r="P577" s="213" t="str">
        <f t="shared" si="43"/>
        <v>-</v>
      </c>
      <c r="Q577" s="136" t="str">
        <f t="shared" si="43"/>
        <v>-</v>
      </c>
      <c r="R577" s="90">
        <f>SUM(Tableau8[[#This Row],[Indicative
     /PPE]:[Autre]])</f>
        <v>0</v>
      </c>
      <c r="S577" s="89">
        <f>[1]SlC!F52</f>
        <v>0</v>
      </c>
      <c r="T577" s="89">
        <f>[1]SlC!G52</f>
        <v>0</v>
      </c>
      <c r="U577" s="89">
        <f>[1]SlC!H52</f>
        <v>0</v>
      </c>
      <c r="V577" s="89">
        <f>[1]SlC!I52</f>
        <v>0</v>
      </c>
      <c r="W577" s="89">
        <f>[1]SlC!J52</f>
        <v>0</v>
      </c>
      <c r="X577" s="91">
        <f t="shared" si="40"/>
        <v>0</v>
      </c>
      <c r="Y577" s="89" t="s">
        <v>0</v>
      </c>
      <c r="Z577" s="89" t="s">
        <v>0</v>
      </c>
      <c r="AA577" s="89" t="s">
        <v>0</v>
      </c>
      <c r="AB577" s="91" t="s">
        <v>0</v>
      </c>
      <c r="AC577" s="89">
        <f>[1]SlC!L52</f>
        <v>0</v>
      </c>
      <c r="AD577" s="89">
        <f>[1]SlC!M52</f>
        <v>0</v>
      </c>
      <c r="AE577" s="89">
        <f>[1]SlC!N52</f>
        <v>0</v>
      </c>
      <c r="AF577" s="89">
        <f t="shared" si="41"/>
        <v>0</v>
      </c>
      <c r="AG577" s="92"/>
      <c r="AH577" s="93">
        <f t="shared" si="45"/>
        <v>0</v>
      </c>
      <c r="AI577" s="209">
        <f>[1]SlC!P52</f>
        <v>0</v>
      </c>
      <c r="AJ577" s="209">
        <f>[1]SlC!Q52</f>
        <v>0</v>
      </c>
      <c r="AK577" s="209">
        <f>SUM(Tableau8[[#This Row],[Terrain
(a)]:[Construction
(b)]])</f>
        <v>0</v>
      </c>
      <c r="AL577" s="95"/>
      <c r="AM577" s="96" t="str">
        <f>[1]SlC!S52</f>
        <v>-</v>
      </c>
      <c r="AN577" s="113" t="str">
        <f>[1]SlC!U52</f>
        <v>A vendre</v>
      </c>
      <c r="AO577" s="210">
        <f>[1]SlC!V52</f>
        <v>43378</v>
      </c>
      <c r="AP577" s="211" t="s">
        <v>0</v>
      </c>
      <c r="AQ577" s="212" t="str">
        <f>[1]SlC!W52</f>
        <v>A atttribuer à parcelle 4, 5, 6, 7 ou 8.</v>
      </c>
      <c r="AR577" s="100"/>
      <c r="AS577" s="101"/>
      <c r="AT577" s="102"/>
      <c r="AU577" s="103"/>
      <c r="AV577" s="104"/>
      <c r="AW577" s="105"/>
      <c r="AX577" s="106"/>
      <c r="AY577" s="106"/>
      <c r="AZ577" s="106"/>
      <c r="BA577" s="106"/>
      <c r="BB577" s="103"/>
      <c r="BC577" s="106"/>
      <c r="BD577" s="106"/>
      <c r="BE577" s="106"/>
      <c r="BF577" s="106"/>
      <c r="BG577" s="106"/>
      <c r="BH577" s="106"/>
      <c r="BI577" s="106"/>
    </row>
    <row r="578" spans="1:61" ht="13.5" hidden="1" customHeight="1" thickBot="1" x14ac:dyDescent="0.25">
      <c r="A578" s="82"/>
      <c r="B578" s="83"/>
      <c r="C578" s="206" t="str">
        <f t="shared" si="44"/>
        <v>Sur la Cluse</v>
      </c>
      <c r="D578" s="206" t="str">
        <f t="shared" si="44"/>
        <v>La Chaux-de-Fonds</v>
      </c>
      <c r="E578" s="206" t="str">
        <f t="shared" si="44"/>
        <v>-</v>
      </c>
      <c r="F578" s="85" t="str">
        <f>[1]SlC!A53</f>
        <v>0065-13</v>
      </c>
      <c r="G578" s="86" t="str">
        <f>[1]SlC!B53</f>
        <v>-</v>
      </c>
      <c r="H578" s="85" t="str">
        <f>[1]SlC!C53</f>
        <v>Place de parc intérieure simple</v>
      </c>
      <c r="I578" s="113" t="s">
        <v>86</v>
      </c>
      <c r="J578" s="86">
        <f>[1]SlC!D53</f>
        <v>3</v>
      </c>
      <c r="K578" s="207" t="str">
        <f t="shared" si="42"/>
        <v>-</v>
      </c>
      <c r="L578" s="88"/>
      <c r="M578" s="136" t="str">
        <f t="shared" si="43"/>
        <v>-</v>
      </c>
      <c r="N578" s="213" t="str">
        <f t="shared" si="43"/>
        <v>-</v>
      </c>
      <c r="O578" s="213" t="str">
        <f t="shared" si="43"/>
        <v>-</v>
      </c>
      <c r="P578" s="213" t="str">
        <f t="shared" si="43"/>
        <v>-</v>
      </c>
      <c r="Q578" s="136" t="str">
        <f t="shared" si="43"/>
        <v>-</v>
      </c>
      <c r="R578" s="90">
        <f>SUM(Tableau8[[#This Row],[Indicative
     /PPE]:[Autre]])</f>
        <v>0</v>
      </c>
      <c r="S578" s="89">
        <f>[1]SlC!F53</f>
        <v>0</v>
      </c>
      <c r="T578" s="89">
        <f>[1]SlC!G53</f>
        <v>0</v>
      </c>
      <c r="U578" s="89">
        <f>[1]SlC!H53</f>
        <v>0</v>
      </c>
      <c r="V578" s="89">
        <f>[1]SlC!I53</f>
        <v>0</v>
      </c>
      <c r="W578" s="89">
        <f>[1]SlC!J53</f>
        <v>0</v>
      </c>
      <c r="X578" s="91">
        <f t="shared" si="40"/>
        <v>0</v>
      </c>
      <c r="Y578" s="89" t="s">
        <v>0</v>
      </c>
      <c r="Z578" s="89" t="s">
        <v>0</v>
      </c>
      <c r="AA578" s="89" t="s">
        <v>0</v>
      </c>
      <c r="AB578" s="91" t="s">
        <v>0</v>
      </c>
      <c r="AC578" s="89">
        <f>[1]SlC!L53</f>
        <v>0</v>
      </c>
      <c r="AD578" s="89">
        <f>[1]SlC!M53</f>
        <v>0</v>
      </c>
      <c r="AE578" s="89">
        <f>[1]SlC!N53</f>
        <v>0</v>
      </c>
      <c r="AF578" s="89">
        <f t="shared" si="41"/>
        <v>0</v>
      </c>
      <c r="AG578" s="92"/>
      <c r="AH578" s="93">
        <f t="shared" si="45"/>
        <v>0</v>
      </c>
      <c r="AI578" s="209">
        <f>[1]SlC!P53</f>
        <v>0</v>
      </c>
      <c r="AJ578" s="209">
        <f>[1]SlC!Q53</f>
        <v>0</v>
      </c>
      <c r="AK578" s="209">
        <f>SUM(Tableau8[[#This Row],[Terrain
(a)]:[Construction
(b)]])</f>
        <v>0</v>
      </c>
      <c r="AL578" s="95"/>
      <c r="AM578" s="96" t="str">
        <f>[1]SlC!S53</f>
        <v>-</v>
      </c>
      <c r="AN578" s="113" t="str">
        <f>[1]SlC!U53</f>
        <v>A vendre</v>
      </c>
      <c r="AO578" s="210">
        <f>[1]SlC!V53</f>
        <v>43378</v>
      </c>
      <c r="AP578" s="211" t="s">
        <v>0</v>
      </c>
      <c r="AQ578" s="212" t="str">
        <f>[1]SlC!W53</f>
        <v>A atttribuer à parcelle 4, 5, 6, 7 ou 8.</v>
      </c>
      <c r="AR578" s="100"/>
      <c r="AS578" s="101"/>
      <c r="AT578" s="102"/>
      <c r="AU578" s="103"/>
      <c r="AV578" s="104"/>
      <c r="AW578" s="105"/>
      <c r="AX578" s="106"/>
      <c r="AY578" s="106"/>
      <c r="AZ578" s="106"/>
      <c r="BA578" s="106"/>
      <c r="BB578" s="103"/>
      <c r="BC578" s="106"/>
      <c r="BD578" s="106"/>
      <c r="BE578" s="106"/>
      <c r="BF578" s="106"/>
      <c r="BG578" s="106"/>
      <c r="BH578" s="106"/>
      <c r="BI578" s="106"/>
    </row>
    <row r="579" spans="1:61" ht="13.5" hidden="1" customHeight="1" thickBot="1" x14ac:dyDescent="0.25">
      <c r="A579" s="82"/>
      <c r="B579" s="83"/>
      <c r="C579" s="206" t="str">
        <f t="shared" si="44"/>
        <v>Sur la Cluse</v>
      </c>
      <c r="D579" s="206" t="str">
        <f t="shared" si="44"/>
        <v>La Chaux-de-Fonds</v>
      </c>
      <c r="E579" s="206" t="str">
        <f t="shared" si="44"/>
        <v>-</v>
      </c>
      <c r="F579" s="85" t="str">
        <f>[1]SlC!A54</f>
        <v>0065-14</v>
      </c>
      <c r="G579" s="86" t="str">
        <f>[1]SlC!B54</f>
        <v>-</v>
      </c>
      <c r="H579" s="85" t="str">
        <f>[1]SlC!C54</f>
        <v>Place de parc intérieure simple</v>
      </c>
      <c r="I579" s="113" t="s">
        <v>86</v>
      </c>
      <c r="J579" s="86">
        <f>[1]SlC!D54</f>
        <v>4</v>
      </c>
      <c r="K579" s="207" t="str">
        <f t="shared" si="42"/>
        <v>-</v>
      </c>
      <c r="L579" s="88"/>
      <c r="M579" s="136" t="str">
        <f t="shared" si="43"/>
        <v>-</v>
      </c>
      <c r="N579" s="213" t="str">
        <f t="shared" si="43"/>
        <v>-</v>
      </c>
      <c r="O579" s="213" t="str">
        <f t="shared" si="43"/>
        <v>-</v>
      </c>
      <c r="P579" s="213" t="str">
        <f t="shared" si="43"/>
        <v>-</v>
      </c>
      <c r="Q579" s="136" t="str">
        <f t="shared" si="43"/>
        <v>-</v>
      </c>
      <c r="R579" s="90">
        <f>SUM(Tableau8[[#This Row],[Indicative
     /PPE]:[Autre]])</f>
        <v>0</v>
      </c>
      <c r="S579" s="89">
        <f>[1]SlC!F54</f>
        <v>0</v>
      </c>
      <c r="T579" s="89">
        <f>[1]SlC!G54</f>
        <v>0</v>
      </c>
      <c r="U579" s="89">
        <f>[1]SlC!H54</f>
        <v>0</v>
      </c>
      <c r="V579" s="89">
        <f>[1]SlC!I54</f>
        <v>0</v>
      </c>
      <c r="W579" s="89">
        <f>[1]SlC!J54</f>
        <v>0</v>
      </c>
      <c r="X579" s="91">
        <f t="shared" si="40"/>
        <v>0</v>
      </c>
      <c r="Y579" s="89" t="s">
        <v>0</v>
      </c>
      <c r="Z579" s="89" t="s">
        <v>0</v>
      </c>
      <c r="AA579" s="89" t="s">
        <v>0</v>
      </c>
      <c r="AB579" s="91" t="s">
        <v>0</v>
      </c>
      <c r="AC579" s="89">
        <f>[1]SlC!L54</f>
        <v>0</v>
      </c>
      <c r="AD579" s="89">
        <f>[1]SlC!M54</f>
        <v>0</v>
      </c>
      <c r="AE579" s="89">
        <f>[1]SlC!N54</f>
        <v>0</v>
      </c>
      <c r="AF579" s="89">
        <f t="shared" si="41"/>
        <v>0</v>
      </c>
      <c r="AG579" s="92"/>
      <c r="AH579" s="93">
        <f t="shared" si="45"/>
        <v>0</v>
      </c>
      <c r="AI579" s="209">
        <f>[1]SlC!P54</f>
        <v>0</v>
      </c>
      <c r="AJ579" s="209">
        <f>[1]SlC!Q54</f>
        <v>0</v>
      </c>
      <c r="AK579" s="209">
        <f>SUM(Tableau8[[#This Row],[Terrain
(a)]:[Construction
(b)]])</f>
        <v>0</v>
      </c>
      <c r="AL579" s="95"/>
      <c r="AM579" s="96" t="str">
        <f>[1]SlC!S54</f>
        <v>-</v>
      </c>
      <c r="AN579" s="113" t="str">
        <f>[1]SlC!U54</f>
        <v>A vendre</v>
      </c>
      <c r="AO579" s="210">
        <f>[1]SlC!V54</f>
        <v>43378</v>
      </c>
      <c r="AP579" s="211" t="s">
        <v>0</v>
      </c>
      <c r="AQ579" s="212" t="str">
        <f>[1]SlC!W54</f>
        <v>A atttribuer à parcelle 4, 5, 6, 7 ou 8.</v>
      </c>
      <c r="AR579" s="100"/>
      <c r="AS579" s="101"/>
      <c r="AT579" s="102"/>
      <c r="AU579" s="103"/>
      <c r="AV579" s="104"/>
      <c r="AW579" s="105"/>
      <c r="AX579" s="106"/>
      <c r="AY579" s="106"/>
      <c r="AZ579" s="106"/>
      <c r="BA579" s="106"/>
      <c r="BB579" s="103"/>
      <c r="BC579" s="106"/>
      <c r="BD579" s="106"/>
      <c r="BE579" s="106"/>
      <c r="BF579" s="106"/>
      <c r="BG579" s="106"/>
      <c r="BH579" s="106"/>
      <c r="BI579" s="106"/>
    </row>
    <row r="580" spans="1:61" ht="13.5" hidden="1" customHeight="1" thickBot="1" x14ac:dyDescent="0.25">
      <c r="A580" s="82"/>
      <c r="B580" s="83"/>
      <c r="C580" s="206" t="str">
        <f t="shared" si="44"/>
        <v>Sur la Cluse</v>
      </c>
      <c r="D580" s="206" t="str">
        <f t="shared" si="44"/>
        <v>La Chaux-de-Fonds</v>
      </c>
      <c r="E580" s="206" t="str">
        <f t="shared" si="44"/>
        <v>-</v>
      </c>
      <c r="F580" s="85" t="str">
        <f>[1]SlC!A55</f>
        <v>0065-15</v>
      </c>
      <c r="G580" s="86" t="str">
        <f>[1]SlC!B55</f>
        <v>-</v>
      </c>
      <c r="H580" s="85" t="str">
        <f>[1]SlC!C55</f>
        <v>Place de parc intérieure simple</v>
      </c>
      <c r="I580" s="113" t="s">
        <v>86</v>
      </c>
      <c r="J580" s="86">
        <f>[1]SlC!D55</f>
        <v>5</v>
      </c>
      <c r="K580" s="207" t="str">
        <f t="shared" si="42"/>
        <v>-</v>
      </c>
      <c r="L580" s="88"/>
      <c r="M580" s="136" t="str">
        <f t="shared" si="43"/>
        <v>-</v>
      </c>
      <c r="N580" s="213" t="str">
        <f t="shared" si="43"/>
        <v>-</v>
      </c>
      <c r="O580" s="213" t="str">
        <f t="shared" si="43"/>
        <v>-</v>
      </c>
      <c r="P580" s="213" t="str">
        <f t="shared" si="43"/>
        <v>-</v>
      </c>
      <c r="Q580" s="136" t="str">
        <f t="shared" si="43"/>
        <v>-</v>
      </c>
      <c r="R580" s="90">
        <f>SUM(Tableau8[[#This Row],[Indicative
     /PPE]:[Autre]])</f>
        <v>0</v>
      </c>
      <c r="S580" s="89">
        <f>[1]SlC!F55</f>
        <v>0</v>
      </c>
      <c r="T580" s="89">
        <f>[1]SlC!G55</f>
        <v>0</v>
      </c>
      <c r="U580" s="89">
        <f>[1]SlC!H55</f>
        <v>0</v>
      </c>
      <c r="V580" s="89">
        <f>[1]SlC!I55</f>
        <v>0</v>
      </c>
      <c r="W580" s="89">
        <f>[1]SlC!J55</f>
        <v>0</v>
      </c>
      <c r="X580" s="91">
        <f t="shared" si="40"/>
        <v>0</v>
      </c>
      <c r="Y580" s="89" t="s">
        <v>0</v>
      </c>
      <c r="Z580" s="89" t="s">
        <v>0</v>
      </c>
      <c r="AA580" s="89" t="s">
        <v>0</v>
      </c>
      <c r="AB580" s="91" t="s">
        <v>0</v>
      </c>
      <c r="AC580" s="89">
        <f>[1]SlC!L55</f>
        <v>0</v>
      </c>
      <c r="AD580" s="89">
        <f>[1]SlC!M55</f>
        <v>0</v>
      </c>
      <c r="AE580" s="89">
        <f>[1]SlC!N55</f>
        <v>0</v>
      </c>
      <c r="AF580" s="89">
        <f t="shared" si="41"/>
        <v>0</v>
      </c>
      <c r="AG580" s="92"/>
      <c r="AH580" s="93">
        <f t="shared" si="45"/>
        <v>0</v>
      </c>
      <c r="AI580" s="209">
        <f>[1]SlC!P55</f>
        <v>0</v>
      </c>
      <c r="AJ580" s="209">
        <f>[1]SlC!Q55</f>
        <v>0</v>
      </c>
      <c r="AK580" s="209">
        <f>SUM(Tableau8[[#This Row],[Terrain
(a)]:[Construction
(b)]])</f>
        <v>0</v>
      </c>
      <c r="AL580" s="95"/>
      <c r="AM580" s="96" t="str">
        <f>[1]SlC!S55</f>
        <v>-</v>
      </c>
      <c r="AN580" s="113" t="str">
        <f>[1]SlC!U55</f>
        <v>A vendre</v>
      </c>
      <c r="AO580" s="210">
        <f>[1]SlC!V55</f>
        <v>43378</v>
      </c>
      <c r="AP580" s="211" t="s">
        <v>0</v>
      </c>
      <c r="AQ580" s="212" t="str">
        <f>[1]SlC!W55</f>
        <v>A atttribuer à parcelle 4, 5, 6, 7 ou 8.</v>
      </c>
      <c r="AR580" s="100"/>
      <c r="AS580" s="101"/>
      <c r="AT580" s="102"/>
      <c r="AU580" s="103"/>
      <c r="AV580" s="104"/>
      <c r="AW580" s="105"/>
      <c r="AX580" s="106"/>
      <c r="AY580" s="106"/>
      <c r="AZ580" s="106"/>
      <c r="BA580" s="106"/>
      <c r="BB580" s="103"/>
      <c r="BC580" s="106"/>
      <c r="BD580" s="106"/>
      <c r="BE580" s="106"/>
      <c r="BF580" s="106"/>
      <c r="BG580" s="106"/>
      <c r="BH580" s="106"/>
      <c r="BI580" s="106"/>
    </row>
    <row r="581" spans="1:61" ht="13.5" hidden="1" customHeight="1" thickBot="1" x14ac:dyDescent="0.25">
      <c r="A581" s="82"/>
      <c r="B581" s="83"/>
      <c r="C581" s="206" t="str">
        <f t="shared" si="44"/>
        <v>Sur la Cluse</v>
      </c>
      <c r="D581" s="206" t="str">
        <f t="shared" si="44"/>
        <v>La Chaux-de-Fonds</v>
      </c>
      <c r="E581" s="206" t="str">
        <f t="shared" si="44"/>
        <v>-</v>
      </c>
      <c r="F581" s="85" t="str">
        <f>[1]SlC!A56</f>
        <v>0065-16</v>
      </c>
      <c r="G581" s="86" t="str">
        <f>[1]SlC!B56</f>
        <v>-</v>
      </c>
      <c r="H581" s="85" t="str">
        <f>[1]SlC!C56</f>
        <v>Place de parc intérieure simple</v>
      </c>
      <c r="I581" s="113" t="s">
        <v>86</v>
      </c>
      <c r="J581" s="86">
        <f>[1]SlC!D56</f>
        <v>6</v>
      </c>
      <c r="K581" s="207" t="str">
        <f t="shared" si="42"/>
        <v>-</v>
      </c>
      <c r="L581" s="88"/>
      <c r="M581" s="136" t="str">
        <f t="shared" si="43"/>
        <v>-</v>
      </c>
      <c r="N581" s="213" t="str">
        <f t="shared" si="43"/>
        <v>-</v>
      </c>
      <c r="O581" s="213" t="str">
        <f t="shared" si="43"/>
        <v>-</v>
      </c>
      <c r="P581" s="213" t="str">
        <f t="shared" si="43"/>
        <v>-</v>
      </c>
      <c r="Q581" s="136" t="str">
        <f t="shared" si="43"/>
        <v>-</v>
      </c>
      <c r="R581" s="90">
        <f>SUM(Tableau8[[#This Row],[Indicative
     /PPE]:[Autre]])</f>
        <v>0</v>
      </c>
      <c r="S581" s="89">
        <f>[1]SlC!F56</f>
        <v>0</v>
      </c>
      <c r="T581" s="89">
        <f>[1]SlC!G56</f>
        <v>0</v>
      </c>
      <c r="U581" s="89">
        <f>[1]SlC!H56</f>
        <v>0</v>
      </c>
      <c r="V581" s="89">
        <f>[1]SlC!I56</f>
        <v>0</v>
      </c>
      <c r="W581" s="89">
        <f>[1]SlC!J56</f>
        <v>0</v>
      </c>
      <c r="X581" s="91">
        <f t="shared" si="40"/>
        <v>0</v>
      </c>
      <c r="Y581" s="89" t="s">
        <v>0</v>
      </c>
      <c r="Z581" s="89" t="s">
        <v>0</v>
      </c>
      <c r="AA581" s="89" t="s">
        <v>0</v>
      </c>
      <c r="AB581" s="91" t="s">
        <v>0</v>
      </c>
      <c r="AC581" s="89">
        <f>[1]SlC!L56</f>
        <v>0</v>
      </c>
      <c r="AD581" s="89">
        <f>[1]SlC!M56</f>
        <v>0</v>
      </c>
      <c r="AE581" s="89">
        <f>[1]SlC!N56</f>
        <v>0</v>
      </c>
      <c r="AF581" s="89">
        <f t="shared" si="41"/>
        <v>0</v>
      </c>
      <c r="AG581" s="92"/>
      <c r="AH581" s="93">
        <f t="shared" si="45"/>
        <v>0</v>
      </c>
      <c r="AI581" s="209">
        <f>[1]SlC!P56</f>
        <v>0</v>
      </c>
      <c r="AJ581" s="209">
        <f>[1]SlC!Q56</f>
        <v>0</v>
      </c>
      <c r="AK581" s="209">
        <f>SUM(Tableau8[[#This Row],[Terrain
(a)]:[Construction
(b)]])</f>
        <v>0</v>
      </c>
      <c r="AL581" s="95"/>
      <c r="AM581" s="96" t="str">
        <f>[1]SlC!S56</f>
        <v>-</v>
      </c>
      <c r="AN581" s="113" t="str">
        <f>[1]SlC!U56</f>
        <v>A vendre</v>
      </c>
      <c r="AO581" s="210">
        <f>[1]SlC!V56</f>
        <v>43378</v>
      </c>
      <c r="AP581" s="211" t="s">
        <v>0</v>
      </c>
      <c r="AQ581" s="212" t="str">
        <f>[1]SlC!W56</f>
        <v>A atttribuer à parcelle 4, 5, 6, 7 ou 8.</v>
      </c>
      <c r="AR581" s="100"/>
      <c r="AS581" s="101"/>
      <c r="AT581" s="102"/>
      <c r="AU581" s="103"/>
      <c r="AV581" s="104"/>
      <c r="AW581" s="105"/>
      <c r="AX581" s="106"/>
      <c r="AY581" s="106"/>
      <c r="AZ581" s="106"/>
      <c r="BA581" s="106"/>
      <c r="BB581" s="103"/>
      <c r="BC581" s="106"/>
      <c r="BD581" s="106"/>
      <c r="BE581" s="106"/>
      <c r="BF581" s="106"/>
      <c r="BG581" s="106"/>
      <c r="BH581" s="106"/>
      <c r="BI581" s="106"/>
    </row>
    <row r="582" spans="1:61" ht="13.5" hidden="1" customHeight="1" thickBot="1" x14ac:dyDescent="0.25">
      <c r="A582" s="82"/>
      <c r="B582" s="83"/>
      <c r="C582" s="206" t="str">
        <f t="shared" si="44"/>
        <v>Sur la Cluse</v>
      </c>
      <c r="D582" s="206" t="str">
        <f t="shared" si="44"/>
        <v>La Chaux-de-Fonds</v>
      </c>
      <c r="E582" s="206" t="str">
        <f t="shared" si="44"/>
        <v>-</v>
      </c>
      <c r="F582" s="85" t="str">
        <f>[1]SlC!A57</f>
        <v>0065-17</v>
      </c>
      <c r="G582" s="86" t="str">
        <f>[1]SlC!B57</f>
        <v>-</v>
      </c>
      <c r="H582" s="85" t="str">
        <f>[1]SlC!C57</f>
        <v>Place de parc intérieure simple</v>
      </c>
      <c r="I582" s="113" t="s">
        <v>86</v>
      </c>
      <c r="J582" s="86">
        <f>[1]SlC!D57</f>
        <v>7</v>
      </c>
      <c r="K582" s="207" t="str">
        <f t="shared" si="42"/>
        <v>-</v>
      </c>
      <c r="L582" s="88"/>
      <c r="M582" s="136" t="str">
        <f t="shared" si="43"/>
        <v>-</v>
      </c>
      <c r="N582" s="213" t="str">
        <f t="shared" si="43"/>
        <v>-</v>
      </c>
      <c r="O582" s="213" t="str">
        <f t="shared" si="43"/>
        <v>-</v>
      </c>
      <c r="P582" s="213" t="str">
        <f t="shared" si="43"/>
        <v>-</v>
      </c>
      <c r="Q582" s="136" t="str">
        <f t="shared" si="43"/>
        <v>-</v>
      </c>
      <c r="R582" s="90">
        <f>SUM(Tableau8[[#This Row],[Indicative
     /PPE]:[Autre]])</f>
        <v>0</v>
      </c>
      <c r="S582" s="89">
        <f>[1]SlC!F57</f>
        <v>0</v>
      </c>
      <c r="T582" s="89">
        <f>[1]SlC!G57</f>
        <v>0</v>
      </c>
      <c r="U582" s="89">
        <f>[1]SlC!H57</f>
        <v>0</v>
      </c>
      <c r="V582" s="89">
        <f>[1]SlC!I57</f>
        <v>0</v>
      </c>
      <c r="W582" s="89">
        <f>[1]SlC!J57</f>
        <v>0</v>
      </c>
      <c r="X582" s="91">
        <f t="shared" ref="X582:X645" si="46">SUM(S582:W582)</f>
        <v>0</v>
      </c>
      <c r="Y582" s="89" t="s">
        <v>0</v>
      </c>
      <c r="Z582" s="89" t="s">
        <v>0</v>
      </c>
      <c r="AA582" s="89" t="s">
        <v>0</v>
      </c>
      <c r="AB582" s="91" t="s">
        <v>0</v>
      </c>
      <c r="AC582" s="89">
        <f>[1]SlC!L57</f>
        <v>0</v>
      </c>
      <c r="AD582" s="89">
        <f>[1]SlC!M57</f>
        <v>0</v>
      </c>
      <c r="AE582" s="89">
        <f>[1]SlC!N57</f>
        <v>0</v>
      </c>
      <c r="AF582" s="89">
        <f t="shared" ref="AF582:AF645" si="47">SUM(AC582:AE582)</f>
        <v>0</v>
      </c>
      <c r="AG582" s="92"/>
      <c r="AH582" s="93">
        <f t="shared" si="45"/>
        <v>0</v>
      </c>
      <c r="AI582" s="209">
        <f>[1]SlC!P57</f>
        <v>0</v>
      </c>
      <c r="AJ582" s="209">
        <f>[1]SlC!Q57</f>
        <v>0</v>
      </c>
      <c r="AK582" s="209">
        <f>SUM(Tableau8[[#This Row],[Terrain
(a)]:[Construction
(b)]])</f>
        <v>0</v>
      </c>
      <c r="AL582" s="95"/>
      <c r="AM582" s="96" t="str">
        <f>[1]SlC!S57</f>
        <v>-</v>
      </c>
      <c r="AN582" s="113" t="str">
        <f>[1]SlC!U57</f>
        <v>A vendre</v>
      </c>
      <c r="AO582" s="210">
        <f>[1]SlC!V57</f>
        <v>43378</v>
      </c>
      <c r="AP582" s="211" t="s">
        <v>0</v>
      </c>
      <c r="AQ582" s="212" t="str">
        <f>[1]SlC!W57</f>
        <v>A atttribuer à parcelle 4, 5, 6, 7 ou 8.</v>
      </c>
      <c r="AR582" s="100"/>
      <c r="AS582" s="101"/>
      <c r="AT582" s="102"/>
      <c r="AU582" s="103"/>
      <c r="AV582" s="104"/>
      <c r="AW582" s="105"/>
      <c r="AX582" s="106"/>
      <c r="AY582" s="106"/>
      <c r="AZ582" s="106"/>
      <c r="BA582" s="106"/>
      <c r="BB582" s="103"/>
      <c r="BC582" s="106"/>
      <c r="BD582" s="106"/>
      <c r="BE582" s="106"/>
      <c r="BF582" s="106"/>
      <c r="BG582" s="106"/>
      <c r="BH582" s="106"/>
      <c r="BI582" s="106"/>
    </row>
    <row r="583" spans="1:61" ht="13.5" hidden="1" customHeight="1" thickBot="1" x14ac:dyDescent="0.25">
      <c r="A583" s="82"/>
      <c r="B583" s="83"/>
      <c r="C583" s="206" t="str">
        <f t="shared" si="44"/>
        <v>Sur la Cluse</v>
      </c>
      <c r="D583" s="206" t="str">
        <f t="shared" si="44"/>
        <v>La Chaux-de-Fonds</v>
      </c>
      <c r="E583" s="206" t="str">
        <f t="shared" si="44"/>
        <v>-</v>
      </c>
      <c r="F583" s="85" t="str">
        <f>[1]SlC!A58</f>
        <v>0065-18</v>
      </c>
      <c r="G583" s="86" t="str">
        <f>[1]SlC!B58</f>
        <v>-</v>
      </c>
      <c r="H583" s="85" t="str">
        <f>[1]SlC!C58</f>
        <v>Place de parc intérieure simple</v>
      </c>
      <c r="I583" s="113" t="s">
        <v>86</v>
      </c>
      <c r="J583" s="86">
        <f>[1]SlC!D58</f>
        <v>8</v>
      </c>
      <c r="K583" s="207" t="str">
        <f t="shared" ref="K583:K590" si="48">K582</f>
        <v>-</v>
      </c>
      <c r="L583" s="88"/>
      <c r="M583" s="136" t="str">
        <f t="shared" ref="M583:Q590" si="49">M582</f>
        <v>-</v>
      </c>
      <c r="N583" s="213" t="str">
        <f t="shared" si="49"/>
        <v>-</v>
      </c>
      <c r="O583" s="213" t="str">
        <f t="shared" si="49"/>
        <v>-</v>
      </c>
      <c r="P583" s="213" t="str">
        <f t="shared" si="49"/>
        <v>-</v>
      </c>
      <c r="Q583" s="136" t="str">
        <f t="shared" si="49"/>
        <v>-</v>
      </c>
      <c r="R583" s="90">
        <f>SUM(Tableau8[[#This Row],[Indicative
     /PPE]:[Autre]])</f>
        <v>0</v>
      </c>
      <c r="S583" s="89">
        <f>[1]SlC!F58</f>
        <v>0</v>
      </c>
      <c r="T583" s="89">
        <f>[1]SlC!G58</f>
        <v>0</v>
      </c>
      <c r="U583" s="89">
        <f>[1]SlC!H58</f>
        <v>0</v>
      </c>
      <c r="V583" s="89">
        <f>[1]SlC!I58</f>
        <v>0</v>
      </c>
      <c r="W583" s="89">
        <f>[1]SlC!J58</f>
        <v>0</v>
      </c>
      <c r="X583" s="91">
        <f t="shared" si="46"/>
        <v>0</v>
      </c>
      <c r="Y583" s="89" t="s">
        <v>0</v>
      </c>
      <c r="Z583" s="89" t="s">
        <v>0</v>
      </c>
      <c r="AA583" s="89" t="s">
        <v>0</v>
      </c>
      <c r="AB583" s="91" t="s">
        <v>0</v>
      </c>
      <c r="AC583" s="89">
        <f>[1]SlC!L58</f>
        <v>0</v>
      </c>
      <c r="AD583" s="89">
        <f>[1]SlC!M58</f>
        <v>0</v>
      </c>
      <c r="AE583" s="89">
        <f>[1]SlC!N58</f>
        <v>0</v>
      </c>
      <c r="AF583" s="89">
        <f t="shared" si="47"/>
        <v>0</v>
      </c>
      <c r="AG583" s="92"/>
      <c r="AH583" s="93">
        <f t="shared" si="45"/>
        <v>0</v>
      </c>
      <c r="AI583" s="209">
        <f>[1]SlC!P58</f>
        <v>0</v>
      </c>
      <c r="AJ583" s="209">
        <f>[1]SlC!Q58</f>
        <v>0</v>
      </c>
      <c r="AK583" s="209">
        <f>SUM(Tableau8[[#This Row],[Terrain
(a)]:[Construction
(b)]])</f>
        <v>0</v>
      </c>
      <c r="AL583" s="95"/>
      <c r="AM583" s="96" t="str">
        <f>[1]SlC!S58</f>
        <v>-</v>
      </c>
      <c r="AN583" s="113" t="str">
        <f>[1]SlC!U58</f>
        <v>A vendre</v>
      </c>
      <c r="AO583" s="210">
        <f>[1]SlC!V58</f>
        <v>43378</v>
      </c>
      <c r="AP583" s="211" t="s">
        <v>0</v>
      </c>
      <c r="AQ583" s="212" t="str">
        <f>[1]SlC!W58</f>
        <v>A atttribuer à parcelle 4, 5, 6, 7 ou 8.</v>
      </c>
      <c r="AR583" s="100"/>
      <c r="AS583" s="101"/>
      <c r="AT583" s="102"/>
      <c r="AU583" s="103"/>
      <c r="AV583" s="104"/>
      <c r="AW583" s="105"/>
      <c r="AX583" s="106"/>
      <c r="AY583" s="106"/>
      <c r="AZ583" s="106"/>
      <c r="BA583" s="106"/>
      <c r="BB583" s="103"/>
      <c r="BC583" s="106"/>
      <c r="BD583" s="106"/>
      <c r="BE583" s="106"/>
      <c r="BF583" s="106"/>
      <c r="BG583" s="106"/>
      <c r="BH583" s="106"/>
      <c r="BI583" s="106"/>
    </row>
    <row r="584" spans="1:61" ht="13.5" hidden="1" customHeight="1" thickBot="1" x14ac:dyDescent="0.25">
      <c r="A584" s="82"/>
      <c r="B584" s="83"/>
      <c r="C584" s="206" t="str">
        <f t="shared" ref="C584:E590" si="50">C583</f>
        <v>Sur la Cluse</v>
      </c>
      <c r="D584" s="206" t="str">
        <f t="shared" si="50"/>
        <v>La Chaux-de-Fonds</v>
      </c>
      <c r="E584" s="206" t="str">
        <f t="shared" si="50"/>
        <v>-</v>
      </c>
      <c r="F584" s="85" t="str">
        <f>[1]SlC!A59</f>
        <v>0065-19</v>
      </c>
      <c r="G584" s="86" t="str">
        <f>[1]SlC!B59</f>
        <v>-</v>
      </c>
      <c r="H584" s="85" t="str">
        <f>[1]SlC!C59</f>
        <v>Place de parc intérieure simple</v>
      </c>
      <c r="I584" s="113" t="s">
        <v>86</v>
      </c>
      <c r="J584" s="86">
        <f>[1]SlC!D59</f>
        <v>9</v>
      </c>
      <c r="K584" s="207" t="str">
        <f t="shared" si="48"/>
        <v>-</v>
      </c>
      <c r="L584" s="88"/>
      <c r="M584" s="136" t="str">
        <f t="shared" si="49"/>
        <v>-</v>
      </c>
      <c r="N584" s="213" t="str">
        <f t="shared" si="49"/>
        <v>-</v>
      </c>
      <c r="O584" s="213" t="str">
        <f t="shared" si="49"/>
        <v>-</v>
      </c>
      <c r="P584" s="213" t="str">
        <f t="shared" si="49"/>
        <v>-</v>
      </c>
      <c r="Q584" s="136" t="str">
        <f t="shared" si="49"/>
        <v>-</v>
      </c>
      <c r="R584" s="90">
        <f>SUM(Tableau8[[#This Row],[Indicative
     /PPE]:[Autre]])</f>
        <v>0</v>
      </c>
      <c r="S584" s="89">
        <f>[1]SlC!F59</f>
        <v>0</v>
      </c>
      <c r="T584" s="89">
        <f>[1]SlC!G59</f>
        <v>0</v>
      </c>
      <c r="U584" s="89">
        <f>[1]SlC!H59</f>
        <v>0</v>
      </c>
      <c r="V584" s="89">
        <f>[1]SlC!I59</f>
        <v>0</v>
      </c>
      <c r="W584" s="89">
        <f>[1]SlC!J59</f>
        <v>0</v>
      </c>
      <c r="X584" s="91">
        <f t="shared" si="46"/>
        <v>0</v>
      </c>
      <c r="Y584" s="89" t="s">
        <v>0</v>
      </c>
      <c r="Z584" s="89" t="s">
        <v>0</v>
      </c>
      <c r="AA584" s="89" t="s">
        <v>0</v>
      </c>
      <c r="AB584" s="91" t="s">
        <v>0</v>
      </c>
      <c r="AC584" s="89">
        <f>[1]SlC!L59</f>
        <v>0</v>
      </c>
      <c r="AD584" s="89">
        <f>[1]SlC!M59</f>
        <v>0</v>
      </c>
      <c r="AE584" s="89">
        <f>[1]SlC!N59</f>
        <v>0</v>
      </c>
      <c r="AF584" s="89">
        <f t="shared" si="47"/>
        <v>0</v>
      </c>
      <c r="AG584" s="92"/>
      <c r="AH584" s="93">
        <f t="shared" si="45"/>
        <v>0</v>
      </c>
      <c r="AI584" s="209">
        <f>[1]SlC!P59</f>
        <v>0</v>
      </c>
      <c r="AJ584" s="209">
        <f>[1]SlC!Q59</f>
        <v>0</v>
      </c>
      <c r="AK584" s="209">
        <f>SUM(Tableau8[[#This Row],[Terrain
(a)]:[Construction
(b)]])</f>
        <v>0</v>
      </c>
      <c r="AL584" s="95"/>
      <c r="AM584" s="96" t="str">
        <f>[1]SlC!S59</f>
        <v>-</v>
      </c>
      <c r="AN584" s="113" t="str">
        <f>[1]SlC!U59</f>
        <v>A vendre</v>
      </c>
      <c r="AO584" s="210">
        <f>[1]SlC!V59</f>
        <v>43378</v>
      </c>
      <c r="AP584" s="211" t="s">
        <v>0</v>
      </c>
      <c r="AQ584" s="212" t="str">
        <f>[1]SlC!W59</f>
        <v>A atttribuer à parcelle 4, 5, 6, 7 ou 8.</v>
      </c>
      <c r="AR584" s="100"/>
      <c r="AS584" s="101"/>
      <c r="AT584" s="102"/>
      <c r="AU584" s="103"/>
      <c r="AV584" s="104"/>
      <c r="AW584" s="105"/>
      <c r="AX584" s="106"/>
      <c r="AY584" s="106"/>
      <c r="AZ584" s="106"/>
      <c r="BA584" s="106"/>
      <c r="BB584" s="103"/>
      <c r="BC584" s="106"/>
      <c r="BD584" s="106"/>
      <c r="BE584" s="106"/>
      <c r="BF584" s="106"/>
      <c r="BG584" s="106"/>
      <c r="BH584" s="106"/>
      <c r="BI584" s="106"/>
    </row>
    <row r="585" spans="1:61" ht="13.5" hidden="1" customHeight="1" thickBot="1" x14ac:dyDescent="0.25">
      <c r="A585" s="82"/>
      <c r="B585" s="83"/>
      <c r="C585" s="206" t="str">
        <f t="shared" si="50"/>
        <v>Sur la Cluse</v>
      </c>
      <c r="D585" s="206" t="str">
        <f t="shared" si="50"/>
        <v>La Chaux-de-Fonds</v>
      </c>
      <c r="E585" s="206" t="str">
        <f t="shared" si="50"/>
        <v>-</v>
      </c>
      <c r="F585" s="85" t="str">
        <f>[1]SlC!A60</f>
        <v>0065-20</v>
      </c>
      <c r="G585" s="86" t="str">
        <f>[1]SlC!B60</f>
        <v>-</v>
      </c>
      <c r="H585" s="153" t="s">
        <v>163</v>
      </c>
      <c r="I585" s="113" t="s">
        <v>86</v>
      </c>
      <c r="J585" s="86" t="str">
        <f>[1]SlC!D60</f>
        <v>A</v>
      </c>
      <c r="K585" s="207" t="str">
        <f t="shared" si="48"/>
        <v>-</v>
      </c>
      <c r="L585" s="88"/>
      <c r="M585" s="136" t="str">
        <f t="shared" si="49"/>
        <v>-</v>
      </c>
      <c r="N585" s="213" t="str">
        <f t="shared" si="49"/>
        <v>-</v>
      </c>
      <c r="O585" s="213" t="str">
        <f t="shared" si="49"/>
        <v>-</v>
      </c>
      <c r="P585" s="213" t="str">
        <f t="shared" si="49"/>
        <v>-</v>
      </c>
      <c r="Q585" s="136" t="str">
        <f t="shared" si="49"/>
        <v>-</v>
      </c>
      <c r="R585" s="90">
        <f>SUM(Tableau8[[#This Row],[Indicative
     /PPE]:[Autre]])</f>
        <v>0</v>
      </c>
      <c r="S585" s="89">
        <f>[1]SlC!F60</f>
        <v>0</v>
      </c>
      <c r="T585" s="89">
        <f>[1]SlC!G60</f>
        <v>0</v>
      </c>
      <c r="U585" s="89">
        <f>[1]SlC!H60</f>
        <v>0</v>
      </c>
      <c r="V585" s="89">
        <f>[1]SlC!I60</f>
        <v>0</v>
      </c>
      <c r="W585" s="89">
        <f>[1]SlC!J60</f>
        <v>0</v>
      </c>
      <c r="X585" s="91">
        <f t="shared" si="46"/>
        <v>0</v>
      </c>
      <c r="Y585" s="89" t="s">
        <v>0</v>
      </c>
      <c r="Z585" s="89" t="s">
        <v>0</v>
      </c>
      <c r="AA585" s="89" t="s">
        <v>0</v>
      </c>
      <c r="AB585" s="91" t="s">
        <v>0</v>
      </c>
      <c r="AC585" s="89">
        <f>[1]SlC!L60</f>
        <v>0</v>
      </c>
      <c r="AD585" s="89">
        <f>[1]SlC!M60</f>
        <v>0</v>
      </c>
      <c r="AE585" s="89">
        <f>[1]SlC!N60</f>
        <v>0</v>
      </c>
      <c r="AF585" s="89">
        <f t="shared" si="47"/>
        <v>0</v>
      </c>
      <c r="AG585" s="92"/>
      <c r="AH585" s="93">
        <f t="shared" si="45"/>
        <v>0</v>
      </c>
      <c r="AI585" s="209">
        <f>[1]SlC!P60</f>
        <v>0</v>
      </c>
      <c r="AJ585" s="209">
        <f>[1]SlC!Q60</f>
        <v>0</v>
      </c>
      <c r="AK585" s="209">
        <f>SUM(Tableau8[[#This Row],[Terrain
(a)]:[Construction
(b)]])</f>
        <v>0</v>
      </c>
      <c r="AL585" s="95"/>
      <c r="AM585" s="96" t="str">
        <f>[1]SlC!S60</f>
        <v>-</v>
      </c>
      <c r="AN585" s="113" t="s">
        <v>74</v>
      </c>
      <c r="AO585" s="210">
        <f>[1]SlC!V60</f>
        <v>43378</v>
      </c>
      <c r="AP585" s="211" t="s">
        <v>0</v>
      </c>
      <c r="AQ585" s="212" t="str">
        <f>[1]SlC!W60</f>
        <v>Attribuée à la propriété : Impasse des Arêtes 5-7-9.</v>
      </c>
      <c r="AR585" s="100"/>
      <c r="AS585" s="101"/>
      <c r="AT585" s="102"/>
      <c r="AU585" s="103"/>
      <c r="AV585" s="104"/>
      <c r="AW585" s="105"/>
      <c r="AX585" s="106"/>
      <c r="AY585" s="106"/>
      <c r="AZ585" s="106"/>
      <c r="BA585" s="106"/>
      <c r="BB585" s="103"/>
      <c r="BC585" s="106"/>
      <c r="BD585" s="106"/>
      <c r="BE585" s="106"/>
      <c r="BF585" s="106"/>
      <c r="BG585" s="106"/>
      <c r="BH585" s="106"/>
      <c r="BI585" s="106"/>
    </row>
    <row r="586" spans="1:61" ht="13.5" hidden="1" customHeight="1" thickBot="1" x14ac:dyDescent="0.25">
      <c r="A586" s="82"/>
      <c r="B586" s="83"/>
      <c r="C586" s="206" t="str">
        <f t="shared" si="50"/>
        <v>Sur la Cluse</v>
      </c>
      <c r="D586" s="206" t="str">
        <f t="shared" si="50"/>
        <v>La Chaux-de-Fonds</v>
      </c>
      <c r="E586" s="206" t="str">
        <f t="shared" si="50"/>
        <v>-</v>
      </c>
      <c r="F586" s="85" t="str">
        <f>[1]SlC!A61</f>
        <v>0065-21</v>
      </c>
      <c r="G586" s="86" t="str">
        <f>[1]SlC!B61</f>
        <v>-</v>
      </c>
      <c r="H586" s="153" t="s">
        <v>163</v>
      </c>
      <c r="I586" s="113" t="s">
        <v>86</v>
      </c>
      <c r="J586" s="86" t="str">
        <f>[1]SlC!D61</f>
        <v>B</v>
      </c>
      <c r="K586" s="207" t="str">
        <f t="shared" si="48"/>
        <v>-</v>
      </c>
      <c r="L586" s="88"/>
      <c r="M586" s="136" t="str">
        <f t="shared" si="49"/>
        <v>-</v>
      </c>
      <c r="N586" s="213" t="str">
        <f t="shared" si="49"/>
        <v>-</v>
      </c>
      <c r="O586" s="213" t="str">
        <f t="shared" si="49"/>
        <v>-</v>
      </c>
      <c r="P586" s="213" t="str">
        <f t="shared" si="49"/>
        <v>-</v>
      </c>
      <c r="Q586" s="136" t="str">
        <f t="shared" si="49"/>
        <v>-</v>
      </c>
      <c r="R586" s="90">
        <f>SUM(Tableau8[[#This Row],[Indicative
     /PPE]:[Autre]])</f>
        <v>0</v>
      </c>
      <c r="S586" s="89">
        <f>[1]SlC!F61</f>
        <v>0</v>
      </c>
      <c r="T586" s="89">
        <f>[1]SlC!G61</f>
        <v>0</v>
      </c>
      <c r="U586" s="89">
        <f>[1]SlC!H61</f>
        <v>0</v>
      </c>
      <c r="V586" s="89">
        <f>[1]SlC!I61</f>
        <v>0</v>
      </c>
      <c r="W586" s="89">
        <f>[1]SlC!J61</f>
        <v>0</v>
      </c>
      <c r="X586" s="91">
        <f t="shared" si="46"/>
        <v>0</v>
      </c>
      <c r="Y586" s="89" t="s">
        <v>0</v>
      </c>
      <c r="Z586" s="89" t="s">
        <v>0</v>
      </c>
      <c r="AA586" s="89" t="s">
        <v>0</v>
      </c>
      <c r="AB586" s="91" t="s">
        <v>0</v>
      </c>
      <c r="AC586" s="89">
        <f>[1]SlC!L61</f>
        <v>0</v>
      </c>
      <c r="AD586" s="89">
        <f>[1]SlC!M61</f>
        <v>0</v>
      </c>
      <c r="AE586" s="89">
        <f>[1]SlC!N61</f>
        <v>0</v>
      </c>
      <c r="AF586" s="89">
        <f t="shared" si="47"/>
        <v>0</v>
      </c>
      <c r="AG586" s="92"/>
      <c r="AH586" s="93">
        <f t="shared" si="45"/>
        <v>0</v>
      </c>
      <c r="AI586" s="209">
        <f>[1]SlC!P61</f>
        <v>0</v>
      </c>
      <c r="AJ586" s="209">
        <f>[1]SlC!Q61</f>
        <v>0</v>
      </c>
      <c r="AK586" s="209">
        <f>SUM(Tableau8[[#This Row],[Terrain
(a)]:[Construction
(b)]])</f>
        <v>0</v>
      </c>
      <c r="AL586" s="95"/>
      <c r="AM586" s="96" t="str">
        <f>[1]SlC!S61</f>
        <v>-</v>
      </c>
      <c r="AN586" s="113" t="s">
        <v>74</v>
      </c>
      <c r="AO586" s="210">
        <f>[1]SlC!V61</f>
        <v>43378</v>
      </c>
      <c r="AP586" s="211" t="s">
        <v>0</v>
      </c>
      <c r="AQ586" s="212" t="str">
        <f>[1]SlC!W61</f>
        <v>Attribuée à la propriété : Impasse des Arêtes 5-7-9.</v>
      </c>
      <c r="AR586" s="100"/>
      <c r="AS586" s="101"/>
      <c r="AT586" s="102"/>
      <c r="AU586" s="103"/>
      <c r="AV586" s="104"/>
      <c r="AW586" s="105"/>
      <c r="AX586" s="106"/>
      <c r="AY586" s="106"/>
      <c r="AZ586" s="106"/>
      <c r="BA586" s="106"/>
      <c r="BB586" s="103"/>
      <c r="BC586" s="106"/>
      <c r="BD586" s="106"/>
      <c r="BE586" s="106"/>
      <c r="BF586" s="106"/>
      <c r="BG586" s="106"/>
      <c r="BH586" s="106"/>
      <c r="BI586" s="106"/>
    </row>
    <row r="587" spans="1:61" ht="13.5" hidden="1" customHeight="1" thickBot="1" x14ac:dyDescent="0.25">
      <c r="A587" s="82"/>
      <c r="B587" s="83"/>
      <c r="C587" s="206" t="str">
        <f t="shared" si="50"/>
        <v>Sur la Cluse</v>
      </c>
      <c r="D587" s="206" t="str">
        <f t="shared" si="50"/>
        <v>La Chaux-de-Fonds</v>
      </c>
      <c r="E587" s="206" t="str">
        <f t="shared" si="50"/>
        <v>-</v>
      </c>
      <c r="F587" s="85" t="str">
        <f>[1]SlC!A62</f>
        <v>0065-22</v>
      </c>
      <c r="G587" s="86" t="str">
        <f>[1]SlC!B62</f>
        <v>-</v>
      </c>
      <c r="H587" s="153" t="s">
        <v>163</v>
      </c>
      <c r="I587" s="113" t="s">
        <v>86</v>
      </c>
      <c r="J587" s="86" t="str">
        <f>[1]SlC!D62</f>
        <v>C</v>
      </c>
      <c r="K587" s="207" t="str">
        <f t="shared" si="48"/>
        <v>-</v>
      </c>
      <c r="L587" s="88"/>
      <c r="M587" s="136" t="str">
        <f t="shared" si="49"/>
        <v>-</v>
      </c>
      <c r="N587" s="213" t="str">
        <f t="shared" si="49"/>
        <v>-</v>
      </c>
      <c r="O587" s="213" t="str">
        <f t="shared" si="49"/>
        <v>-</v>
      </c>
      <c r="P587" s="213" t="str">
        <f t="shared" si="49"/>
        <v>-</v>
      </c>
      <c r="Q587" s="136" t="str">
        <f t="shared" si="49"/>
        <v>-</v>
      </c>
      <c r="R587" s="90">
        <f>SUM(Tableau8[[#This Row],[Indicative
     /PPE]:[Autre]])</f>
        <v>0</v>
      </c>
      <c r="S587" s="89">
        <f>[1]SlC!F62</f>
        <v>0</v>
      </c>
      <c r="T587" s="89">
        <f>[1]SlC!G62</f>
        <v>0</v>
      </c>
      <c r="U587" s="89">
        <f>[1]SlC!H62</f>
        <v>0</v>
      </c>
      <c r="V587" s="89">
        <f>[1]SlC!I62</f>
        <v>0</v>
      </c>
      <c r="W587" s="89">
        <f>[1]SlC!J62</f>
        <v>0</v>
      </c>
      <c r="X587" s="91">
        <f t="shared" si="46"/>
        <v>0</v>
      </c>
      <c r="Y587" s="89" t="s">
        <v>0</v>
      </c>
      <c r="Z587" s="89" t="s">
        <v>0</v>
      </c>
      <c r="AA587" s="89" t="s">
        <v>0</v>
      </c>
      <c r="AB587" s="91" t="s">
        <v>0</v>
      </c>
      <c r="AC587" s="89">
        <f>[1]SlC!L62</f>
        <v>0</v>
      </c>
      <c r="AD587" s="89">
        <f>[1]SlC!M62</f>
        <v>0</v>
      </c>
      <c r="AE587" s="89">
        <f>[1]SlC!N62</f>
        <v>0</v>
      </c>
      <c r="AF587" s="89">
        <f t="shared" si="47"/>
        <v>0</v>
      </c>
      <c r="AG587" s="92"/>
      <c r="AH587" s="93">
        <f t="shared" si="45"/>
        <v>0</v>
      </c>
      <c r="AI587" s="209">
        <f>[1]SlC!P62</f>
        <v>0</v>
      </c>
      <c r="AJ587" s="209">
        <f>[1]SlC!Q62</f>
        <v>0</v>
      </c>
      <c r="AK587" s="209">
        <f>SUM(Tableau8[[#This Row],[Terrain
(a)]:[Construction
(b)]])</f>
        <v>0</v>
      </c>
      <c r="AL587" s="95"/>
      <c r="AM587" s="96" t="str">
        <f>[1]SlC!S62</f>
        <v>-</v>
      </c>
      <c r="AN587" s="113" t="s">
        <v>74</v>
      </c>
      <c r="AO587" s="210">
        <f>[1]SlC!V62</f>
        <v>43378</v>
      </c>
      <c r="AP587" s="211" t="s">
        <v>0</v>
      </c>
      <c r="AQ587" s="212" t="str">
        <f>[1]SlC!W62</f>
        <v>Attribuée à la propriété : Impasse des Arêtes 5-7-9.</v>
      </c>
      <c r="AR587" s="100"/>
      <c r="AS587" s="101"/>
      <c r="AT587" s="102"/>
      <c r="AU587" s="103"/>
      <c r="AV587" s="104"/>
      <c r="AW587" s="105"/>
      <c r="AX587" s="106"/>
      <c r="AY587" s="106"/>
      <c r="AZ587" s="106"/>
      <c r="BA587" s="106"/>
      <c r="BB587" s="103"/>
      <c r="BC587" s="106"/>
      <c r="BD587" s="106"/>
      <c r="BE587" s="106"/>
      <c r="BF587" s="106"/>
      <c r="BG587" s="106"/>
      <c r="BH587" s="106"/>
      <c r="BI587" s="106"/>
    </row>
    <row r="588" spans="1:61" ht="13.5" hidden="1" customHeight="1" thickBot="1" x14ac:dyDescent="0.25">
      <c r="A588" s="82"/>
      <c r="B588" s="83"/>
      <c r="C588" s="206" t="str">
        <f t="shared" si="50"/>
        <v>Sur la Cluse</v>
      </c>
      <c r="D588" s="206" t="str">
        <f t="shared" si="50"/>
        <v>La Chaux-de-Fonds</v>
      </c>
      <c r="E588" s="206" t="str">
        <f t="shared" si="50"/>
        <v>-</v>
      </c>
      <c r="F588" s="85" t="str">
        <f>[1]SlC!A63</f>
        <v>0065-23</v>
      </c>
      <c r="G588" s="86" t="str">
        <f>[1]SlC!B63</f>
        <v>-</v>
      </c>
      <c r="H588" s="153" t="s">
        <v>163</v>
      </c>
      <c r="I588" s="113" t="s">
        <v>86</v>
      </c>
      <c r="J588" s="86" t="str">
        <f>[1]SlC!D63</f>
        <v>D</v>
      </c>
      <c r="K588" s="207" t="str">
        <f t="shared" si="48"/>
        <v>-</v>
      </c>
      <c r="L588" s="88"/>
      <c r="M588" s="136" t="str">
        <f t="shared" si="49"/>
        <v>-</v>
      </c>
      <c r="N588" s="213" t="str">
        <f t="shared" si="49"/>
        <v>-</v>
      </c>
      <c r="O588" s="213" t="str">
        <f t="shared" si="49"/>
        <v>-</v>
      </c>
      <c r="P588" s="213" t="str">
        <f t="shared" si="49"/>
        <v>-</v>
      </c>
      <c r="Q588" s="136" t="str">
        <f t="shared" si="49"/>
        <v>-</v>
      </c>
      <c r="R588" s="90">
        <f>SUM(Tableau8[[#This Row],[Indicative
     /PPE]:[Autre]])</f>
        <v>0</v>
      </c>
      <c r="S588" s="89">
        <f>[1]SlC!F63</f>
        <v>0</v>
      </c>
      <c r="T588" s="89">
        <f>[1]SlC!G63</f>
        <v>0</v>
      </c>
      <c r="U588" s="89">
        <f>[1]SlC!H63</f>
        <v>0</v>
      </c>
      <c r="V588" s="89">
        <f>[1]SlC!I63</f>
        <v>0</v>
      </c>
      <c r="W588" s="89">
        <f>[1]SlC!J63</f>
        <v>0</v>
      </c>
      <c r="X588" s="91">
        <f t="shared" si="46"/>
        <v>0</v>
      </c>
      <c r="Y588" s="89" t="s">
        <v>0</v>
      </c>
      <c r="Z588" s="89" t="s">
        <v>0</v>
      </c>
      <c r="AA588" s="89" t="s">
        <v>0</v>
      </c>
      <c r="AB588" s="91" t="s">
        <v>0</v>
      </c>
      <c r="AC588" s="89">
        <f>[1]SlC!L63</f>
        <v>0</v>
      </c>
      <c r="AD588" s="89">
        <f>[1]SlC!M63</f>
        <v>0</v>
      </c>
      <c r="AE588" s="89">
        <f>[1]SlC!N63</f>
        <v>0</v>
      </c>
      <c r="AF588" s="89">
        <f t="shared" si="47"/>
        <v>0</v>
      </c>
      <c r="AG588" s="92"/>
      <c r="AH588" s="93">
        <f t="shared" si="45"/>
        <v>0</v>
      </c>
      <c r="AI588" s="209">
        <f>[1]SlC!P63</f>
        <v>0</v>
      </c>
      <c r="AJ588" s="209">
        <f>[1]SlC!Q63</f>
        <v>0</v>
      </c>
      <c r="AK588" s="209">
        <f>SUM(Tableau8[[#This Row],[Terrain
(a)]:[Construction
(b)]])</f>
        <v>0</v>
      </c>
      <c r="AL588" s="95"/>
      <c r="AM588" s="96" t="str">
        <f>[1]SlC!S63</f>
        <v>-</v>
      </c>
      <c r="AN588" s="113" t="s">
        <v>74</v>
      </c>
      <c r="AO588" s="210">
        <f>[1]SlC!V63</f>
        <v>43378</v>
      </c>
      <c r="AP588" s="211" t="s">
        <v>0</v>
      </c>
      <c r="AQ588" s="212" t="str">
        <f>[1]SlC!W63</f>
        <v>A atttribuer à parcelle 4, 5, 6, 7 ou 8.</v>
      </c>
      <c r="AR588" s="100"/>
      <c r="AS588" s="101"/>
      <c r="AT588" s="102"/>
      <c r="AU588" s="103"/>
      <c r="AV588" s="104"/>
      <c r="AW588" s="105"/>
      <c r="AX588" s="106"/>
      <c r="AY588" s="106"/>
      <c r="AZ588" s="106"/>
      <c r="BA588" s="106"/>
      <c r="BB588" s="103"/>
      <c r="BC588" s="106"/>
      <c r="BD588" s="106"/>
      <c r="BE588" s="106"/>
      <c r="BF588" s="106"/>
      <c r="BG588" s="106"/>
      <c r="BH588" s="106"/>
      <c r="BI588" s="106"/>
    </row>
    <row r="589" spans="1:61" ht="13.5" hidden="1" customHeight="1" thickBot="1" x14ac:dyDescent="0.25">
      <c r="A589" s="82"/>
      <c r="B589" s="83"/>
      <c r="C589" s="206" t="str">
        <f t="shared" si="50"/>
        <v>Sur la Cluse</v>
      </c>
      <c r="D589" s="206" t="str">
        <f t="shared" si="50"/>
        <v>La Chaux-de-Fonds</v>
      </c>
      <c r="E589" s="206" t="str">
        <f t="shared" si="50"/>
        <v>-</v>
      </c>
      <c r="F589" s="85" t="str">
        <f>[1]SlC!A64</f>
        <v>0065-24</v>
      </c>
      <c r="G589" s="86" t="str">
        <f>[1]SlC!B64</f>
        <v>-</v>
      </c>
      <c r="H589" s="153" t="s">
        <v>163</v>
      </c>
      <c r="I589" s="113" t="s">
        <v>86</v>
      </c>
      <c r="J589" s="86" t="str">
        <f>[1]SlC!D64</f>
        <v>E</v>
      </c>
      <c r="K589" s="207" t="str">
        <f t="shared" si="48"/>
        <v>-</v>
      </c>
      <c r="L589" s="88"/>
      <c r="M589" s="136" t="str">
        <f t="shared" si="49"/>
        <v>-</v>
      </c>
      <c r="N589" s="213" t="str">
        <f t="shared" si="49"/>
        <v>-</v>
      </c>
      <c r="O589" s="213" t="str">
        <f t="shared" si="49"/>
        <v>-</v>
      </c>
      <c r="P589" s="213" t="str">
        <f t="shared" si="49"/>
        <v>-</v>
      </c>
      <c r="Q589" s="136" t="str">
        <f t="shared" si="49"/>
        <v>-</v>
      </c>
      <c r="R589" s="90">
        <f>SUM(Tableau8[[#This Row],[Indicative
     /PPE]:[Autre]])</f>
        <v>0</v>
      </c>
      <c r="S589" s="89">
        <f>[1]SlC!F64</f>
        <v>0</v>
      </c>
      <c r="T589" s="89">
        <f>[1]SlC!G64</f>
        <v>0</v>
      </c>
      <c r="U589" s="89">
        <f>[1]SlC!H64</f>
        <v>0</v>
      </c>
      <c r="V589" s="89">
        <f>[1]SlC!I64</f>
        <v>0</v>
      </c>
      <c r="W589" s="89">
        <f>[1]SlC!J64</f>
        <v>0</v>
      </c>
      <c r="X589" s="91">
        <f t="shared" si="46"/>
        <v>0</v>
      </c>
      <c r="Y589" s="89" t="s">
        <v>0</v>
      </c>
      <c r="Z589" s="89" t="s">
        <v>0</v>
      </c>
      <c r="AA589" s="89" t="s">
        <v>0</v>
      </c>
      <c r="AB589" s="91" t="s">
        <v>0</v>
      </c>
      <c r="AC589" s="89">
        <f>[1]SlC!L64</f>
        <v>0</v>
      </c>
      <c r="AD589" s="89">
        <f>[1]SlC!M64</f>
        <v>0</v>
      </c>
      <c r="AE589" s="89">
        <f>[1]SlC!N64</f>
        <v>0</v>
      </c>
      <c r="AF589" s="89">
        <f t="shared" si="47"/>
        <v>0</v>
      </c>
      <c r="AG589" s="92"/>
      <c r="AH589" s="93">
        <f t="shared" si="45"/>
        <v>0</v>
      </c>
      <c r="AI589" s="209">
        <f>[1]SlC!P64</f>
        <v>0</v>
      </c>
      <c r="AJ589" s="209">
        <f>[1]SlC!Q64</f>
        <v>0</v>
      </c>
      <c r="AK589" s="209">
        <f>SUM(Tableau8[[#This Row],[Terrain
(a)]:[Construction
(b)]])</f>
        <v>0</v>
      </c>
      <c r="AL589" s="95"/>
      <c r="AM589" s="96" t="str">
        <f>[1]SlC!S64</f>
        <v>-</v>
      </c>
      <c r="AN589" s="113" t="s">
        <v>74</v>
      </c>
      <c r="AO589" s="210">
        <f>[1]SlC!V64</f>
        <v>43378</v>
      </c>
      <c r="AP589" s="211" t="s">
        <v>0</v>
      </c>
      <c r="AQ589" s="212" t="str">
        <f>[1]SlC!W64</f>
        <v>Place "Visiteurs"</v>
      </c>
      <c r="AR589" s="100"/>
      <c r="AS589" s="101"/>
      <c r="AT589" s="102"/>
      <c r="AU589" s="103"/>
      <c r="AV589" s="104"/>
      <c r="AW589" s="105"/>
      <c r="AX589" s="106"/>
      <c r="AY589" s="106"/>
      <c r="AZ589" s="106"/>
      <c r="BA589" s="106"/>
      <c r="BB589" s="103"/>
      <c r="BC589" s="106"/>
      <c r="BD589" s="106"/>
      <c r="BE589" s="106"/>
      <c r="BF589" s="106"/>
      <c r="BG589" s="106"/>
      <c r="BH589" s="106"/>
      <c r="BI589" s="106"/>
    </row>
    <row r="590" spans="1:61" ht="13.5" hidden="1" customHeight="1" thickBot="1" x14ac:dyDescent="0.25">
      <c r="A590" s="82"/>
      <c r="B590" s="83"/>
      <c r="C590" s="216" t="str">
        <f t="shared" si="50"/>
        <v>Sur la Cluse</v>
      </c>
      <c r="D590" s="117" t="str">
        <f t="shared" si="50"/>
        <v>La Chaux-de-Fonds</v>
      </c>
      <c r="E590" s="117" t="str">
        <f t="shared" si="50"/>
        <v>-</v>
      </c>
      <c r="F590" s="117" t="str">
        <f>[1]SlC!A65</f>
        <v>0065-25</v>
      </c>
      <c r="G590" s="118" t="str">
        <f>[1]SlC!B65</f>
        <v>-</v>
      </c>
      <c r="H590" s="159" t="s">
        <v>163</v>
      </c>
      <c r="I590" s="134" t="s">
        <v>86</v>
      </c>
      <c r="J590" s="118" t="str">
        <f>[1]SlC!D65</f>
        <v>F</v>
      </c>
      <c r="K590" s="264" t="str">
        <f t="shared" si="48"/>
        <v>-</v>
      </c>
      <c r="L590" s="88"/>
      <c r="M590" s="218" t="str">
        <f t="shared" si="49"/>
        <v>-</v>
      </c>
      <c r="N590" s="218" t="str">
        <f t="shared" si="49"/>
        <v>-</v>
      </c>
      <c r="O590" s="218" t="str">
        <f t="shared" si="49"/>
        <v>-</v>
      </c>
      <c r="P590" s="218" t="str">
        <f t="shared" si="49"/>
        <v>-</v>
      </c>
      <c r="Q590" s="218" t="str">
        <f t="shared" si="49"/>
        <v>-</v>
      </c>
      <c r="R590" s="121">
        <f>SUM(Tableau8[[#This Row],[Indicative
     /PPE]:[Autre]])</f>
        <v>0</v>
      </c>
      <c r="S590" s="120">
        <f>[1]SlC!F65</f>
        <v>0</v>
      </c>
      <c r="T590" s="120">
        <f>[1]SlC!G65</f>
        <v>0</v>
      </c>
      <c r="U590" s="120">
        <f>[1]SlC!H65</f>
        <v>0</v>
      </c>
      <c r="V590" s="120">
        <f>[1]SlC!I65</f>
        <v>0</v>
      </c>
      <c r="W590" s="120">
        <f>[1]SlC!J65</f>
        <v>0</v>
      </c>
      <c r="X590" s="122">
        <f t="shared" si="46"/>
        <v>0</v>
      </c>
      <c r="Y590" s="123" t="s">
        <v>0</v>
      </c>
      <c r="Z590" s="120" t="s">
        <v>0</v>
      </c>
      <c r="AA590" s="120" t="s">
        <v>0</v>
      </c>
      <c r="AB590" s="122" t="s">
        <v>0</v>
      </c>
      <c r="AC590" s="123">
        <f>[1]SlC!L65</f>
        <v>0</v>
      </c>
      <c r="AD590" s="120">
        <f>[1]SlC!M65</f>
        <v>0</v>
      </c>
      <c r="AE590" s="120">
        <f>[1]SlC!N65</f>
        <v>0</v>
      </c>
      <c r="AF590" s="145">
        <f t="shared" si="47"/>
        <v>0</v>
      </c>
      <c r="AG590" s="92"/>
      <c r="AH590" s="124">
        <f t="shared" si="45"/>
        <v>0</v>
      </c>
      <c r="AI590" s="141">
        <f>[1]SlC!P65</f>
        <v>0</v>
      </c>
      <c r="AJ590" s="141">
        <f>[1]SlC!Q65</f>
        <v>0</v>
      </c>
      <c r="AK590" s="141">
        <f>SUM(Tableau8[[#This Row],[Terrain
(a)]:[Construction
(b)]])</f>
        <v>0</v>
      </c>
      <c r="AL590" s="95"/>
      <c r="AM590" s="127" t="str">
        <f>[1]SlC!S65</f>
        <v>-</v>
      </c>
      <c r="AN590" s="134" t="s">
        <v>74</v>
      </c>
      <c r="AO590" s="128">
        <f>[1]SlC!V65</f>
        <v>43378</v>
      </c>
      <c r="AP590" s="129" t="s">
        <v>0</v>
      </c>
      <c r="AQ590" s="219" t="str">
        <f>[1]SlC!W65</f>
        <v>Place "Visiteurs"</v>
      </c>
      <c r="AR590" s="100"/>
      <c r="AS590" s="131"/>
      <c r="AT590" s="132"/>
      <c r="AU590" s="132"/>
      <c r="AV590" s="133"/>
      <c r="AW590" s="116"/>
      <c r="AX590" s="134"/>
      <c r="AY590" s="134"/>
      <c r="AZ590" s="134"/>
      <c r="BA590" s="134"/>
      <c r="BB590" s="132"/>
      <c r="BC590" s="134"/>
      <c r="BD590" s="134"/>
      <c r="BE590" s="134"/>
      <c r="BF590" s="134"/>
      <c r="BG590" s="134"/>
      <c r="BH590" s="134"/>
      <c r="BI590" s="134"/>
    </row>
    <row r="591" spans="1:61" ht="13.5" hidden="1" customHeight="1" thickBot="1" x14ac:dyDescent="0.25">
      <c r="A591" s="82"/>
      <c r="B591" s="83"/>
      <c r="C591" s="153" t="s">
        <v>1155</v>
      </c>
      <c r="D591" s="153" t="s">
        <v>71</v>
      </c>
      <c r="E591" s="84" t="s">
        <v>0</v>
      </c>
      <c r="F591" s="85" t="s">
        <v>1156</v>
      </c>
      <c r="G591" s="86" t="s">
        <v>1157</v>
      </c>
      <c r="H591" s="153" t="s">
        <v>520</v>
      </c>
      <c r="I591" s="157" t="s">
        <v>86</v>
      </c>
      <c r="J591" s="86" t="s">
        <v>323</v>
      </c>
      <c r="K591" s="220">
        <v>4</v>
      </c>
      <c r="L591" s="88"/>
      <c r="M591" s="245">
        <v>106</v>
      </c>
      <c r="N591" s="110" t="s">
        <v>0</v>
      </c>
      <c r="O591" s="110" t="s">
        <v>0</v>
      </c>
      <c r="P591" s="110" t="s">
        <v>0</v>
      </c>
      <c r="Q591" s="110" t="s">
        <v>0</v>
      </c>
      <c r="R591" s="108">
        <f>SUM(Tableau8[[#This Row],[Indicative
     /PPE]:[Autre]])</f>
        <v>106</v>
      </c>
      <c r="S591" s="110" t="s">
        <v>0</v>
      </c>
      <c r="T591" s="110" t="s">
        <v>0</v>
      </c>
      <c r="U591" s="110" t="s">
        <v>0</v>
      </c>
      <c r="V591" s="110" t="s">
        <v>0</v>
      </c>
      <c r="W591" s="110" t="s">
        <v>0</v>
      </c>
      <c r="X591" s="109">
        <f t="shared" si="46"/>
        <v>0</v>
      </c>
      <c r="Y591" s="110" t="s">
        <v>0</v>
      </c>
      <c r="Z591" s="110" t="s">
        <v>0</v>
      </c>
      <c r="AA591" s="110" t="s">
        <v>0</v>
      </c>
      <c r="AB591" s="109" t="s">
        <v>0</v>
      </c>
      <c r="AC591" s="110" t="s">
        <v>0</v>
      </c>
      <c r="AD591" s="110" t="s">
        <v>0</v>
      </c>
      <c r="AE591" s="110" t="s">
        <v>0</v>
      </c>
      <c r="AF591" s="155">
        <f t="shared" si="47"/>
        <v>0</v>
      </c>
      <c r="AG591" s="92"/>
      <c r="AH591" s="111">
        <v>420000</v>
      </c>
      <c r="AI591" s="111">
        <v>0</v>
      </c>
      <c r="AJ591" s="111">
        <v>0</v>
      </c>
      <c r="AK591" s="111">
        <f>SUM(Tableau8[[#This Row],[Terrain
(a)]:[Construction
(b)]])</f>
        <v>0</v>
      </c>
      <c r="AL591" s="95"/>
      <c r="AM591" s="147" t="s">
        <v>1158</v>
      </c>
      <c r="AN591" s="157" t="s">
        <v>421</v>
      </c>
      <c r="AO591" s="97">
        <v>40816</v>
      </c>
      <c r="AP591" s="158" t="s">
        <v>0</v>
      </c>
      <c r="AQ591" s="113" t="s">
        <v>0</v>
      </c>
      <c r="AR591" s="100"/>
      <c r="AS591" s="101" t="str">
        <f>Tableau8[[#This Row],[Adresse]]</f>
        <v>Rue du Tertre 1</v>
      </c>
      <c r="AT591" s="102">
        <v>39814</v>
      </c>
      <c r="AU591" s="103">
        <v>41394</v>
      </c>
      <c r="AV591" s="104">
        <f>Tableau8[[#This Row],[Fin]]-Tableau8[[#This Row],[Début]]</f>
        <v>1580</v>
      </c>
      <c r="AW591" s="105" t="s">
        <v>601</v>
      </c>
      <c r="AX591" s="106"/>
      <c r="AY591" s="106" t="s">
        <v>1159</v>
      </c>
      <c r="AZ591" s="106" t="s">
        <v>1160</v>
      </c>
      <c r="BA591" s="106" t="s">
        <v>130</v>
      </c>
      <c r="BB591" s="103">
        <v>41091</v>
      </c>
      <c r="BC591" s="106"/>
      <c r="BD591" s="106"/>
      <c r="BE591" s="113" t="s">
        <v>916</v>
      </c>
      <c r="BF591" s="106" t="s">
        <v>917</v>
      </c>
      <c r="BG591" s="106"/>
      <c r="BH591" s="106"/>
      <c r="BI591" s="106"/>
    </row>
    <row r="592" spans="1:61" ht="13.5" hidden="1" customHeight="1" thickBot="1" x14ac:dyDescent="0.25">
      <c r="A592" s="82"/>
      <c r="B592" s="83"/>
      <c r="C592" s="153" t="s">
        <v>1155</v>
      </c>
      <c r="D592" s="153" t="s">
        <v>71</v>
      </c>
      <c r="E592" s="84" t="s">
        <v>0</v>
      </c>
      <c r="F592" s="85" t="s">
        <v>1161</v>
      </c>
      <c r="G592" s="86" t="s">
        <v>1162</v>
      </c>
      <c r="H592" s="153" t="s">
        <v>520</v>
      </c>
      <c r="I592" s="157" t="s">
        <v>86</v>
      </c>
      <c r="J592" s="86" t="s">
        <v>327</v>
      </c>
      <c r="K592" s="220">
        <v>5</v>
      </c>
      <c r="L592" s="88"/>
      <c r="M592" s="245">
        <v>153</v>
      </c>
      <c r="N592" s="110" t="s">
        <v>0</v>
      </c>
      <c r="O592" s="110" t="s">
        <v>0</v>
      </c>
      <c r="P592" s="110" t="s">
        <v>0</v>
      </c>
      <c r="Q592" s="110" t="s">
        <v>0</v>
      </c>
      <c r="R592" s="108">
        <f>SUM(Tableau8[[#This Row],[Indicative
     /PPE]:[Autre]])</f>
        <v>153</v>
      </c>
      <c r="S592" s="110" t="s">
        <v>0</v>
      </c>
      <c r="T592" s="110" t="s">
        <v>0</v>
      </c>
      <c r="U592" s="110" t="s">
        <v>0</v>
      </c>
      <c r="V592" s="110" t="s">
        <v>0</v>
      </c>
      <c r="W592" s="110" t="s">
        <v>0</v>
      </c>
      <c r="X592" s="109">
        <f t="shared" si="46"/>
        <v>0</v>
      </c>
      <c r="Y592" s="110" t="s">
        <v>0</v>
      </c>
      <c r="Z592" s="110" t="s">
        <v>0</v>
      </c>
      <c r="AA592" s="110" t="s">
        <v>0</v>
      </c>
      <c r="AB592" s="109" t="s">
        <v>0</v>
      </c>
      <c r="AC592" s="110" t="s">
        <v>0</v>
      </c>
      <c r="AD592" s="110" t="s">
        <v>0</v>
      </c>
      <c r="AE592" s="110" t="s">
        <v>0</v>
      </c>
      <c r="AF592" s="155">
        <f t="shared" si="47"/>
        <v>0</v>
      </c>
      <c r="AG592" s="92"/>
      <c r="AH592" s="111">
        <v>565000</v>
      </c>
      <c r="AI592" s="111">
        <v>0</v>
      </c>
      <c r="AJ592" s="111">
        <v>0</v>
      </c>
      <c r="AK592" s="111">
        <f>SUM(Tableau8[[#This Row],[Terrain
(a)]:[Construction
(b)]])</f>
        <v>0</v>
      </c>
      <c r="AL592" s="95"/>
      <c r="AM592" s="147" t="s">
        <v>1163</v>
      </c>
      <c r="AN592" s="157" t="s">
        <v>421</v>
      </c>
      <c r="AO592" s="97">
        <v>40724</v>
      </c>
      <c r="AP592" s="158" t="s">
        <v>0</v>
      </c>
      <c r="AQ592" s="113" t="s">
        <v>0</v>
      </c>
      <c r="AR592" s="100"/>
      <c r="AS592" s="101"/>
      <c r="AT592" s="102"/>
      <c r="AU592" s="103"/>
      <c r="AV592" s="104"/>
      <c r="AW592" s="105"/>
      <c r="AX592" s="106"/>
      <c r="AY592" s="106"/>
      <c r="AZ592" s="106"/>
      <c r="BA592" s="106"/>
      <c r="BB592" s="103"/>
      <c r="BC592" s="106"/>
      <c r="BD592" s="106"/>
      <c r="BE592" s="106"/>
      <c r="BF592" s="106"/>
      <c r="BG592" s="106"/>
      <c r="BH592" s="106"/>
      <c r="BI592" s="106"/>
    </row>
    <row r="593" spans="1:61" ht="13.5" hidden="1" customHeight="1" thickBot="1" x14ac:dyDescent="0.25">
      <c r="A593" s="82"/>
      <c r="B593" s="83"/>
      <c r="C593" s="153" t="s">
        <v>1155</v>
      </c>
      <c r="D593" s="153" t="s">
        <v>71</v>
      </c>
      <c r="E593" s="84" t="s">
        <v>0</v>
      </c>
      <c r="F593" s="85" t="s">
        <v>1164</v>
      </c>
      <c r="G593" s="86" t="s">
        <v>1165</v>
      </c>
      <c r="H593" s="153" t="s">
        <v>520</v>
      </c>
      <c r="I593" s="157" t="s">
        <v>142</v>
      </c>
      <c r="J593" s="86" t="s">
        <v>323</v>
      </c>
      <c r="K593" s="220">
        <v>4</v>
      </c>
      <c r="L593" s="88"/>
      <c r="M593" s="245">
        <v>136</v>
      </c>
      <c r="N593" s="110" t="s">
        <v>0</v>
      </c>
      <c r="O593" s="110" t="s">
        <v>0</v>
      </c>
      <c r="P593" s="110" t="s">
        <v>0</v>
      </c>
      <c r="Q593" s="110" t="s">
        <v>0</v>
      </c>
      <c r="R593" s="108">
        <f>SUM(Tableau8[[#This Row],[Indicative
     /PPE]:[Autre]])</f>
        <v>136</v>
      </c>
      <c r="S593" s="110" t="s">
        <v>0</v>
      </c>
      <c r="T593" s="110" t="s">
        <v>0</v>
      </c>
      <c r="U593" s="110" t="s">
        <v>0</v>
      </c>
      <c r="V593" s="110" t="s">
        <v>0</v>
      </c>
      <c r="W593" s="110" t="s">
        <v>0</v>
      </c>
      <c r="X593" s="109">
        <f t="shared" si="46"/>
        <v>0</v>
      </c>
      <c r="Y593" s="110" t="s">
        <v>0</v>
      </c>
      <c r="Z593" s="110" t="s">
        <v>0</v>
      </c>
      <c r="AA593" s="110" t="s">
        <v>0</v>
      </c>
      <c r="AB593" s="109" t="s">
        <v>0</v>
      </c>
      <c r="AC593" s="110" t="s">
        <v>0</v>
      </c>
      <c r="AD593" s="110" t="s">
        <v>0</v>
      </c>
      <c r="AE593" s="110" t="s">
        <v>0</v>
      </c>
      <c r="AF593" s="155">
        <f t="shared" si="47"/>
        <v>0</v>
      </c>
      <c r="AG593" s="92"/>
      <c r="AH593" s="111">
        <v>520000</v>
      </c>
      <c r="AI593" s="111">
        <v>0</v>
      </c>
      <c r="AJ593" s="111">
        <v>0</v>
      </c>
      <c r="AK593" s="111">
        <f>SUM(Tableau8[[#This Row],[Terrain
(a)]:[Construction
(b)]])</f>
        <v>0</v>
      </c>
      <c r="AL593" s="95"/>
      <c r="AM593" s="147" t="s">
        <v>1166</v>
      </c>
      <c r="AN593" s="157" t="s">
        <v>421</v>
      </c>
      <c r="AO593" s="97">
        <v>41394</v>
      </c>
      <c r="AP593" s="158" t="s">
        <v>0</v>
      </c>
      <c r="AQ593" s="113" t="s">
        <v>0</v>
      </c>
      <c r="AR593" s="100"/>
      <c r="AS593" s="101"/>
      <c r="AT593" s="102"/>
      <c r="AU593" s="103"/>
      <c r="AV593" s="104"/>
      <c r="AW593" s="105"/>
      <c r="AX593" s="106"/>
      <c r="AY593" s="106"/>
      <c r="AZ593" s="106"/>
      <c r="BA593" s="106"/>
      <c r="BB593" s="103"/>
      <c r="BC593" s="106"/>
      <c r="BD593" s="106"/>
      <c r="BE593" s="106"/>
      <c r="BF593" s="106"/>
      <c r="BG593" s="106"/>
      <c r="BH593" s="106"/>
      <c r="BI593" s="106"/>
    </row>
    <row r="594" spans="1:61" ht="13.5" hidden="1" customHeight="1" thickBot="1" x14ac:dyDescent="0.25">
      <c r="A594" s="82"/>
      <c r="B594" s="83"/>
      <c r="C594" s="153" t="s">
        <v>1155</v>
      </c>
      <c r="D594" s="153" t="s">
        <v>71</v>
      </c>
      <c r="E594" s="84" t="s">
        <v>0</v>
      </c>
      <c r="F594" s="85" t="s">
        <v>1167</v>
      </c>
      <c r="G594" s="86" t="s">
        <v>1168</v>
      </c>
      <c r="H594" s="153" t="s">
        <v>520</v>
      </c>
      <c r="I594" s="157" t="s">
        <v>142</v>
      </c>
      <c r="J594" s="86" t="s">
        <v>1169</v>
      </c>
      <c r="K594" s="220">
        <v>4</v>
      </c>
      <c r="L594" s="88"/>
      <c r="M594" s="245">
        <v>112</v>
      </c>
      <c r="N594" s="110" t="s">
        <v>0</v>
      </c>
      <c r="O594" s="110" t="s">
        <v>0</v>
      </c>
      <c r="P594" s="110" t="s">
        <v>0</v>
      </c>
      <c r="Q594" s="110" t="s">
        <v>0</v>
      </c>
      <c r="R594" s="108">
        <f>SUM(Tableau8[[#This Row],[Indicative
     /PPE]:[Autre]])</f>
        <v>112</v>
      </c>
      <c r="S594" s="110" t="s">
        <v>0</v>
      </c>
      <c r="T594" s="110" t="s">
        <v>0</v>
      </c>
      <c r="U594" s="110" t="s">
        <v>0</v>
      </c>
      <c r="V594" s="110" t="s">
        <v>0</v>
      </c>
      <c r="W594" s="110" t="s">
        <v>0</v>
      </c>
      <c r="X594" s="109">
        <f t="shared" si="46"/>
        <v>0</v>
      </c>
      <c r="Y594" s="110" t="s">
        <v>0</v>
      </c>
      <c r="Z594" s="110" t="s">
        <v>0</v>
      </c>
      <c r="AA594" s="110" t="s">
        <v>0</v>
      </c>
      <c r="AB594" s="109" t="s">
        <v>0</v>
      </c>
      <c r="AC594" s="110" t="s">
        <v>0</v>
      </c>
      <c r="AD594" s="110" t="s">
        <v>0</v>
      </c>
      <c r="AE594" s="110" t="s">
        <v>0</v>
      </c>
      <c r="AF594" s="155">
        <f t="shared" si="47"/>
        <v>0</v>
      </c>
      <c r="AG594" s="92"/>
      <c r="AH594" s="111">
        <v>450000</v>
      </c>
      <c r="AI594" s="111">
        <v>0</v>
      </c>
      <c r="AJ594" s="111">
        <v>0</v>
      </c>
      <c r="AK594" s="111">
        <f>SUM(Tableau8[[#This Row],[Terrain
(a)]:[Construction
(b)]])</f>
        <v>0</v>
      </c>
      <c r="AL594" s="95"/>
      <c r="AM594" s="147" t="s">
        <v>1170</v>
      </c>
      <c r="AN594" s="157" t="s">
        <v>421</v>
      </c>
      <c r="AO594" s="97">
        <v>41258</v>
      </c>
      <c r="AP594" s="158" t="s">
        <v>0</v>
      </c>
      <c r="AQ594" s="113" t="s">
        <v>0</v>
      </c>
      <c r="AR594" s="100"/>
      <c r="AS594" s="101"/>
      <c r="AT594" s="102"/>
      <c r="AU594" s="103"/>
      <c r="AV594" s="104"/>
      <c r="AW594" s="105"/>
      <c r="AX594" s="106"/>
      <c r="AY594" s="106"/>
      <c r="AZ594" s="106"/>
      <c r="BA594" s="106"/>
      <c r="BB594" s="103"/>
      <c r="BC594" s="106"/>
      <c r="BD594" s="106"/>
      <c r="BE594" s="106"/>
      <c r="BF594" s="106"/>
      <c r="BG594" s="106"/>
      <c r="BH594" s="106"/>
      <c r="BI594" s="106"/>
    </row>
    <row r="595" spans="1:61" ht="13.5" hidden="1" customHeight="1" thickBot="1" x14ac:dyDescent="0.25">
      <c r="A595" s="82"/>
      <c r="B595" s="83"/>
      <c r="C595" s="153" t="s">
        <v>1155</v>
      </c>
      <c r="D595" s="153" t="s">
        <v>71</v>
      </c>
      <c r="E595" s="84" t="s">
        <v>0</v>
      </c>
      <c r="F595" s="85" t="s">
        <v>1171</v>
      </c>
      <c r="G595" s="86" t="s">
        <v>1172</v>
      </c>
      <c r="H595" s="153" t="s">
        <v>520</v>
      </c>
      <c r="I595" s="157" t="s">
        <v>142</v>
      </c>
      <c r="J595" s="86" t="s">
        <v>327</v>
      </c>
      <c r="K595" s="220">
        <v>4</v>
      </c>
      <c r="L595" s="88"/>
      <c r="M595" s="245">
        <v>118</v>
      </c>
      <c r="N595" s="110" t="s">
        <v>0</v>
      </c>
      <c r="O595" s="110" t="s">
        <v>0</v>
      </c>
      <c r="P595" s="110" t="s">
        <v>0</v>
      </c>
      <c r="Q595" s="110" t="s">
        <v>0</v>
      </c>
      <c r="R595" s="108">
        <f>SUM(Tableau8[[#This Row],[Indicative
     /PPE]:[Autre]])</f>
        <v>118</v>
      </c>
      <c r="S595" s="110" t="s">
        <v>0</v>
      </c>
      <c r="T595" s="110" t="s">
        <v>0</v>
      </c>
      <c r="U595" s="110" t="s">
        <v>0</v>
      </c>
      <c r="V595" s="110" t="s">
        <v>0</v>
      </c>
      <c r="W595" s="110" t="s">
        <v>0</v>
      </c>
      <c r="X595" s="109">
        <f t="shared" si="46"/>
        <v>0</v>
      </c>
      <c r="Y595" s="110" t="s">
        <v>0</v>
      </c>
      <c r="Z595" s="110" t="s">
        <v>0</v>
      </c>
      <c r="AA595" s="110" t="s">
        <v>0</v>
      </c>
      <c r="AB595" s="109" t="s">
        <v>0</v>
      </c>
      <c r="AC595" s="110" t="s">
        <v>0</v>
      </c>
      <c r="AD595" s="110" t="s">
        <v>0</v>
      </c>
      <c r="AE595" s="110" t="s">
        <v>0</v>
      </c>
      <c r="AF595" s="155">
        <f t="shared" si="47"/>
        <v>0</v>
      </c>
      <c r="AG595" s="92"/>
      <c r="AH595" s="111">
        <v>465000</v>
      </c>
      <c r="AI595" s="111">
        <v>0</v>
      </c>
      <c r="AJ595" s="111">
        <v>0</v>
      </c>
      <c r="AK595" s="111">
        <f>SUM(Tableau8[[#This Row],[Terrain
(a)]:[Construction
(b)]])</f>
        <v>0</v>
      </c>
      <c r="AL595" s="95"/>
      <c r="AM595" s="147" t="s">
        <v>1173</v>
      </c>
      <c r="AN595" s="157" t="s">
        <v>421</v>
      </c>
      <c r="AO595" s="97">
        <v>41465</v>
      </c>
      <c r="AP595" s="158" t="s">
        <v>0</v>
      </c>
      <c r="AQ595" s="113" t="s">
        <v>0</v>
      </c>
      <c r="AR595" s="100"/>
      <c r="AS595" s="101"/>
      <c r="AT595" s="102"/>
      <c r="AU595" s="103"/>
      <c r="AV595" s="104"/>
      <c r="AW595" s="105"/>
      <c r="AX595" s="106"/>
      <c r="AY595" s="106"/>
      <c r="AZ595" s="106"/>
      <c r="BA595" s="106"/>
      <c r="BB595" s="103"/>
      <c r="BC595" s="106"/>
      <c r="BD595" s="106"/>
      <c r="BE595" s="106"/>
      <c r="BF595" s="106"/>
      <c r="BG595" s="106"/>
      <c r="BH595" s="106"/>
      <c r="BI595" s="106"/>
    </row>
    <row r="596" spans="1:61" ht="13.5" hidden="1" customHeight="1" thickBot="1" x14ac:dyDescent="0.25">
      <c r="A596" s="82"/>
      <c r="B596" s="83"/>
      <c r="C596" s="153" t="s">
        <v>1155</v>
      </c>
      <c r="D596" s="153" t="s">
        <v>71</v>
      </c>
      <c r="E596" s="84" t="s">
        <v>0</v>
      </c>
      <c r="F596" s="85" t="s">
        <v>1174</v>
      </c>
      <c r="G596" s="86" t="s">
        <v>1175</v>
      </c>
      <c r="H596" s="153" t="s">
        <v>520</v>
      </c>
      <c r="I596" s="157" t="s">
        <v>102</v>
      </c>
      <c r="J596" s="86" t="s">
        <v>323</v>
      </c>
      <c r="K596" s="220">
        <v>4</v>
      </c>
      <c r="L596" s="88"/>
      <c r="M596" s="245">
        <v>160</v>
      </c>
      <c r="N596" s="245">
        <v>35</v>
      </c>
      <c r="O596" s="110" t="s">
        <v>0</v>
      </c>
      <c r="P596" s="110" t="s">
        <v>0</v>
      </c>
      <c r="Q596" s="110" t="s">
        <v>0</v>
      </c>
      <c r="R596" s="108">
        <f>SUM(Tableau8[[#This Row],[Indicative
     /PPE]:[Autre]])</f>
        <v>195</v>
      </c>
      <c r="S596" s="110" t="s">
        <v>0</v>
      </c>
      <c r="T596" s="110" t="s">
        <v>0</v>
      </c>
      <c r="U596" s="110" t="s">
        <v>0</v>
      </c>
      <c r="V596" s="110" t="s">
        <v>0</v>
      </c>
      <c r="W596" s="110" t="s">
        <v>0</v>
      </c>
      <c r="X596" s="109">
        <f t="shared" si="46"/>
        <v>0</v>
      </c>
      <c r="Y596" s="110" t="s">
        <v>0</v>
      </c>
      <c r="Z596" s="110" t="s">
        <v>0</v>
      </c>
      <c r="AA596" s="110" t="s">
        <v>0</v>
      </c>
      <c r="AB596" s="109" t="s">
        <v>0</v>
      </c>
      <c r="AC596" s="110" t="s">
        <v>0</v>
      </c>
      <c r="AD596" s="110" t="s">
        <v>0</v>
      </c>
      <c r="AE596" s="110" t="s">
        <v>0</v>
      </c>
      <c r="AF596" s="155">
        <f t="shared" si="47"/>
        <v>0</v>
      </c>
      <c r="AG596" s="92"/>
      <c r="AH596" s="111">
        <v>505000</v>
      </c>
      <c r="AI596" s="111">
        <v>0</v>
      </c>
      <c r="AJ596" s="111">
        <v>0</v>
      </c>
      <c r="AK596" s="111">
        <f>SUM(Tableau8[[#This Row],[Terrain
(a)]:[Construction
(b)]])</f>
        <v>0</v>
      </c>
      <c r="AL596" s="95"/>
      <c r="AM596" s="147" t="s">
        <v>187</v>
      </c>
      <c r="AN596" s="157" t="s">
        <v>421</v>
      </c>
      <c r="AO596" s="97">
        <v>40858</v>
      </c>
      <c r="AP596" s="158" t="s">
        <v>0</v>
      </c>
      <c r="AQ596" s="113" t="s">
        <v>0</v>
      </c>
      <c r="AR596" s="100"/>
      <c r="AS596" s="101"/>
      <c r="AT596" s="102"/>
      <c r="AU596" s="103"/>
      <c r="AV596" s="104"/>
      <c r="AW596" s="105"/>
      <c r="AX596" s="106"/>
      <c r="AY596" s="106"/>
      <c r="AZ596" s="106"/>
      <c r="BA596" s="106"/>
      <c r="BB596" s="103"/>
      <c r="BC596" s="106"/>
      <c r="BD596" s="106"/>
      <c r="BE596" s="106"/>
      <c r="BF596" s="106"/>
      <c r="BG596" s="106"/>
      <c r="BH596" s="106"/>
      <c r="BI596" s="106"/>
    </row>
    <row r="597" spans="1:61" ht="13.5" hidden="1" customHeight="1" thickBot="1" x14ac:dyDescent="0.25">
      <c r="A597" s="82"/>
      <c r="B597" s="83"/>
      <c r="C597" s="153" t="s">
        <v>1155</v>
      </c>
      <c r="D597" s="153" t="s">
        <v>71</v>
      </c>
      <c r="E597" s="84" t="s">
        <v>0</v>
      </c>
      <c r="F597" s="85" t="s">
        <v>1176</v>
      </c>
      <c r="G597" s="86" t="s">
        <v>1177</v>
      </c>
      <c r="H597" s="153" t="s">
        <v>520</v>
      </c>
      <c r="I597" s="157" t="s">
        <v>102</v>
      </c>
      <c r="J597" s="86" t="s">
        <v>1169</v>
      </c>
      <c r="K597" s="220">
        <v>4</v>
      </c>
      <c r="L597" s="88"/>
      <c r="M597" s="245">
        <v>49</v>
      </c>
      <c r="N597" s="110" t="s">
        <v>0</v>
      </c>
      <c r="O597" s="110" t="s">
        <v>0</v>
      </c>
      <c r="P597" s="110" t="s">
        <v>0</v>
      </c>
      <c r="Q597" s="110" t="s">
        <v>0</v>
      </c>
      <c r="R597" s="108">
        <f>SUM(Tableau8[[#This Row],[Indicative
     /PPE]:[Autre]])</f>
        <v>49</v>
      </c>
      <c r="S597" s="110" t="s">
        <v>0</v>
      </c>
      <c r="T597" s="110" t="s">
        <v>0</v>
      </c>
      <c r="U597" s="110" t="s">
        <v>0</v>
      </c>
      <c r="V597" s="110" t="s">
        <v>0</v>
      </c>
      <c r="W597" s="110" t="s">
        <v>0</v>
      </c>
      <c r="X597" s="109">
        <f t="shared" si="46"/>
        <v>0</v>
      </c>
      <c r="Y597" s="110" t="s">
        <v>0</v>
      </c>
      <c r="Z597" s="110" t="s">
        <v>0</v>
      </c>
      <c r="AA597" s="110" t="s">
        <v>0</v>
      </c>
      <c r="AB597" s="109" t="s">
        <v>0</v>
      </c>
      <c r="AC597" s="110" t="s">
        <v>0</v>
      </c>
      <c r="AD597" s="110" t="s">
        <v>0</v>
      </c>
      <c r="AE597" s="110" t="s">
        <v>0</v>
      </c>
      <c r="AF597" s="155">
        <f t="shared" si="47"/>
        <v>0</v>
      </c>
      <c r="AG597" s="92"/>
      <c r="AH597" s="111">
        <v>385000</v>
      </c>
      <c r="AI597" s="111">
        <v>0</v>
      </c>
      <c r="AJ597" s="111">
        <v>0</v>
      </c>
      <c r="AK597" s="111">
        <f>SUM(Tableau8[[#This Row],[Terrain
(a)]:[Construction
(b)]])</f>
        <v>0</v>
      </c>
      <c r="AL597" s="95"/>
      <c r="AM597" s="147" t="s">
        <v>187</v>
      </c>
      <c r="AN597" s="157" t="s">
        <v>421</v>
      </c>
      <c r="AO597" s="97">
        <v>40858</v>
      </c>
      <c r="AP597" s="158" t="s">
        <v>0</v>
      </c>
      <c r="AQ597" s="113" t="s">
        <v>0</v>
      </c>
      <c r="AR597" s="100"/>
      <c r="AS597" s="101"/>
      <c r="AT597" s="102"/>
      <c r="AU597" s="103"/>
      <c r="AV597" s="104"/>
      <c r="AW597" s="105"/>
      <c r="AX597" s="106"/>
      <c r="AY597" s="106"/>
      <c r="AZ597" s="106"/>
      <c r="BA597" s="106"/>
      <c r="BB597" s="103"/>
      <c r="BC597" s="106"/>
      <c r="BD597" s="106"/>
      <c r="BE597" s="106"/>
      <c r="BF597" s="106"/>
      <c r="BG597" s="106"/>
      <c r="BH597" s="106"/>
      <c r="BI597" s="106"/>
    </row>
    <row r="598" spans="1:61" ht="13.5" hidden="1" customHeight="1" thickBot="1" x14ac:dyDescent="0.25">
      <c r="A598" s="82"/>
      <c r="B598" s="83"/>
      <c r="C598" s="153" t="s">
        <v>1155</v>
      </c>
      <c r="D598" s="153" t="s">
        <v>71</v>
      </c>
      <c r="E598" s="84" t="s">
        <v>0</v>
      </c>
      <c r="F598" s="85" t="s">
        <v>1178</v>
      </c>
      <c r="G598" s="86" t="s">
        <v>1179</v>
      </c>
      <c r="H598" s="153" t="s">
        <v>520</v>
      </c>
      <c r="I598" s="157" t="s">
        <v>102</v>
      </c>
      <c r="J598" s="86" t="s">
        <v>327</v>
      </c>
      <c r="K598" s="220">
        <v>4</v>
      </c>
      <c r="L598" s="88"/>
      <c r="M598" s="245">
        <v>114</v>
      </c>
      <c r="N598" s="110" t="s">
        <v>0</v>
      </c>
      <c r="O598" s="110" t="s">
        <v>0</v>
      </c>
      <c r="P598" s="110" t="s">
        <v>0</v>
      </c>
      <c r="Q598" s="110" t="s">
        <v>0</v>
      </c>
      <c r="R598" s="108">
        <f>SUM(Tableau8[[#This Row],[Indicative
     /PPE]:[Autre]])</f>
        <v>114</v>
      </c>
      <c r="S598" s="110" t="s">
        <v>0</v>
      </c>
      <c r="T598" s="110" t="s">
        <v>0</v>
      </c>
      <c r="U598" s="110" t="s">
        <v>0</v>
      </c>
      <c r="V598" s="110" t="s">
        <v>0</v>
      </c>
      <c r="W598" s="110" t="s">
        <v>0</v>
      </c>
      <c r="X598" s="109">
        <f t="shared" si="46"/>
        <v>0</v>
      </c>
      <c r="Y598" s="110" t="s">
        <v>0</v>
      </c>
      <c r="Z598" s="110" t="s">
        <v>0</v>
      </c>
      <c r="AA598" s="110" t="s">
        <v>0</v>
      </c>
      <c r="AB598" s="109" t="s">
        <v>0</v>
      </c>
      <c r="AC598" s="110" t="s">
        <v>0</v>
      </c>
      <c r="AD598" s="110" t="s">
        <v>0</v>
      </c>
      <c r="AE598" s="110" t="s">
        <v>0</v>
      </c>
      <c r="AF598" s="155">
        <f t="shared" si="47"/>
        <v>0</v>
      </c>
      <c r="AG598" s="92"/>
      <c r="AH598" s="111">
        <v>440000</v>
      </c>
      <c r="AI598" s="111">
        <v>0</v>
      </c>
      <c r="AJ598" s="111">
        <v>0</v>
      </c>
      <c r="AK598" s="111">
        <f>SUM(Tableau8[[#This Row],[Terrain
(a)]:[Construction
(b)]])</f>
        <v>0</v>
      </c>
      <c r="AL598" s="95"/>
      <c r="AM598" s="147" t="s">
        <v>1180</v>
      </c>
      <c r="AN598" s="157" t="s">
        <v>421</v>
      </c>
      <c r="AO598" s="97">
        <v>41305</v>
      </c>
      <c r="AP598" s="158" t="s">
        <v>0</v>
      </c>
      <c r="AQ598" s="113" t="s">
        <v>0</v>
      </c>
      <c r="AR598" s="100"/>
      <c r="AS598" s="101"/>
      <c r="AT598" s="102"/>
      <c r="AU598" s="103"/>
      <c r="AV598" s="104"/>
      <c r="AW598" s="105"/>
      <c r="AX598" s="106"/>
      <c r="AY598" s="106"/>
      <c r="AZ598" s="106"/>
      <c r="BA598" s="106"/>
      <c r="BB598" s="103"/>
      <c r="BC598" s="106"/>
      <c r="BD598" s="106"/>
      <c r="BE598" s="106"/>
      <c r="BF598" s="106"/>
      <c r="BG598" s="106"/>
      <c r="BH598" s="106"/>
      <c r="BI598" s="106"/>
    </row>
    <row r="599" spans="1:61" ht="13.5" hidden="1" customHeight="1" thickBot="1" x14ac:dyDescent="0.25">
      <c r="A599" s="82"/>
      <c r="B599" s="83"/>
      <c r="C599" s="153" t="s">
        <v>1155</v>
      </c>
      <c r="D599" s="153" t="s">
        <v>71</v>
      </c>
      <c r="E599" s="84" t="s">
        <v>0</v>
      </c>
      <c r="F599" s="85" t="s">
        <v>1181</v>
      </c>
      <c r="G599" s="86" t="s">
        <v>1182</v>
      </c>
      <c r="H599" s="153" t="s">
        <v>827</v>
      </c>
      <c r="I599" s="157" t="s">
        <v>828</v>
      </c>
      <c r="J599" s="86" t="s">
        <v>323</v>
      </c>
      <c r="K599" s="220">
        <v>4</v>
      </c>
      <c r="L599" s="88"/>
      <c r="M599" s="245">
        <v>128</v>
      </c>
      <c r="N599" s="245">
        <v>25</v>
      </c>
      <c r="O599" s="110" t="s">
        <v>0</v>
      </c>
      <c r="P599" s="110" t="s">
        <v>0</v>
      </c>
      <c r="Q599" s="110" t="s">
        <v>0</v>
      </c>
      <c r="R599" s="108">
        <f>SUM(Tableau8[[#This Row],[Indicative
     /PPE]:[Autre]])</f>
        <v>153</v>
      </c>
      <c r="S599" s="110" t="s">
        <v>0</v>
      </c>
      <c r="T599" s="110" t="s">
        <v>0</v>
      </c>
      <c r="U599" s="110" t="s">
        <v>0</v>
      </c>
      <c r="V599" s="110" t="s">
        <v>0</v>
      </c>
      <c r="W599" s="110" t="s">
        <v>0</v>
      </c>
      <c r="X599" s="109">
        <f t="shared" si="46"/>
        <v>0</v>
      </c>
      <c r="Y599" s="110" t="s">
        <v>0</v>
      </c>
      <c r="Z599" s="110" t="s">
        <v>0</v>
      </c>
      <c r="AA599" s="110" t="s">
        <v>0</v>
      </c>
      <c r="AB599" s="109" t="s">
        <v>0</v>
      </c>
      <c r="AC599" s="110" t="s">
        <v>0</v>
      </c>
      <c r="AD599" s="110" t="s">
        <v>0</v>
      </c>
      <c r="AE599" s="110" t="s">
        <v>0</v>
      </c>
      <c r="AF599" s="155">
        <f t="shared" si="47"/>
        <v>0</v>
      </c>
      <c r="AG599" s="92"/>
      <c r="AH599" s="111">
        <v>525000</v>
      </c>
      <c r="AI599" s="111">
        <v>0</v>
      </c>
      <c r="AJ599" s="111">
        <v>0</v>
      </c>
      <c r="AK599" s="111">
        <f>SUM(Tableau8[[#This Row],[Terrain
(a)]:[Construction
(b)]])</f>
        <v>0</v>
      </c>
      <c r="AL599" s="95"/>
      <c r="AM599" s="147" t="s">
        <v>1183</v>
      </c>
      <c r="AN599" s="157" t="s">
        <v>421</v>
      </c>
      <c r="AO599" s="97">
        <v>40724</v>
      </c>
      <c r="AP599" s="158" t="s">
        <v>0</v>
      </c>
      <c r="AQ599" s="113" t="s">
        <v>0</v>
      </c>
      <c r="AR599" s="100"/>
      <c r="AS599" s="101"/>
      <c r="AT599" s="102"/>
      <c r="AU599" s="103"/>
      <c r="AV599" s="104"/>
      <c r="AW599" s="105"/>
      <c r="AX599" s="106"/>
      <c r="AY599" s="106"/>
      <c r="AZ599" s="106"/>
      <c r="BA599" s="106"/>
      <c r="BB599" s="103"/>
      <c r="BC599" s="106"/>
      <c r="BD599" s="106"/>
      <c r="BE599" s="106"/>
      <c r="BF599" s="106"/>
      <c r="BG599" s="106"/>
      <c r="BH599" s="106"/>
      <c r="BI599" s="106"/>
    </row>
    <row r="600" spans="1:61" ht="13.5" hidden="1" customHeight="1" thickBot="1" x14ac:dyDescent="0.25">
      <c r="A600" s="82"/>
      <c r="B600" s="83"/>
      <c r="C600" s="221" t="s">
        <v>1155</v>
      </c>
      <c r="D600" s="159" t="s">
        <v>71</v>
      </c>
      <c r="E600" s="116" t="s">
        <v>0</v>
      </c>
      <c r="F600" s="117" t="s">
        <v>1184</v>
      </c>
      <c r="G600" s="118" t="s">
        <v>1185</v>
      </c>
      <c r="H600" s="159" t="s">
        <v>827</v>
      </c>
      <c r="I600" s="182" t="s">
        <v>828</v>
      </c>
      <c r="J600" s="118" t="s">
        <v>327</v>
      </c>
      <c r="K600" s="248">
        <v>4</v>
      </c>
      <c r="L600" s="88"/>
      <c r="M600" s="249">
        <v>135</v>
      </c>
      <c r="N600" s="249">
        <v>17</v>
      </c>
      <c r="O600" s="163" t="s">
        <v>0</v>
      </c>
      <c r="P600" s="163" t="s">
        <v>0</v>
      </c>
      <c r="Q600" s="163" t="s">
        <v>0</v>
      </c>
      <c r="R600" s="164">
        <f>SUM(Tableau8[[#This Row],[Indicative
     /PPE]:[Autre]])</f>
        <v>152</v>
      </c>
      <c r="S600" s="163" t="s">
        <v>0</v>
      </c>
      <c r="T600" s="163" t="s">
        <v>0</v>
      </c>
      <c r="U600" s="163" t="s">
        <v>0</v>
      </c>
      <c r="V600" s="163" t="s">
        <v>0</v>
      </c>
      <c r="W600" s="163" t="s">
        <v>0</v>
      </c>
      <c r="X600" s="166">
        <f t="shared" si="46"/>
        <v>0</v>
      </c>
      <c r="Y600" s="163" t="s">
        <v>0</v>
      </c>
      <c r="Z600" s="163" t="s">
        <v>0</v>
      </c>
      <c r="AA600" s="163" t="s">
        <v>0</v>
      </c>
      <c r="AB600" s="166" t="s">
        <v>0</v>
      </c>
      <c r="AC600" s="163" t="s">
        <v>0</v>
      </c>
      <c r="AD600" s="163" t="s">
        <v>0</v>
      </c>
      <c r="AE600" s="163" t="s">
        <v>0</v>
      </c>
      <c r="AF600" s="167">
        <f t="shared" si="47"/>
        <v>0</v>
      </c>
      <c r="AG600" s="92"/>
      <c r="AH600" s="181">
        <v>535000</v>
      </c>
      <c r="AI600" s="181">
        <v>0</v>
      </c>
      <c r="AJ600" s="181">
        <v>0</v>
      </c>
      <c r="AK600" s="181">
        <f>SUM(Tableau8[[#This Row],[Terrain
(a)]:[Construction
(b)]])</f>
        <v>0</v>
      </c>
      <c r="AL600" s="95"/>
      <c r="AM600" s="160" t="s">
        <v>1186</v>
      </c>
      <c r="AN600" s="182" t="s">
        <v>421</v>
      </c>
      <c r="AO600" s="128">
        <v>40724</v>
      </c>
      <c r="AP600" s="172" t="s">
        <v>0</v>
      </c>
      <c r="AQ600" s="134" t="s">
        <v>0</v>
      </c>
      <c r="AR600" s="100"/>
      <c r="AS600" s="131"/>
      <c r="AT600" s="132"/>
      <c r="AU600" s="132"/>
      <c r="AV600" s="133"/>
      <c r="AW600" s="116"/>
      <c r="AX600" s="134"/>
      <c r="AY600" s="134"/>
      <c r="AZ600" s="134"/>
      <c r="BA600" s="134"/>
      <c r="BB600" s="132"/>
      <c r="BC600" s="134"/>
      <c r="BD600" s="134"/>
      <c r="BE600" s="134"/>
      <c r="BF600" s="134"/>
      <c r="BG600" s="134"/>
      <c r="BH600" s="134"/>
      <c r="BI600" s="134"/>
    </row>
    <row r="601" spans="1:61" ht="13.5" hidden="1" customHeight="1" thickBot="1" x14ac:dyDescent="0.25">
      <c r="A601" s="82"/>
      <c r="B601" s="83"/>
      <c r="C601" s="153" t="s">
        <v>1187</v>
      </c>
      <c r="D601" s="153" t="s">
        <v>71</v>
      </c>
      <c r="E601" s="84" t="s">
        <v>0</v>
      </c>
      <c r="F601" s="85" t="s">
        <v>1188</v>
      </c>
      <c r="G601" s="86" t="s">
        <v>1189</v>
      </c>
      <c r="H601" s="153" t="s">
        <v>78</v>
      </c>
      <c r="I601" s="157" t="s">
        <v>86</v>
      </c>
      <c r="J601" s="86" t="s">
        <v>297</v>
      </c>
      <c r="K601" s="220">
        <v>4.5</v>
      </c>
      <c r="L601" s="88"/>
      <c r="M601" s="245">
        <v>103</v>
      </c>
      <c r="N601" s="110">
        <v>18</v>
      </c>
      <c r="O601" s="110" t="s">
        <v>0</v>
      </c>
      <c r="P601" s="110" t="s">
        <v>0</v>
      </c>
      <c r="Q601" s="110" t="s">
        <v>0</v>
      </c>
      <c r="R601" s="108">
        <f>SUM(Tableau8[[#This Row],[Indicative
     /PPE]:[Autre]])</f>
        <v>121</v>
      </c>
      <c r="S601" s="110" t="s">
        <v>0</v>
      </c>
      <c r="T601" s="110" t="s">
        <v>0</v>
      </c>
      <c r="U601" s="110" t="s">
        <v>0</v>
      </c>
      <c r="V601" s="110" t="s">
        <v>0</v>
      </c>
      <c r="W601" s="110" t="s">
        <v>0</v>
      </c>
      <c r="X601" s="109">
        <f t="shared" si="46"/>
        <v>0</v>
      </c>
      <c r="Y601" s="110" t="s">
        <v>0</v>
      </c>
      <c r="Z601" s="110" t="s">
        <v>0</v>
      </c>
      <c r="AA601" s="110" t="s">
        <v>0</v>
      </c>
      <c r="AB601" s="109" t="s">
        <v>0</v>
      </c>
      <c r="AC601" s="110" t="s">
        <v>0</v>
      </c>
      <c r="AD601" s="110" t="s">
        <v>0</v>
      </c>
      <c r="AE601" s="110" t="s">
        <v>0</v>
      </c>
      <c r="AF601" s="155">
        <f t="shared" si="47"/>
        <v>0</v>
      </c>
      <c r="AG601" s="92"/>
      <c r="AH601" s="111">
        <v>385000</v>
      </c>
      <c r="AI601" s="111">
        <v>0</v>
      </c>
      <c r="AJ601" s="111">
        <v>0</v>
      </c>
      <c r="AK601" s="111">
        <f>SUM(Tableau8[[#This Row],[Terrain
(a)]:[Construction
(b)]])</f>
        <v>0</v>
      </c>
      <c r="AL601" s="95"/>
      <c r="AM601" s="147" t="s">
        <v>1190</v>
      </c>
      <c r="AN601" s="157" t="s">
        <v>421</v>
      </c>
      <c r="AO601" s="97">
        <v>40263</v>
      </c>
      <c r="AP601" s="158" t="s">
        <v>0</v>
      </c>
      <c r="AQ601" s="113" t="s">
        <v>0</v>
      </c>
      <c r="AR601" s="100"/>
      <c r="AS601" s="101" t="str">
        <f>Tableau8[[#This Row],[Adresse]]</f>
        <v>Rue Jacob-Brandt 108</v>
      </c>
      <c r="AT601" s="102">
        <v>39753</v>
      </c>
      <c r="AU601" s="103">
        <v>40543</v>
      </c>
      <c r="AV601" s="104">
        <f>Tableau8[[#This Row],[Fin]]-Tableau8[[#This Row],[Début]]</f>
        <v>790</v>
      </c>
      <c r="AW601" s="105" t="s">
        <v>792</v>
      </c>
      <c r="AX601" s="106" t="s">
        <v>793</v>
      </c>
      <c r="AY601" s="106" t="s">
        <v>1191</v>
      </c>
      <c r="AZ601" s="106" t="s">
        <v>129</v>
      </c>
      <c r="BA601" s="113" t="s">
        <v>1192</v>
      </c>
      <c r="BB601" s="103">
        <v>40452</v>
      </c>
      <c r="BC601" s="106"/>
      <c r="BD601" s="106"/>
      <c r="BE601" s="113" t="s">
        <v>916</v>
      </c>
      <c r="BF601" s="106" t="s">
        <v>224</v>
      </c>
      <c r="BG601" s="106"/>
      <c r="BH601" s="106"/>
      <c r="BI601" s="106"/>
    </row>
    <row r="602" spans="1:61" ht="13.5" hidden="1" customHeight="1" thickBot="1" x14ac:dyDescent="0.25">
      <c r="A602" s="82"/>
      <c r="B602" s="83"/>
      <c r="C602" s="153" t="s">
        <v>1187</v>
      </c>
      <c r="D602" s="153" t="s">
        <v>71</v>
      </c>
      <c r="E602" s="84" t="s">
        <v>0</v>
      </c>
      <c r="F602" s="85" t="s">
        <v>1193</v>
      </c>
      <c r="G602" s="86" t="s">
        <v>1194</v>
      </c>
      <c r="H602" s="153" t="s">
        <v>78</v>
      </c>
      <c r="I602" s="157" t="s">
        <v>1195</v>
      </c>
      <c r="J602" s="86" t="s">
        <v>661</v>
      </c>
      <c r="K602" s="220">
        <v>4.5</v>
      </c>
      <c r="L602" s="88"/>
      <c r="M602" s="245">
        <v>124</v>
      </c>
      <c r="N602" s="110">
        <v>16</v>
      </c>
      <c r="O602" s="110" t="s">
        <v>0</v>
      </c>
      <c r="P602" s="110" t="s">
        <v>0</v>
      </c>
      <c r="Q602" s="110" t="s">
        <v>0</v>
      </c>
      <c r="R602" s="108">
        <f>SUM(Tableau8[[#This Row],[Indicative
     /PPE]:[Autre]])</f>
        <v>140</v>
      </c>
      <c r="S602" s="110" t="s">
        <v>0</v>
      </c>
      <c r="T602" s="110" t="s">
        <v>0</v>
      </c>
      <c r="U602" s="110" t="s">
        <v>0</v>
      </c>
      <c r="V602" s="110" t="s">
        <v>0</v>
      </c>
      <c r="W602" s="110" t="s">
        <v>0</v>
      </c>
      <c r="X602" s="109">
        <f t="shared" si="46"/>
        <v>0</v>
      </c>
      <c r="Y602" s="110" t="s">
        <v>0</v>
      </c>
      <c r="Z602" s="110" t="s">
        <v>0</v>
      </c>
      <c r="AA602" s="110" t="s">
        <v>0</v>
      </c>
      <c r="AB602" s="109" t="s">
        <v>0</v>
      </c>
      <c r="AC602" s="110" t="s">
        <v>0</v>
      </c>
      <c r="AD602" s="110" t="s">
        <v>0</v>
      </c>
      <c r="AE602" s="110" t="s">
        <v>0</v>
      </c>
      <c r="AF602" s="155">
        <f t="shared" si="47"/>
        <v>0</v>
      </c>
      <c r="AG602" s="92"/>
      <c r="AH602" s="111">
        <v>425000</v>
      </c>
      <c r="AI602" s="111">
        <v>0</v>
      </c>
      <c r="AJ602" s="111">
        <v>0</v>
      </c>
      <c r="AK602" s="111">
        <f>SUM(Tableau8[[#This Row],[Terrain
(a)]:[Construction
(b)]])</f>
        <v>0</v>
      </c>
      <c r="AL602" s="95"/>
      <c r="AM602" s="147" t="s">
        <v>1196</v>
      </c>
      <c r="AN602" s="157" t="s">
        <v>421</v>
      </c>
      <c r="AO602" s="97">
        <v>40359</v>
      </c>
      <c r="AP602" s="158" t="s">
        <v>0</v>
      </c>
      <c r="AQ602" s="113" t="s">
        <v>0</v>
      </c>
      <c r="AR602" s="100"/>
      <c r="AS602" s="101"/>
      <c r="AT602" s="102"/>
      <c r="AU602" s="103"/>
      <c r="AV602" s="104"/>
      <c r="AW602" s="105"/>
      <c r="AX602" s="106"/>
      <c r="AY602" s="106"/>
      <c r="AZ602" s="106"/>
      <c r="BA602" s="106"/>
      <c r="BB602" s="103"/>
      <c r="BC602" s="106"/>
      <c r="BD602" s="106"/>
      <c r="BE602" s="106"/>
      <c r="BF602" s="106"/>
      <c r="BG602" s="106"/>
      <c r="BH602" s="106"/>
      <c r="BI602" s="106"/>
    </row>
    <row r="603" spans="1:61" ht="13.5" hidden="1" customHeight="1" thickBot="1" x14ac:dyDescent="0.25">
      <c r="A603" s="82"/>
      <c r="B603" s="83"/>
      <c r="C603" s="153" t="s">
        <v>1187</v>
      </c>
      <c r="D603" s="153" t="s">
        <v>71</v>
      </c>
      <c r="E603" s="84" t="s">
        <v>0</v>
      </c>
      <c r="F603" s="85" t="s">
        <v>1197</v>
      </c>
      <c r="G603" s="86" t="s">
        <v>1198</v>
      </c>
      <c r="H603" s="153" t="s">
        <v>78</v>
      </c>
      <c r="I603" s="157" t="s">
        <v>86</v>
      </c>
      <c r="J603" s="86" t="s">
        <v>323</v>
      </c>
      <c r="K603" s="220">
        <v>5.5</v>
      </c>
      <c r="L603" s="88"/>
      <c r="M603" s="245">
        <v>128</v>
      </c>
      <c r="N603" s="110">
        <v>20</v>
      </c>
      <c r="O603" s="110" t="s">
        <v>0</v>
      </c>
      <c r="P603" s="110" t="s">
        <v>0</v>
      </c>
      <c r="Q603" s="110" t="s">
        <v>0</v>
      </c>
      <c r="R603" s="108">
        <f>SUM(Tableau8[[#This Row],[Indicative
     /PPE]:[Autre]])</f>
        <v>148</v>
      </c>
      <c r="S603" s="110" t="s">
        <v>0</v>
      </c>
      <c r="T603" s="110" t="s">
        <v>0</v>
      </c>
      <c r="U603" s="110" t="s">
        <v>0</v>
      </c>
      <c r="V603" s="110" t="s">
        <v>0</v>
      </c>
      <c r="W603" s="110" t="s">
        <v>0</v>
      </c>
      <c r="X603" s="109">
        <f t="shared" si="46"/>
        <v>0</v>
      </c>
      <c r="Y603" s="110" t="s">
        <v>0</v>
      </c>
      <c r="Z603" s="110" t="s">
        <v>0</v>
      </c>
      <c r="AA603" s="110" t="s">
        <v>0</v>
      </c>
      <c r="AB603" s="109" t="s">
        <v>0</v>
      </c>
      <c r="AC603" s="110" t="s">
        <v>0</v>
      </c>
      <c r="AD603" s="110" t="s">
        <v>0</v>
      </c>
      <c r="AE603" s="110" t="s">
        <v>0</v>
      </c>
      <c r="AF603" s="155">
        <f t="shared" si="47"/>
        <v>0</v>
      </c>
      <c r="AG603" s="92"/>
      <c r="AH603" s="111">
        <v>480000</v>
      </c>
      <c r="AI603" s="111">
        <v>0</v>
      </c>
      <c r="AJ603" s="111">
        <v>0</v>
      </c>
      <c r="AK603" s="111">
        <f>SUM(Tableau8[[#This Row],[Terrain
(a)]:[Construction
(b)]])</f>
        <v>0</v>
      </c>
      <c r="AL603" s="95"/>
      <c r="AM603" s="147" t="s">
        <v>1199</v>
      </c>
      <c r="AN603" s="157" t="s">
        <v>421</v>
      </c>
      <c r="AO603" s="97">
        <v>40359</v>
      </c>
      <c r="AP603" s="158" t="s">
        <v>0</v>
      </c>
      <c r="AQ603" s="113" t="s">
        <v>0</v>
      </c>
      <c r="AR603" s="100"/>
      <c r="AS603" s="101"/>
      <c r="AT603" s="102"/>
      <c r="AU603" s="103"/>
      <c r="AV603" s="104"/>
      <c r="AW603" s="105"/>
      <c r="AX603" s="106"/>
      <c r="AY603" s="106"/>
      <c r="AZ603" s="106"/>
      <c r="BA603" s="106"/>
      <c r="BB603" s="103"/>
      <c r="BC603" s="106"/>
      <c r="BD603" s="106"/>
      <c r="BE603" s="106"/>
      <c r="BF603" s="106"/>
      <c r="BG603" s="106"/>
      <c r="BH603" s="106"/>
      <c r="BI603" s="106"/>
    </row>
    <row r="604" spans="1:61" ht="13.5" hidden="1" customHeight="1" thickBot="1" x14ac:dyDescent="0.25">
      <c r="A604" s="82"/>
      <c r="B604" s="83"/>
      <c r="C604" s="153" t="s">
        <v>1187</v>
      </c>
      <c r="D604" s="153" t="s">
        <v>71</v>
      </c>
      <c r="E604" s="84" t="s">
        <v>0</v>
      </c>
      <c r="F604" s="85" t="s">
        <v>1200</v>
      </c>
      <c r="G604" s="86" t="s">
        <v>1201</v>
      </c>
      <c r="H604" s="153" t="s">
        <v>78</v>
      </c>
      <c r="I604" s="157" t="s">
        <v>142</v>
      </c>
      <c r="J604" s="86" t="s">
        <v>297</v>
      </c>
      <c r="K604" s="220">
        <v>4.5</v>
      </c>
      <c r="L604" s="88"/>
      <c r="M604" s="245">
        <v>109</v>
      </c>
      <c r="N604" s="110">
        <v>18</v>
      </c>
      <c r="O604" s="110" t="s">
        <v>0</v>
      </c>
      <c r="P604" s="110" t="s">
        <v>0</v>
      </c>
      <c r="Q604" s="110" t="s">
        <v>0</v>
      </c>
      <c r="R604" s="108">
        <f>SUM(Tableau8[[#This Row],[Indicative
     /PPE]:[Autre]])</f>
        <v>127</v>
      </c>
      <c r="S604" s="110" t="s">
        <v>0</v>
      </c>
      <c r="T604" s="110" t="s">
        <v>0</v>
      </c>
      <c r="U604" s="110" t="s">
        <v>0</v>
      </c>
      <c r="V604" s="110" t="s">
        <v>0</v>
      </c>
      <c r="W604" s="110" t="s">
        <v>0</v>
      </c>
      <c r="X604" s="109">
        <f t="shared" si="46"/>
        <v>0</v>
      </c>
      <c r="Y604" s="110" t="s">
        <v>0</v>
      </c>
      <c r="Z604" s="110" t="s">
        <v>0</v>
      </c>
      <c r="AA604" s="110" t="s">
        <v>0</v>
      </c>
      <c r="AB604" s="109" t="s">
        <v>0</v>
      </c>
      <c r="AC604" s="110" t="s">
        <v>0</v>
      </c>
      <c r="AD604" s="110" t="s">
        <v>0</v>
      </c>
      <c r="AE604" s="110" t="s">
        <v>0</v>
      </c>
      <c r="AF604" s="155">
        <f t="shared" si="47"/>
        <v>0</v>
      </c>
      <c r="AG604" s="92"/>
      <c r="AH604" s="111">
        <v>395000</v>
      </c>
      <c r="AI604" s="111">
        <v>0</v>
      </c>
      <c r="AJ604" s="111">
        <v>0</v>
      </c>
      <c r="AK604" s="111">
        <f>SUM(Tableau8[[#This Row],[Terrain
(a)]:[Construction
(b)]])</f>
        <v>0</v>
      </c>
      <c r="AL604" s="95"/>
      <c r="AM604" s="147" t="s">
        <v>1202</v>
      </c>
      <c r="AN604" s="157" t="s">
        <v>421</v>
      </c>
      <c r="AO604" s="97">
        <v>40268</v>
      </c>
      <c r="AP604" s="158" t="s">
        <v>0</v>
      </c>
      <c r="AQ604" s="113" t="s">
        <v>0</v>
      </c>
      <c r="AR604" s="100"/>
      <c r="AS604" s="101"/>
      <c r="AT604" s="102"/>
      <c r="AU604" s="103"/>
      <c r="AV604" s="104"/>
      <c r="AW604" s="105"/>
      <c r="AX604" s="106"/>
      <c r="AY604" s="106"/>
      <c r="AZ604" s="106"/>
      <c r="BA604" s="106"/>
      <c r="BB604" s="103"/>
      <c r="BC604" s="106"/>
      <c r="BD604" s="106"/>
      <c r="BE604" s="106"/>
      <c r="BF604" s="106"/>
      <c r="BG604" s="106"/>
      <c r="BH604" s="106"/>
      <c r="BI604" s="106"/>
    </row>
    <row r="605" spans="1:61" ht="13.5" hidden="1" customHeight="1" thickBot="1" x14ac:dyDescent="0.25">
      <c r="A605" s="82"/>
      <c r="B605" s="83"/>
      <c r="C605" s="153" t="s">
        <v>1187</v>
      </c>
      <c r="D605" s="153" t="s">
        <v>71</v>
      </c>
      <c r="E605" s="84" t="s">
        <v>0</v>
      </c>
      <c r="F605" s="85" t="s">
        <v>1203</v>
      </c>
      <c r="G605" s="86" t="s">
        <v>1204</v>
      </c>
      <c r="H605" s="153" t="s">
        <v>78</v>
      </c>
      <c r="I605" s="157" t="s">
        <v>142</v>
      </c>
      <c r="J605" s="86" t="s">
        <v>323</v>
      </c>
      <c r="K605" s="220">
        <v>5.5</v>
      </c>
      <c r="L605" s="88"/>
      <c r="M605" s="245">
        <v>128</v>
      </c>
      <c r="N605" s="110">
        <v>20</v>
      </c>
      <c r="O605" s="110" t="s">
        <v>0</v>
      </c>
      <c r="P605" s="110" t="s">
        <v>0</v>
      </c>
      <c r="Q605" s="110" t="s">
        <v>0</v>
      </c>
      <c r="R605" s="108">
        <f>SUM(Tableau8[[#This Row],[Indicative
     /PPE]:[Autre]])</f>
        <v>148</v>
      </c>
      <c r="S605" s="110" t="s">
        <v>0</v>
      </c>
      <c r="T605" s="110" t="s">
        <v>0</v>
      </c>
      <c r="U605" s="110" t="s">
        <v>0</v>
      </c>
      <c r="V605" s="110" t="s">
        <v>0</v>
      </c>
      <c r="W605" s="110" t="s">
        <v>0</v>
      </c>
      <c r="X605" s="109">
        <f t="shared" si="46"/>
        <v>0</v>
      </c>
      <c r="Y605" s="110" t="s">
        <v>0</v>
      </c>
      <c r="Z605" s="110" t="s">
        <v>0</v>
      </c>
      <c r="AA605" s="110" t="s">
        <v>0</v>
      </c>
      <c r="AB605" s="109" t="s">
        <v>0</v>
      </c>
      <c r="AC605" s="110" t="s">
        <v>0</v>
      </c>
      <c r="AD605" s="110" t="s">
        <v>0</v>
      </c>
      <c r="AE605" s="110" t="s">
        <v>0</v>
      </c>
      <c r="AF605" s="155">
        <f t="shared" si="47"/>
        <v>0</v>
      </c>
      <c r="AG605" s="92"/>
      <c r="AH605" s="111">
        <v>485000</v>
      </c>
      <c r="AI605" s="111">
        <v>0</v>
      </c>
      <c r="AJ605" s="111">
        <v>0</v>
      </c>
      <c r="AK605" s="111">
        <f>SUM(Tableau8[[#This Row],[Terrain
(a)]:[Construction
(b)]])</f>
        <v>0</v>
      </c>
      <c r="AL605" s="95"/>
      <c r="AM605" s="147" t="s">
        <v>1205</v>
      </c>
      <c r="AN605" s="157" t="s">
        <v>421</v>
      </c>
      <c r="AO605" s="97">
        <v>40535</v>
      </c>
      <c r="AP605" s="158" t="s">
        <v>0</v>
      </c>
      <c r="AQ605" s="113" t="s">
        <v>0</v>
      </c>
      <c r="AR605" s="100"/>
      <c r="AS605" s="101"/>
      <c r="AT605" s="102"/>
      <c r="AU605" s="103"/>
      <c r="AV605" s="104"/>
      <c r="AW605" s="105"/>
      <c r="AX605" s="106"/>
      <c r="AY605" s="106"/>
      <c r="AZ605" s="106"/>
      <c r="BA605" s="106"/>
      <c r="BB605" s="103"/>
      <c r="BC605" s="106"/>
      <c r="BD605" s="106"/>
      <c r="BE605" s="106"/>
      <c r="BF605" s="106"/>
      <c r="BG605" s="106"/>
      <c r="BH605" s="106"/>
      <c r="BI605" s="106"/>
    </row>
    <row r="606" spans="1:61" ht="13.5" hidden="1" customHeight="1" thickBot="1" x14ac:dyDescent="0.25">
      <c r="A606" s="82"/>
      <c r="B606" s="83"/>
      <c r="C606" s="153" t="s">
        <v>1187</v>
      </c>
      <c r="D606" s="153" t="s">
        <v>71</v>
      </c>
      <c r="E606" s="84" t="s">
        <v>0</v>
      </c>
      <c r="F606" s="85" t="s">
        <v>1206</v>
      </c>
      <c r="G606" s="86" t="s">
        <v>1207</v>
      </c>
      <c r="H606" s="153" t="s">
        <v>78</v>
      </c>
      <c r="I606" s="157" t="s">
        <v>102</v>
      </c>
      <c r="J606" s="86" t="s">
        <v>297</v>
      </c>
      <c r="K606" s="220">
        <v>4.5</v>
      </c>
      <c r="L606" s="88"/>
      <c r="M606" s="245">
        <v>109</v>
      </c>
      <c r="N606" s="110">
        <v>18</v>
      </c>
      <c r="O606" s="110" t="s">
        <v>0</v>
      </c>
      <c r="P606" s="110" t="s">
        <v>0</v>
      </c>
      <c r="Q606" s="110" t="s">
        <v>0</v>
      </c>
      <c r="R606" s="108">
        <f>SUM(Tableau8[[#This Row],[Indicative
     /PPE]:[Autre]])</f>
        <v>127</v>
      </c>
      <c r="S606" s="110" t="s">
        <v>0</v>
      </c>
      <c r="T606" s="110" t="s">
        <v>0</v>
      </c>
      <c r="U606" s="110" t="s">
        <v>0</v>
      </c>
      <c r="V606" s="110" t="s">
        <v>0</v>
      </c>
      <c r="W606" s="110" t="s">
        <v>0</v>
      </c>
      <c r="X606" s="109">
        <f t="shared" si="46"/>
        <v>0</v>
      </c>
      <c r="Y606" s="110" t="s">
        <v>0</v>
      </c>
      <c r="Z606" s="110" t="s">
        <v>0</v>
      </c>
      <c r="AA606" s="110" t="s">
        <v>0</v>
      </c>
      <c r="AB606" s="109" t="s">
        <v>0</v>
      </c>
      <c r="AC606" s="110" t="s">
        <v>0</v>
      </c>
      <c r="AD606" s="110" t="s">
        <v>0</v>
      </c>
      <c r="AE606" s="110" t="s">
        <v>0</v>
      </c>
      <c r="AF606" s="155">
        <f t="shared" si="47"/>
        <v>0</v>
      </c>
      <c r="AG606" s="92"/>
      <c r="AH606" s="111">
        <v>400000</v>
      </c>
      <c r="AI606" s="111">
        <v>0</v>
      </c>
      <c r="AJ606" s="111">
        <v>0</v>
      </c>
      <c r="AK606" s="111">
        <f>SUM(Tableau8[[#This Row],[Terrain
(a)]:[Construction
(b)]])</f>
        <v>0</v>
      </c>
      <c r="AL606" s="95"/>
      <c r="AM606" s="147" t="s">
        <v>1208</v>
      </c>
      <c r="AN606" s="157" t="s">
        <v>421</v>
      </c>
      <c r="AO606" s="97">
        <v>40165</v>
      </c>
      <c r="AP606" s="158" t="s">
        <v>0</v>
      </c>
      <c r="AQ606" s="113" t="s">
        <v>0</v>
      </c>
      <c r="AR606" s="100"/>
      <c r="AS606" s="101"/>
      <c r="AT606" s="102"/>
      <c r="AU606" s="103"/>
      <c r="AV606" s="104"/>
      <c r="AW606" s="105"/>
      <c r="AX606" s="106"/>
      <c r="AY606" s="106"/>
      <c r="AZ606" s="106"/>
      <c r="BA606" s="106"/>
      <c r="BB606" s="103"/>
      <c r="BC606" s="106"/>
      <c r="BD606" s="106"/>
      <c r="BE606" s="106"/>
      <c r="BF606" s="106"/>
      <c r="BG606" s="106"/>
      <c r="BH606" s="106"/>
      <c r="BI606" s="106"/>
    </row>
    <row r="607" spans="1:61" ht="13.5" hidden="1" customHeight="1" thickBot="1" x14ac:dyDescent="0.25">
      <c r="A607" s="82"/>
      <c r="B607" s="83"/>
      <c r="C607" s="153" t="s">
        <v>1187</v>
      </c>
      <c r="D607" s="153" t="s">
        <v>71</v>
      </c>
      <c r="E607" s="84" t="s">
        <v>0</v>
      </c>
      <c r="F607" s="85" t="s">
        <v>1209</v>
      </c>
      <c r="G607" s="86" t="s">
        <v>1210</v>
      </c>
      <c r="H607" s="153" t="s">
        <v>78</v>
      </c>
      <c r="I607" s="157" t="s">
        <v>1211</v>
      </c>
      <c r="J607" s="86" t="s">
        <v>661</v>
      </c>
      <c r="K607" s="220">
        <v>4.5</v>
      </c>
      <c r="L607" s="88"/>
      <c r="M607" s="245">
        <v>124</v>
      </c>
      <c r="N607" s="110">
        <v>0</v>
      </c>
      <c r="O607" s="110" t="s">
        <v>0</v>
      </c>
      <c r="P607" s="110" t="s">
        <v>0</v>
      </c>
      <c r="Q607" s="110" t="s">
        <v>0</v>
      </c>
      <c r="R607" s="108">
        <f>SUM(Tableau8[[#This Row],[Indicative
     /PPE]:[Autre]])</f>
        <v>124</v>
      </c>
      <c r="S607" s="110" t="s">
        <v>0</v>
      </c>
      <c r="T607" s="110" t="s">
        <v>0</v>
      </c>
      <c r="U607" s="110" t="s">
        <v>0</v>
      </c>
      <c r="V607" s="110" t="s">
        <v>0</v>
      </c>
      <c r="W607" s="110" t="s">
        <v>0</v>
      </c>
      <c r="X607" s="109">
        <f t="shared" si="46"/>
        <v>0</v>
      </c>
      <c r="Y607" s="110" t="s">
        <v>0</v>
      </c>
      <c r="Z607" s="110" t="s">
        <v>0</v>
      </c>
      <c r="AA607" s="110" t="s">
        <v>0</v>
      </c>
      <c r="AB607" s="109" t="s">
        <v>0</v>
      </c>
      <c r="AC607" s="110" t="s">
        <v>0</v>
      </c>
      <c r="AD607" s="110" t="s">
        <v>0</v>
      </c>
      <c r="AE607" s="110" t="s">
        <v>0</v>
      </c>
      <c r="AF607" s="155">
        <f t="shared" si="47"/>
        <v>0</v>
      </c>
      <c r="AG607" s="92"/>
      <c r="AH607" s="111">
        <v>415000</v>
      </c>
      <c r="AI607" s="111">
        <v>0</v>
      </c>
      <c r="AJ607" s="111">
        <v>0</v>
      </c>
      <c r="AK607" s="111">
        <f>SUM(Tableau8[[#This Row],[Terrain
(a)]:[Construction
(b)]])</f>
        <v>0</v>
      </c>
      <c r="AL607" s="95"/>
      <c r="AM607" s="147" t="s">
        <v>1212</v>
      </c>
      <c r="AN607" s="157" t="s">
        <v>421</v>
      </c>
      <c r="AO607" s="97">
        <v>40724</v>
      </c>
      <c r="AP607" s="158" t="s">
        <v>0</v>
      </c>
      <c r="AQ607" s="113" t="s">
        <v>0</v>
      </c>
      <c r="AR607" s="100"/>
      <c r="AS607" s="101"/>
      <c r="AT607" s="102"/>
      <c r="AU607" s="103"/>
      <c r="AV607" s="104"/>
      <c r="AW607" s="105"/>
      <c r="AX607" s="106"/>
      <c r="AY607" s="106"/>
      <c r="AZ607" s="106"/>
      <c r="BA607" s="106"/>
      <c r="BB607" s="103"/>
      <c r="BC607" s="106"/>
      <c r="BD607" s="106"/>
      <c r="BE607" s="106"/>
      <c r="BF607" s="106"/>
      <c r="BG607" s="106"/>
      <c r="BH607" s="106"/>
      <c r="BI607" s="106"/>
    </row>
    <row r="608" spans="1:61" ht="13.5" hidden="1" customHeight="1" thickBot="1" x14ac:dyDescent="0.25">
      <c r="A608" s="82"/>
      <c r="B608" s="83"/>
      <c r="C608" s="153" t="s">
        <v>1187</v>
      </c>
      <c r="D608" s="153" t="s">
        <v>71</v>
      </c>
      <c r="E608" s="84" t="s">
        <v>0</v>
      </c>
      <c r="F608" s="85" t="s">
        <v>1213</v>
      </c>
      <c r="G608" s="86" t="s">
        <v>1214</v>
      </c>
      <c r="H608" s="153" t="s">
        <v>78</v>
      </c>
      <c r="I608" s="157" t="s">
        <v>102</v>
      </c>
      <c r="J608" s="86" t="s">
        <v>323</v>
      </c>
      <c r="K608" s="220">
        <v>5.5</v>
      </c>
      <c r="L608" s="88"/>
      <c r="M608" s="245">
        <v>128</v>
      </c>
      <c r="N608" s="110">
        <v>20</v>
      </c>
      <c r="O608" s="110" t="s">
        <v>0</v>
      </c>
      <c r="P608" s="110" t="s">
        <v>0</v>
      </c>
      <c r="Q608" s="110" t="s">
        <v>0</v>
      </c>
      <c r="R608" s="108">
        <f>SUM(Tableau8[[#This Row],[Indicative
     /PPE]:[Autre]])</f>
        <v>148</v>
      </c>
      <c r="S608" s="110" t="s">
        <v>0</v>
      </c>
      <c r="T608" s="110" t="s">
        <v>0</v>
      </c>
      <c r="U608" s="110" t="s">
        <v>0</v>
      </c>
      <c r="V608" s="110" t="s">
        <v>0</v>
      </c>
      <c r="W608" s="110" t="s">
        <v>0</v>
      </c>
      <c r="X608" s="109">
        <f t="shared" si="46"/>
        <v>0</v>
      </c>
      <c r="Y608" s="110" t="s">
        <v>0</v>
      </c>
      <c r="Z608" s="110" t="s">
        <v>0</v>
      </c>
      <c r="AA608" s="110" t="s">
        <v>0</v>
      </c>
      <c r="AB608" s="109" t="s">
        <v>0</v>
      </c>
      <c r="AC608" s="110" t="s">
        <v>0</v>
      </c>
      <c r="AD608" s="110" t="s">
        <v>0</v>
      </c>
      <c r="AE608" s="110" t="s">
        <v>0</v>
      </c>
      <c r="AF608" s="155">
        <f t="shared" si="47"/>
        <v>0</v>
      </c>
      <c r="AG608" s="92"/>
      <c r="AH608" s="111">
        <v>490000</v>
      </c>
      <c r="AI608" s="111">
        <v>0</v>
      </c>
      <c r="AJ608" s="111">
        <v>0</v>
      </c>
      <c r="AK608" s="111">
        <f>SUM(Tableau8[[#This Row],[Terrain
(a)]:[Construction
(b)]])</f>
        <v>0</v>
      </c>
      <c r="AL608" s="95"/>
      <c r="AM608" s="147" t="s">
        <v>1215</v>
      </c>
      <c r="AN608" s="157" t="s">
        <v>421</v>
      </c>
      <c r="AO608" s="97">
        <v>40451</v>
      </c>
      <c r="AP608" s="158" t="s">
        <v>0</v>
      </c>
      <c r="AQ608" s="113" t="s">
        <v>0</v>
      </c>
      <c r="AR608" s="100"/>
      <c r="AS608" s="101"/>
      <c r="AT608" s="102"/>
      <c r="AU608" s="103"/>
      <c r="AV608" s="104"/>
      <c r="AW608" s="105"/>
      <c r="AX608" s="106"/>
      <c r="AY608" s="106"/>
      <c r="AZ608" s="106"/>
      <c r="BA608" s="106"/>
      <c r="BB608" s="103"/>
      <c r="BC608" s="106"/>
      <c r="BD608" s="106"/>
      <c r="BE608" s="106"/>
      <c r="BF608" s="106"/>
      <c r="BG608" s="106"/>
      <c r="BH608" s="106"/>
      <c r="BI608" s="106"/>
    </row>
    <row r="609" spans="1:61" ht="13.5" hidden="1" customHeight="1" thickBot="1" x14ac:dyDescent="0.25">
      <c r="A609" s="82"/>
      <c r="B609" s="83"/>
      <c r="C609" s="153" t="s">
        <v>1187</v>
      </c>
      <c r="D609" s="153" t="s">
        <v>71</v>
      </c>
      <c r="E609" s="84" t="s">
        <v>0</v>
      </c>
      <c r="F609" s="85" t="s">
        <v>1216</v>
      </c>
      <c r="G609" s="86" t="s">
        <v>1217</v>
      </c>
      <c r="H609" s="153" t="s">
        <v>78</v>
      </c>
      <c r="I609" s="157" t="s">
        <v>109</v>
      </c>
      <c r="J609" s="86" t="s">
        <v>297</v>
      </c>
      <c r="K609" s="220">
        <v>4.5</v>
      </c>
      <c r="L609" s="88"/>
      <c r="M609" s="245">
        <v>109</v>
      </c>
      <c r="N609" s="110">
        <v>18</v>
      </c>
      <c r="O609" s="110" t="s">
        <v>0</v>
      </c>
      <c r="P609" s="110" t="s">
        <v>0</v>
      </c>
      <c r="Q609" s="110" t="s">
        <v>0</v>
      </c>
      <c r="R609" s="108">
        <f>SUM(Tableau8[[#This Row],[Indicative
     /PPE]:[Autre]])</f>
        <v>127</v>
      </c>
      <c r="S609" s="110" t="s">
        <v>0</v>
      </c>
      <c r="T609" s="110" t="s">
        <v>0</v>
      </c>
      <c r="U609" s="110" t="s">
        <v>0</v>
      </c>
      <c r="V609" s="110" t="s">
        <v>0</v>
      </c>
      <c r="W609" s="110" t="s">
        <v>0</v>
      </c>
      <c r="X609" s="109">
        <f t="shared" si="46"/>
        <v>0</v>
      </c>
      <c r="Y609" s="110" t="s">
        <v>0</v>
      </c>
      <c r="Z609" s="110" t="s">
        <v>0</v>
      </c>
      <c r="AA609" s="110" t="s">
        <v>0</v>
      </c>
      <c r="AB609" s="109" t="s">
        <v>0</v>
      </c>
      <c r="AC609" s="110" t="s">
        <v>0</v>
      </c>
      <c r="AD609" s="110" t="s">
        <v>0</v>
      </c>
      <c r="AE609" s="110" t="s">
        <v>0</v>
      </c>
      <c r="AF609" s="155">
        <f t="shared" si="47"/>
        <v>0</v>
      </c>
      <c r="AG609" s="92"/>
      <c r="AH609" s="111">
        <v>405000</v>
      </c>
      <c r="AI609" s="111">
        <v>0</v>
      </c>
      <c r="AJ609" s="111">
        <v>0</v>
      </c>
      <c r="AK609" s="111">
        <f>SUM(Tableau8[[#This Row],[Terrain
(a)]:[Construction
(b)]])</f>
        <v>0</v>
      </c>
      <c r="AL609" s="95"/>
      <c r="AM609" s="147" t="s">
        <v>1218</v>
      </c>
      <c r="AN609" s="157" t="s">
        <v>421</v>
      </c>
      <c r="AO609" s="97">
        <v>40359</v>
      </c>
      <c r="AP609" s="158" t="s">
        <v>0</v>
      </c>
      <c r="AQ609" s="113" t="s">
        <v>0</v>
      </c>
      <c r="AR609" s="100"/>
      <c r="AS609" s="101"/>
      <c r="AT609" s="102"/>
      <c r="AU609" s="103"/>
      <c r="AV609" s="104"/>
      <c r="AW609" s="105"/>
      <c r="AX609" s="106"/>
      <c r="AY609" s="106"/>
      <c r="AZ609" s="106"/>
      <c r="BA609" s="106"/>
      <c r="BB609" s="103"/>
      <c r="BC609" s="106"/>
      <c r="BD609" s="106"/>
      <c r="BE609" s="106"/>
      <c r="BF609" s="106"/>
      <c r="BG609" s="106"/>
      <c r="BH609" s="106"/>
      <c r="BI609" s="106"/>
    </row>
    <row r="610" spans="1:61" ht="13.5" hidden="1" customHeight="1" thickBot="1" x14ac:dyDescent="0.25">
      <c r="A610" s="82"/>
      <c r="B610" s="83"/>
      <c r="C610" s="153" t="s">
        <v>1187</v>
      </c>
      <c r="D610" s="153" t="s">
        <v>71</v>
      </c>
      <c r="E610" s="84" t="s">
        <v>0</v>
      </c>
      <c r="F610" s="85" t="s">
        <v>1219</v>
      </c>
      <c r="G610" s="86" t="s">
        <v>1220</v>
      </c>
      <c r="H610" s="153" t="s">
        <v>78</v>
      </c>
      <c r="I610" s="157" t="s">
        <v>109</v>
      </c>
      <c r="J610" s="86" t="s">
        <v>323</v>
      </c>
      <c r="K610" s="220">
        <v>5.5</v>
      </c>
      <c r="L610" s="88"/>
      <c r="M610" s="245">
        <v>128</v>
      </c>
      <c r="N610" s="110">
        <v>20</v>
      </c>
      <c r="O610" s="110" t="s">
        <v>0</v>
      </c>
      <c r="P610" s="110" t="s">
        <v>0</v>
      </c>
      <c r="Q610" s="110" t="s">
        <v>0</v>
      </c>
      <c r="R610" s="108">
        <f>SUM(Tableau8[[#This Row],[Indicative
     /PPE]:[Autre]])</f>
        <v>148</v>
      </c>
      <c r="S610" s="110" t="s">
        <v>0</v>
      </c>
      <c r="T610" s="110" t="s">
        <v>0</v>
      </c>
      <c r="U610" s="110" t="s">
        <v>0</v>
      </c>
      <c r="V610" s="110" t="s">
        <v>0</v>
      </c>
      <c r="W610" s="110" t="s">
        <v>0</v>
      </c>
      <c r="X610" s="109">
        <f t="shared" si="46"/>
        <v>0</v>
      </c>
      <c r="Y610" s="110" t="s">
        <v>0</v>
      </c>
      <c r="Z610" s="110" t="s">
        <v>0</v>
      </c>
      <c r="AA610" s="110" t="s">
        <v>0</v>
      </c>
      <c r="AB610" s="109" t="s">
        <v>0</v>
      </c>
      <c r="AC610" s="110" t="s">
        <v>0</v>
      </c>
      <c r="AD610" s="110" t="s">
        <v>0</v>
      </c>
      <c r="AE610" s="110" t="s">
        <v>0</v>
      </c>
      <c r="AF610" s="155">
        <f t="shared" si="47"/>
        <v>0</v>
      </c>
      <c r="AG610" s="92"/>
      <c r="AH610" s="111">
        <v>495000</v>
      </c>
      <c r="AI610" s="111">
        <v>0</v>
      </c>
      <c r="AJ610" s="111">
        <v>0</v>
      </c>
      <c r="AK610" s="111">
        <f>SUM(Tableau8[[#This Row],[Terrain
(a)]:[Construction
(b)]])</f>
        <v>0</v>
      </c>
      <c r="AL610" s="95"/>
      <c r="AM610" s="147" t="s">
        <v>1221</v>
      </c>
      <c r="AN610" s="157" t="s">
        <v>421</v>
      </c>
      <c r="AO610" s="97">
        <v>40451</v>
      </c>
      <c r="AP610" s="158" t="s">
        <v>0</v>
      </c>
      <c r="AQ610" s="113" t="s">
        <v>0</v>
      </c>
      <c r="AR610" s="100"/>
      <c r="AS610" s="101"/>
      <c r="AT610" s="102"/>
      <c r="AU610" s="103"/>
      <c r="AV610" s="104"/>
      <c r="AW610" s="105"/>
      <c r="AX610" s="106"/>
      <c r="AY610" s="106"/>
      <c r="AZ610" s="106"/>
      <c r="BA610" s="106"/>
      <c r="BB610" s="103"/>
      <c r="BC610" s="106"/>
      <c r="BD610" s="106"/>
      <c r="BE610" s="106"/>
      <c r="BF610" s="106"/>
      <c r="BG610" s="106"/>
      <c r="BH610" s="106"/>
      <c r="BI610" s="106"/>
    </row>
    <row r="611" spans="1:61" ht="13.5" hidden="1" customHeight="1" thickBot="1" x14ac:dyDescent="0.25">
      <c r="A611" s="82"/>
      <c r="B611" s="83"/>
      <c r="C611" s="153" t="s">
        <v>1187</v>
      </c>
      <c r="D611" s="153" t="s">
        <v>71</v>
      </c>
      <c r="E611" s="84" t="s">
        <v>0</v>
      </c>
      <c r="F611" s="85" t="s">
        <v>1222</v>
      </c>
      <c r="G611" s="86" t="s">
        <v>1223</v>
      </c>
      <c r="H611" s="153" t="s">
        <v>78</v>
      </c>
      <c r="I611" s="157" t="s">
        <v>404</v>
      </c>
      <c r="J611" s="86" t="s">
        <v>297</v>
      </c>
      <c r="K611" s="220">
        <v>4.5</v>
      </c>
      <c r="L611" s="88"/>
      <c r="M611" s="245">
        <v>92</v>
      </c>
      <c r="N611" s="110">
        <v>52</v>
      </c>
      <c r="O611" s="110" t="s">
        <v>0</v>
      </c>
      <c r="P611" s="110" t="s">
        <v>0</v>
      </c>
      <c r="Q611" s="110" t="s">
        <v>0</v>
      </c>
      <c r="R611" s="108">
        <f>SUM(Tableau8[[#This Row],[Indicative
     /PPE]:[Autre]])</f>
        <v>144</v>
      </c>
      <c r="S611" s="110" t="s">
        <v>0</v>
      </c>
      <c r="T611" s="110" t="s">
        <v>0</v>
      </c>
      <c r="U611" s="110" t="s">
        <v>0</v>
      </c>
      <c r="V611" s="110" t="s">
        <v>0</v>
      </c>
      <c r="W611" s="110" t="s">
        <v>0</v>
      </c>
      <c r="X611" s="109">
        <f t="shared" si="46"/>
        <v>0</v>
      </c>
      <c r="Y611" s="110" t="s">
        <v>0</v>
      </c>
      <c r="Z611" s="110" t="s">
        <v>0</v>
      </c>
      <c r="AA611" s="110" t="s">
        <v>0</v>
      </c>
      <c r="AB611" s="109" t="s">
        <v>0</v>
      </c>
      <c r="AC611" s="110" t="s">
        <v>0</v>
      </c>
      <c r="AD611" s="110" t="s">
        <v>0</v>
      </c>
      <c r="AE611" s="110" t="s">
        <v>0</v>
      </c>
      <c r="AF611" s="155">
        <f t="shared" si="47"/>
        <v>0</v>
      </c>
      <c r="AG611" s="92"/>
      <c r="AH611" s="111">
        <v>415000</v>
      </c>
      <c r="AI611" s="111">
        <v>0</v>
      </c>
      <c r="AJ611" s="111">
        <v>0</v>
      </c>
      <c r="AK611" s="111">
        <f>SUM(Tableau8[[#This Row],[Terrain
(a)]:[Construction
(b)]])</f>
        <v>0</v>
      </c>
      <c r="AL611" s="95"/>
      <c r="AM611" s="147" t="s">
        <v>1224</v>
      </c>
      <c r="AN611" s="157" t="s">
        <v>421</v>
      </c>
      <c r="AO611" s="97">
        <v>40360</v>
      </c>
      <c r="AP611" s="158" t="s">
        <v>0</v>
      </c>
      <c r="AQ611" s="113" t="s">
        <v>0</v>
      </c>
      <c r="AR611" s="100"/>
      <c r="AS611" s="101"/>
      <c r="AT611" s="102"/>
      <c r="AU611" s="103"/>
      <c r="AV611" s="104"/>
      <c r="AW611" s="105"/>
      <c r="AX611" s="106"/>
      <c r="AY611" s="106"/>
      <c r="AZ611" s="106"/>
      <c r="BA611" s="106"/>
      <c r="BB611" s="103"/>
      <c r="BC611" s="106"/>
      <c r="BD611" s="106"/>
      <c r="BE611" s="106"/>
      <c r="BF611" s="106"/>
      <c r="BG611" s="106"/>
      <c r="BH611" s="106"/>
      <c r="BI611" s="106"/>
    </row>
    <row r="612" spans="1:61" ht="13.5" hidden="1" customHeight="1" thickBot="1" x14ac:dyDescent="0.25">
      <c r="A612" s="82"/>
      <c r="B612" s="83"/>
      <c r="C612" s="153" t="s">
        <v>1187</v>
      </c>
      <c r="D612" s="153" t="s">
        <v>71</v>
      </c>
      <c r="E612" s="84" t="s">
        <v>0</v>
      </c>
      <c r="F612" s="85" t="s">
        <v>1225</v>
      </c>
      <c r="G612" s="86" t="s">
        <v>1226</v>
      </c>
      <c r="H612" s="153" t="s">
        <v>78</v>
      </c>
      <c r="I612" s="157" t="s">
        <v>404</v>
      </c>
      <c r="J612" s="86" t="s">
        <v>323</v>
      </c>
      <c r="K612" s="220">
        <v>4.5</v>
      </c>
      <c r="L612" s="88"/>
      <c r="M612" s="245">
        <v>93</v>
      </c>
      <c r="N612" s="110">
        <v>87</v>
      </c>
      <c r="O612" s="110" t="s">
        <v>0</v>
      </c>
      <c r="P612" s="110" t="s">
        <v>0</v>
      </c>
      <c r="Q612" s="110" t="s">
        <v>0</v>
      </c>
      <c r="R612" s="108">
        <f>SUM(Tableau8[[#This Row],[Indicative
     /PPE]:[Autre]])</f>
        <v>180</v>
      </c>
      <c r="S612" s="110" t="s">
        <v>0</v>
      </c>
      <c r="T612" s="110" t="s">
        <v>0</v>
      </c>
      <c r="U612" s="110" t="s">
        <v>0</v>
      </c>
      <c r="V612" s="110" t="s">
        <v>0</v>
      </c>
      <c r="W612" s="110" t="s">
        <v>0</v>
      </c>
      <c r="X612" s="109">
        <f t="shared" si="46"/>
        <v>0</v>
      </c>
      <c r="Y612" s="110" t="s">
        <v>0</v>
      </c>
      <c r="Z612" s="110" t="s">
        <v>0</v>
      </c>
      <c r="AA612" s="110" t="s">
        <v>0</v>
      </c>
      <c r="AB612" s="109" t="s">
        <v>0</v>
      </c>
      <c r="AC612" s="110" t="s">
        <v>0</v>
      </c>
      <c r="AD612" s="110" t="s">
        <v>0</v>
      </c>
      <c r="AE612" s="110" t="s">
        <v>0</v>
      </c>
      <c r="AF612" s="155">
        <f t="shared" si="47"/>
        <v>0</v>
      </c>
      <c r="AG612" s="92"/>
      <c r="AH612" s="111">
        <v>435000</v>
      </c>
      <c r="AI612" s="111">
        <v>0</v>
      </c>
      <c r="AJ612" s="111">
        <v>0</v>
      </c>
      <c r="AK612" s="111">
        <f>SUM(Tableau8[[#This Row],[Terrain
(a)]:[Construction
(b)]])</f>
        <v>0</v>
      </c>
      <c r="AL612" s="95"/>
      <c r="AM612" s="147" t="s">
        <v>1227</v>
      </c>
      <c r="AN612" s="157" t="s">
        <v>421</v>
      </c>
      <c r="AO612" s="97">
        <v>40268</v>
      </c>
      <c r="AP612" s="158" t="s">
        <v>0</v>
      </c>
      <c r="AQ612" s="113" t="s">
        <v>0</v>
      </c>
      <c r="AR612" s="100"/>
      <c r="AS612" s="101"/>
      <c r="AT612" s="102"/>
      <c r="AU612" s="103"/>
      <c r="AV612" s="104"/>
      <c r="AW612" s="105"/>
      <c r="AX612" s="106"/>
      <c r="AY612" s="106"/>
      <c r="AZ612" s="106"/>
      <c r="BA612" s="106"/>
      <c r="BB612" s="103"/>
      <c r="BC612" s="106"/>
      <c r="BD612" s="106"/>
      <c r="BE612" s="106"/>
      <c r="BF612" s="106"/>
      <c r="BG612" s="106"/>
      <c r="BH612" s="106"/>
      <c r="BI612" s="106"/>
    </row>
    <row r="613" spans="1:61" ht="13.5" hidden="1" customHeight="1" thickBot="1" x14ac:dyDescent="0.25">
      <c r="A613" s="82"/>
      <c r="B613" s="83"/>
      <c r="C613" s="153" t="s">
        <v>1187</v>
      </c>
      <c r="D613" s="153" t="s">
        <v>71</v>
      </c>
      <c r="E613" s="84" t="s">
        <v>0</v>
      </c>
      <c r="F613" s="85" t="s">
        <v>1228</v>
      </c>
      <c r="G613" s="86" t="s">
        <v>1229</v>
      </c>
      <c r="H613" s="153" t="s">
        <v>703</v>
      </c>
      <c r="I613" s="157" t="s">
        <v>219</v>
      </c>
      <c r="J613" s="86">
        <v>1</v>
      </c>
      <c r="K613" s="154" t="s">
        <v>0</v>
      </c>
      <c r="L613" s="88"/>
      <c r="M613" s="110" t="s">
        <v>0</v>
      </c>
      <c r="N613" s="110" t="s">
        <v>0</v>
      </c>
      <c r="O613" s="110" t="s">
        <v>0</v>
      </c>
      <c r="P613" s="110" t="s">
        <v>0</v>
      </c>
      <c r="Q613" s="110" t="s">
        <v>0</v>
      </c>
      <c r="R613" s="108">
        <f>SUM(Tableau8[[#This Row],[Indicative
     /PPE]:[Autre]])</f>
        <v>0</v>
      </c>
      <c r="S613" s="110" t="s">
        <v>0</v>
      </c>
      <c r="T613" s="110" t="s">
        <v>0</v>
      </c>
      <c r="U613" s="110" t="s">
        <v>0</v>
      </c>
      <c r="V613" s="110" t="s">
        <v>0</v>
      </c>
      <c r="W613" s="110" t="s">
        <v>0</v>
      </c>
      <c r="X613" s="109">
        <f t="shared" si="46"/>
        <v>0</v>
      </c>
      <c r="Y613" s="110" t="s">
        <v>0</v>
      </c>
      <c r="Z613" s="110" t="s">
        <v>0</v>
      </c>
      <c r="AA613" s="110" t="s">
        <v>0</v>
      </c>
      <c r="AB613" s="109" t="s">
        <v>0</v>
      </c>
      <c r="AC613" s="110" t="s">
        <v>0</v>
      </c>
      <c r="AD613" s="110" t="s">
        <v>0</v>
      </c>
      <c r="AE613" s="110" t="s">
        <v>0</v>
      </c>
      <c r="AF613" s="155">
        <f t="shared" si="47"/>
        <v>0</v>
      </c>
      <c r="AG613" s="92"/>
      <c r="AH613" s="111">
        <v>27000</v>
      </c>
      <c r="AI613" s="111">
        <v>0</v>
      </c>
      <c r="AJ613" s="111">
        <v>0</v>
      </c>
      <c r="AK613" s="111">
        <f>SUM(Tableau8[[#This Row],[Terrain
(a)]:[Construction
(b)]])</f>
        <v>0</v>
      </c>
      <c r="AL613" s="95"/>
      <c r="AM613" s="147" t="s">
        <v>1212</v>
      </c>
      <c r="AN613" s="157" t="s">
        <v>421</v>
      </c>
      <c r="AO613" s="97">
        <v>40724</v>
      </c>
      <c r="AP613" s="158" t="s">
        <v>0</v>
      </c>
      <c r="AQ613" s="113" t="s">
        <v>0</v>
      </c>
      <c r="AR613" s="100"/>
      <c r="AS613" s="101"/>
      <c r="AT613" s="102"/>
      <c r="AU613" s="103"/>
      <c r="AV613" s="104"/>
      <c r="AW613" s="105"/>
      <c r="AX613" s="106"/>
      <c r="AY613" s="106"/>
      <c r="AZ613" s="106"/>
      <c r="BA613" s="106"/>
      <c r="BB613" s="103"/>
      <c r="BC613" s="106"/>
      <c r="BD613" s="106"/>
      <c r="BE613" s="106"/>
      <c r="BF613" s="106"/>
      <c r="BG613" s="106"/>
      <c r="BH613" s="106"/>
      <c r="BI613" s="106"/>
    </row>
    <row r="614" spans="1:61" ht="13.5" hidden="1" customHeight="1" thickBot="1" x14ac:dyDescent="0.25">
      <c r="A614" s="82"/>
      <c r="B614" s="83"/>
      <c r="C614" s="153" t="s">
        <v>1187</v>
      </c>
      <c r="D614" s="153" t="s">
        <v>71</v>
      </c>
      <c r="E614" s="84" t="s">
        <v>0</v>
      </c>
      <c r="F614" s="85" t="s">
        <v>1230</v>
      </c>
      <c r="G614" s="86" t="s">
        <v>1231</v>
      </c>
      <c r="H614" s="153" t="s">
        <v>703</v>
      </c>
      <c r="I614" s="157" t="s">
        <v>219</v>
      </c>
      <c r="J614" s="86">
        <v>2</v>
      </c>
      <c r="K614" s="154" t="s">
        <v>0</v>
      </c>
      <c r="L614" s="88"/>
      <c r="M614" s="110" t="s">
        <v>0</v>
      </c>
      <c r="N614" s="110" t="s">
        <v>0</v>
      </c>
      <c r="O614" s="110" t="s">
        <v>0</v>
      </c>
      <c r="P614" s="110" t="s">
        <v>0</v>
      </c>
      <c r="Q614" s="110" t="s">
        <v>0</v>
      </c>
      <c r="R614" s="108">
        <f>SUM(Tableau8[[#This Row],[Indicative
     /PPE]:[Autre]])</f>
        <v>0</v>
      </c>
      <c r="S614" s="110" t="s">
        <v>0</v>
      </c>
      <c r="T614" s="110" t="s">
        <v>0</v>
      </c>
      <c r="U614" s="110" t="s">
        <v>0</v>
      </c>
      <c r="V614" s="110" t="s">
        <v>0</v>
      </c>
      <c r="W614" s="110" t="s">
        <v>0</v>
      </c>
      <c r="X614" s="109">
        <f t="shared" si="46"/>
        <v>0</v>
      </c>
      <c r="Y614" s="110" t="s">
        <v>0</v>
      </c>
      <c r="Z614" s="110" t="s">
        <v>0</v>
      </c>
      <c r="AA614" s="110" t="s">
        <v>0</v>
      </c>
      <c r="AB614" s="109" t="s">
        <v>0</v>
      </c>
      <c r="AC614" s="110" t="s">
        <v>0</v>
      </c>
      <c r="AD614" s="110" t="s">
        <v>0</v>
      </c>
      <c r="AE614" s="110" t="s">
        <v>0</v>
      </c>
      <c r="AF614" s="155">
        <f t="shared" si="47"/>
        <v>0</v>
      </c>
      <c r="AG614" s="92"/>
      <c r="AH614" s="111">
        <v>27000</v>
      </c>
      <c r="AI614" s="111">
        <v>0</v>
      </c>
      <c r="AJ614" s="111">
        <v>0</v>
      </c>
      <c r="AK614" s="111">
        <f>SUM(Tableau8[[#This Row],[Terrain
(a)]:[Construction
(b)]])</f>
        <v>0</v>
      </c>
      <c r="AL614" s="95"/>
      <c r="AM614" s="147" t="s">
        <v>1205</v>
      </c>
      <c r="AN614" s="157" t="s">
        <v>421</v>
      </c>
      <c r="AO614" s="97">
        <v>40535</v>
      </c>
      <c r="AP614" s="158" t="s">
        <v>0</v>
      </c>
      <c r="AQ614" s="113" t="s">
        <v>0</v>
      </c>
      <c r="AR614" s="100"/>
      <c r="AS614" s="101"/>
      <c r="AT614" s="102"/>
      <c r="AU614" s="103"/>
      <c r="AV614" s="104"/>
      <c r="AW614" s="105"/>
      <c r="AX614" s="106"/>
      <c r="AY614" s="106"/>
      <c r="AZ614" s="106"/>
      <c r="BA614" s="106"/>
      <c r="BB614" s="103"/>
      <c r="BC614" s="106"/>
      <c r="BD614" s="106"/>
      <c r="BE614" s="106"/>
      <c r="BF614" s="106"/>
      <c r="BG614" s="106"/>
      <c r="BH614" s="106"/>
      <c r="BI614" s="106"/>
    </row>
    <row r="615" spans="1:61" ht="13.5" hidden="1" customHeight="1" thickBot="1" x14ac:dyDescent="0.25">
      <c r="A615" s="82"/>
      <c r="B615" s="83"/>
      <c r="C615" s="153" t="s">
        <v>1187</v>
      </c>
      <c r="D615" s="153" t="s">
        <v>71</v>
      </c>
      <c r="E615" s="84" t="s">
        <v>0</v>
      </c>
      <c r="F615" s="85" t="s">
        <v>1232</v>
      </c>
      <c r="G615" s="86" t="s">
        <v>1233</v>
      </c>
      <c r="H615" s="153" t="s">
        <v>703</v>
      </c>
      <c r="I615" s="157" t="s">
        <v>219</v>
      </c>
      <c r="J615" s="86">
        <v>3</v>
      </c>
      <c r="K615" s="154" t="s">
        <v>0</v>
      </c>
      <c r="L615" s="88"/>
      <c r="M615" s="110" t="s">
        <v>0</v>
      </c>
      <c r="N615" s="110" t="s">
        <v>0</v>
      </c>
      <c r="O615" s="110" t="s">
        <v>0</v>
      </c>
      <c r="P615" s="110" t="s">
        <v>0</v>
      </c>
      <c r="Q615" s="110" t="s">
        <v>0</v>
      </c>
      <c r="R615" s="108">
        <f>SUM(Tableau8[[#This Row],[Indicative
     /PPE]:[Autre]])</f>
        <v>0</v>
      </c>
      <c r="S615" s="110" t="s">
        <v>0</v>
      </c>
      <c r="T615" s="110" t="s">
        <v>0</v>
      </c>
      <c r="U615" s="110" t="s">
        <v>0</v>
      </c>
      <c r="V615" s="110" t="s">
        <v>0</v>
      </c>
      <c r="W615" s="110" t="s">
        <v>0</v>
      </c>
      <c r="X615" s="109">
        <f t="shared" si="46"/>
        <v>0</v>
      </c>
      <c r="Y615" s="110" t="s">
        <v>0</v>
      </c>
      <c r="Z615" s="110" t="s">
        <v>0</v>
      </c>
      <c r="AA615" s="110" t="s">
        <v>0</v>
      </c>
      <c r="AB615" s="109" t="s">
        <v>0</v>
      </c>
      <c r="AC615" s="110" t="s">
        <v>0</v>
      </c>
      <c r="AD615" s="110" t="s">
        <v>0</v>
      </c>
      <c r="AE615" s="110" t="s">
        <v>0</v>
      </c>
      <c r="AF615" s="155">
        <f t="shared" si="47"/>
        <v>0</v>
      </c>
      <c r="AG615" s="92"/>
      <c r="AH615" s="111">
        <v>27000</v>
      </c>
      <c r="AI615" s="111">
        <v>0</v>
      </c>
      <c r="AJ615" s="111">
        <v>0</v>
      </c>
      <c r="AK615" s="111">
        <f>SUM(Tableau8[[#This Row],[Terrain
(a)]:[Construction
(b)]])</f>
        <v>0</v>
      </c>
      <c r="AL615" s="95"/>
      <c r="AM615" s="147" t="s">
        <v>1224</v>
      </c>
      <c r="AN615" s="157" t="s">
        <v>421</v>
      </c>
      <c r="AO615" s="97">
        <v>40360</v>
      </c>
      <c r="AP615" s="158" t="s">
        <v>0</v>
      </c>
      <c r="AQ615" s="113" t="s">
        <v>0</v>
      </c>
      <c r="AR615" s="100"/>
      <c r="AS615" s="101"/>
      <c r="AT615" s="102"/>
      <c r="AU615" s="103"/>
      <c r="AV615" s="104"/>
      <c r="AW615" s="105"/>
      <c r="AX615" s="106"/>
      <c r="AY615" s="106"/>
      <c r="AZ615" s="106"/>
      <c r="BA615" s="106"/>
      <c r="BB615" s="103"/>
      <c r="BC615" s="106"/>
      <c r="BD615" s="106"/>
      <c r="BE615" s="106"/>
      <c r="BF615" s="106"/>
      <c r="BG615" s="106"/>
      <c r="BH615" s="106"/>
      <c r="BI615" s="106"/>
    </row>
    <row r="616" spans="1:61" ht="13.5" hidden="1" customHeight="1" thickBot="1" x14ac:dyDescent="0.25">
      <c r="A616" s="82"/>
      <c r="B616" s="83"/>
      <c r="C616" s="153" t="s">
        <v>1187</v>
      </c>
      <c r="D616" s="153" t="s">
        <v>71</v>
      </c>
      <c r="E616" s="84" t="s">
        <v>0</v>
      </c>
      <c r="F616" s="85" t="s">
        <v>1234</v>
      </c>
      <c r="G616" s="86" t="s">
        <v>1235</v>
      </c>
      <c r="H616" s="153" t="s">
        <v>703</v>
      </c>
      <c r="I616" s="157" t="s">
        <v>219</v>
      </c>
      <c r="J616" s="86">
        <v>4</v>
      </c>
      <c r="K616" s="154" t="s">
        <v>0</v>
      </c>
      <c r="L616" s="88"/>
      <c r="M616" s="110" t="s">
        <v>0</v>
      </c>
      <c r="N616" s="110" t="s">
        <v>0</v>
      </c>
      <c r="O616" s="110" t="s">
        <v>0</v>
      </c>
      <c r="P616" s="110" t="s">
        <v>0</v>
      </c>
      <c r="Q616" s="110" t="s">
        <v>0</v>
      </c>
      <c r="R616" s="108">
        <f>SUM(Tableau8[[#This Row],[Indicative
     /PPE]:[Autre]])</f>
        <v>0</v>
      </c>
      <c r="S616" s="110" t="s">
        <v>0</v>
      </c>
      <c r="T616" s="110" t="s">
        <v>0</v>
      </c>
      <c r="U616" s="110" t="s">
        <v>0</v>
      </c>
      <c r="V616" s="110" t="s">
        <v>0</v>
      </c>
      <c r="W616" s="110" t="s">
        <v>0</v>
      </c>
      <c r="X616" s="109">
        <f t="shared" si="46"/>
        <v>0</v>
      </c>
      <c r="Y616" s="110" t="s">
        <v>0</v>
      </c>
      <c r="Z616" s="110" t="s">
        <v>0</v>
      </c>
      <c r="AA616" s="110" t="s">
        <v>0</v>
      </c>
      <c r="AB616" s="109" t="s">
        <v>0</v>
      </c>
      <c r="AC616" s="110" t="s">
        <v>0</v>
      </c>
      <c r="AD616" s="110" t="s">
        <v>0</v>
      </c>
      <c r="AE616" s="110" t="s">
        <v>0</v>
      </c>
      <c r="AF616" s="155">
        <f t="shared" si="47"/>
        <v>0</v>
      </c>
      <c r="AG616" s="92"/>
      <c r="AH616" s="111">
        <v>27000</v>
      </c>
      <c r="AI616" s="111">
        <v>0</v>
      </c>
      <c r="AJ616" s="111">
        <v>0</v>
      </c>
      <c r="AK616" s="111">
        <f>SUM(Tableau8[[#This Row],[Terrain
(a)]:[Construction
(b)]])</f>
        <v>0</v>
      </c>
      <c r="AL616" s="95"/>
      <c r="AM616" s="147" t="s">
        <v>1215</v>
      </c>
      <c r="AN616" s="157" t="s">
        <v>421</v>
      </c>
      <c r="AO616" s="97">
        <v>40451</v>
      </c>
      <c r="AP616" s="158" t="s">
        <v>0</v>
      </c>
      <c r="AQ616" s="113" t="s">
        <v>0</v>
      </c>
      <c r="AR616" s="100"/>
      <c r="AS616" s="101"/>
      <c r="AT616" s="102"/>
      <c r="AU616" s="103"/>
      <c r="AV616" s="104"/>
      <c r="AW616" s="105"/>
      <c r="AX616" s="106"/>
      <c r="AY616" s="106"/>
      <c r="AZ616" s="106"/>
      <c r="BA616" s="106"/>
      <c r="BB616" s="103"/>
      <c r="BC616" s="106"/>
      <c r="BD616" s="106"/>
      <c r="BE616" s="106"/>
      <c r="BF616" s="106"/>
      <c r="BG616" s="106"/>
      <c r="BH616" s="106"/>
      <c r="BI616" s="106"/>
    </row>
    <row r="617" spans="1:61" ht="13.5" hidden="1" customHeight="1" thickBot="1" x14ac:dyDescent="0.25">
      <c r="A617" s="82"/>
      <c r="B617" s="83"/>
      <c r="C617" s="153" t="s">
        <v>1187</v>
      </c>
      <c r="D617" s="153" t="s">
        <v>71</v>
      </c>
      <c r="E617" s="84" t="s">
        <v>0</v>
      </c>
      <c r="F617" s="85" t="s">
        <v>1236</v>
      </c>
      <c r="G617" s="86" t="s">
        <v>1237</v>
      </c>
      <c r="H617" s="153" t="s">
        <v>703</v>
      </c>
      <c r="I617" s="157" t="s">
        <v>219</v>
      </c>
      <c r="J617" s="86">
        <v>5</v>
      </c>
      <c r="K617" s="154" t="s">
        <v>0</v>
      </c>
      <c r="L617" s="88"/>
      <c r="M617" s="110" t="s">
        <v>0</v>
      </c>
      <c r="N617" s="110" t="s">
        <v>0</v>
      </c>
      <c r="O617" s="110" t="s">
        <v>0</v>
      </c>
      <c r="P617" s="110" t="s">
        <v>0</v>
      </c>
      <c r="Q617" s="110" t="s">
        <v>0</v>
      </c>
      <c r="R617" s="108">
        <f>SUM(Tableau8[[#This Row],[Indicative
     /PPE]:[Autre]])</f>
        <v>0</v>
      </c>
      <c r="S617" s="110" t="s">
        <v>0</v>
      </c>
      <c r="T617" s="110" t="s">
        <v>0</v>
      </c>
      <c r="U617" s="110" t="s">
        <v>0</v>
      </c>
      <c r="V617" s="110" t="s">
        <v>0</v>
      </c>
      <c r="W617" s="110" t="s">
        <v>0</v>
      </c>
      <c r="X617" s="109">
        <f t="shared" si="46"/>
        <v>0</v>
      </c>
      <c r="Y617" s="110" t="s">
        <v>0</v>
      </c>
      <c r="Z617" s="110" t="s">
        <v>0</v>
      </c>
      <c r="AA617" s="110" t="s">
        <v>0</v>
      </c>
      <c r="AB617" s="109" t="s">
        <v>0</v>
      </c>
      <c r="AC617" s="110" t="s">
        <v>0</v>
      </c>
      <c r="AD617" s="110" t="s">
        <v>0</v>
      </c>
      <c r="AE617" s="110" t="s">
        <v>0</v>
      </c>
      <c r="AF617" s="155">
        <f t="shared" si="47"/>
        <v>0</v>
      </c>
      <c r="AG617" s="92"/>
      <c r="AH617" s="111">
        <v>27000</v>
      </c>
      <c r="AI617" s="111">
        <v>0</v>
      </c>
      <c r="AJ617" s="111">
        <v>0</v>
      </c>
      <c r="AK617" s="111">
        <f>SUM(Tableau8[[#This Row],[Terrain
(a)]:[Construction
(b)]])</f>
        <v>0</v>
      </c>
      <c r="AL617" s="95"/>
      <c r="AM617" s="147" t="s">
        <v>1208</v>
      </c>
      <c r="AN617" s="157" t="s">
        <v>421</v>
      </c>
      <c r="AO617" s="97">
        <v>40165</v>
      </c>
      <c r="AP617" s="158" t="s">
        <v>0</v>
      </c>
      <c r="AQ617" s="113" t="s">
        <v>0</v>
      </c>
      <c r="AR617" s="100"/>
      <c r="AS617" s="101"/>
      <c r="AT617" s="102"/>
      <c r="AU617" s="103"/>
      <c r="AV617" s="104"/>
      <c r="AW617" s="105"/>
      <c r="AX617" s="106"/>
      <c r="AY617" s="106"/>
      <c r="AZ617" s="106"/>
      <c r="BA617" s="106"/>
      <c r="BB617" s="103"/>
      <c r="BC617" s="106"/>
      <c r="BD617" s="106"/>
      <c r="BE617" s="106"/>
      <c r="BF617" s="106"/>
      <c r="BG617" s="106"/>
      <c r="BH617" s="106"/>
      <c r="BI617" s="106"/>
    </row>
    <row r="618" spans="1:61" ht="13.5" hidden="1" customHeight="1" thickBot="1" x14ac:dyDescent="0.25">
      <c r="A618" s="82"/>
      <c r="B618" s="83"/>
      <c r="C618" s="153" t="s">
        <v>1187</v>
      </c>
      <c r="D618" s="153" t="s">
        <v>71</v>
      </c>
      <c r="E618" s="84" t="s">
        <v>0</v>
      </c>
      <c r="F618" s="85" t="s">
        <v>1238</v>
      </c>
      <c r="G618" s="86" t="s">
        <v>1239</v>
      </c>
      <c r="H618" s="153" t="s">
        <v>703</v>
      </c>
      <c r="I618" s="157" t="s">
        <v>219</v>
      </c>
      <c r="J618" s="86">
        <v>6</v>
      </c>
      <c r="K618" s="154" t="s">
        <v>0</v>
      </c>
      <c r="L618" s="88"/>
      <c r="M618" s="110" t="s">
        <v>0</v>
      </c>
      <c r="N618" s="110" t="s">
        <v>0</v>
      </c>
      <c r="O618" s="110" t="s">
        <v>0</v>
      </c>
      <c r="P618" s="110" t="s">
        <v>0</v>
      </c>
      <c r="Q618" s="110" t="s">
        <v>0</v>
      </c>
      <c r="R618" s="108">
        <f>SUM(Tableau8[[#This Row],[Indicative
     /PPE]:[Autre]])</f>
        <v>0</v>
      </c>
      <c r="S618" s="110" t="s">
        <v>0</v>
      </c>
      <c r="T618" s="110" t="s">
        <v>0</v>
      </c>
      <c r="U618" s="110" t="s">
        <v>0</v>
      </c>
      <c r="V618" s="110" t="s">
        <v>0</v>
      </c>
      <c r="W618" s="110" t="s">
        <v>0</v>
      </c>
      <c r="X618" s="109">
        <f t="shared" si="46"/>
        <v>0</v>
      </c>
      <c r="Y618" s="110" t="s">
        <v>0</v>
      </c>
      <c r="Z618" s="110" t="s">
        <v>0</v>
      </c>
      <c r="AA618" s="110" t="s">
        <v>0</v>
      </c>
      <c r="AB618" s="109" t="s">
        <v>0</v>
      </c>
      <c r="AC618" s="110" t="s">
        <v>0</v>
      </c>
      <c r="AD618" s="110" t="s">
        <v>0</v>
      </c>
      <c r="AE618" s="110" t="s">
        <v>0</v>
      </c>
      <c r="AF618" s="155">
        <f t="shared" si="47"/>
        <v>0</v>
      </c>
      <c r="AG618" s="92"/>
      <c r="AH618" s="111">
        <v>27000</v>
      </c>
      <c r="AI618" s="111">
        <v>0</v>
      </c>
      <c r="AJ618" s="111">
        <v>0</v>
      </c>
      <c r="AK618" s="111">
        <f>SUM(Tableau8[[#This Row],[Terrain
(a)]:[Construction
(b)]])</f>
        <v>0</v>
      </c>
      <c r="AL618" s="95"/>
      <c r="AM618" s="147" t="s">
        <v>1190</v>
      </c>
      <c r="AN618" s="157" t="s">
        <v>421</v>
      </c>
      <c r="AO618" s="97">
        <v>40263</v>
      </c>
      <c r="AP618" s="158" t="s">
        <v>0</v>
      </c>
      <c r="AQ618" s="113" t="s">
        <v>0</v>
      </c>
      <c r="AR618" s="100"/>
      <c r="AS618" s="101"/>
      <c r="AT618" s="102"/>
      <c r="AU618" s="103"/>
      <c r="AV618" s="104"/>
      <c r="AW618" s="105"/>
      <c r="AX618" s="106"/>
      <c r="AY618" s="106"/>
      <c r="AZ618" s="106"/>
      <c r="BA618" s="106"/>
      <c r="BB618" s="103"/>
      <c r="BC618" s="106"/>
      <c r="BD618" s="106"/>
      <c r="BE618" s="106"/>
      <c r="BF618" s="106"/>
      <c r="BG618" s="106"/>
      <c r="BH618" s="106"/>
      <c r="BI618" s="106"/>
    </row>
    <row r="619" spans="1:61" ht="13.5" hidden="1" customHeight="1" thickBot="1" x14ac:dyDescent="0.25">
      <c r="A619" s="82"/>
      <c r="B619" s="83"/>
      <c r="C619" s="153" t="s">
        <v>1187</v>
      </c>
      <c r="D619" s="153" t="s">
        <v>71</v>
      </c>
      <c r="E619" s="84" t="s">
        <v>0</v>
      </c>
      <c r="F619" s="85" t="s">
        <v>1240</v>
      </c>
      <c r="G619" s="86" t="s">
        <v>1241</v>
      </c>
      <c r="H619" s="153" t="s">
        <v>703</v>
      </c>
      <c r="I619" s="157" t="s">
        <v>219</v>
      </c>
      <c r="J619" s="86">
        <v>7</v>
      </c>
      <c r="K619" s="154" t="s">
        <v>0</v>
      </c>
      <c r="L619" s="88"/>
      <c r="M619" s="110" t="s">
        <v>0</v>
      </c>
      <c r="N619" s="110" t="s">
        <v>0</v>
      </c>
      <c r="O619" s="110" t="s">
        <v>0</v>
      </c>
      <c r="P619" s="110" t="s">
        <v>0</v>
      </c>
      <c r="Q619" s="110" t="s">
        <v>0</v>
      </c>
      <c r="R619" s="108">
        <f>SUM(Tableau8[[#This Row],[Indicative
     /PPE]:[Autre]])</f>
        <v>0</v>
      </c>
      <c r="S619" s="110" t="s">
        <v>0</v>
      </c>
      <c r="T619" s="110" t="s">
        <v>0</v>
      </c>
      <c r="U619" s="110" t="s">
        <v>0</v>
      </c>
      <c r="V619" s="110" t="s">
        <v>0</v>
      </c>
      <c r="W619" s="110" t="s">
        <v>0</v>
      </c>
      <c r="X619" s="109">
        <f t="shared" si="46"/>
        <v>0</v>
      </c>
      <c r="Y619" s="110" t="s">
        <v>0</v>
      </c>
      <c r="Z619" s="110" t="s">
        <v>0</v>
      </c>
      <c r="AA619" s="110" t="s">
        <v>0</v>
      </c>
      <c r="AB619" s="109" t="s">
        <v>0</v>
      </c>
      <c r="AC619" s="110" t="s">
        <v>0</v>
      </c>
      <c r="AD619" s="110" t="s">
        <v>0</v>
      </c>
      <c r="AE619" s="110" t="s">
        <v>0</v>
      </c>
      <c r="AF619" s="155">
        <f t="shared" si="47"/>
        <v>0</v>
      </c>
      <c r="AG619" s="92"/>
      <c r="AH619" s="111">
        <v>27000</v>
      </c>
      <c r="AI619" s="111">
        <v>0</v>
      </c>
      <c r="AJ619" s="111">
        <v>0</v>
      </c>
      <c r="AK619" s="111">
        <f>SUM(Tableau8[[#This Row],[Terrain
(a)]:[Construction
(b)]])</f>
        <v>0</v>
      </c>
      <c r="AL619" s="95"/>
      <c r="AM619" s="147" t="s">
        <v>1202</v>
      </c>
      <c r="AN619" s="157" t="s">
        <v>421</v>
      </c>
      <c r="AO619" s="97">
        <v>40268</v>
      </c>
      <c r="AP619" s="158" t="s">
        <v>0</v>
      </c>
      <c r="AQ619" s="113" t="s">
        <v>0</v>
      </c>
      <c r="AR619" s="100"/>
      <c r="AS619" s="101"/>
      <c r="AT619" s="102"/>
      <c r="AU619" s="103"/>
      <c r="AV619" s="104"/>
      <c r="AW619" s="105"/>
      <c r="AX619" s="106"/>
      <c r="AY619" s="106"/>
      <c r="AZ619" s="106"/>
      <c r="BA619" s="106"/>
      <c r="BB619" s="103"/>
      <c r="BC619" s="106"/>
      <c r="BD619" s="106"/>
      <c r="BE619" s="106"/>
      <c r="BF619" s="106"/>
      <c r="BG619" s="106"/>
      <c r="BH619" s="106"/>
      <c r="BI619" s="106"/>
    </row>
    <row r="620" spans="1:61" ht="13.5" hidden="1" customHeight="1" thickBot="1" x14ac:dyDescent="0.25">
      <c r="A620" s="82"/>
      <c r="B620" s="83"/>
      <c r="C620" s="153" t="s">
        <v>1187</v>
      </c>
      <c r="D620" s="153" t="s">
        <v>71</v>
      </c>
      <c r="E620" s="84" t="s">
        <v>0</v>
      </c>
      <c r="F620" s="85" t="s">
        <v>1242</v>
      </c>
      <c r="G620" s="86" t="s">
        <v>1243</v>
      </c>
      <c r="H620" s="153" t="s">
        <v>703</v>
      </c>
      <c r="I620" s="157" t="s">
        <v>219</v>
      </c>
      <c r="J620" s="86">
        <v>8</v>
      </c>
      <c r="K620" s="154" t="s">
        <v>0</v>
      </c>
      <c r="L620" s="88"/>
      <c r="M620" s="110" t="s">
        <v>0</v>
      </c>
      <c r="N620" s="110" t="s">
        <v>0</v>
      </c>
      <c r="O620" s="110" t="s">
        <v>0</v>
      </c>
      <c r="P620" s="110" t="s">
        <v>0</v>
      </c>
      <c r="Q620" s="110" t="s">
        <v>0</v>
      </c>
      <c r="R620" s="108">
        <f>SUM(Tableau8[[#This Row],[Indicative
     /PPE]:[Autre]])</f>
        <v>0</v>
      </c>
      <c r="S620" s="110" t="s">
        <v>0</v>
      </c>
      <c r="T620" s="110" t="s">
        <v>0</v>
      </c>
      <c r="U620" s="110" t="s">
        <v>0</v>
      </c>
      <c r="V620" s="110" t="s">
        <v>0</v>
      </c>
      <c r="W620" s="110" t="s">
        <v>0</v>
      </c>
      <c r="X620" s="109">
        <f t="shared" si="46"/>
        <v>0</v>
      </c>
      <c r="Y620" s="110" t="s">
        <v>0</v>
      </c>
      <c r="Z620" s="110" t="s">
        <v>0</v>
      </c>
      <c r="AA620" s="110" t="s">
        <v>0</v>
      </c>
      <c r="AB620" s="109" t="s">
        <v>0</v>
      </c>
      <c r="AC620" s="110" t="s">
        <v>0</v>
      </c>
      <c r="AD620" s="110" t="s">
        <v>0</v>
      </c>
      <c r="AE620" s="110" t="s">
        <v>0</v>
      </c>
      <c r="AF620" s="155">
        <f t="shared" si="47"/>
        <v>0</v>
      </c>
      <c r="AG620" s="92"/>
      <c r="AH620" s="111">
        <v>27000</v>
      </c>
      <c r="AI620" s="111">
        <v>0</v>
      </c>
      <c r="AJ620" s="111">
        <v>0</v>
      </c>
      <c r="AK620" s="111">
        <f>SUM(Tableau8[[#This Row],[Terrain
(a)]:[Construction
(b)]])</f>
        <v>0</v>
      </c>
      <c r="AL620" s="95"/>
      <c r="AM620" s="147" t="s">
        <v>1227</v>
      </c>
      <c r="AN620" s="157" t="s">
        <v>421</v>
      </c>
      <c r="AO620" s="97">
        <v>40268</v>
      </c>
      <c r="AP620" s="158" t="s">
        <v>0</v>
      </c>
      <c r="AQ620" s="113" t="s">
        <v>0</v>
      </c>
      <c r="AR620" s="100"/>
      <c r="AS620" s="101"/>
      <c r="AT620" s="102"/>
      <c r="AU620" s="103"/>
      <c r="AV620" s="104"/>
      <c r="AW620" s="105"/>
      <c r="AX620" s="106"/>
      <c r="AY620" s="106"/>
      <c r="AZ620" s="106"/>
      <c r="BA620" s="106"/>
      <c r="BB620" s="103"/>
      <c r="BC620" s="106"/>
      <c r="BD620" s="106"/>
      <c r="BE620" s="106"/>
      <c r="BF620" s="106"/>
      <c r="BG620" s="106"/>
      <c r="BH620" s="106"/>
      <c r="BI620" s="106"/>
    </row>
    <row r="621" spans="1:61" ht="13.5" hidden="1" customHeight="1" thickBot="1" x14ac:dyDescent="0.25">
      <c r="A621" s="82"/>
      <c r="B621" s="83"/>
      <c r="C621" s="153" t="s">
        <v>1187</v>
      </c>
      <c r="D621" s="153" t="s">
        <v>71</v>
      </c>
      <c r="E621" s="84" t="s">
        <v>0</v>
      </c>
      <c r="F621" s="85" t="s">
        <v>1244</v>
      </c>
      <c r="G621" s="86" t="s">
        <v>1245</v>
      </c>
      <c r="H621" s="153" t="s">
        <v>703</v>
      </c>
      <c r="I621" s="157" t="s">
        <v>219</v>
      </c>
      <c r="J621" s="86">
        <v>9</v>
      </c>
      <c r="K621" s="154" t="s">
        <v>0</v>
      </c>
      <c r="L621" s="88"/>
      <c r="M621" s="110" t="s">
        <v>0</v>
      </c>
      <c r="N621" s="110" t="s">
        <v>0</v>
      </c>
      <c r="O621" s="110" t="s">
        <v>0</v>
      </c>
      <c r="P621" s="110" t="s">
        <v>0</v>
      </c>
      <c r="Q621" s="110" t="s">
        <v>0</v>
      </c>
      <c r="R621" s="108">
        <f>SUM(Tableau8[[#This Row],[Indicative
     /PPE]:[Autre]])</f>
        <v>0</v>
      </c>
      <c r="S621" s="110" t="s">
        <v>0</v>
      </c>
      <c r="T621" s="110" t="s">
        <v>0</v>
      </c>
      <c r="U621" s="110" t="s">
        <v>0</v>
      </c>
      <c r="V621" s="110" t="s">
        <v>0</v>
      </c>
      <c r="W621" s="110" t="s">
        <v>0</v>
      </c>
      <c r="X621" s="109">
        <f t="shared" si="46"/>
        <v>0</v>
      </c>
      <c r="Y621" s="110" t="s">
        <v>0</v>
      </c>
      <c r="Z621" s="110" t="s">
        <v>0</v>
      </c>
      <c r="AA621" s="110" t="s">
        <v>0</v>
      </c>
      <c r="AB621" s="109" t="s">
        <v>0</v>
      </c>
      <c r="AC621" s="110" t="s">
        <v>0</v>
      </c>
      <c r="AD621" s="110" t="s">
        <v>0</v>
      </c>
      <c r="AE621" s="110" t="s">
        <v>0</v>
      </c>
      <c r="AF621" s="155">
        <f t="shared" si="47"/>
        <v>0</v>
      </c>
      <c r="AG621" s="92"/>
      <c r="AH621" s="111">
        <v>27000</v>
      </c>
      <c r="AI621" s="111">
        <v>0</v>
      </c>
      <c r="AJ621" s="111">
        <v>0</v>
      </c>
      <c r="AK621" s="111">
        <f>SUM(Tableau8[[#This Row],[Terrain
(a)]:[Construction
(b)]])</f>
        <v>0</v>
      </c>
      <c r="AL621" s="95"/>
      <c r="AM621" s="147" t="s">
        <v>1218</v>
      </c>
      <c r="AN621" s="157" t="s">
        <v>421</v>
      </c>
      <c r="AO621" s="97">
        <v>40359</v>
      </c>
      <c r="AP621" s="158" t="s">
        <v>0</v>
      </c>
      <c r="AQ621" s="113" t="s">
        <v>0</v>
      </c>
      <c r="AR621" s="100"/>
      <c r="AS621" s="101"/>
      <c r="AT621" s="102"/>
      <c r="AU621" s="103"/>
      <c r="AV621" s="104"/>
      <c r="AW621" s="105"/>
      <c r="AX621" s="106"/>
      <c r="AY621" s="106"/>
      <c r="AZ621" s="106"/>
      <c r="BA621" s="106"/>
      <c r="BB621" s="103"/>
      <c r="BC621" s="106"/>
      <c r="BD621" s="106"/>
      <c r="BE621" s="106"/>
      <c r="BF621" s="106"/>
      <c r="BG621" s="106"/>
      <c r="BH621" s="106"/>
      <c r="BI621" s="106"/>
    </row>
    <row r="622" spans="1:61" ht="13.5" hidden="1" customHeight="1" thickBot="1" x14ac:dyDescent="0.25">
      <c r="A622" s="82"/>
      <c r="B622" s="83"/>
      <c r="C622" s="153" t="s">
        <v>1187</v>
      </c>
      <c r="D622" s="153" t="s">
        <v>71</v>
      </c>
      <c r="E622" s="84" t="s">
        <v>0</v>
      </c>
      <c r="F622" s="85" t="s">
        <v>1246</v>
      </c>
      <c r="G622" s="86" t="s">
        <v>1247</v>
      </c>
      <c r="H622" s="153" t="s">
        <v>703</v>
      </c>
      <c r="I622" s="157" t="s">
        <v>219</v>
      </c>
      <c r="J622" s="86">
        <v>10</v>
      </c>
      <c r="K622" s="154" t="s">
        <v>0</v>
      </c>
      <c r="L622" s="88"/>
      <c r="M622" s="110" t="s">
        <v>0</v>
      </c>
      <c r="N622" s="110" t="s">
        <v>0</v>
      </c>
      <c r="O622" s="110" t="s">
        <v>0</v>
      </c>
      <c r="P622" s="110" t="s">
        <v>0</v>
      </c>
      <c r="Q622" s="110" t="s">
        <v>0</v>
      </c>
      <c r="R622" s="108">
        <f>SUM(Tableau8[[#This Row],[Indicative
     /PPE]:[Autre]])</f>
        <v>0</v>
      </c>
      <c r="S622" s="110" t="s">
        <v>0</v>
      </c>
      <c r="T622" s="110" t="s">
        <v>0</v>
      </c>
      <c r="U622" s="110" t="s">
        <v>0</v>
      </c>
      <c r="V622" s="110" t="s">
        <v>0</v>
      </c>
      <c r="W622" s="110" t="s">
        <v>0</v>
      </c>
      <c r="X622" s="109">
        <f t="shared" si="46"/>
        <v>0</v>
      </c>
      <c r="Y622" s="110" t="s">
        <v>0</v>
      </c>
      <c r="Z622" s="110" t="s">
        <v>0</v>
      </c>
      <c r="AA622" s="110" t="s">
        <v>0</v>
      </c>
      <c r="AB622" s="109" t="s">
        <v>0</v>
      </c>
      <c r="AC622" s="110" t="s">
        <v>0</v>
      </c>
      <c r="AD622" s="110" t="s">
        <v>0</v>
      </c>
      <c r="AE622" s="110" t="s">
        <v>0</v>
      </c>
      <c r="AF622" s="155">
        <f t="shared" si="47"/>
        <v>0</v>
      </c>
      <c r="AG622" s="92"/>
      <c r="AH622" s="111">
        <v>27000</v>
      </c>
      <c r="AI622" s="111">
        <v>0</v>
      </c>
      <c r="AJ622" s="111">
        <v>0</v>
      </c>
      <c r="AK622" s="111">
        <f>SUM(Tableau8[[#This Row],[Terrain
(a)]:[Construction
(b)]])</f>
        <v>0</v>
      </c>
      <c r="AL622" s="95"/>
      <c r="AM622" s="147" t="s">
        <v>1196</v>
      </c>
      <c r="AN622" s="157" t="s">
        <v>421</v>
      </c>
      <c r="AO622" s="97">
        <v>40359</v>
      </c>
      <c r="AP622" s="158" t="s">
        <v>0</v>
      </c>
      <c r="AQ622" s="113" t="s">
        <v>0</v>
      </c>
      <c r="AR622" s="100"/>
      <c r="AS622" s="101"/>
      <c r="AT622" s="102"/>
      <c r="AU622" s="103"/>
      <c r="AV622" s="104"/>
      <c r="AW622" s="105"/>
      <c r="AX622" s="106"/>
      <c r="AY622" s="106"/>
      <c r="AZ622" s="106"/>
      <c r="BA622" s="106"/>
      <c r="BB622" s="103"/>
      <c r="BC622" s="106"/>
      <c r="BD622" s="106"/>
      <c r="BE622" s="106"/>
      <c r="BF622" s="106"/>
      <c r="BG622" s="106"/>
      <c r="BH622" s="106"/>
      <c r="BI622" s="106"/>
    </row>
    <row r="623" spans="1:61" ht="13.5" hidden="1" customHeight="1" thickBot="1" x14ac:dyDescent="0.25">
      <c r="A623" s="82"/>
      <c r="B623" s="83"/>
      <c r="C623" s="153" t="s">
        <v>1187</v>
      </c>
      <c r="D623" s="153" t="s">
        <v>71</v>
      </c>
      <c r="E623" s="84" t="s">
        <v>0</v>
      </c>
      <c r="F623" s="85" t="s">
        <v>1248</v>
      </c>
      <c r="G623" s="86" t="s">
        <v>1249</v>
      </c>
      <c r="H623" s="153" t="s">
        <v>630</v>
      </c>
      <c r="I623" s="157" t="s">
        <v>219</v>
      </c>
      <c r="J623" s="86">
        <v>11</v>
      </c>
      <c r="K623" s="154" t="s">
        <v>0</v>
      </c>
      <c r="L623" s="88"/>
      <c r="M623" s="110" t="s">
        <v>0</v>
      </c>
      <c r="N623" s="110" t="s">
        <v>0</v>
      </c>
      <c r="O623" s="110" t="s">
        <v>0</v>
      </c>
      <c r="P623" s="110" t="s">
        <v>0</v>
      </c>
      <c r="Q623" s="110" t="s">
        <v>0</v>
      </c>
      <c r="R623" s="108">
        <f>SUM(Tableau8[[#This Row],[Indicative
     /PPE]:[Autre]])</f>
        <v>0</v>
      </c>
      <c r="S623" s="110" t="s">
        <v>0</v>
      </c>
      <c r="T623" s="110" t="s">
        <v>0</v>
      </c>
      <c r="U623" s="110" t="s">
        <v>0</v>
      </c>
      <c r="V623" s="110" t="s">
        <v>0</v>
      </c>
      <c r="W623" s="110" t="s">
        <v>0</v>
      </c>
      <c r="X623" s="109">
        <f t="shared" si="46"/>
        <v>0</v>
      </c>
      <c r="Y623" s="110" t="s">
        <v>0</v>
      </c>
      <c r="Z623" s="110" t="s">
        <v>0</v>
      </c>
      <c r="AA623" s="110" t="s">
        <v>0</v>
      </c>
      <c r="AB623" s="109" t="s">
        <v>0</v>
      </c>
      <c r="AC623" s="110" t="s">
        <v>0</v>
      </c>
      <c r="AD623" s="110" t="s">
        <v>0</v>
      </c>
      <c r="AE623" s="110" t="s">
        <v>0</v>
      </c>
      <c r="AF623" s="155">
        <f t="shared" si="47"/>
        <v>0</v>
      </c>
      <c r="AG623" s="92"/>
      <c r="AH623" s="111">
        <v>33000</v>
      </c>
      <c r="AI623" s="111">
        <v>0</v>
      </c>
      <c r="AJ623" s="111">
        <v>0</v>
      </c>
      <c r="AK623" s="111">
        <f>SUM(Tableau8[[#This Row],[Terrain
(a)]:[Construction
(b)]])</f>
        <v>0</v>
      </c>
      <c r="AL623" s="95"/>
      <c r="AM623" s="147" t="s">
        <v>1221</v>
      </c>
      <c r="AN623" s="157" t="s">
        <v>421</v>
      </c>
      <c r="AO623" s="97">
        <v>40451</v>
      </c>
      <c r="AP623" s="158" t="s">
        <v>0</v>
      </c>
      <c r="AQ623" s="113" t="s">
        <v>0</v>
      </c>
      <c r="AR623" s="100"/>
      <c r="AS623" s="101"/>
      <c r="AT623" s="102"/>
      <c r="AU623" s="103"/>
      <c r="AV623" s="104"/>
      <c r="AW623" s="105"/>
      <c r="AX623" s="106"/>
      <c r="AY623" s="106"/>
      <c r="AZ623" s="106"/>
      <c r="BA623" s="106"/>
      <c r="BB623" s="103"/>
      <c r="BC623" s="106"/>
      <c r="BD623" s="106"/>
      <c r="BE623" s="106"/>
      <c r="BF623" s="106"/>
      <c r="BG623" s="106"/>
      <c r="BH623" s="106"/>
      <c r="BI623" s="106"/>
    </row>
    <row r="624" spans="1:61" ht="13.5" hidden="1" customHeight="1" thickBot="1" x14ac:dyDescent="0.25">
      <c r="A624" s="82"/>
      <c r="B624" s="83"/>
      <c r="C624" s="221" t="s">
        <v>1187</v>
      </c>
      <c r="D624" s="159" t="s">
        <v>71</v>
      </c>
      <c r="E624" s="116" t="s">
        <v>0</v>
      </c>
      <c r="F624" s="117" t="s">
        <v>1250</v>
      </c>
      <c r="G624" s="118" t="s">
        <v>1251</v>
      </c>
      <c r="H624" s="159" t="s">
        <v>630</v>
      </c>
      <c r="I624" s="182" t="s">
        <v>219</v>
      </c>
      <c r="J624" s="118">
        <v>12</v>
      </c>
      <c r="K624" s="180" t="s">
        <v>0</v>
      </c>
      <c r="L624" s="88"/>
      <c r="M624" s="163" t="s">
        <v>0</v>
      </c>
      <c r="N624" s="163" t="s">
        <v>0</v>
      </c>
      <c r="O624" s="163" t="s">
        <v>0</v>
      </c>
      <c r="P624" s="163" t="s">
        <v>0</v>
      </c>
      <c r="Q624" s="163" t="s">
        <v>0</v>
      </c>
      <c r="R624" s="164">
        <f>SUM(Tableau8[[#This Row],[Indicative
     /PPE]:[Autre]])</f>
        <v>0</v>
      </c>
      <c r="S624" s="163" t="s">
        <v>0</v>
      </c>
      <c r="T624" s="163" t="s">
        <v>0</v>
      </c>
      <c r="U624" s="163" t="s">
        <v>0</v>
      </c>
      <c r="V624" s="163" t="s">
        <v>0</v>
      </c>
      <c r="W624" s="163" t="s">
        <v>0</v>
      </c>
      <c r="X624" s="166">
        <f t="shared" si="46"/>
        <v>0</v>
      </c>
      <c r="Y624" s="163" t="s">
        <v>0</v>
      </c>
      <c r="Z624" s="163" t="s">
        <v>0</v>
      </c>
      <c r="AA624" s="163" t="s">
        <v>0</v>
      </c>
      <c r="AB624" s="166" t="s">
        <v>0</v>
      </c>
      <c r="AC624" s="163" t="s">
        <v>0</v>
      </c>
      <c r="AD624" s="163" t="s">
        <v>0</v>
      </c>
      <c r="AE624" s="163" t="s">
        <v>0</v>
      </c>
      <c r="AF624" s="167">
        <f t="shared" si="47"/>
        <v>0</v>
      </c>
      <c r="AG624" s="92"/>
      <c r="AH624" s="181">
        <v>30000</v>
      </c>
      <c r="AI624" s="181">
        <v>0</v>
      </c>
      <c r="AJ624" s="181">
        <v>0</v>
      </c>
      <c r="AK624" s="181">
        <f>SUM(Tableau8[[#This Row],[Terrain
(a)]:[Construction
(b)]])</f>
        <v>0</v>
      </c>
      <c r="AL624" s="95"/>
      <c r="AM624" s="160" t="s">
        <v>1199</v>
      </c>
      <c r="AN624" s="182" t="s">
        <v>421</v>
      </c>
      <c r="AO624" s="128">
        <v>40359</v>
      </c>
      <c r="AP624" s="172" t="s">
        <v>0</v>
      </c>
      <c r="AQ624" s="134" t="s">
        <v>0</v>
      </c>
      <c r="AR624" s="100"/>
      <c r="AS624" s="131"/>
      <c r="AT624" s="132"/>
      <c r="AU624" s="132"/>
      <c r="AV624" s="133"/>
      <c r="AW624" s="116"/>
      <c r="AX624" s="134"/>
      <c r="AY624" s="134"/>
      <c r="AZ624" s="134"/>
      <c r="BA624" s="134"/>
      <c r="BB624" s="132"/>
      <c r="BC624" s="134"/>
      <c r="BD624" s="134"/>
      <c r="BE624" s="134"/>
      <c r="BF624" s="134"/>
      <c r="BG624" s="134"/>
      <c r="BH624" s="134"/>
      <c r="BI624" s="134"/>
    </row>
    <row r="625" spans="1:61" ht="13.5" hidden="1" customHeight="1" thickBot="1" x14ac:dyDescent="0.25">
      <c r="A625" s="82"/>
      <c r="B625" s="83"/>
      <c r="C625" s="153" t="s">
        <v>1252</v>
      </c>
      <c r="D625" s="153" t="s">
        <v>71</v>
      </c>
      <c r="E625" s="85" t="s">
        <v>1253</v>
      </c>
      <c r="F625" s="85" t="s">
        <v>1254</v>
      </c>
      <c r="G625" s="153" t="s">
        <v>1255</v>
      </c>
      <c r="H625" s="153" t="s">
        <v>78</v>
      </c>
      <c r="I625" s="157" t="s">
        <v>86</v>
      </c>
      <c r="J625" s="86" t="s">
        <v>327</v>
      </c>
      <c r="K625" s="220">
        <v>4.5</v>
      </c>
      <c r="L625" s="88"/>
      <c r="M625" s="245">
        <v>103</v>
      </c>
      <c r="N625" s="110" t="s">
        <v>0</v>
      </c>
      <c r="O625" s="110" t="s">
        <v>0</v>
      </c>
      <c r="P625" s="110">
        <v>7</v>
      </c>
      <c r="Q625" s="110" t="s">
        <v>0</v>
      </c>
      <c r="R625" s="108">
        <f>SUM(Tableau8[[#This Row],[Indicative
     /PPE]:[Autre]])</f>
        <v>110</v>
      </c>
      <c r="S625" s="110" t="s">
        <v>0</v>
      </c>
      <c r="T625" s="110" t="s">
        <v>0</v>
      </c>
      <c r="U625" s="110" t="s">
        <v>0</v>
      </c>
      <c r="V625" s="110" t="s">
        <v>0</v>
      </c>
      <c r="W625" s="110" t="s">
        <v>0</v>
      </c>
      <c r="X625" s="109">
        <f t="shared" si="46"/>
        <v>0</v>
      </c>
      <c r="Y625" s="110" t="s">
        <v>0</v>
      </c>
      <c r="Z625" s="110" t="s">
        <v>0</v>
      </c>
      <c r="AA625" s="110" t="s">
        <v>0</v>
      </c>
      <c r="AB625" s="109" t="s">
        <v>0</v>
      </c>
      <c r="AC625" s="110" t="s">
        <v>0</v>
      </c>
      <c r="AD625" s="110" t="s">
        <v>0</v>
      </c>
      <c r="AE625" s="110" t="s">
        <v>0</v>
      </c>
      <c r="AF625" s="155">
        <f t="shared" si="47"/>
        <v>0</v>
      </c>
      <c r="AG625" s="92"/>
      <c r="AH625" s="111">
        <v>370000</v>
      </c>
      <c r="AI625" s="111">
        <v>0</v>
      </c>
      <c r="AJ625" s="111">
        <v>0</v>
      </c>
      <c r="AK625" s="111">
        <f>SUM(Tableau8[[#This Row],[Terrain
(a)]:[Construction
(b)]])</f>
        <v>0</v>
      </c>
      <c r="AL625" s="95"/>
      <c r="AM625" s="147" t="s">
        <v>1256</v>
      </c>
      <c r="AN625" s="157" t="s">
        <v>421</v>
      </c>
      <c r="AO625" s="97">
        <v>40535</v>
      </c>
      <c r="AP625" s="158" t="s">
        <v>0</v>
      </c>
      <c r="AQ625" s="113" t="s">
        <v>0</v>
      </c>
      <c r="AR625" s="100"/>
      <c r="AS625" s="101" t="str">
        <f>Tableau8[[#This Row],[Adresse]]</f>
        <v>Route de l'Orée du Bois 1</v>
      </c>
      <c r="AT625" s="102">
        <v>39539</v>
      </c>
      <c r="AU625" s="103">
        <v>40908</v>
      </c>
      <c r="AV625" s="104">
        <f>Tableau8[[#This Row],[Fin]]-Tableau8[[#This Row],[Début]]</f>
        <v>1369</v>
      </c>
      <c r="AW625" s="105"/>
      <c r="AX625" s="106"/>
      <c r="AY625" s="106"/>
      <c r="AZ625" s="106" t="s">
        <v>129</v>
      </c>
      <c r="BA625" s="113" t="s">
        <v>794</v>
      </c>
      <c r="BB625" s="103"/>
      <c r="BC625" s="106"/>
      <c r="BD625" s="106"/>
      <c r="BE625" s="106"/>
      <c r="BF625" s="106"/>
      <c r="BG625" s="106"/>
      <c r="BH625" s="106"/>
      <c r="BI625" s="106"/>
    </row>
    <row r="626" spans="1:61" ht="13.5" hidden="1" customHeight="1" thickBot="1" x14ac:dyDescent="0.25">
      <c r="A626" s="82"/>
      <c r="B626" s="83"/>
      <c r="C626" s="153" t="s">
        <v>1252</v>
      </c>
      <c r="D626" s="153" t="s">
        <v>71</v>
      </c>
      <c r="E626" s="85" t="s">
        <v>1253</v>
      </c>
      <c r="F626" s="85" t="s">
        <v>1257</v>
      </c>
      <c r="G626" s="153" t="s">
        <v>1258</v>
      </c>
      <c r="H626" s="153" t="s">
        <v>78</v>
      </c>
      <c r="I626" s="157" t="s">
        <v>86</v>
      </c>
      <c r="J626" s="86" t="s">
        <v>297</v>
      </c>
      <c r="K626" s="220">
        <v>4.5</v>
      </c>
      <c r="L626" s="88"/>
      <c r="M626" s="245">
        <v>106</v>
      </c>
      <c r="N626" s="110" t="s">
        <v>0</v>
      </c>
      <c r="O626" s="110" t="s">
        <v>0</v>
      </c>
      <c r="P626" s="110">
        <v>6</v>
      </c>
      <c r="Q626" s="110" t="s">
        <v>0</v>
      </c>
      <c r="R626" s="108">
        <f>SUM(Tableau8[[#This Row],[Indicative
     /PPE]:[Autre]])</f>
        <v>112</v>
      </c>
      <c r="S626" s="110" t="s">
        <v>0</v>
      </c>
      <c r="T626" s="110" t="s">
        <v>0</v>
      </c>
      <c r="U626" s="110" t="s">
        <v>0</v>
      </c>
      <c r="V626" s="110" t="s">
        <v>0</v>
      </c>
      <c r="W626" s="110" t="s">
        <v>0</v>
      </c>
      <c r="X626" s="109">
        <f t="shared" si="46"/>
        <v>0</v>
      </c>
      <c r="Y626" s="110" t="s">
        <v>0</v>
      </c>
      <c r="Z626" s="110" t="s">
        <v>0</v>
      </c>
      <c r="AA626" s="110" t="s">
        <v>0</v>
      </c>
      <c r="AB626" s="109" t="s">
        <v>0</v>
      </c>
      <c r="AC626" s="110" t="s">
        <v>0</v>
      </c>
      <c r="AD626" s="110" t="s">
        <v>0</v>
      </c>
      <c r="AE626" s="110" t="s">
        <v>0</v>
      </c>
      <c r="AF626" s="155">
        <f t="shared" si="47"/>
        <v>0</v>
      </c>
      <c r="AG626" s="92"/>
      <c r="AH626" s="111">
        <v>380000</v>
      </c>
      <c r="AI626" s="111">
        <v>0</v>
      </c>
      <c r="AJ626" s="111">
        <v>0</v>
      </c>
      <c r="AK626" s="111">
        <f>SUM(Tableau8[[#This Row],[Terrain
(a)]:[Construction
(b)]])</f>
        <v>0</v>
      </c>
      <c r="AL626" s="95"/>
      <c r="AM626" s="147" t="s">
        <v>1259</v>
      </c>
      <c r="AN626" s="157" t="s">
        <v>421</v>
      </c>
      <c r="AO626" s="97">
        <v>40724</v>
      </c>
      <c r="AP626" s="158" t="s">
        <v>0</v>
      </c>
      <c r="AQ626" s="113" t="s">
        <v>0</v>
      </c>
      <c r="AR626" s="100"/>
      <c r="AS626" s="101"/>
      <c r="AT626" s="102"/>
      <c r="AU626" s="103"/>
      <c r="AV626" s="104"/>
      <c r="AW626" s="105"/>
      <c r="AX626" s="106"/>
      <c r="AY626" s="106"/>
      <c r="AZ626" s="106"/>
      <c r="BA626" s="106"/>
      <c r="BB626" s="103"/>
      <c r="BC626" s="106"/>
      <c r="BD626" s="106"/>
      <c r="BE626" s="106"/>
      <c r="BF626" s="106"/>
      <c r="BG626" s="106"/>
      <c r="BH626" s="106"/>
      <c r="BI626" s="106"/>
    </row>
    <row r="627" spans="1:61" ht="13.5" hidden="1" customHeight="1" thickBot="1" x14ac:dyDescent="0.25">
      <c r="A627" s="82"/>
      <c r="B627" s="83"/>
      <c r="C627" s="153" t="s">
        <v>1252</v>
      </c>
      <c r="D627" s="153" t="s">
        <v>71</v>
      </c>
      <c r="E627" s="85" t="s">
        <v>1253</v>
      </c>
      <c r="F627" s="85" t="s">
        <v>1260</v>
      </c>
      <c r="G627" s="153" t="s">
        <v>1261</v>
      </c>
      <c r="H627" s="153" t="s">
        <v>78</v>
      </c>
      <c r="I627" s="157" t="s">
        <v>86</v>
      </c>
      <c r="J627" s="86" t="s">
        <v>323</v>
      </c>
      <c r="K627" s="220">
        <v>5.5</v>
      </c>
      <c r="L627" s="88"/>
      <c r="M627" s="245">
        <v>124</v>
      </c>
      <c r="N627" s="110" t="s">
        <v>0</v>
      </c>
      <c r="O627" s="110" t="s">
        <v>0</v>
      </c>
      <c r="P627" s="110">
        <v>8</v>
      </c>
      <c r="Q627" s="110" t="s">
        <v>0</v>
      </c>
      <c r="R627" s="108">
        <f>SUM(Tableau8[[#This Row],[Indicative
     /PPE]:[Autre]])</f>
        <v>132</v>
      </c>
      <c r="S627" s="110" t="s">
        <v>0</v>
      </c>
      <c r="T627" s="110" t="s">
        <v>0</v>
      </c>
      <c r="U627" s="110" t="s">
        <v>0</v>
      </c>
      <c r="V627" s="110" t="s">
        <v>0</v>
      </c>
      <c r="W627" s="110" t="s">
        <v>0</v>
      </c>
      <c r="X627" s="109">
        <f t="shared" si="46"/>
        <v>0</v>
      </c>
      <c r="Y627" s="110" t="s">
        <v>0</v>
      </c>
      <c r="Z627" s="110" t="s">
        <v>0</v>
      </c>
      <c r="AA627" s="110" t="s">
        <v>0</v>
      </c>
      <c r="AB627" s="109" t="s">
        <v>0</v>
      </c>
      <c r="AC627" s="110" t="s">
        <v>0</v>
      </c>
      <c r="AD627" s="110" t="s">
        <v>0</v>
      </c>
      <c r="AE627" s="110" t="s">
        <v>0</v>
      </c>
      <c r="AF627" s="155">
        <f t="shared" si="47"/>
        <v>0</v>
      </c>
      <c r="AG627" s="92"/>
      <c r="AH627" s="111">
        <v>440000</v>
      </c>
      <c r="AI627" s="111">
        <v>0</v>
      </c>
      <c r="AJ627" s="111">
        <v>0</v>
      </c>
      <c r="AK627" s="111">
        <f>SUM(Tableau8[[#This Row],[Terrain
(a)]:[Construction
(b)]])</f>
        <v>0</v>
      </c>
      <c r="AL627" s="95"/>
      <c r="AM627" s="147" t="s">
        <v>1262</v>
      </c>
      <c r="AN627" s="157" t="s">
        <v>421</v>
      </c>
      <c r="AO627" s="97">
        <v>40451</v>
      </c>
      <c r="AP627" s="158" t="s">
        <v>0</v>
      </c>
      <c r="AQ627" s="113" t="s">
        <v>0</v>
      </c>
      <c r="AR627" s="100"/>
      <c r="AS627" s="101"/>
      <c r="AT627" s="102"/>
      <c r="AU627" s="103"/>
      <c r="AV627" s="104"/>
      <c r="AW627" s="105"/>
      <c r="AX627" s="106"/>
      <c r="AY627" s="106"/>
      <c r="AZ627" s="106"/>
      <c r="BA627" s="106"/>
      <c r="BB627" s="103"/>
      <c r="BC627" s="106"/>
      <c r="BD627" s="106"/>
      <c r="BE627" s="106"/>
      <c r="BF627" s="106"/>
      <c r="BG627" s="106"/>
      <c r="BH627" s="106"/>
      <c r="BI627" s="106"/>
    </row>
    <row r="628" spans="1:61" ht="13.5" hidden="1" customHeight="1" thickBot="1" x14ac:dyDescent="0.25">
      <c r="A628" s="82"/>
      <c r="B628" s="83"/>
      <c r="C628" s="153" t="s">
        <v>1252</v>
      </c>
      <c r="D628" s="153" t="s">
        <v>71</v>
      </c>
      <c r="E628" s="85" t="s">
        <v>1253</v>
      </c>
      <c r="F628" s="85" t="s">
        <v>1263</v>
      </c>
      <c r="G628" s="153" t="s">
        <v>1264</v>
      </c>
      <c r="H628" s="153" t="s">
        <v>78</v>
      </c>
      <c r="I628" s="157" t="s">
        <v>142</v>
      </c>
      <c r="J628" s="86" t="s">
        <v>327</v>
      </c>
      <c r="K628" s="220">
        <v>4.5</v>
      </c>
      <c r="L628" s="88"/>
      <c r="M628" s="245">
        <v>116</v>
      </c>
      <c r="N628" s="110" t="s">
        <v>0</v>
      </c>
      <c r="O628" s="110" t="s">
        <v>0</v>
      </c>
      <c r="P628" s="110">
        <v>7</v>
      </c>
      <c r="Q628" s="110" t="s">
        <v>0</v>
      </c>
      <c r="R628" s="108">
        <f>SUM(Tableau8[[#This Row],[Indicative
     /PPE]:[Autre]])</f>
        <v>123</v>
      </c>
      <c r="S628" s="110" t="s">
        <v>0</v>
      </c>
      <c r="T628" s="110" t="s">
        <v>0</v>
      </c>
      <c r="U628" s="110" t="s">
        <v>0</v>
      </c>
      <c r="V628" s="110" t="s">
        <v>0</v>
      </c>
      <c r="W628" s="110" t="s">
        <v>0</v>
      </c>
      <c r="X628" s="109">
        <f t="shared" si="46"/>
        <v>0</v>
      </c>
      <c r="Y628" s="110" t="s">
        <v>0</v>
      </c>
      <c r="Z628" s="110" t="s">
        <v>0</v>
      </c>
      <c r="AA628" s="110" t="s">
        <v>0</v>
      </c>
      <c r="AB628" s="109" t="s">
        <v>0</v>
      </c>
      <c r="AC628" s="110" t="s">
        <v>0</v>
      </c>
      <c r="AD628" s="110" t="s">
        <v>0</v>
      </c>
      <c r="AE628" s="110" t="s">
        <v>0</v>
      </c>
      <c r="AF628" s="155">
        <f t="shared" si="47"/>
        <v>0</v>
      </c>
      <c r="AG628" s="92"/>
      <c r="AH628" s="111">
        <v>375000</v>
      </c>
      <c r="AI628" s="111">
        <v>0</v>
      </c>
      <c r="AJ628" s="111">
        <v>0</v>
      </c>
      <c r="AK628" s="111">
        <f>SUM(Tableau8[[#This Row],[Terrain
(a)]:[Construction
(b)]])</f>
        <v>0</v>
      </c>
      <c r="AL628" s="95"/>
      <c r="AM628" s="147" t="s">
        <v>1265</v>
      </c>
      <c r="AN628" s="157" t="s">
        <v>421</v>
      </c>
      <c r="AO628" s="97">
        <v>40648</v>
      </c>
      <c r="AP628" s="158" t="s">
        <v>0</v>
      </c>
      <c r="AQ628" s="113" t="s">
        <v>0</v>
      </c>
      <c r="AR628" s="100"/>
      <c r="AS628" s="101"/>
      <c r="AT628" s="102"/>
      <c r="AU628" s="103"/>
      <c r="AV628" s="104"/>
      <c r="AW628" s="105"/>
      <c r="AX628" s="106"/>
      <c r="AY628" s="106"/>
      <c r="AZ628" s="106"/>
      <c r="BA628" s="106"/>
      <c r="BB628" s="103"/>
      <c r="BC628" s="106"/>
      <c r="BD628" s="106"/>
      <c r="BE628" s="106"/>
      <c r="BF628" s="106"/>
      <c r="BG628" s="106"/>
      <c r="BH628" s="106"/>
      <c r="BI628" s="106"/>
    </row>
    <row r="629" spans="1:61" ht="13.5" hidden="1" customHeight="1" thickBot="1" x14ac:dyDescent="0.25">
      <c r="A629" s="82"/>
      <c r="B629" s="83"/>
      <c r="C629" s="153" t="s">
        <v>1252</v>
      </c>
      <c r="D629" s="153" t="s">
        <v>71</v>
      </c>
      <c r="E629" s="85" t="s">
        <v>1253</v>
      </c>
      <c r="F629" s="85" t="s">
        <v>1266</v>
      </c>
      <c r="G629" s="153" t="s">
        <v>1267</v>
      </c>
      <c r="H629" s="153" t="s">
        <v>78</v>
      </c>
      <c r="I629" s="157" t="s">
        <v>142</v>
      </c>
      <c r="J629" s="86" t="s">
        <v>297</v>
      </c>
      <c r="K629" s="220">
        <v>4.5</v>
      </c>
      <c r="L629" s="88"/>
      <c r="M629" s="245">
        <v>123</v>
      </c>
      <c r="N629" s="110" t="s">
        <v>0</v>
      </c>
      <c r="O629" s="110" t="s">
        <v>0</v>
      </c>
      <c r="P629" s="110">
        <v>7</v>
      </c>
      <c r="Q629" s="110" t="s">
        <v>0</v>
      </c>
      <c r="R629" s="108">
        <f>SUM(Tableau8[[#This Row],[Indicative
     /PPE]:[Autre]])</f>
        <v>130</v>
      </c>
      <c r="S629" s="110" t="s">
        <v>0</v>
      </c>
      <c r="T629" s="110" t="s">
        <v>0</v>
      </c>
      <c r="U629" s="110" t="s">
        <v>0</v>
      </c>
      <c r="V629" s="110" t="s">
        <v>0</v>
      </c>
      <c r="W629" s="110" t="s">
        <v>0</v>
      </c>
      <c r="X629" s="109">
        <f t="shared" si="46"/>
        <v>0</v>
      </c>
      <c r="Y629" s="110" t="s">
        <v>0</v>
      </c>
      <c r="Z629" s="110" t="s">
        <v>0</v>
      </c>
      <c r="AA629" s="110" t="s">
        <v>0</v>
      </c>
      <c r="AB629" s="109" t="s">
        <v>0</v>
      </c>
      <c r="AC629" s="110" t="s">
        <v>0</v>
      </c>
      <c r="AD629" s="110" t="s">
        <v>0</v>
      </c>
      <c r="AE629" s="110" t="s">
        <v>0</v>
      </c>
      <c r="AF629" s="155">
        <f t="shared" si="47"/>
        <v>0</v>
      </c>
      <c r="AG629" s="92"/>
      <c r="AH629" s="111">
        <v>385000</v>
      </c>
      <c r="AI629" s="111">
        <v>0</v>
      </c>
      <c r="AJ629" s="111">
        <v>0</v>
      </c>
      <c r="AK629" s="111">
        <f>SUM(Tableau8[[#This Row],[Terrain
(a)]:[Construction
(b)]])</f>
        <v>0</v>
      </c>
      <c r="AL629" s="95"/>
      <c r="AM629" s="147" t="s">
        <v>1268</v>
      </c>
      <c r="AN629" s="157" t="s">
        <v>421</v>
      </c>
      <c r="AO629" s="97">
        <v>40633</v>
      </c>
      <c r="AP629" s="158" t="s">
        <v>0</v>
      </c>
      <c r="AQ629" s="113" t="s">
        <v>0</v>
      </c>
      <c r="AR629" s="100"/>
      <c r="AS629" s="101"/>
      <c r="AT629" s="102"/>
      <c r="AU629" s="103"/>
      <c r="AV629" s="104"/>
      <c r="AW629" s="105"/>
      <c r="AX629" s="106"/>
      <c r="AY629" s="106"/>
      <c r="AZ629" s="106"/>
      <c r="BA629" s="106"/>
      <c r="BB629" s="103"/>
      <c r="BC629" s="106"/>
      <c r="BD629" s="106"/>
      <c r="BE629" s="106"/>
      <c r="BF629" s="106"/>
      <c r="BG629" s="106"/>
      <c r="BH629" s="106"/>
      <c r="BI629" s="106"/>
    </row>
    <row r="630" spans="1:61" ht="13.5" hidden="1" customHeight="1" thickBot="1" x14ac:dyDescent="0.25">
      <c r="A630" s="82"/>
      <c r="B630" s="83"/>
      <c r="C630" s="153" t="s">
        <v>1252</v>
      </c>
      <c r="D630" s="153" t="s">
        <v>71</v>
      </c>
      <c r="E630" s="85" t="s">
        <v>1253</v>
      </c>
      <c r="F630" s="85" t="s">
        <v>1269</v>
      </c>
      <c r="G630" s="153" t="s">
        <v>1270</v>
      </c>
      <c r="H630" s="153" t="s">
        <v>78</v>
      </c>
      <c r="I630" s="157" t="s">
        <v>142</v>
      </c>
      <c r="J630" s="86" t="s">
        <v>323</v>
      </c>
      <c r="K630" s="220">
        <v>5.5</v>
      </c>
      <c r="L630" s="88"/>
      <c r="M630" s="245">
        <v>132</v>
      </c>
      <c r="N630" s="110" t="s">
        <v>0</v>
      </c>
      <c r="O630" s="110" t="s">
        <v>0</v>
      </c>
      <c r="P630" s="110">
        <v>8</v>
      </c>
      <c r="Q630" s="110" t="s">
        <v>0</v>
      </c>
      <c r="R630" s="108">
        <f>SUM(Tableau8[[#This Row],[Indicative
     /PPE]:[Autre]])</f>
        <v>140</v>
      </c>
      <c r="S630" s="110" t="s">
        <v>0</v>
      </c>
      <c r="T630" s="110" t="s">
        <v>0</v>
      </c>
      <c r="U630" s="110" t="s">
        <v>0</v>
      </c>
      <c r="V630" s="110" t="s">
        <v>0</v>
      </c>
      <c r="W630" s="110" t="s">
        <v>0</v>
      </c>
      <c r="X630" s="109">
        <f t="shared" si="46"/>
        <v>0</v>
      </c>
      <c r="Y630" s="110" t="s">
        <v>0</v>
      </c>
      <c r="Z630" s="110" t="s">
        <v>0</v>
      </c>
      <c r="AA630" s="110" t="s">
        <v>0</v>
      </c>
      <c r="AB630" s="109" t="s">
        <v>0</v>
      </c>
      <c r="AC630" s="110" t="s">
        <v>0</v>
      </c>
      <c r="AD630" s="110" t="s">
        <v>0</v>
      </c>
      <c r="AE630" s="110" t="s">
        <v>0</v>
      </c>
      <c r="AF630" s="155">
        <f t="shared" si="47"/>
        <v>0</v>
      </c>
      <c r="AG630" s="92"/>
      <c r="AH630" s="111">
        <v>435000</v>
      </c>
      <c r="AI630" s="111">
        <v>0</v>
      </c>
      <c r="AJ630" s="111">
        <v>0</v>
      </c>
      <c r="AK630" s="111">
        <f>SUM(Tableau8[[#This Row],[Terrain
(a)]:[Construction
(b)]])</f>
        <v>0</v>
      </c>
      <c r="AL630" s="95"/>
      <c r="AM630" s="147" t="s">
        <v>1271</v>
      </c>
      <c r="AN630" s="157" t="s">
        <v>421</v>
      </c>
      <c r="AO630" s="97">
        <v>40633</v>
      </c>
      <c r="AP630" s="158" t="s">
        <v>0</v>
      </c>
      <c r="AQ630" s="113" t="s">
        <v>0</v>
      </c>
      <c r="AR630" s="100"/>
      <c r="AS630" s="101"/>
      <c r="AT630" s="102"/>
      <c r="AU630" s="103"/>
      <c r="AV630" s="104"/>
      <c r="AW630" s="105"/>
      <c r="AX630" s="106"/>
      <c r="AY630" s="106"/>
      <c r="AZ630" s="106"/>
      <c r="BA630" s="106"/>
      <c r="BB630" s="103"/>
      <c r="BC630" s="106"/>
      <c r="BD630" s="106"/>
      <c r="BE630" s="106"/>
      <c r="BF630" s="106"/>
      <c r="BG630" s="106"/>
      <c r="BH630" s="106"/>
      <c r="BI630" s="106"/>
    </row>
    <row r="631" spans="1:61" ht="13.5" hidden="1" customHeight="1" thickBot="1" x14ac:dyDescent="0.25">
      <c r="A631" s="82"/>
      <c r="B631" s="83"/>
      <c r="C631" s="153" t="s">
        <v>1252</v>
      </c>
      <c r="D631" s="153" t="s">
        <v>71</v>
      </c>
      <c r="E631" s="85" t="s">
        <v>1253</v>
      </c>
      <c r="F631" s="85" t="s">
        <v>1272</v>
      </c>
      <c r="G631" s="153" t="s">
        <v>1273</v>
      </c>
      <c r="H631" s="153" t="s">
        <v>78</v>
      </c>
      <c r="I631" s="157" t="s">
        <v>102</v>
      </c>
      <c r="J631" s="86" t="s">
        <v>327</v>
      </c>
      <c r="K631" s="220">
        <v>4.5</v>
      </c>
      <c r="L631" s="88"/>
      <c r="M631" s="245">
        <v>116</v>
      </c>
      <c r="N631" s="110" t="s">
        <v>0</v>
      </c>
      <c r="O631" s="110" t="s">
        <v>0</v>
      </c>
      <c r="P631" s="110">
        <v>7</v>
      </c>
      <c r="Q631" s="110" t="s">
        <v>0</v>
      </c>
      <c r="R631" s="108">
        <f>SUM(Tableau8[[#This Row],[Indicative
     /PPE]:[Autre]])</f>
        <v>123</v>
      </c>
      <c r="S631" s="110" t="s">
        <v>0</v>
      </c>
      <c r="T631" s="110" t="s">
        <v>0</v>
      </c>
      <c r="U631" s="110" t="s">
        <v>0</v>
      </c>
      <c r="V631" s="110" t="s">
        <v>0</v>
      </c>
      <c r="W631" s="110" t="s">
        <v>0</v>
      </c>
      <c r="X631" s="109">
        <f t="shared" si="46"/>
        <v>0</v>
      </c>
      <c r="Y631" s="110" t="s">
        <v>0</v>
      </c>
      <c r="Z631" s="110" t="s">
        <v>0</v>
      </c>
      <c r="AA631" s="110" t="s">
        <v>0</v>
      </c>
      <c r="AB631" s="109" t="s">
        <v>0</v>
      </c>
      <c r="AC631" s="110" t="s">
        <v>0</v>
      </c>
      <c r="AD631" s="110" t="s">
        <v>0</v>
      </c>
      <c r="AE631" s="110" t="s">
        <v>0</v>
      </c>
      <c r="AF631" s="155">
        <f t="shared" si="47"/>
        <v>0</v>
      </c>
      <c r="AG631" s="92"/>
      <c r="AH631" s="111">
        <v>380000</v>
      </c>
      <c r="AI631" s="111">
        <v>0</v>
      </c>
      <c r="AJ631" s="111">
        <v>0</v>
      </c>
      <c r="AK631" s="111">
        <f>SUM(Tableau8[[#This Row],[Terrain
(a)]:[Construction
(b)]])</f>
        <v>0</v>
      </c>
      <c r="AL631" s="95"/>
      <c r="AM631" s="147" t="s">
        <v>1274</v>
      </c>
      <c r="AN631" s="157" t="s">
        <v>421</v>
      </c>
      <c r="AO631" s="97">
        <v>40694</v>
      </c>
      <c r="AP631" s="158" t="s">
        <v>0</v>
      </c>
      <c r="AQ631" s="113" t="s">
        <v>0</v>
      </c>
      <c r="AR631" s="100"/>
      <c r="AS631" s="101"/>
      <c r="AT631" s="102"/>
      <c r="AU631" s="103"/>
      <c r="AV631" s="104"/>
      <c r="AW631" s="105"/>
      <c r="AX631" s="106"/>
      <c r="AY631" s="106"/>
      <c r="AZ631" s="106"/>
      <c r="BA631" s="106"/>
      <c r="BB631" s="103"/>
      <c r="BC631" s="106"/>
      <c r="BD631" s="106"/>
      <c r="BE631" s="106"/>
      <c r="BF631" s="106"/>
      <c r="BG631" s="106"/>
      <c r="BH631" s="106"/>
      <c r="BI631" s="106"/>
    </row>
    <row r="632" spans="1:61" ht="13.5" hidden="1" customHeight="1" thickBot="1" x14ac:dyDescent="0.25">
      <c r="A632" s="82"/>
      <c r="B632" s="83"/>
      <c r="C632" s="153" t="s">
        <v>1252</v>
      </c>
      <c r="D632" s="153" t="s">
        <v>71</v>
      </c>
      <c r="E632" s="85" t="s">
        <v>1253</v>
      </c>
      <c r="F632" s="85" t="s">
        <v>1275</v>
      </c>
      <c r="G632" s="153" t="s">
        <v>1276</v>
      </c>
      <c r="H632" s="153" t="s">
        <v>78</v>
      </c>
      <c r="I632" s="157" t="s">
        <v>102</v>
      </c>
      <c r="J632" s="86" t="s">
        <v>297</v>
      </c>
      <c r="K632" s="220">
        <v>4.5</v>
      </c>
      <c r="L632" s="88"/>
      <c r="M632" s="245">
        <v>123</v>
      </c>
      <c r="N632" s="110" t="s">
        <v>0</v>
      </c>
      <c r="O632" s="110" t="s">
        <v>0</v>
      </c>
      <c r="P632" s="110">
        <v>7</v>
      </c>
      <c r="Q632" s="110" t="s">
        <v>0</v>
      </c>
      <c r="R632" s="108">
        <f>SUM(Tableau8[[#This Row],[Indicative
     /PPE]:[Autre]])</f>
        <v>130</v>
      </c>
      <c r="S632" s="110" t="s">
        <v>0</v>
      </c>
      <c r="T632" s="110" t="s">
        <v>0</v>
      </c>
      <c r="U632" s="110" t="s">
        <v>0</v>
      </c>
      <c r="V632" s="110" t="s">
        <v>0</v>
      </c>
      <c r="W632" s="110" t="s">
        <v>0</v>
      </c>
      <c r="X632" s="109">
        <f t="shared" si="46"/>
        <v>0</v>
      </c>
      <c r="Y632" s="110" t="s">
        <v>0</v>
      </c>
      <c r="Z632" s="110" t="s">
        <v>0</v>
      </c>
      <c r="AA632" s="110" t="s">
        <v>0</v>
      </c>
      <c r="AB632" s="109" t="s">
        <v>0</v>
      </c>
      <c r="AC632" s="110" t="s">
        <v>0</v>
      </c>
      <c r="AD632" s="110" t="s">
        <v>0</v>
      </c>
      <c r="AE632" s="110" t="s">
        <v>0</v>
      </c>
      <c r="AF632" s="155">
        <f t="shared" si="47"/>
        <v>0</v>
      </c>
      <c r="AG632" s="92"/>
      <c r="AH632" s="111">
        <v>385000</v>
      </c>
      <c r="AI632" s="111">
        <v>0</v>
      </c>
      <c r="AJ632" s="111">
        <v>0</v>
      </c>
      <c r="AK632" s="111">
        <f>SUM(Tableau8[[#This Row],[Terrain
(a)]:[Construction
(b)]])</f>
        <v>0</v>
      </c>
      <c r="AL632" s="95"/>
      <c r="AM632" s="147" t="s">
        <v>1277</v>
      </c>
      <c r="AN632" s="157" t="s">
        <v>421</v>
      </c>
      <c r="AO632" s="97">
        <v>40451</v>
      </c>
      <c r="AP632" s="158" t="s">
        <v>0</v>
      </c>
      <c r="AQ632" s="113" t="s">
        <v>0</v>
      </c>
      <c r="AR632" s="100"/>
      <c r="AS632" s="101"/>
      <c r="AT632" s="102"/>
      <c r="AU632" s="103"/>
      <c r="AV632" s="104"/>
      <c r="AW632" s="105"/>
      <c r="AX632" s="106"/>
      <c r="AY632" s="106"/>
      <c r="AZ632" s="106"/>
      <c r="BA632" s="106"/>
      <c r="BB632" s="103"/>
      <c r="BC632" s="106"/>
      <c r="BD632" s="106"/>
      <c r="BE632" s="106"/>
      <c r="BF632" s="106"/>
      <c r="BG632" s="106"/>
      <c r="BH632" s="106"/>
      <c r="BI632" s="106"/>
    </row>
    <row r="633" spans="1:61" ht="13.5" hidden="1" customHeight="1" thickBot="1" x14ac:dyDescent="0.25">
      <c r="A633" s="82"/>
      <c r="B633" s="83"/>
      <c r="C633" s="153" t="s">
        <v>1252</v>
      </c>
      <c r="D633" s="153" t="s">
        <v>71</v>
      </c>
      <c r="E633" s="85" t="s">
        <v>1253</v>
      </c>
      <c r="F633" s="85" t="s">
        <v>1278</v>
      </c>
      <c r="G633" s="153" t="s">
        <v>1279</v>
      </c>
      <c r="H633" s="153" t="s">
        <v>78</v>
      </c>
      <c r="I633" s="157" t="s">
        <v>102</v>
      </c>
      <c r="J633" s="86" t="s">
        <v>323</v>
      </c>
      <c r="K633" s="220">
        <v>5.5</v>
      </c>
      <c r="L633" s="88"/>
      <c r="M633" s="245">
        <v>132</v>
      </c>
      <c r="N633" s="110" t="s">
        <v>0</v>
      </c>
      <c r="O633" s="110" t="s">
        <v>0</v>
      </c>
      <c r="P633" s="110">
        <v>8</v>
      </c>
      <c r="Q633" s="110" t="s">
        <v>0</v>
      </c>
      <c r="R633" s="108">
        <f>SUM(Tableau8[[#This Row],[Indicative
     /PPE]:[Autre]])</f>
        <v>140</v>
      </c>
      <c r="S633" s="110" t="s">
        <v>0</v>
      </c>
      <c r="T633" s="110" t="s">
        <v>0</v>
      </c>
      <c r="U633" s="110" t="s">
        <v>0</v>
      </c>
      <c r="V633" s="110" t="s">
        <v>0</v>
      </c>
      <c r="W633" s="110" t="s">
        <v>0</v>
      </c>
      <c r="X633" s="109">
        <f t="shared" si="46"/>
        <v>0</v>
      </c>
      <c r="Y633" s="110" t="s">
        <v>0</v>
      </c>
      <c r="Z633" s="110" t="s">
        <v>0</v>
      </c>
      <c r="AA633" s="110" t="s">
        <v>0</v>
      </c>
      <c r="AB633" s="109" t="s">
        <v>0</v>
      </c>
      <c r="AC633" s="110" t="s">
        <v>0</v>
      </c>
      <c r="AD633" s="110" t="s">
        <v>0</v>
      </c>
      <c r="AE633" s="110" t="s">
        <v>0</v>
      </c>
      <c r="AF633" s="155">
        <f t="shared" si="47"/>
        <v>0</v>
      </c>
      <c r="AG633" s="92"/>
      <c r="AH633" s="111">
        <v>440000</v>
      </c>
      <c r="AI633" s="111">
        <v>0</v>
      </c>
      <c r="AJ633" s="111">
        <v>0</v>
      </c>
      <c r="AK633" s="111">
        <f>SUM(Tableau8[[#This Row],[Terrain
(a)]:[Construction
(b)]])</f>
        <v>0</v>
      </c>
      <c r="AL633" s="95"/>
      <c r="AM633" s="147" t="s">
        <v>1280</v>
      </c>
      <c r="AN633" s="157" t="s">
        <v>421</v>
      </c>
      <c r="AO633" s="97">
        <v>40451</v>
      </c>
      <c r="AP633" s="158" t="s">
        <v>0</v>
      </c>
      <c r="AQ633" s="113" t="s">
        <v>0</v>
      </c>
      <c r="AR633" s="100"/>
      <c r="AS633" s="101"/>
      <c r="AT633" s="102"/>
      <c r="AU633" s="103"/>
      <c r="AV633" s="104"/>
      <c r="AW633" s="105"/>
      <c r="AX633" s="106"/>
      <c r="AY633" s="106"/>
      <c r="AZ633" s="106"/>
      <c r="BA633" s="106"/>
      <c r="BB633" s="103"/>
      <c r="BC633" s="106"/>
      <c r="BD633" s="106"/>
      <c r="BE633" s="106"/>
      <c r="BF633" s="106"/>
      <c r="BG633" s="106"/>
      <c r="BH633" s="106"/>
      <c r="BI633" s="106"/>
    </row>
    <row r="634" spans="1:61" ht="13.5" hidden="1" customHeight="1" thickBot="1" x14ac:dyDescent="0.25">
      <c r="A634" s="82"/>
      <c r="B634" s="83"/>
      <c r="C634" s="153" t="s">
        <v>1252</v>
      </c>
      <c r="D634" s="153" t="s">
        <v>71</v>
      </c>
      <c r="E634" s="85" t="s">
        <v>1253</v>
      </c>
      <c r="F634" s="85" t="s">
        <v>1281</v>
      </c>
      <c r="G634" s="153" t="s">
        <v>1282</v>
      </c>
      <c r="H634" s="153" t="s">
        <v>404</v>
      </c>
      <c r="I634" s="157" t="s">
        <v>404</v>
      </c>
      <c r="J634" s="86" t="s">
        <v>327</v>
      </c>
      <c r="K634" s="220">
        <v>4.5</v>
      </c>
      <c r="L634" s="88"/>
      <c r="M634" s="245">
        <v>102</v>
      </c>
      <c r="N634" s="110" t="s">
        <v>0</v>
      </c>
      <c r="O634" s="110" t="s">
        <v>0</v>
      </c>
      <c r="P634" s="110">
        <v>9</v>
      </c>
      <c r="Q634" s="110" t="s">
        <v>0</v>
      </c>
      <c r="R634" s="108">
        <f>SUM(Tableau8[[#This Row],[Indicative
     /PPE]:[Autre]])</f>
        <v>111</v>
      </c>
      <c r="S634" s="110" t="s">
        <v>0</v>
      </c>
      <c r="T634" s="110" t="s">
        <v>0</v>
      </c>
      <c r="U634" s="110" t="s">
        <v>0</v>
      </c>
      <c r="V634" s="110" t="s">
        <v>0</v>
      </c>
      <c r="W634" s="110" t="s">
        <v>0</v>
      </c>
      <c r="X634" s="109">
        <f t="shared" si="46"/>
        <v>0</v>
      </c>
      <c r="Y634" s="110" t="s">
        <v>0</v>
      </c>
      <c r="Z634" s="110" t="s">
        <v>0</v>
      </c>
      <c r="AA634" s="110" t="s">
        <v>0</v>
      </c>
      <c r="AB634" s="109" t="s">
        <v>0</v>
      </c>
      <c r="AC634" s="110" t="s">
        <v>0</v>
      </c>
      <c r="AD634" s="110" t="s">
        <v>0</v>
      </c>
      <c r="AE634" s="110" t="s">
        <v>0</v>
      </c>
      <c r="AF634" s="155">
        <f t="shared" si="47"/>
        <v>0</v>
      </c>
      <c r="AG634" s="92"/>
      <c r="AH634" s="111">
        <v>425000</v>
      </c>
      <c r="AI634" s="111">
        <v>0</v>
      </c>
      <c r="AJ634" s="111">
        <v>0</v>
      </c>
      <c r="AK634" s="111">
        <f>SUM(Tableau8[[#This Row],[Terrain
(a)]:[Construction
(b)]])</f>
        <v>0</v>
      </c>
      <c r="AL634" s="95"/>
      <c r="AM634" s="147" t="s">
        <v>1283</v>
      </c>
      <c r="AN634" s="157" t="s">
        <v>421</v>
      </c>
      <c r="AO634" s="97">
        <v>40482</v>
      </c>
      <c r="AP634" s="158" t="s">
        <v>0</v>
      </c>
      <c r="AQ634" s="113" t="s">
        <v>0</v>
      </c>
      <c r="AR634" s="100"/>
      <c r="AS634" s="101"/>
      <c r="AT634" s="102"/>
      <c r="AU634" s="103"/>
      <c r="AV634" s="104"/>
      <c r="AW634" s="105"/>
      <c r="AX634" s="106"/>
      <c r="AY634" s="106"/>
      <c r="AZ634" s="106"/>
      <c r="BA634" s="106"/>
      <c r="BB634" s="103"/>
      <c r="BC634" s="106"/>
      <c r="BD634" s="106"/>
      <c r="BE634" s="106"/>
      <c r="BF634" s="106"/>
      <c r="BG634" s="106"/>
      <c r="BH634" s="106"/>
      <c r="BI634" s="106"/>
    </row>
    <row r="635" spans="1:61" ht="13.5" hidden="1" customHeight="1" thickBot="1" x14ac:dyDescent="0.25">
      <c r="A635" s="82"/>
      <c r="B635" s="83"/>
      <c r="C635" s="153" t="s">
        <v>1252</v>
      </c>
      <c r="D635" s="153" t="s">
        <v>71</v>
      </c>
      <c r="E635" s="85" t="s">
        <v>1253</v>
      </c>
      <c r="F635" s="85" t="s">
        <v>1284</v>
      </c>
      <c r="G635" s="153" t="s">
        <v>1285</v>
      </c>
      <c r="H635" s="153" t="s">
        <v>404</v>
      </c>
      <c r="I635" s="157" t="s">
        <v>404</v>
      </c>
      <c r="J635" s="86" t="s">
        <v>323</v>
      </c>
      <c r="K635" s="265">
        <v>5.5</v>
      </c>
      <c r="L635" s="88"/>
      <c r="M635" s="266">
        <v>115</v>
      </c>
      <c r="N635" s="110" t="s">
        <v>0</v>
      </c>
      <c r="O635" s="110" t="s">
        <v>0</v>
      </c>
      <c r="P635" s="110">
        <v>8</v>
      </c>
      <c r="Q635" s="110" t="s">
        <v>0</v>
      </c>
      <c r="R635" s="108">
        <f>SUM(Tableau8[[#This Row],[Indicative
     /PPE]:[Autre]])</f>
        <v>123</v>
      </c>
      <c r="S635" s="267" t="s">
        <v>0</v>
      </c>
      <c r="T635" s="110" t="s">
        <v>0</v>
      </c>
      <c r="U635" s="110" t="s">
        <v>0</v>
      </c>
      <c r="V635" s="110" t="s">
        <v>0</v>
      </c>
      <c r="W635" s="110" t="s">
        <v>0</v>
      </c>
      <c r="X635" s="109">
        <f t="shared" si="46"/>
        <v>0</v>
      </c>
      <c r="Y635" s="110" t="s">
        <v>0</v>
      </c>
      <c r="Z635" s="110" t="s">
        <v>0</v>
      </c>
      <c r="AA635" s="110" t="s">
        <v>0</v>
      </c>
      <c r="AB635" s="109" t="s">
        <v>0</v>
      </c>
      <c r="AC635" s="110" t="s">
        <v>0</v>
      </c>
      <c r="AD635" s="110" t="s">
        <v>0</v>
      </c>
      <c r="AE635" s="110" t="s">
        <v>0</v>
      </c>
      <c r="AF635" s="155">
        <f t="shared" si="47"/>
        <v>0</v>
      </c>
      <c r="AG635" s="92"/>
      <c r="AH635" s="111">
        <v>510000</v>
      </c>
      <c r="AI635" s="111">
        <v>0</v>
      </c>
      <c r="AJ635" s="111">
        <v>0</v>
      </c>
      <c r="AK635" s="111">
        <f>SUM(Tableau8[[#This Row],[Terrain
(a)]:[Construction
(b)]])</f>
        <v>0</v>
      </c>
      <c r="AL635" s="95"/>
      <c r="AM635" s="147" t="s">
        <v>1286</v>
      </c>
      <c r="AN635" s="157" t="s">
        <v>421</v>
      </c>
      <c r="AO635" s="97">
        <v>40451</v>
      </c>
      <c r="AP635" s="158" t="s">
        <v>0</v>
      </c>
      <c r="AQ635" s="113" t="s">
        <v>0</v>
      </c>
      <c r="AR635" s="100"/>
      <c r="AS635" s="101"/>
      <c r="AT635" s="102"/>
      <c r="AU635" s="103"/>
      <c r="AV635" s="104"/>
      <c r="AW635" s="105"/>
      <c r="AX635" s="106"/>
      <c r="AY635" s="106"/>
      <c r="AZ635" s="106"/>
      <c r="BA635" s="106"/>
      <c r="BB635" s="103"/>
      <c r="BC635" s="106"/>
      <c r="BD635" s="106"/>
      <c r="BE635" s="106"/>
      <c r="BF635" s="106"/>
      <c r="BG635" s="106"/>
      <c r="BH635" s="106"/>
      <c r="BI635" s="106"/>
    </row>
    <row r="636" spans="1:61" ht="13.5" hidden="1" customHeight="1" thickBot="1" x14ac:dyDescent="0.25">
      <c r="A636" s="82"/>
      <c r="B636" s="83"/>
      <c r="C636" s="153" t="s">
        <v>1252</v>
      </c>
      <c r="D636" s="153" t="s">
        <v>71</v>
      </c>
      <c r="E636" s="85" t="s">
        <v>1253</v>
      </c>
      <c r="F636" s="85" t="s">
        <v>1287</v>
      </c>
      <c r="G636" s="86" t="s">
        <v>1288</v>
      </c>
      <c r="H636" s="153" t="s">
        <v>355</v>
      </c>
      <c r="I636" s="157" t="s">
        <v>86</v>
      </c>
      <c r="J636" s="86">
        <v>1</v>
      </c>
      <c r="K636" s="154" t="s">
        <v>0</v>
      </c>
      <c r="L636" s="88"/>
      <c r="M636" s="110" t="s">
        <v>0</v>
      </c>
      <c r="N636" s="110" t="s">
        <v>0</v>
      </c>
      <c r="O636" s="110" t="s">
        <v>0</v>
      </c>
      <c r="P636" s="110" t="s">
        <v>0</v>
      </c>
      <c r="Q636" s="110" t="s">
        <v>0</v>
      </c>
      <c r="R636" s="108">
        <f>SUM(Tableau8[[#This Row],[Indicative
     /PPE]:[Autre]])</f>
        <v>0</v>
      </c>
      <c r="S636" s="110" t="s">
        <v>0</v>
      </c>
      <c r="T636" s="110" t="s">
        <v>0</v>
      </c>
      <c r="U636" s="110" t="s">
        <v>0</v>
      </c>
      <c r="V636" s="110" t="s">
        <v>0</v>
      </c>
      <c r="W636" s="110" t="s">
        <v>0</v>
      </c>
      <c r="X636" s="109">
        <f t="shared" si="46"/>
        <v>0</v>
      </c>
      <c r="Y636" s="110" t="s">
        <v>0</v>
      </c>
      <c r="Z636" s="110" t="s">
        <v>0</v>
      </c>
      <c r="AA636" s="110" t="s">
        <v>0</v>
      </c>
      <c r="AB636" s="109" t="s">
        <v>0</v>
      </c>
      <c r="AC636" s="110" t="s">
        <v>0</v>
      </c>
      <c r="AD636" s="110" t="s">
        <v>0</v>
      </c>
      <c r="AE636" s="110" t="s">
        <v>0</v>
      </c>
      <c r="AF636" s="155">
        <f t="shared" si="47"/>
        <v>0</v>
      </c>
      <c r="AG636" s="92"/>
      <c r="AH636" s="111">
        <v>32000</v>
      </c>
      <c r="AI636" s="111">
        <v>0</v>
      </c>
      <c r="AJ636" s="111">
        <v>0</v>
      </c>
      <c r="AK636" s="111">
        <f>SUM(Tableau8[[#This Row],[Terrain
(a)]:[Construction
(b)]])</f>
        <v>0</v>
      </c>
      <c r="AL636" s="95"/>
      <c r="AM636" s="147" t="s">
        <v>1262</v>
      </c>
      <c r="AN636" s="157" t="s">
        <v>421</v>
      </c>
      <c r="AO636" s="97">
        <v>40451</v>
      </c>
      <c r="AP636" s="158"/>
      <c r="AQ636" s="113"/>
      <c r="AR636" s="100"/>
      <c r="AS636" s="101"/>
      <c r="AT636" s="102"/>
      <c r="AU636" s="103"/>
      <c r="AV636" s="104"/>
      <c r="AW636" s="105"/>
      <c r="AX636" s="106"/>
      <c r="AY636" s="106"/>
      <c r="AZ636" s="106"/>
      <c r="BA636" s="106"/>
      <c r="BB636" s="103"/>
      <c r="BC636" s="106"/>
      <c r="BD636" s="106"/>
      <c r="BE636" s="106"/>
      <c r="BF636" s="106"/>
      <c r="BG636" s="106"/>
      <c r="BH636" s="106"/>
      <c r="BI636" s="106"/>
    </row>
    <row r="637" spans="1:61" ht="13.5" hidden="1" customHeight="1" thickBot="1" x14ac:dyDescent="0.25">
      <c r="A637" s="82"/>
      <c r="B637" s="83"/>
      <c r="C637" s="153" t="s">
        <v>1252</v>
      </c>
      <c r="D637" s="153" t="s">
        <v>71</v>
      </c>
      <c r="E637" s="85" t="s">
        <v>1253</v>
      </c>
      <c r="F637" s="85" t="s">
        <v>1289</v>
      </c>
      <c r="G637" s="86" t="s">
        <v>1290</v>
      </c>
      <c r="H637" s="153" t="s">
        <v>355</v>
      </c>
      <c r="I637" s="157" t="s">
        <v>86</v>
      </c>
      <c r="J637" s="86">
        <v>2</v>
      </c>
      <c r="K637" s="154" t="s">
        <v>0</v>
      </c>
      <c r="L637" s="88"/>
      <c r="M637" s="110" t="s">
        <v>0</v>
      </c>
      <c r="N637" s="110" t="s">
        <v>0</v>
      </c>
      <c r="O637" s="110" t="s">
        <v>0</v>
      </c>
      <c r="P637" s="110" t="s">
        <v>0</v>
      </c>
      <c r="Q637" s="110" t="s">
        <v>0</v>
      </c>
      <c r="R637" s="108">
        <f>SUM(Tableau8[[#This Row],[Indicative
     /PPE]:[Autre]])</f>
        <v>0</v>
      </c>
      <c r="S637" s="110" t="s">
        <v>0</v>
      </c>
      <c r="T637" s="110" t="s">
        <v>0</v>
      </c>
      <c r="U637" s="110" t="s">
        <v>0</v>
      </c>
      <c r="V637" s="110" t="s">
        <v>0</v>
      </c>
      <c r="W637" s="110" t="s">
        <v>0</v>
      </c>
      <c r="X637" s="109">
        <f t="shared" si="46"/>
        <v>0</v>
      </c>
      <c r="Y637" s="110" t="s">
        <v>0</v>
      </c>
      <c r="Z637" s="110" t="s">
        <v>0</v>
      </c>
      <c r="AA637" s="110" t="s">
        <v>0</v>
      </c>
      <c r="AB637" s="109" t="s">
        <v>0</v>
      </c>
      <c r="AC637" s="110" t="s">
        <v>0</v>
      </c>
      <c r="AD637" s="110" t="s">
        <v>0</v>
      </c>
      <c r="AE637" s="110" t="s">
        <v>0</v>
      </c>
      <c r="AF637" s="155">
        <f t="shared" si="47"/>
        <v>0</v>
      </c>
      <c r="AG637" s="92"/>
      <c r="AH637" s="111">
        <v>32000</v>
      </c>
      <c r="AI637" s="111">
        <v>0</v>
      </c>
      <c r="AJ637" s="111">
        <v>0</v>
      </c>
      <c r="AK637" s="111">
        <f>SUM(Tableau8[[#This Row],[Terrain
(a)]:[Construction
(b)]])</f>
        <v>0</v>
      </c>
      <c r="AL637" s="95"/>
      <c r="AM637" s="147" t="s">
        <v>1262</v>
      </c>
      <c r="AN637" s="157" t="s">
        <v>421</v>
      </c>
      <c r="AO637" s="97">
        <v>40451</v>
      </c>
      <c r="AP637" s="158"/>
      <c r="AQ637" s="113"/>
      <c r="AR637" s="100"/>
      <c r="AS637" s="101"/>
      <c r="AT637" s="102"/>
      <c r="AU637" s="103"/>
      <c r="AV637" s="104"/>
      <c r="AW637" s="105"/>
      <c r="AX637" s="106"/>
      <c r="AY637" s="106"/>
      <c r="AZ637" s="106"/>
      <c r="BA637" s="106"/>
      <c r="BB637" s="103"/>
      <c r="BC637" s="106"/>
      <c r="BD637" s="106"/>
      <c r="BE637" s="106"/>
      <c r="BF637" s="106"/>
      <c r="BG637" s="106"/>
      <c r="BH637" s="106"/>
      <c r="BI637" s="106"/>
    </row>
    <row r="638" spans="1:61" ht="13.5" hidden="1" customHeight="1" thickBot="1" x14ac:dyDescent="0.25">
      <c r="A638" s="82"/>
      <c r="B638" s="83"/>
      <c r="C638" s="225" t="s">
        <v>1252</v>
      </c>
      <c r="D638" s="225" t="s">
        <v>71</v>
      </c>
      <c r="E638" s="226" t="s">
        <v>1253</v>
      </c>
      <c r="F638" s="226" t="s">
        <v>1291</v>
      </c>
      <c r="G638" s="227" t="s">
        <v>1292</v>
      </c>
      <c r="H638" s="225" t="s">
        <v>355</v>
      </c>
      <c r="I638" s="228" t="s">
        <v>86</v>
      </c>
      <c r="J638" s="227">
        <v>3</v>
      </c>
      <c r="K638" s="244" t="s">
        <v>0</v>
      </c>
      <c r="L638" s="88"/>
      <c r="M638" s="231" t="s">
        <v>0</v>
      </c>
      <c r="N638" s="231" t="s">
        <v>0</v>
      </c>
      <c r="O638" s="231" t="s">
        <v>0</v>
      </c>
      <c r="P638" s="231" t="s">
        <v>0</v>
      </c>
      <c r="Q638" s="231" t="s">
        <v>0</v>
      </c>
      <c r="R638" s="232">
        <f>SUM(Tableau8[[#This Row],[Indicative
     /PPE]:[Autre]])</f>
        <v>0</v>
      </c>
      <c r="S638" s="231" t="s">
        <v>0</v>
      </c>
      <c r="T638" s="231" t="s">
        <v>0</v>
      </c>
      <c r="U638" s="231" t="s">
        <v>0</v>
      </c>
      <c r="V638" s="231" t="s">
        <v>0</v>
      </c>
      <c r="W638" s="231" t="s">
        <v>0</v>
      </c>
      <c r="X638" s="234">
        <f t="shared" si="46"/>
        <v>0</v>
      </c>
      <c r="Y638" s="231" t="s">
        <v>0</v>
      </c>
      <c r="Z638" s="231" t="s">
        <v>0</v>
      </c>
      <c r="AA638" s="231" t="s">
        <v>0</v>
      </c>
      <c r="AB638" s="234" t="s">
        <v>0</v>
      </c>
      <c r="AC638" s="231" t="s">
        <v>0</v>
      </c>
      <c r="AD638" s="231" t="s">
        <v>0</v>
      </c>
      <c r="AE638" s="231" t="s">
        <v>0</v>
      </c>
      <c r="AF638" s="268">
        <f t="shared" si="47"/>
        <v>0</v>
      </c>
      <c r="AG638" s="92"/>
      <c r="AH638" s="236">
        <v>32000</v>
      </c>
      <c r="AI638" s="236">
        <v>0</v>
      </c>
      <c r="AJ638" s="236">
        <v>0</v>
      </c>
      <c r="AK638" s="236">
        <f>SUM(Tableau8[[#This Row],[Terrain
(a)]:[Construction
(b)]])</f>
        <v>0</v>
      </c>
      <c r="AL638" s="95"/>
      <c r="AM638" s="237" t="s">
        <v>1280</v>
      </c>
      <c r="AN638" s="228" t="s">
        <v>421</v>
      </c>
      <c r="AO638" s="238">
        <v>40451</v>
      </c>
      <c r="AP638" s="239"/>
      <c r="AQ638" s="229"/>
      <c r="AR638" s="100"/>
      <c r="AS638" s="240"/>
      <c r="AT638" s="241"/>
      <c r="AU638" s="241"/>
      <c r="AV638" s="242"/>
      <c r="AW638" s="243"/>
      <c r="AX638" s="229"/>
      <c r="AY638" s="229"/>
      <c r="AZ638" s="229"/>
      <c r="BA638" s="229"/>
      <c r="BB638" s="241"/>
      <c r="BC638" s="229"/>
      <c r="BD638" s="229"/>
      <c r="BE638" s="229"/>
      <c r="BF638" s="229"/>
      <c r="BG638" s="229"/>
      <c r="BH638" s="229"/>
      <c r="BI638" s="229"/>
    </row>
    <row r="639" spans="1:61" ht="13.5" hidden="1" customHeight="1" thickBot="1" x14ac:dyDescent="0.25">
      <c r="A639" s="82"/>
      <c r="B639" s="83"/>
      <c r="C639" s="153" t="s">
        <v>1293</v>
      </c>
      <c r="D639" s="153" t="s">
        <v>71</v>
      </c>
      <c r="E639" s="85" t="s">
        <v>1294</v>
      </c>
      <c r="F639" s="85" t="s">
        <v>1295</v>
      </c>
      <c r="G639" s="147">
        <v>18166</v>
      </c>
      <c r="H639" s="153" t="s">
        <v>218</v>
      </c>
      <c r="I639" s="157" t="s">
        <v>219</v>
      </c>
      <c r="J639" s="86">
        <v>1</v>
      </c>
      <c r="K639" s="154" t="s">
        <v>0</v>
      </c>
      <c r="L639" s="88"/>
      <c r="M639" s="89" t="s">
        <v>0</v>
      </c>
      <c r="N639" s="208" t="s">
        <v>0</v>
      </c>
      <c r="O639" s="208" t="s">
        <v>0</v>
      </c>
      <c r="P639" s="208" t="s">
        <v>0</v>
      </c>
      <c r="Q639" s="89" t="s">
        <v>0</v>
      </c>
      <c r="R639" s="90">
        <f>SUM(Tableau8[[#This Row],[Indicative
     /PPE]:[Autre]])</f>
        <v>0</v>
      </c>
      <c r="S639" s="110" t="s">
        <v>0</v>
      </c>
      <c r="T639" s="110" t="s">
        <v>0</v>
      </c>
      <c r="U639" s="110" t="s">
        <v>0</v>
      </c>
      <c r="V639" s="110" t="s">
        <v>0</v>
      </c>
      <c r="W639" s="110" t="s">
        <v>0</v>
      </c>
      <c r="X639" s="109">
        <f t="shared" si="46"/>
        <v>0</v>
      </c>
      <c r="Y639" s="110" t="s">
        <v>0</v>
      </c>
      <c r="Z639" s="110" t="s">
        <v>0</v>
      </c>
      <c r="AA639" s="110" t="s">
        <v>0</v>
      </c>
      <c r="AB639" s="109" t="s">
        <v>0</v>
      </c>
      <c r="AC639" s="110" t="s">
        <v>0</v>
      </c>
      <c r="AD639" s="110" t="s">
        <v>0</v>
      </c>
      <c r="AE639" s="110" t="s">
        <v>0</v>
      </c>
      <c r="AF639" s="155">
        <f t="shared" si="47"/>
        <v>0</v>
      </c>
      <c r="AG639" s="92"/>
      <c r="AH639" s="111">
        <v>29000</v>
      </c>
      <c r="AI639" s="111">
        <v>0</v>
      </c>
      <c r="AJ639" s="111">
        <v>0</v>
      </c>
      <c r="AK639" s="111">
        <f>SUM(Tableau8[[#This Row],[Terrain
(a)]:[Construction
(b)]])</f>
        <v>0</v>
      </c>
      <c r="AL639" s="95"/>
      <c r="AM639" s="147" t="s">
        <v>1268</v>
      </c>
      <c r="AN639" s="157" t="s">
        <v>421</v>
      </c>
      <c r="AO639" s="97">
        <v>40633</v>
      </c>
      <c r="AP639" s="158" t="s">
        <v>0</v>
      </c>
      <c r="AQ639" s="113" t="s">
        <v>0</v>
      </c>
      <c r="AR639" s="100"/>
      <c r="AS639" s="101"/>
      <c r="AT639" s="102"/>
      <c r="AU639" s="103"/>
      <c r="AV639" s="104"/>
      <c r="AW639" s="105"/>
      <c r="AX639" s="106"/>
      <c r="AY639" s="106"/>
      <c r="AZ639" s="106"/>
      <c r="BA639" s="106"/>
      <c r="BB639" s="103"/>
      <c r="BC639" s="106"/>
      <c r="BD639" s="106"/>
      <c r="BE639" s="106"/>
      <c r="BF639" s="106"/>
      <c r="BG639" s="106"/>
      <c r="BH639" s="106"/>
      <c r="BI639" s="106"/>
    </row>
    <row r="640" spans="1:61" ht="13.5" hidden="1" customHeight="1" thickBot="1" x14ac:dyDescent="0.25">
      <c r="A640" s="82"/>
      <c r="B640" s="83"/>
      <c r="C640" s="153" t="s">
        <v>1293</v>
      </c>
      <c r="D640" s="153" t="s">
        <v>71</v>
      </c>
      <c r="E640" s="85" t="s">
        <v>1294</v>
      </c>
      <c r="F640" s="85" t="s">
        <v>1296</v>
      </c>
      <c r="G640" s="86">
        <v>18167</v>
      </c>
      <c r="H640" s="153" t="s">
        <v>218</v>
      </c>
      <c r="I640" s="157" t="s">
        <v>219</v>
      </c>
      <c r="J640" s="86">
        <v>2</v>
      </c>
      <c r="K640" s="154" t="s">
        <v>0</v>
      </c>
      <c r="L640" s="88"/>
      <c r="M640" s="89" t="s">
        <v>0</v>
      </c>
      <c r="N640" s="208" t="s">
        <v>0</v>
      </c>
      <c r="O640" s="208" t="s">
        <v>0</v>
      </c>
      <c r="P640" s="208" t="s">
        <v>0</v>
      </c>
      <c r="Q640" s="89" t="s">
        <v>0</v>
      </c>
      <c r="R640" s="90">
        <f>SUM(Tableau8[[#This Row],[Indicative
     /PPE]:[Autre]])</f>
        <v>0</v>
      </c>
      <c r="S640" s="110" t="s">
        <v>0</v>
      </c>
      <c r="T640" s="110" t="s">
        <v>0</v>
      </c>
      <c r="U640" s="110" t="s">
        <v>0</v>
      </c>
      <c r="V640" s="110" t="s">
        <v>0</v>
      </c>
      <c r="W640" s="110" t="s">
        <v>0</v>
      </c>
      <c r="X640" s="109">
        <f t="shared" si="46"/>
        <v>0</v>
      </c>
      <c r="Y640" s="110" t="s">
        <v>0</v>
      </c>
      <c r="Z640" s="110" t="s">
        <v>0</v>
      </c>
      <c r="AA640" s="110" t="s">
        <v>0</v>
      </c>
      <c r="AB640" s="109" t="s">
        <v>0</v>
      </c>
      <c r="AC640" s="110" t="s">
        <v>0</v>
      </c>
      <c r="AD640" s="110" t="s">
        <v>0</v>
      </c>
      <c r="AE640" s="110" t="s">
        <v>0</v>
      </c>
      <c r="AF640" s="155">
        <f t="shared" si="47"/>
        <v>0</v>
      </c>
      <c r="AG640" s="92"/>
      <c r="AH640" s="111">
        <v>29000</v>
      </c>
      <c r="AI640" s="111">
        <v>0</v>
      </c>
      <c r="AJ640" s="111">
        <v>0</v>
      </c>
      <c r="AK640" s="111">
        <f>SUM(Tableau8[[#This Row],[Terrain
(a)]:[Construction
(b)]])</f>
        <v>0</v>
      </c>
      <c r="AL640" s="95"/>
      <c r="AM640" s="147" t="s">
        <v>1265</v>
      </c>
      <c r="AN640" s="157" t="s">
        <v>421</v>
      </c>
      <c r="AO640" s="97">
        <v>40648</v>
      </c>
      <c r="AP640" s="158" t="s">
        <v>0</v>
      </c>
      <c r="AQ640" s="113" t="s">
        <v>0</v>
      </c>
      <c r="AR640" s="100"/>
      <c r="AS640" s="101"/>
      <c r="AT640" s="102"/>
      <c r="AU640" s="103"/>
      <c r="AV640" s="104"/>
      <c r="AW640" s="105"/>
      <c r="AX640" s="106"/>
      <c r="AY640" s="106"/>
      <c r="AZ640" s="106"/>
      <c r="BA640" s="106"/>
      <c r="BB640" s="103"/>
      <c r="BC640" s="106"/>
      <c r="BD640" s="106"/>
      <c r="BE640" s="106"/>
      <c r="BF640" s="106"/>
      <c r="BG640" s="106"/>
      <c r="BH640" s="106"/>
      <c r="BI640" s="106"/>
    </row>
    <row r="641" spans="1:61" ht="13.5" hidden="1" customHeight="1" thickBot="1" x14ac:dyDescent="0.25">
      <c r="A641" s="82"/>
      <c r="B641" s="83"/>
      <c r="C641" s="153" t="s">
        <v>1293</v>
      </c>
      <c r="D641" s="153" t="s">
        <v>71</v>
      </c>
      <c r="E641" s="85" t="s">
        <v>1294</v>
      </c>
      <c r="F641" s="85" t="s">
        <v>1297</v>
      </c>
      <c r="G641" s="86">
        <v>18168</v>
      </c>
      <c r="H641" s="153" t="s">
        <v>218</v>
      </c>
      <c r="I641" s="157" t="s">
        <v>219</v>
      </c>
      <c r="J641" s="86">
        <v>3</v>
      </c>
      <c r="K641" s="154" t="s">
        <v>0</v>
      </c>
      <c r="L641" s="88"/>
      <c r="M641" s="89" t="s">
        <v>0</v>
      </c>
      <c r="N641" s="208" t="s">
        <v>0</v>
      </c>
      <c r="O641" s="208" t="s">
        <v>0</v>
      </c>
      <c r="P641" s="208" t="s">
        <v>0</v>
      </c>
      <c r="Q641" s="89" t="s">
        <v>0</v>
      </c>
      <c r="R641" s="108">
        <f>SUM(Tableau8[[#This Row],[Indicative
     /PPE]:[Autre]])</f>
        <v>0</v>
      </c>
      <c r="S641" s="110" t="s">
        <v>0</v>
      </c>
      <c r="T641" s="110" t="s">
        <v>0</v>
      </c>
      <c r="U641" s="110" t="s">
        <v>0</v>
      </c>
      <c r="V641" s="110" t="s">
        <v>0</v>
      </c>
      <c r="W641" s="110" t="s">
        <v>0</v>
      </c>
      <c r="X641" s="109">
        <f t="shared" si="46"/>
        <v>0</v>
      </c>
      <c r="Y641" s="110" t="s">
        <v>0</v>
      </c>
      <c r="Z641" s="110" t="s">
        <v>0</v>
      </c>
      <c r="AA641" s="110" t="s">
        <v>0</v>
      </c>
      <c r="AB641" s="109" t="s">
        <v>0</v>
      </c>
      <c r="AC641" s="110" t="s">
        <v>0</v>
      </c>
      <c r="AD641" s="110" t="s">
        <v>0</v>
      </c>
      <c r="AE641" s="110" t="s">
        <v>0</v>
      </c>
      <c r="AF641" s="155">
        <f t="shared" si="47"/>
        <v>0</v>
      </c>
      <c r="AG641" s="92"/>
      <c r="AH641" s="111">
        <v>29000</v>
      </c>
      <c r="AI641" s="111">
        <v>0</v>
      </c>
      <c r="AJ641" s="111">
        <v>0</v>
      </c>
      <c r="AK641" s="111">
        <f>SUM(Tableau8[[#This Row],[Terrain
(a)]:[Construction
(b)]])</f>
        <v>0</v>
      </c>
      <c r="AL641" s="95"/>
      <c r="AM641" s="147" t="s">
        <v>1280</v>
      </c>
      <c r="AN641" s="157" t="s">
        <v>421</v>
      </c>
      <c r="AO641" s="97">
        <v>40451</v>
      </c>
      <c r="AP641" s="158" t="s">
        <v>0</v>
      </c>
      <c r="AQ641" s="113" t="s">
        <v>0</v>
      </c>
      <c r="AR641" s="100"/>
      <c r="AS641" s="101"/>
      <c r="AT641" s="102"/>
      <c r="AU641" s="103"/>
      <c r="AV641" s="104"/>
      <c r="AW641" s="105"/>
      <c r="AX641" s="106"/>
      <c r="AY641" s="106"/>
      <c r="AZ641" s="106"/>
      <c r="BA641" s="106"/>
      <c r="BB641" s="103"/>
      <c r="BC641" s="106"/>
      <c r="BD641" s="106"/>
      <c r="BE641" s="106"/>
      <c r="BF641" s="106"/>
      <c r="BG641" s="106"/>
      <c r="BH641" s="106"/>
      <c r="BI641" s="106"/>
    </row>
    <row r="642" spans="1:61" ht="13.5" hidden="1" customHeight="1" thickBot="1" x14ac:dyDescent="0.25">
      <c r="A642" s="82"/>
      <c r="B642" s="83"/>
      <c r="C642" s="153" t="s">
        <v>1293</v>
      </c>
      <c r="D642" s="153" t="s">
        <v>71</v>
      </c>
      <c r="E642" s="85" t="s">
        <v>1294</v>
      </c>
      <c r="F642" s="85" t="s">
        <v>1298</v>
      </c>
      <c r="G642" s="86">
        <v>18169</v>
      </c>
      <c r="H642" s="153" t="s">
        <v>218</v>
      </c>
      <c r="I642" s="157" t="s">
        <v>219</v>
      </c>
      <c r="J642" s="86">
        <v>4</v>
      </c>
      <c r="K642" s="154" t="s">
        <v>0</v>
      </c>
      <c r="L642" s="88"/>
      <c r="M642" s="89" t="s">
        <v>0</v>
      </c>
      <c r="N642" s="208" t="s">
        <v>0</v>
      </c>
      <c r="O642" s="208" t="s">
        <v>0</v>
      </c>
      <c r="P642" s="208" t="s">
        <v>0</v>
      </c>
      <c r="Q642" s="89" t="s">
        <v>0</v>
      </c>
      <c r="R642" s="108">
        <f>SUM(Tableau8[[#This Row],[Indicative
     /PPE]:[Autre]])</f>
        <v>0</v>
      </c>
      <c r="S642" s="110" t="s">
        <v>0</v>
      </c>
      <c r="T642" s="110" t="s">
        <v>0</v>
      </c>
      <c r="U642" s="110" t="s">
        <v>0</v>
      </c>
      <c r="V642" s="110" t="s">
        <v>0</v>
      </c>
      <c r="W642" s="110" t="s">
        <v>0</v>
      </c>
      <c r="X642" s="109">
        <f t="shared" si="46"/>
        <v>0</v>
      </c>
      <c r="Y642" s="110" t="s">
        <v>0</v>
      </c>
      <c r="Z642" s="110" t="s">
        <v>0</v>
      </c>
      <c r="AA642" s="110" t="s">
        <v>0</v>
      </c>
      <c r="AB642" s="109" t="s">
        <v>0</v>
      </c>
      <c r="AC642" s="110" t="s">
        <v>0</v>
      </c>
      <c r="AD642" s="110" t="s">
        <v>0</v>
      </c>
      <c r="AE642" s="110" t="s">
        <v>0</v>
      </c>
      <c r="AF642" s="155">
        <f t="shared" si="47"/>
        <v>0</v>
      </c>
      <c r="AG642" s="92"/>
      <c r="AH642" s="111">
        <v>29000</v>
      </c>
      <c r="AI642" s="111">
        <v>0</v>
      </c>
      <c r="AJ642" s="111">
        <v>0</v>
      </c>
      <c r="AK642" s="111">
        <f>SUM(Tableau8[[#This Row],[Terrain
(a)]:[Construction
(b)]])</f>
        <v>0</v>
      </c>
      <c r="AL642" s="95"/>
      <c r="AM642" s="147" t="s">
        <v>1299</v>
      </c>
      <c r="AN642" s="157" t="s">
        <v>421</v>
      </c>
      <c r="AO642" s="97">
        <v>40536</v>
      </c>
      <c r="AP642" s="158" t="s">
        <v>0</v>
      </c>
      <c r="AQ642" s="113" t="s">
        <v>0</v>
      </c>
      <c r="AR642" s="100"/>
      <c r="AS642" s="101"/>
      <c r="AT642" s="102"/>
      <c r="AU642" s="103"/>
      <c r="AV642" s="104"/>
      <c r="AW642" s="105"/>
      <c r="AX642" s="106"/>
      <c r="AY642" s="106"/>
      <c r="AZ642" s="106"/>
      <c r="BA642" s="106"/>
      <c r="BB642" s="103"/>
      <c r="BC642" s="106"/>
      <c r="BD642" s="106"/>
      <c r="BE642" s="106"/>
      <c r="BF642" s="106"/>
      <c r="BG642" s="106"/>
      <c r="BH642" s="106"/>
      <c r="BI642" s="106"/>
    </row>
    <row r="643" spans="1:61" ht="13.5" hidden="1" customHeight="1" thickBot="1" x14ac:dyDescent="0.25">
      <c r="A643" s="82"/>
      <c r="B643" s="83"/>
      <c r="C643" s="153" t="s">
        <v>1293</v>
      </c>
      <c r="D643" s="153" t="s">
        <v>71</v>
      </c>
      <c r="E643" s="85" t="s">
        <v>1294</v>
      </c>
      <c r="F643" s="85" t="s">
        <v>1300</v>
      </c>
      <c r="G643" s="86">
        <v>18170</v>
      </c>
      <c r="H643" s="153" t="s">
        <v>630</v>
      </c>
      <c r="I643" s="157" t="s">
        <v>219</v>
      </c>
      <c r="J643" s="86">
        <v>5</v>
      </c>
      <c r="K643" s="154" t="s">
        <v>0</v>
      </c>
      <c r="L643" s="88"/>
      <c r="M643" s="89" t="s">
        <v>0</v>
      </c>
      <c r="N643" s="208" t="s">
        <v>0</v>
      </c>
      <c r="O643" s="208" t="s">
        <v>0</v>
      </c>
      <c r="P643" s="208" t="s">
        <v>0</v>
      </c>
      <c r="Q643" s="89" t="s">
        <v>0</v>
      </c>
      <c r="R643" s="108">
        <f>SUM(Tableau8[[#This Row],[Indicative
     /PPE]:[Autre]])</f>
        <v>0</v>
      </c>
      <c r="S643" s="110" t="s">
        <v>0</v>
      </c>
      <c r="T643" s="110" t="s">
        <v>0</v>
      </c>
      <c r="U643" s="110" t="s">
        <v>0</v>
      </c>
      <c r="V643" s="110" t="s">
        <v>0</v>
      </c>
      <c r="W643" s="110" t="s">
        <v>0</v>
      </c>
      <c r="X643" s="109">
        <f t="shared" si="46"/>
        <v>0</v>
      </c>
      <c r="Y643" s="110" t="s">
        <v>0</v>
      </c>
      <c r="Z643" s="110" t="s">
        <v>0</v>
      </c>
      <c r="AA643" s="110" t="s">
        <v>0</v>
      </c>
      <c r="AB643" s="109" t="s">
        <v>0</v>
      </c>
      <c r="AC643" s="110" t="s">
        <v>0</v>
      </c>
      <c r="AD643" s="110" t="s">
        <v>0</v>
      </c>
      <c r="AE643" s="110" t="s">
        <v>0</v>
      </c>
      <c r="AF643" s="155">
        <f t="shared" si="47"/>
        <v>0</v>
      </c>
      <c r="AG643" s="92"/>
      <c r="AH643" s="111">
        <v>30000</v>
      </c>
      <c r="AI643" s="111">
        <v>0</v>
      </c>
      <c r="AJ643" s="111">
        <v>0</v>
      </c>
      <c r="AK643" s="111">
        <f>SUM(Tableau8[[#This Row],[Terrain
(a)]:[Construction
(b)]])</f>
        <v>0</v>
      </c>
      <c r="AL643" s="95"/>
      <c r="AM643" s="147" t="s">
        <v>1299</v>
      </c>
      <c r="AN643" s="157" t="s">
        <v>421</v>
      </c>
      <c r="AO643" s="97">
        <v>40536</v>
      </c>
      <c r="AP643" s="158" t="s">
        <v>0</v>
      </c>
      <c r="AQ643" s="113" t="s">
        <v>0</v>
      </c>
      <c r="AR643" s="100"/>
      <c r="AS643" s="101"/>
      <c r="AT643" s="102"/>
      <c r="AU643" s="103"/>
      <c r="AV643" s="104"/>
      <c r="AW643" s="105"/>
      <c r="AX643" s="106"/>
      <c r="AY643" s="106"/>
      <c r="AZ643" s="106"/>
      <c r="BA643" s="106"/>
      <c r="BB643" s="103"/>
      <c r="BC643" s="106"/>
      <c r="BD643" s="106"/>
      <c r="BE643" s="106"/>
      <c r="BF643" s="106"/>
      <c r="BG643" s="106"/>
      <c r="BH643" s="106"/>
      <c r="BI643" s="106"/>
    </row>
    <row r="644" spans="1:61" ht="13.5" hidden="1" customHeight="1" thickBot="1" x14ac:dyDescent="0.25">
      <c r="A644" s="82"/>
      <c r="B644" s="83"/>
      <c r="C644" s="153" t="s">
        <v>1293</v>
      </c>
      <c r="D644" s="153" t="s">
        <v>71</v>
      </c>
      <c r="E644" s="85" t="s">
        <v>1294</v>
      </c>
      <c r="F644" s="85" t="s">
        <v>1301</v>
      </c>
      <c r="G644" s="86">
        <v>18171</v>
      </c>
      <c r="H644" s="153" t="s">
        <v>218</v>
      </c>
      <c r="I644" s="157" t="s">
        <v>219</v>
      </c>
      <c r="J644" s="86">
        <v>6</v>
      </c>
      <c r="K644" s="154" t="s">
        <v>0</v>
      </c>
      <c r="L644" s="88"/>
      <c r="M644" s="89" t="s">
        <v>0</v>
      </c>
      <c r="N644" s="208" t="s">
        <v>0</v>
      </c>
      <c r="O644" s="208" t="s">
        <v>0</v>
      </c>
      <c r="P644" s="208" t="s">
        <v>0</v>
      </c>
      <c r="Q644" s="89" t="s">
        <v>0</v>
      </c>
      <c r="R644" s="108">
        <f>SUM(Tableau8[[#This Row],[Indicative
     /PPE]:[Autre]])</f>
        <v>0</v>
      </c>
      <c r="S644" s="110" t="s">
        <v>0</v>
      </c>
      <c r="T644" s="110" t="s">
        <v>0</v>
      </c>
      <c r="U644" s="110" t="s">
        <v>0</v>
      </c>
      <c r="V644" s="110" t="s">
        <v>0</v>
      </c>
      <c r="W644" s="110" t="s">
        <v>0</v>
      </c>
      <c r="X644" s="109">
        <f t="shared" si="46"/>
        <v>0</v>
      </c>
      <c r="Y644" s="110" t="s">
        <v>0</v>
      </c>
      <c r="Z644" s="110" t="s">
        <v>0</v>
      </c>
      <c r="AA644" s="110" t="s">
        <v>0</v>
      </c>
      <c r="AB644" s="109" t="s">
        <v>0</v>
      </c>
      <c r="AC644" s="110" t="s">
        <v>0</v>
      </c>
      <c r="AD644" s="110" t="s">
        <v>0</v>
      </c>
      <c r="AE644" s="110" t="s">
        <v>0</v>
      </c>
      <c r="AF644" s="155">
        <f t="shared" si="47"/>
        <v>0</v>
      </c>
      <c r="AG644" s="92"/>
      <c r="AH644" s="111">
        <v>28000</v>
      </c>
      <c r="AI644" s="111">
        <v>0</v>
      </c>
      <c r="AJ644" s="111">
        <v>0</v>
      </c>
      <c r="AK644" s="111">
        <f>SUM(Tableau8[[#This Row],[Terrain
(a)]:[Construction
(b)]])</f>
        <v>0</v>
      </c>
      <c r="AL644" s="95"/>
      <c r="AM644" s="147" t="s">
        <v>1302</v>
      </c>
      <c r="AN644" s="157" t="s">
        <v>421</v>
      </c>
      <c r="AO644" s="97">
        <v>40603</v>
      </c>
      <c r="AP644" s="158" t="s">
        <v>0</v>
      </c>
      <c r="AQ644" s="113" t="s">
        <v>0</v>
      </c>
      <c r="AR644" s="100"/>
      <c r="AS644" s="101"/>
      <c r="AT644" s="102"/>
      <c r="AU644" s="103"/>
      <c r="AV644" s="104"/>
      <c r="AW644" s="105"/>
      <c r="AX644" s="106"/>
      <c r="AY644" s="106"/>
      <c r="AZ644" s="106"/>
      <c r="BA644" s="106"/>
      <c r="BB644" s="103"/>
      <c r="BC644" s="106"/>
      <c r="BD644" s="106"/>
      <c r="BE644" s="106"/>
      <c r="BF644" s="106"/>
      <c r="BG644" s="106"/>
      <c r="BH644" s="106"/>
      <c r="BI644" s="106"/>
    </row>
    <row r="645" spans="1:61" ht="13.5" hidden="1" customHeight="1" thickBot="1" x14ac:dyDescent="0.25">
      <c r="A645" s="82"/>
      <c r="B645" s="83"/>
      <c r="C645" s="153" t="s">
        <v>1293</v>
      </c>
      <c r="D645" s="153" t="s">
        <v>71</v>
      </c>
      <c r="E645" s="85" t="s">
        <v>1294</v>
      </c>
      <c r="F645" s="85" t="s">
        <v>1303</v>
      </c>
      <c r="G645" s="86">
        <v>18172</v>
      </c>
      <c r="H645" s="153" t="s">
        <v>218</v>
      </c>
      <c r="I645" s="157" t="s">
        <v>219</v>
      </c>
      <c r="J645" s="86">
        <v>7</v>
      </c>
      <c r="K645" s="154" t="s">
        <v>0</v>
      </c>
      <c r="L645" s="88"/>
      <c r="M645" s="89" t="s">
        <v>0</v>
      </c>
      <c r="N645" s="208" t="s">
        <v>0</v>
      </c>
      <c r="O645" s="208" t="s">
        <v>0</v>
      </c>
      <c r="P645" s="208" t="s">
        <v>0</v>
      </c>
      <c r="Q645" s="89" t="s">
        <v>0</v>
      </c>
      <c r="R645" s="108">
        <f>SUM(Tableau8[[#This Row],[Indicative
     /PPE]:[Autre]])</f>
        <v>0</v>
      </c>
      <c r="S645" s="110" t="s">
        <v>0</v>
      </c>
      <c r="T645" s="110" t="s">
        <v>0</v>
      </c>
      <c r="U645" s="110" t="s">
        <v>0</v>
      </c>
      <c r="V645" s="110" t="s">
        <v>0</v>
      </c>
      <c r="W645" s="110" t="s">
        <v>0</v>
      </c>
      <c r="X645" s="109">
        <f t="shared" si="46"/>
        <v>0</v>
      </c>
      <c r="Y645" s="110" t="s">
        <v>0</v>
      </c>
      <c r="Z645" s="110" t="s">
        <v>0</v>
      </c>
      <c r="AA645" s="110" t="s">
        <v>0</v>
      </c>
      <c r="AB645" s="109" t="s">
        <v>0</v>
      </c>
      <c r="AC645" s="110" t="s">
        <v>0</v>
      </c>
      <c r="AD645" s="110" t="s">
        <v>0</v>
      </c>
      <c r="AE645" s="110" t="s">
        <v>0</v>
      </c>
      <c r="AF645" s="155">
        <f t="shared" si="47"/>
        <v>0</v>
      </c>
      <c r="AG645" s="92"/>
      <c r="AH645" s="111">
        <v>29000</v>
      </c>
      <c r="AI645" s="111">
        <v>0</v>
      </c>
      <c r="AJ645" s="111">
        <v>0</v>
      </c>
      <c r="AK645" s="111">
        <f>SUM(Tableau8[[#This Row],[Terrain
(a)]:[Construction
(b)]])</f>
        <v>0</v>
      </c>
      <c r="AL645" s="95"/>
      <c r="AM645" s="147" t="s">
        <v>1259</v>
      </c>
      <c r="AN645" s="157" t="s">
        <v>421</v>
      </c>
      <c r="AO645" s="97">
        <v>40724</v>
      </c>
      <c r="AP645" s="158" t="s">
        <v>0</v>
      </c>
      <c r="AQ645" s="113" t="s">
        <v>0</v>
      </c>
      <c r="AR645" s="100"/>
      <c r="AS645" s="101"/>
      <c r="AT645" s="102"/>
      <c r="AU645" s="103"/>
      <c r="AV645" s="104"/>
      <c r="AW645" s="105"/>
      <c r="AX645" s="106"/>
      <c r="AY645" s="106"/>
      <c r="AZ645" s="106"/>
      <c r="BA645" s="106"/>
      <c r="BB645" s="103"/>
      <c r="BC645" s="106"/>
      <c r="BD645" s="106"/>
      <c r="BE645" s="106"/>
      <c r="BF645" s="106"/>
      <c r="BG645" s="106"/>
      <c r="BH645" s="106"/>
      <c r="BI645" s="106"/>
    </row>
    <row r="646" spans="1:61" ht="13.5" hidden="1" customHeight="1" thickBot="1" x14ac:dyDescent="0.25">
      <c r="A646" s="82"/>
      <c r="B646" s="83"/>
      <c r="C646" s="153" t="s">
        <v>1293</v>
      </c>
      <c r="D646" s="153" t="s">
        <v>71</v>
      </c>
      <c r="E646" s="85" t="s">
        <v>1294</v>
      </c>
      <c r="F646" s="85" t="s">
        <v>1304</v>
      </c>
      <c r="G646" s="86">
        <v>18173</v>
      </c>
      <c r="H646" s="153" t="s">
        <v>218</v>
      </c>
      <c r="I646" s="157" t="s">
        <v>219</v>
      </c>
      <c r="J646" s="86">
        <v>8</v>
      </c>
      <c r="K646" s="154" t="s">
        <v>0</v>
      </c>
      <c r="L646" s="88"/>
      <c r="M646" s="89" t="s">
        <v>0</v>
      </c>
      <c r="N646" s="208" t="s">
        <v>0</v>
      </c>
      <c r="O646" s="208" t="s">
        <v>0</v>
      </c>
      <c r="P646" s="208" t="s">
        <v>0</v>
      </c>
      <c r="Q646" s="89" t="s">
        <v>0</v>
      </c>
      <c r="R646" s="108">
        <f>SUM(Tableau8[[#This Row],[Indicative
     /PPE]:[Autre]])</f>
        <v>0</v>
      </c>
      <c r="S646" s="110" t="s">
        <v>0</v>
      </c>
      <c r="T646" s="110" t="s">
        <v>0</v>
      </c>
      <c r="U646" s="110" t="s">
        <v>0</v>
      </c>
      <c r="V646" s="110" t="s">
        <v>0</v>
      </c>
      <c r="W646" s="110" t="s">
        <v>0</v>
      </c>
      <c r="X646" s="109">
        <f t="shared" ref="X646:X708" si="51">SUM(S646:W646)</f>
        <v>0</v>
      </c>
      <c r="Y646" s="110" t="s">
        <v>0</v>
      </c>
      <c r="Z646" s="110" t="s">
        <v>0</v>
      </c>
      <c r="AA646" s="110" t="s">
        <v>0</v>
      </c>
      <c r="AB646" s="109" t="s">
        <v>0</v>
      </c>
      <c r="AC646" s="110" t="s">
        <v>0</v>
      </c>
      <c r="AD646" s="110" t="s">
        <v>0</v>
      </c>
      <c r="AE646" s="110" t="s">
        <v>0</v>
      </c>
      <c r="AF646" s="155">
        <f t="shared" ref="AF646:AF709" si="52">SUM(AC646:AE646)</f>
        <v>0</v>
      </c>
      <c r="AG646" s="92"/>
      <c r="AH646" s="111">
        <v>29000</v>
      </c>
      <c r="AI646" s="111">
        <v>0</v>
      </c>
      <c r="AJ646" s="111">
        <v>0</v>
      </c>
      <c r="AK646" s="111">
        <f>SUM(Tableau8[[#This Row],[Terrain
(a)]:[Construction
(b)]])</f>
        <v>0</v>
      </c>
      <c r="AL646" s="95"/>
      <c r="AM646" s="147" t="s">
        <v>1305</v>
      </c>
      <c r="AN646" s="157" t="s">
        <v>421</v>
      </c>
      <c r="AO646" s="97">
        <v>40544</v>
      </c>
      <c r="AP646" s="158" t="s">
        <v>0</v>
      </c>
      <c r="AQ646" s="113" t="s">
        <v>0</v>
      </c>
      <c r="AR646" s="100"/>
      <c r="AS646" s="101"/>
      <c r="AT646" s="102"/>
      <c r="AU646" s="103"/>
      <c r="AV646" s="104"/>
      <c r="AW646" s="105"/>
      <c r="AX646" s="106"/>
      <c r="AY646" s="106"/>
      <c r="AZ646" s="106"/>
      <c r="BA646" s="106"/>
      <c r="BB646" s="103"/>
      <c r="BC646" s="106"/>
      <c r="BD646" s="106"/>
      <c r="BE646" s="106"/>
      <c r="BF646" s="106"/>
      <c r="BG646" s="106"/>
      <c r="BH646" s="106"/>
      <c r="BI646" s="106"/>
    </row>
    <row r="647" spans="1:61" ht="13.5" hidden="1" customHeight="1" thickBot="1" x14ac:dyDescent="0.25">
      <c r="A647" s="82"/>
      <c r="B647" s="83"/>
      <c r="C647" s="153" t="s">
        <v>1293</v>
      </c>
      <c r="D647" s="153" t="s">
        <v>71</v>
      </c>
      <c r="E647" s="85" t="s">
        <v>1294</v>
      </c>
      <c r="F647" s="85" t="s">
        <v>1306</v>
      </c>
      <c r="G647" s="86">
        <v>18174</v>
      </c>
      <c r="H647" s="153" t="s">
        <v>218</v>
      </c>
      <c r="I647" s="157" t="s">
        <v>219</v>
      </c>
      <c r="J647" s="86">
        <v>9</v>
      </c>
      <c r="K647" s="154" t="s">
        <v>0</v>
      </c>
      <c r="L647" s="88"/>
      <c r="M647" s="89" t="s">
        <v>0</v>
      </c>
      <c r="N647" s="208" t="s">
        <v>0</v>
      </c>
      <c r="O647" s="208" t="s">
        <v>0</v>
      </c>
      <c r="P647" s="208" t="s">
        <v>0</v>
      </c>
      <c r="Q647" s="89" t="s">
        <v>0</v>
      </c>
      <c r="R647" s="108">
        <f>SUM(Tableau8[[#This Row],[Indicative
     /PPE]:[Autre]])</f>
        <v>0</v>
      </c>
      <c r="S647" s="110" t="s">
        <v>0</v>
      </c>
      <c r="T647" s="110" t="s">
        <v>0</v>
      </c>
      <c r="U647" s="110" t="s">
        <v>0</v>
      </c>
      <c r="V647" s="110" t="s">
        <v>0</v>
      </c>
      <c r="W647" s="110" t="s">
        <v>0</v>
      </c>
      <c r="X647" s="109">
        <f t="shared" si="51"/>
        <v>0</v>
      </c>
      <c r="Y647" s="110" t="s">
        <v>0</v>
      </c>
      <c r="Z647" s="110" t="s">
        <v>0</v>
      </c>
      <c r="AA647" s="110" t="s">
        <v>0</v>
      </c>
      <c r="AB647" s="109" t="s">
        <v>0</v>
      </c>
      <c r="AC647" s="110" t="s">
        <v>0</v>
      </c>
      <c r="AD647" s="110" t="s">
        <v>0</v>
      </c>
      <c r="AE647" s="110" t="s">
        <v>0</v>
      </c>
      <c r="AF647" s="155">
        <f t="shared" si="52"/>
        <v>0</v>
      </c>
      <c r="AG647" s="92"/>
      <c r="AH647" s="111">
        <v>28000</v>
      </c>
      <c r="AI647" s="111">
        <v>0</v>
      </c>
      <c r="AJ647" s="111">
        <v>0</v>
      </c>
      <c r="AK647" s="111">
        <f>SUM(Tableau8[[#This Row],[Terrain
(a)]:[Construction
(b)]])</f>
        <v>0</v>
      </c>
      <c r="AL647" s="95"/>
      <c r="AM647" s="147" t="s">
        <v>1277</v>
      </c>
      <c r="AN647" s="157" t="s">
        <v>421</v>
      </c>
      <c r="AO647" s="97">
        <v>40451</v>
      </c>
      <c r="AP647" s="158" t="s">
        <v>0</v>
      </c>
      <c r="AQ647" s="113" t="s">
        <v>0</v>
      </c>
      <c r="AR647" s="100"/>
      <c r="AS647" s="101"/>
      <c r="AT647" s="102"/>
      <c r="AU647" s="103"/>
      <c r="AV647" s="104"/>
      <c r="AW647" s="105"/>
      <c r="AX647" s="106"/>
      <c r="AY647" s="106"/>
      <c r="AZ647" s="106"/>
      <c r="BA647" s="106"/>
      <c r="BB647" s="103"/>
      <c r="BC647" s="106"/>
      <c r="BD647" s="106"/>
      <c r="BE647" s="106"/>
      <c r="BF647" s="106"/>
      <c r="BG647" s="106"/>
      <c r="BH647" s="106"/>
      <c r="BI647" s="106"/>
    </row>
    <row r="648" spans="1:61" ht="13.5" hidden="1" customHeight="1" thickBot="1" x14ac:dyDescent="0.25">
      <c r="A648" s="82"/>
      <c r="B648" s="83"/>
      <c r="C648" s="153" t="s">
        <v>1293</v>
      </c>
      <c r="D648" s="153" t="s">
        <v>71</v>
      </c>
      <c r="E648" s="85" t="s">
        <v>1294</v>
      </c>
      <c r="F648" s="85" t="s">
        <v>1307</v>
      </c>
      <c r="G648" s="86">
        <v>18175</v>
      </c>
      <c r="H648" s="153" t="s">
        <v>218</v>
      </c>
      <c r="I648" s="157" t="s">
        <v>219</v>
      </c>
      <c r="J648" s="86">
        <v>10</v>
      </c>
      <c r="K648" s="154" t="s">
        <v>0</v>
      </c>
      <c r="L648" s="88"/>
      <c r="M648" s="89" t="s">
        <v>0</v>
      </c>
      <c r="N648" s="208" t="s">
        <v>0</v>
      </c>
      <c r="O648" s="208" t="s">
        <v>0</v>
      </c>
      <c r="P648" s="208" t="s">
        <v>0</v>
      </c>
      <c r="Q648" s="89" t="s">
        <v>0</v>
      </c>
      <c r="R648" s="108">
        <f>SUM(Tableau8[[#This Row],[Indicative
     /PPE]:[Autre]])</f>
        <v>0</v>
      </c>
      <c r="S648" s="110" t="s">
        <v>0</v>
      </c>
      <c r="T648" s="110" t="s">
        <v>0</v>
      </c>
      <c r="U648" s="110" t="s">
        <v>0</v>
      </c>
      <c r="V648" s="110" t="s">
        <v>0</v>
      </c>
      <c r="W648" s="110" t="s">
        <v>0</v>
      </c>
      <c r="X648" s="109">
        <f t="shared" si="51"/>
        <v>0</v>
      </c>
      <c r="Y648" s="110" t="s">
        <v>0</v>
      </c>
      <c r="Z648" s="110" t="s">
        <v>0</v>
      </c>
      <c r="AA648" s="110" t="s">
        <v>0</v>
      </c>
      <c r="AB648" s="109" t="s">
        <v>0</v>
      </c>
      <c r="AC648" s="110" t="s">
        <v>0</v>
      </c>
      <c r="AD648" s="110" t="s">
        <v>0</v>
      </c>
      <c r="AE648" s="110" t="s">
        <v>0</v>
      </c>
      <c r="AF648" s="155">
        <f t="shared" si="52"/>
        <v>0</v>
      </c>
      <c r="AG648" s="92"/>
      <c r="AH648" s="111">
        <v>28000</v>
      </c>
      <c r="AI648" s="111">
        <v>0</v>
      </c>
      <c r="AJ648" s="111">
        <v>0</v>
      </c>
      <c r="AK648" s="111">
        <f>SUM(Tableau8[[#This Row],[Terrain
(a)]:[Construction
(b)]])</f>
        <v>0</v>
      </c>
      <c r="AL648" s="95"/>
      <c r="AM648" s="147" t="s">
        <v>1308</v>
      </c>
      <c r="AN648" s="157" t="s">
        <v>421</v>
      </c>
      <c r="AO648" s="97">
        <v>40633</v>
      </c>
      <c r="AP648" s="158" t="s">
        <v>0</v>
      </c>
      <c r="AQ648" s="113" t="s">
        <v>0</v>
      </c>
      <c r="AR648" s="100"/>
      <c r="AS648" s="101"/>
      <c r="AT648" s="102"/>
      <c r="AU648" s="103"/>
      <c r="AV648" s="104"/>
      <c r="AW648" s="105"/>
      <c r="AX648" s="106"/>
      <c r="AY648" s="106"/>
      <c r="AZ648" s="106"/>
      <c r="BA648" s="106"/>
      <c r="BB648" s="103"/>
      <c r="BC648" s="106"/>
      <c r="BD648" s="106"/>
      <c r="BE648" s="106"/>
      <c r="BF648" s="106"/>
      <c r="BG648" s="106"/>
      <c r="BH648" s="106"/>
      <c r="BI648" s="106"/>
    </row>
    <row r="649" spans="1:61" ht="13.5" hidden="1" customHeight="1" thickBot="1" x14ac:dyDescent="0.25">
      <c r="A649" s="82"/>
      <c r="B649" s="83"/>
      <c r="C649" s="153" t="s">
        <v>1293</v>
      </c>
      <c r="D649" s="153" t="s">
        <v>71</v>
      </c>
      <c r="E649" s="85" t="s">
        <v>1294</v>
      </c>
      <c r="F649" s="85" t="s">
        <v>1309</v>
      </c>
      <c r="G649" s="86">
        <v>18176</v>
      </c>
      <c r="H649" s="153" t="s">
        <v>630</v>
      </c>
      <c r="I649" s="157" t="s">
        <v>219</v>
      </c>
      <c r="J649" s="86">
        <v>11</v>
      </c>
      <c r="K649" s="154" t="s">
        <v>0</v>
      </c>
      <c r="L649" s="88"/>
      <c r="M649" s="89" t="s">
        <v>0</v>
      </c>
      <c r="N649" s="208" t="s">
        <v>0</v>
      </c>
      <c r="O649" s="208" t="s">
        <v>0</v>
      </c>
      <c r="P649" s="208" t="s">
        <v>0</v>
      </c>
      <c r="Q649" s="89" t="s">
        <v>0</v>
      </c>
      <c r="R649" s="108">
        <f>SUM(Tableau8[[#This Row],[Indicative
     /PPE]:[Autre]])</f>
        <v>0</v>
      </c>
      <c r="S649" s="110" t="s">
        <v>0</v>
      </c>
      <c r="T649" s="110" t="s">
        <v>0</v>
      </c>
      <c r="U649" s="110" t="s">
        <v>0</v>
      </c>
      <c r="V649" s="110" t="s">
        <v>0</v>
      </c>
      <c r="W649" s="110" t="s">
        <v>0</v>
      </c>
      <c r="X649" s="109">
        <f t="shared" si="51"/>
        <v>0</v>
      </c>
      <c r="Y649" s="110" t="s">
        <v>0</v>
      </c>
      <c r="Z649" s="110" t="s">
        <v>0</v>
      </c>
      <c r="AA649" s="110" t="s">
        <v>0</v>
      </c>
      <c r="AB649" s="109" t="s">
        <v>0</v>
      </c>
      <c r="AC649" s="110" t="s">
        <v>0</v>
      </c>
      <c r="AD649" s="110" t="s">
        <v>0</v>
      </c>
      <c r="AE649" s="110" t="s">
        <v>0</v>
      </c>
      <c r="AF649" s="155">
        <f t="shared" si="52"/>
        <v>0</v>
      </c>
      <c r="AG649" s="92"/>
      <c r="AH649" s="111">
        <v>30000</v>
      </c>
      <c r="AI649" s="111">
        <v>0</v>
      </c>
      <c r="AJ649" s="111">
        <v>0</v>
      </c>
      <c r="AK649" s="111">
        <f>SUM(Tableau8[[#This Row],[Terrain
(a)]:[Construction
(b)]])</f>
        <v>0</v>
      </c>
      <c r="AL649" s="95"/>
      <c r="AM649" s="147" t="s">
        <v>1310</v>
      </c>
      <c r="AN649" s="157" t="s">
        <v>421</v>
      </c>
      <c r="AO649" s="97">
        <v>40633</v>
      </c>
      <c r="AP649" s="158" t="s">
        <v>0</v>
      </c>
      <c r="AQ649" s="113" t="s">
        <v>0</v>
      </c>
      <c r="AR649" s="100"/>
      <c r="AS649" s="101"/>
      <c r="AT649" s="102"/>
      <c r="AU649" s="103"/>
      <c r="AV649" s="104"/>
      <c r="AW649" s="105"/>
      <c r="AX649" s="106"/>
      <c r="AY649" s="106"/>
      <c r="AZ649" s="106"/>
      <c r="BA649" s="106"/>
      <c r="BB649" s="103"/>
      <c r="BC649" s="106"/>
      <c r="BD649" s="106"/>
      <c r="BE649" s="106"/>
      <c r="BF649" s="106"/>
      <c r="BG649" s="106"/>
      <c r="BH649" s="106"/>
      <c r="BI649" s="106"/>
    </row>
    <row r="650" spans="1:61" ht="13.5" hidden="1" customHeight="1" thickBot="1" x14ac:dyDescent="0.25">
      <c r="A650" s="82"/>
      <c r="B650" s="83"/>
      <c r="C650" s="153" t="s">
        <v>1293</v>
      </c>
      <c r="D650" s="153" t="s">
        <v>71</v>
      </c>
      <c r="E650" s="85" t="s">
        <v>1294</v>
      </c>
      <c r="F650" s="85" t="s">
        <v>1311</v>
      </c>
      <c r="G650" s="86">
        <v>18177</v>
      </c>
      <c r="H650" s="153" t="s">
        <v>218</v>
      </c>
      <c r="I650" s="157" t="s">
        <v>219</v>
      </c>
      <c r="J650" s="86">
        <v>12</v>
      </c>
      <c r="K650" s="154" t="s">
        <v>0</v>
      </c>
      <c r="L650" s="88"/>
      <c r="M650" s="89" t="s">
        <v>0</v>
      </c>
      <c r="N650" s="208" t="s">
        <v>0</v>
      </c>
      <c r="O650" s="208" t="s">
        <v>0</v>
      </c>
      <c r="P650" s="208" t="s">
        <v>0</v>
      </c>
      <c r="Q650" s="89" t="s">
        <v>0</v>
      </c>
      <c r="R650" s="108">
        <f>SUM(Tableau8[[#This Row],[Indicative
     /PPE]:[Autre]])</f>
        <v>0</v>
      </c>
      <c r="S650" s="110" t="s">
        <v>0</v>
      </c>
      <c r="T650" s="110" t="s">
        <v>0</v>
      </c>
      <c r="U650" s="110" t="s">
        <v>0</v>
      </c>
      <c r="V650" s="110" t="s">
        <v>0</v>
      </c>
      <c r="W650" s="110" t="s">
        <v>0</v>
      </c>
      <c r="X650" s="109">
        <f t="shared" si="51"/>
        <v>0</v>
      </c>
      <c r="Y650" s="110" t="s">
        <v>0</v>
      </c>
      <c r="Z650" s="110" t="s">
        <v>0</v>
      </c>
      <c r="AA650" s="110" t="s">
        <v>0</v>
      </c>
      <c r="AB650" s="109" t="s">
        <v>0</v>
      </c>
      <c r="AC650" s="110" t="s">
        <v>0</v>
      </c>
      <c r="AD650" s="110" t="s">
        <v>0</v>
      </c>
      <c r="AE650" s="110" t="s">
        <v>0</v>
      </c>
      <c r="AF650" s="155">
        <f t="shared" si="52"/>
        <v>0</v>
      </c>
      <c r="AG650" s="92"/>
      <c r="AH650" s="111">
        <v>28000</v>
      </c>
      <c r="AI650" s="111">
        <v>0</v>
      </c>
      <c r="AJ650" s="111">
        <v>0</v>
      </c>
      <c r="AK650" s="111">
        <f>SUM(Tableau8[[#This Row],[Terrain
(a)]:[Construction
(b)]])</f>
        <v>0</v>
      </c>
      <c r="AL650" s="95"/>
      <c r="AM650" s="147" t="s">
        <v>1256</v>
      </c>
      <c r="AN650" s="157" t="s">
        <v>421</v>
      </c>
      <c r="AO650" s="97">
        <v>40535</v>
      </c>
      <c r="AP650" s="158" t="s">
        <v>0</v>
      </c>
      <c r="AQ650" s="113" t="s">
        <v>0</v>
      </c>
      <c r="AR650" s="100"/>
      <c r="AS650" s="101"/>
      <c r="AT650" s="102"/>
      <c r="AU650" s="103"/>
      <c r="AV650" s="104"/>
      <c r="AW650" s="105"/>
      <c r="AX650" s="106"/>
      <c r="AY650" s="106"/>
      <c r="AZ650" s="106"/>
      <c r="BA650" s="106"/>
      <c r="BB650" s="103"/>
      <c r="BC650" s="106"/>
      <c r="BD650" s="106"/>
      <c r="BE650" s="106"/>
      <c r="BF650" s="106"/>
      <c r="BG650" s="106"/>
      <c r="BH650" s="106"/>
      <c r="BI650" s="106"/>
    </row>
    <row r="651" spans="1:61" ht="13.5" hidden="1" customHeight="1" thickBot="1" x14ac:dyDescent="0.25">
      <c r="A651" s="82"/>
      <c r="B651" s="83"/>
      <c r="C651" s="153" t="s">
        <v>1293</v>
      </c>
      <c r="D651" s="153" t="s">
        <v>71</v>
      </c>
      <c r="E651" s="85" t="s">
        <v>1294</v>
      </c>
      <c r="F651" s="85" t="s">
        <v>1312</v>
      </c>
      <c r="G651" s="86">
        <v>18178</v>
      </c>
      <c r="H651" s="153" t="s">
        <v>218</v>
      </c>
      <c r="I651" s="157" t="s">
        <v>219</v>
      </c>
      <c r="J651" s="86">
        <v>13</v>
      </c>
      <c r="K651" s="154" t="s">
        <v>0</v>
      </c>
      <c r="L651" s="88"/>
      <c r="M651" s="89" t="s">
        <v>0</v>
      </c>
      <c r="N651" s="208" t="s">
        <v>0</v>
      </c>
      <c r="O651" s="208" t="s">
        <v>0</v>
      </c>
      <c r="P651" s="208" t="s">
        <v>0</v>
      </c>
      <c r="Q651" s="89" t="s">
        <v>0</v>
      </c>
      <c r="R651" s="108">
        <f>SUM(Tableau8[[#This Row],[Indicative
     /PPE]:[Autre]])</f>
        <v>0</v>
      </c>
      <c r="S651" s="110" t="s">
        <v>0</v>
      </c>
      <c r="T651" s="110" t="s">
        <v>0</v>
      </c>
      <c r="U651" s="110" t="s">
        <v>0</v>
      </c>
      <c r="V651" s="110" t="s">
        <v>0</v>
      </c>
      <c r="W651" s="110" t="s">
        <v>0</v>
      </c>
      <c r="X651" s="109">
        <f t="shared" si="51"/>
        <v>0</v>
      </c>
      <c r="Y651" s="110" t="s">
        <v>0</v>
      </c>
      <c r="Z651" s="110" t="s">
        <v>0</v>
      </c>
      <c r="AA651" s="110" t="s">
        <v>0</v>
      </c>
      <c r="AB651" s="109" t="s">
        <v>0</v>
      </c>
      <c r="AC651" s="110" t="s">
        <v>0</v>
      </c>
      <c r="AD651" s="110" t="s">
        <v>0</v>
      </c>
      <c r="AE651" s="110" t="s">
        <v>0</v>
      </c>
      <c r="AF651" s="155">
        <f t="shared" si="52"/>
        <v>0</v>
      </c>
      <c r="AG651" s="92"/>
      <c r="AH651" s="111">
        <v>28000</v>
      </c>
      <c r="AI651" s="111">
        <v>0</v>
      </c>
      <c r="AJ651" s="111">
        <v>0</v>
      </c>
      <c r="AK651" s="111">
        <f>SUM(Tableau8[[#This Row],[Terrain
(a)]:[Construction
(b)]])</f>
        <v>0</v>
      </c>
      <c r="AL651" s="95"/>
      <c r="AM651" s="147" t="s">
        <v>1283</v>
      </c>
      <c r="AN651" s="157" t="s">
        <v>421</v>
      </c>
      <c r="AO651" s="97">
        <v>40482</v>
      </c>
      <c r="AP651" s="158" t="s">
        <v>0</v>
      </c>
      <c r="AQ651" s="113" t="s">
        <v>0</v>
      </c>
      <c r="AR651" s="100"/>
      <c r="AS651" s="101"/>
      <c r="AT651" s="102"/>
      <c r="AU651" s="103"/>
      <c r="AV651" s="104"/>
      <c r="AW651" s="105"/>
      <c r="AX651" s="106"/>
      <c r="AY651" s="106"/>
      <c r="AZ651" s="106"/>
      <c r="BA651" s="106"/>
      <c r="BB651" s="103"/>
      <c r="BC651" s="106"/>
      <c r="BD651" s="106"/>
      <c r="BE651" s="106"/>
      <c r="BF651" s="106"/>
      <c r="BG651" s="106"/>
      <c r="BH651" s="106"/>
      <c r="BI651" s="106"/>
    </row>
    <row r="652" spans="1:61" ht="13.5" hidden="1" customHeight="1" thickBot="1" x14ac:dyDescent="0.25">
      <c r="A652" s="82"/>
      <c r="B652" s="83"/>
      <c r="C652" s="153" t="s">
        <v>1293</v>
      </c>
      <c r="D652" s="153" t="s">
        <v>71</v>
      </c>
      <c r="E652" s="85" t="s">
        <v>1294</v>
      </c>
      <c r="F652" s="85" t="s">
        <v>1313</v>
      </c>
      <c r="G652" s="86">
        <v>18179</v>
      </c>
      <c r="H652" s="153" t="s">
        <v>218</v>
      </c>
      <c r="I652" s="157" t="s">
        <v>219</v>
      </c>
      <c r="J652" s="86">
        <v>14</v>
      </c>
      <c r="K652" s="154" t="s">
        <v>0</v>
      </c>
      <c r="L652" s="88"/>
      <c r="M652" s="89" t="s">
        <v>0</v>
      </c>
      <c r="N652" s="208" t="s">
        <v>0</v>
      </c>
      <c r="O652" s="208" t="s">
        <v>0</v>
      </c>
      <c r="P652" s="208" t="s">
        <v>0</v>
      </c>
      <c r="Q652" s="89" t="s">
        <v>0</v>
      </c>
      <c r="R652" s="108">
        <f>SUM(Tableau8[[#This Row],[Indicative
     /PPE]:[Autre]])</f>
        <v>0</v>
      </c>
      <c r="S652" s="110" t="s">
        <v>0</v>
      </c>
      <c r="T652" s="110" t="s">
        <v>0</v>
      </c>
      <c r="U652" s="110" t="s">
        <v>0</v>
      </c>
      <c r="V652" s="110" t="s">
        <v>0</v>
      </c>
      <c r="W652" s="110" t="s">
        <v>0</v>
      </c>
      <c r="X652" s="109">
        <f t="shared" si="51"/>
        <v>0</v>
      </c>
      <c r="Y652" s="110" t="s">
        <v>0</v>
      </c>
      <c r="Z652" s="110" t="s">
        <v>0</v>
      </c>
      <c r="AA652" s="110" t="s">
        <v>0</v>
      </c>
      <c r="AB652" s="109" t="s">
        <v>0</v>
      </c>
      <c r="AC652" s="110" t="s">
        <v>0</v>
      </c>
      <c r="AD652" s="110" t="s">
        <v>0</v>
      </c>
      <c r="AE652" s="110" t="s">
        <v>0</v>
      </c>
      <c r="AF652" s="155">
        <f t="shared" si="52"/>
        <v>0</v>
      </c>
      <c r="AG652" s="92"/>
      <c r="AH652" s="111">
        <v>28000</v>
      </c>
      <c r="AI652" s="111">
        <v>0</v>
      </c>
      <c r="AJ652" s="111">
        <v>0</v>
      </c>
      <c r="AK652" s="111">
        <f>SUM(Tableau8[[#This Row],[Terrain
(a)]:[Construction
(b)]])</f>
        <v>0</v>
      </c>
      <c r="AL652" s="95"/>
      <c r="AM652" s="147" t="s">
        <v>1314</v>
      </c>
      <c r="AN652" s="157" t="s">
        <v>421</v>
      </c>
      <c r="AO652" s="97">
        <v>40633</v>
      </c>
      <c r="AP652" s="158" t="s">
        <v>0</v>
      </c>
      <c r="AQ652" s="113" t="s">
        <v>0</v>
      </c>
      <c r="AR652" s="100"/>
      <c r="AS652" s="101"/>
      <c r="AT652" s="102"/>
      <c r="AU652" s="103"/>
      <c r="AV652" s="104"/>
      <c r="AW652" s="105"/>
      <c r="AX652" s="106"/>
      <c r="AY652" s="106"/>
      <c r="AZ652" s="106"/>
      <c r="BA652" s="106"/>
      <c r="BB652" s="103"/>
      <c r="BC652" s="106"/>
      <c r="BD652" s="106"/>
      <c r="BE652" s="106"/>
      <c r="BF652" s="106"/>
      <c r="BG652" s="106"/>
      <c r="BH652" s="106"/>
      <c r="BI652" s="106"/>
    </row>
    <row r="653" spans="1:61" ht="13.5" hidden="1" customHeight="1" thickBot="1" x14ac:dyDescent="0.25">
      <c r="A653" s="82"/>
      <c r="B653" s="83"/>
      <c r="C653" s="153" t="s">
        <v>1293</v>
      </c>
      <c r="D653" s="153" t="s">
        <v>71</v>
      </c>
      <c r="E653" s="85" t="s">
        <v>1294</v>
      </c>
      <c r="F653" s="85" t="s">
        <v>1315</v>
      </c>
      <c r="G653" s="86">
        <v>18180</v>
      </c>
      <c r="H653" s="153" t="s">
        <v>218</v>
      </c>
      <c r="I653" s="157" t="s">
        <v>219</v>
      </c>
      <c r="J653" s="86">
        <v>15</v>
      </c>
      <c r="K653" s="154" t="s">
        <v>0</v>
      </c>
      <c r="L653" s="88"/>
      <c r="M653" s="89" t="s">
        <v>0</v>
      </c>
      <c r="N653" s="208" t="s">
        <v>0</v>
      </c>
      <c r="O653" s="208" t="s">
        <v>0</v>
      </c>
      <c r="P653" s="208" t="s">
        <v>0</v>
      </c>
      <c r="Q653" s="89" t="s">
        <v>0</v>
      </c>
      <c r="R653" s="108">
        <f>SUM(Tableau8[[#This Row],[Indicative
     /PPE]:[Autre]])</f>
        <v>0</v>
      </c>
      <c r="S653" s="110" t="s">
        <v>0</v>
      </c>
      <c r="T653" s="110" t="s">
        <v>0</v>
      </c>
      <c r="U653" s="110" t="s">
        <v>0</v>
      </c>
      <c r="V653" s="110" t="s">
        <v>0</v>
      </c>
      <c r="W653" s="110" t="s">
        <v>0</v>
      </c>
      <c r="X653" s="109">
        <f t="shared" si="51"/>
        <v>0</v>
      </c>
      <c r="Y653" s="110" t="s">
        <v>0</v>
      </c>
      <c r="Z653" s="110" t="s">
        <v>0</v>
      </c>
      <c r="AA653" s="110" t="s">
        <v>0</v>
      </c>
      <c r="AB653" s="109" t="s">
        <v>0</v>
      </c>
      <c r="AC653" s="110" t="s">
        <v>0</v>
      </c>
      <c r="AD653" s="110" t="s">
        <v>0</v>
      </c>
      <c r="AE653" s="110" t="s">
        <v>0</v>
      </c>
      <c r="AF653" s="155">
        <f t="shared" si="52"/>
        <v>0</v>
      </c>
      <c r="AG653" s="92"/>
      <c r="AH653" s="111">
        <v>28000</v>
      </c>
      <c r="AI653" s="111">
        <v>0</v>
      </c>
      <c r="AJ653" s="111">
        <v>0</v>
      </c>
      <c r="AK653" s="111">
        <f>SUM(Tableau8[[#This Row],[Terrain
(a)]:[Construction
(b)]])</f>
        <v>0</v>
      </c>
      <c r="AL653" s="95"/>
      <c r="AM653" s="147" t="s">
        <v>1316</v>
      </c>
      <c r="AN653" s="157" t="s">
        <v>421</v>
      </c>
      <c r="AO653" s="97">
        <v>40694</v>
      </c>
      <c r="AP653" s="158" t="s">
        <v>0</v>
      </c>
      <c r="AQ653" s="113" t="s">
        <v>0</v>
      </c>
      <c r="AR653" s="100"/>
      <c r="AS653" s="101"/>
      <c r="AT653" s="102"/>
      <c r="AU653" s="103"/>
      <c r="AV653" s="104"/>
      <c r="AW653" s="105"/>
      <c r="AX653" s="106"/>
      <c r="AY653" s="106"/>
      <c r="AZ653" s="106"/>
      <c r="BA653" s="106"/>
      <c r="BB653" s="103"/>
      <c r="BC653" s="106"/>
      <c r="BD653" s="106"/>
      <c r="BE653" s="106"/>
      <c r="BF653" s="106"/>
      <c r="BG653" s="106"/>
      <c r="BH653" s="106"/>
      <c r="BI653" s="106"/>
    </row>
    <row r="654" spans="1:61" ht="13.5" hidden="1" customHeight="1" thickBot="1" x14ac:dyDescent="0.25">
      <c r="A654" s="82"/>
      <c r="B654" s="83"/>
      <c r="C654" s="153" t="s">
        <v>1293</v>
      </c>
      <c r="D654" s="153" t="s">
        <v>71</v>
      </c>
      <c r="E654" s="85" t="s">
        <v>1294</v>
      </c>
      <c r="F654" s="85" t="s">
        <v>1317</v>
      </c>
      <c r="G654" s="86">
        <v>18181</v>
      </c>
      <c r="H654" s="153" t="s">
        <v>218</v>
      </c>
      <c r="I654" s="157" t="s">
        <v>219</v>
      </c>
      <c r="J654" s="86">
        <v>16</v>
      </c>
      <c r="K654" s="154" t="s">
        <v>0</v>
      </c>
      <c r="L654" s="88"/>
      <c r="M654" s="89" t="s">
        <v>0</v>
      </c>
      <c r="N654" s="208" t="s">
        <v>0</v>
      </c>
      <c r="O654" s="208" t="s">
        <v>0</v>
      </c>
      <c r="P654" s="208" t="s">
        <v>0</v>
      </c>
      <c r="Q654" s="89" t="s">
        <v>0</v>
      </c>
      <c r="R654" s="108">
        <f>SUM(Tableau8[[#This Row],[Indicative
     /PPE]:[Autre]])</f>
        <v>0</v>
      </c>
      <c r="S654" s="110" t="s">
        <v>0</v>
      </c>
      <c r="T654" s="110" t="s">
        <v>0</v>
      </c>
      <c r="U654" s="110" t="s">
        <v>0</v>
      </c>
      <c r="V654" s="110" t="s">
        <v>0</v>
      </c>
      <c r="W654" s="110" t="s">
        <v>0</v>
      </c>
      <c r="X654" s="109">
        <f t="shared" si="51"/>
        <v>0</v>
      </c>
      <c r="Y654" s="110" t="s">
        <v>0</v>
      </c>
      <c r="Z654" s="110" t="s">
        <v>0</v>
      </c>
      <c r="AA654" s="110" t="s">
        <v>0</v>
      </c>
      <c r="AB654" s="109" t="s">
        <v>0</v>
      </c>
      <c r="AC654" s="110" t="s">
        <v>0</v>
      </c>
      <c r="AD654" s="110" t="s">
        <v>0</v>
      </c>
      <c r="AE654" s="110" t="s">
        <v>0</v>
      </c>
      <c r="AF654" s="155">
        <f t="shared" si="52"/>
        <v>0</v>
      </c>
      <c r="AG654" s="92"/>
      <c r="AH654" s="111">
        <v>28000</v>
      </c>
      <c r="AI654" s="111">
        <v>0</v>
      </c>
      <c r="AJ654" s="111">
        <v>0</v>
      </c>
      <c r="AK654" s="111">
        <f>SUM(Tableau8[[#This Row],[Terrain
(a)]:[Construction
(b)]])</f>
        <v>0</v>
      </c>
      <c r="AL654" s="95"/>
      <c r="AM654" s="147" t="s">
        <v>1274</v>
      </c>
      <c r="AN654" s="157" t="s">
        <v>421</v>
      </c>
      <c r="AO654" s="97">
        <v>40694</v>
      </c>
      <c r="AP654" s="158" t="s">
        <v>0</v>
      </c>
      <c r="AQ654" s="113" t="s">
        <v>0</v>
      </c>
      <c r="AR654" s="100"/>
      <c r="AS654" s="101"/>
      <c r="AT654" s="102"/>
      <c r="AU654" s="103"/>
      <c r="AV654" s="104"/>
      <c r="AW654" s="105"/>
      <c r="AX654" s="106"/>
      <c r="AY654" s="106"/>
      <c r="AZ654" s="106"/>
      <c r="BA654" s="106"/>
      <c r="BB654" s="103"/>
      <c r="BC654" s="106"/>
      <c r="BD654" s="106"/>
      <c r="BE654" s="106"/>
      <c r="BF654" s="106"/>
      <c r="BG654" s="106"/>
      <c r="BH654" s="106"/>
      <c r="BI654" s="106"/>
    </row>
    <row r="655" spans="1:61" ht="13.5" hidden="1" customHeight="1" thickBot="1" x14ac:dyDescent="0.25">
      <c r="A655" s="82"/>
      <c r="B655" s="83"/>
      <c r="C655" s="153" t="s">
        <v>1293</v>
      </c>
      <c r="D655" s="153" t="s">
        <v>71</v>
      </c>
      <c r="E655" s="85" t="s">
        <v>1294</v>
      </c>
      <c r="F655" s="85" t="s">
        <v>1318</v>
      </c>
      <c r="G655" s="86">
        <v>18182</v>
      </c>
      <c r="H655" s="153" t="s">
        <v>218</v>
      </c>
      <c r="I655" s="157" t="s">
        <v>219</v>
      </c>
      <c r="J655" s="86">
        <v>17</v>
      </c>
      <c r="K655" s="154" t="s">
        <v>0</v>
      </c>
      <c r="L655" s="88"/>
      <c r="M655" s="89" t="s">
        <v>0</v>
      </c>
      <c r="N655" s="208" t="s">
        <v>0</v>
      </c>
      <c r="O655" s="208" t="s">
        <v>0</v>
      </c>
      <c r="P655" s="208" t="s">
        <v>0</v>
      </c>
      <c r="Q655" s="89" t="s">
        <v>0</v>
      </c>
      <c r="R655" s="108">
        <f>SUM(Tableau8[[#This Row],[Indicative
     /PPE]:[Autre]])</f>
        <v>0</v>
      </c>
      <c r="S655" s="110" t="s">
        <v>0</v>
      </c>
      <c r="T655" s="110" t="s">
        <v>0</v>
      </c>
      <c r="U655" s="110" t="s">
        <v>0</v>
      </c>
      <c r="V655" s="110" t="s">
        <v>0</v>
      </c>
      <c r="W655" s="110" t="s">
        <v>0</v>
      </c>
      <c r="X655" s="109">
        <f t="shared" si="51"/>
        <v>0</v>
      </c>
      <c r="Y655" s="110" t="s">
        <v>0</v>
      </c>
      <c r="Z655" s="110" t="s">
        <v>0</v>
      </c>
      <c r="AA655" s="110" t="s">
        <v>0</v>
      </c>
      <c r="AB655" s="109" t="s">
        <v>0</v>
      </c>
      <c r="AC655" s="110" t="s">
        <v>0</v>
      </c>
      <c r="AD655" s="110" t="s">
        <v>0</v>
      </c>
      <c r="AE655" s="110" t="s">
        <v>0</v>
      </c>
      <c r="AF655" s="155">
        <f t="shared" si="52"/>
        <v>0</v>
      </c>
      <c r="AG655" s="92"/>
      <c r="AH655" s="111">
        <v>28000</v>
      </c>
      <c r="AI655" s="111">
        <v>0</v>
      </c>
      <c r="AJ655" s="111">
        <v>0</v>
      </c>
      <c r="AK655" s="111">
        <f>SUM(Tableau8[[#This Row],[Terrain
(a)]:[Construction
(b)]])</f>
        <v>0</v>
      </c>
      <c r="AL655" s="95"/>
      <c r="AM655" s="147" t="s">
        <v>1319</v>
      </c>
      <c r="AN655" s="157" t="s">
        <v>421</v>
      </c>
      <c r="AO655" s="97">
        <v>40816</v>
      </c>
      <c r="AP655" s="158" t="s">
        <v>0</v>
      </c>
      <c r="AQ655" s="113" t="s">
        <v>0</v>
      </c>
      <c r="AR655" s="100"/>
      <c r="AS655" s="101"/>
      <c r="AT655" s="102"/>
      <c r="AU655" s="103"/>
      <c r="AV655" s="104"/>
      <c r="AW655" s="105"/>
      <c r="AX655" s="106"/>
      <c r="AY655" s="106"/>
      <c r="AZ655" s="106"/>
      <c r="BA655" s="106"/>
      <c r="BB655" s="103"/>
      <c r="BC655" s="106"/>
      <c r="BD655" s="106"/>
      <c r="BE655" s="106"/>
      <c r="BF655" s="106"/>
      <c r="BG655" s="106"/>
      <c r="BH655" s="106"/>
      <c r="BI655" s="106"/>
    </row>
    <row r="656" spans="1:61" ht="13.5" hidden="1" customHeight="1" thickBot="1" x14ac:dyDescent="0.25">
      <c r="A656" s="82"/>
      <c r="B656" s="83"/>
      <c r="C656" s="153" t="s">
        <v>1293</v>
      </c>
      <c r="D656" s="153" t="s">
        <v>71</v>
      </c>
      <c r="E656" s="85" t="s">
        <v>1294</v>
      </c>
      <c r="F656" s="85" t="s">
        <v>1320</v>
      </c>
      <c r="G656" s="86">
        <v>18183</v>
      </c>
      <c r="H656" s="153" t="s">
        <v>218</v>
      </c>
      <c r="I656" s="157" t="s">
        <v>219</v>
      </c>
      <c r="J656" s="86">
        <v>18</v>
      </c>
      <c r="K656" s="154" t="s">
        <v>0</v>
      </c>
      <c r="L656" s="88"/>
      <c r="M656" s="89" t="s">
        <v>0</v>
      </c>
      <c r="N656" s="208" t="s">
        <v>0</v>
      </c>
      <c r="O656" s="208" t="s">
        <v>0</v>
      </c>
      <c r="P656" s="208" t="s">
        <v>0</v>
      </c>
      <c r="Q656" s="89" t="s">
        <v>0</v>
      </c>
      <c r="R656" s="108">
        <f>SUM(Tableau8[[#This Row],[Indicative
     /PPE]:[Autre]])</f>
        <v>0</v>
      </c>
      <c r="S656" s="110" t="s">
        <v>0</v>
      </c>
      <c r="T656" s="110" t="s">
        <v>0</v>
      </c>
      <c r="U656" s="110" t="s">
        <v>0</v>
      </c>
      <c r="V656" s="110" t="s">
        <v>0</v>
      </c>
      <c r="W656" s="110" t="s">
        <v>0</v>
      </c>
      <c r="X656" s="109">
        <f t="shared" si="51"/>
        <v>0</v>
      </c>
      <c r="Y656" s="110" t="s">
        <v>0</v>
      </c>
      <c r="Z656" s="110" t="s">
        <v>0</v>
      </c>
      <c r="AA656" s="110" t="s">
        <v>0</v>
      </c>
      <c r="AB656" s="109" t="s">
        <v>0</v>
      </c>
      <c r="AC656" s="110" t="s">
        <v>0</v>
      </c>
      <c r="AD656" s="110" t="s">
        <v>0</v>
      </c>
      <c r="AE656" s="110" t="s">
        <v>0</v>
      </c>
      <c r="AF656" s="155">
        <f t="shared" si="52"/>
        <v>0</v>
      </c>
      <c r="AG656" s="92"/>
      <c r="AH656" s="111">
        <v>28000</v>
      </c>
      <c r="AI656" s="111">
        <v>0</v>
      </c>
      <c r="AJ656" s="111">
        <v>0</v>
      </c>
      <c r="AK656" s="111">
        <f>SUM(Tableau8[[#This Row],[Terrain
(a)]:[Construction
(b)]])</f>
        <v>0</v>
      </c>
      <c r="AL656" s="95"/>
      <c r="AM656" s="147" t="s">
        <v>1271</v>
      </c>
      <c r="AN656" s="157" t="s">
        <v>421</v>
      </c>
      <c r="AO656" s="97">
        <v>40633</v>
      </c>
      <c r="AP656" s="158" t="s">
        <v>0</v>
      </c>
      <c r="AQ656" s="113" t="s">
        <v>0</v>
      </c>
      <c r="AR656" s="100"/>
      <c r="AS656" s="101"/>
      <c r="AT656" s="102"/>
      <c r="AU656" s="103"/>
      <c r="AV656" s="104"/>
      <c r="AW656" s="105"/>
      <c r="AX656" s="106"/>
      <c r="AY656" s="106"/>
      <c r="AZ656" s="106"/>
      <c r="BA656" s="106"/>
      <c r="BB656" s="103"/>
      <c r="BC656" s="106"/>
      <c r="BD656" s="106"/>
      <c r="BE656" s="106"/>
      <c r="BF656" s="106"/>
      <c r="BG656" s="106"/>
      <c r="BH656" s="106"/>
      <c r="BI656" s="106"/>
    </row>
    <row r="657" spans="1:61" ht="13.5" hidden="1" customHeight="1" thickBot="1" x14ac:dyDescent="0.25">
      <c r="A657" s="82"/>
      <c r="B657" s="83"/>
      <c r="C657" s="153" t="s">
        <v>1293</v>
      </c>
      <c r="D657" s="153" t="s">
        <v>71</v>
      </c>
      <c r="E657" s="85" t="s">
        <v>1294</v>
      </c>
      <c r="F657" s="85" t="s">
        <v>1321</v>
      </c>
      <c r="G657" s="86">
        <v>18184</v>
      </c>
      <c r="H657" s="153" t="s">
        <v>218</v>
      </c>
      <c r="I657" s="157" t="s">
        <v>219</v>
      </c>
      <c r="J657" s="86">
        <v>19</v>
      </c>
      <c r="K657" s="154" t="s">
        <v>0</v>
      </c>
      <c r="L657" s="88"/>
      <c r="M657" s="89" t="s">
        <v>0</v>
      </c>
      <c r="N657" s="208" t="s">
        <v>0</v>
      </c>
      <c r="O657" s="208" t="s">
        <v>0</v>
      </c>
      <c r="P657" s="208" t="s">
        <v>0</v>
      </c>
      <c r="Q657" s="89" t="s">
        <v>0</v>
      </c>
      <c r="R657" s="108">
        <f>SUM(Tableau8[[#This Row],[Indicative
     /PPE]:[Autre]])</f>
        <v>0</v>
      </c>
      <c r="S657" s="110" t="s">
        <v>0</v>
      </c>
      <c r="T657" s="110" t="s">
        <v>0</v>
      </c>
      <c r="U657" s="110" t="s">
        <v>0</v>
      </c>
      <c r="V657" s="110" t="s">
        <v>0</v>
      </c>
      <c r="W657" s="110" t="s">
        <v>0</v>
      </c>
      <c r="X657" s="109">
        <f t="shared" si="51"/>
        <v>0</v>
      </c>
      <c r="Y657" s="110" t="s">
        <v>0</v>
      </c>
      <c r="Z657" s="110" t="s">
        <v>0</v>
      </c>
      <c r="AA657" s="110" t="s">
        <v>0</v>
      </c>
      <c r="AB657" s="109" t="s">
        <v>0</v>
      </c>
      <c r="AC657" s="110" t="s">
        <v>0</v>
      </c>
      <c r="AD657" s="110" t="s">
        <v>0</v>
      </c>
      <c r="AE657" s="110" t="s">
        <v>0</v>
      </c>
      <c r="AF657" s="155">
        <f t="shared" si="52"/>
        <v>0</v>
      </c>
      <c r="AG657" s="92"/>
      <c r="AH657" s="111">
        <v>28000</v>
      </c>
      <c r="AI657" s="111">
        <v>0</v>
      </c>
      <c r="AJ657" s="111">
        <v>0</v>
      </c>
      <c r="AK657" s="111">
        <f>SUM(Tableau8[[#This Row],[Terrain
(a)]:[Construction
(b)]])</f>
        <v>0</v>
      </c>
      <c r="AL657" s="95"/>
      <c r="AM657" s="147" t="s">
        <v>1286</v>
      </c>
      <c r="AN657" s="157" t="s">
        <v>421</v>
      </c>
      <c r="AO657" s="97">
        <v>40451</v>
      </c>
      <c r="AP657" s="158" t="s">
        <v>0</v>
      </c>
      <c r="AQ657" s="113" t="s">
        <v>0</v>
      </c>
      <c r="AR657" s="100"/>
      <c r="AS657" s="101"/>
      <c r="AT657" s="102"/>
      <c r="AU657" s="103"/>
      <c r="AV657" s="104"/>
      <c r="AW657" s="105"/>
      <c r="AX657" s="106"/>
      <c r="AY657" s="106"/>
      <c r="AZ657" s="106"/>
      <c r="BA657" s="106"/>
      <c r="BB657" s="103"/>
      <c r="BC657" s="106"/>
      <c r="BD657" s="106"/>
      <c r="BE657" s="106"/>
      <c r="BF657" s="106"/>
      <c r="BG657" s="106"/>
      <c r="BH657" s="106"/>
      <c r="BI657" s="106"/>
    </row>
    <row r="658" spans="1:61" ht="13.5" hidden="1" customHeight="1" thickBot="1" x14ac:dyDescent="0.25">
      <c r="A658" s="82"/>
      <c r="B658" s="83"/>
      <c r="C658" s="153" t="s">
        <v>1293</v>
      </c>
      <c r="D658" s="153" t="s">
        <v>71</v>
      </c>
      <c r="E658" s="85" t="s">
        <v>1294</v>
      </c>
      <c r="F658" s="85" t="s">
        <v>1322</v>
      </c>
      <c r="G658" s="86">
        <v>18185</v>
      </c>
      <c r="H658" s="153" t="s">
        <v>218</v>
      </c>
      <c r="I658" s="157" t="s">
        <v>219</v>
      </c>
      <c r="J658" s="86">
        <v>20</v>
      </c>
      <c r="K658" s="154" t="s">
        <v>0</v>
      </c>
      <c r="L658" s="88"/>
      <c r="M658" s="89" t="s">
        <v>0</v>
      </c>
      <c r="N658" s="208" t="s">
        <v>0</v>
      </c>
      <c r="O658" s="208" t="s">
        <v>0</v>
      </c>
      <c r="P658" s="208" t="s">
        <v>0</v>
      </c>
      <c r="Q658" s="89" t="s">
        <v>0</v>
      </c>
      <c r="R658" s="108">
        <f>SUM(Tableau8[[#This Row],[Indicative
     /PPE]:[Autre]])</f>
        <v>0</v>
      </c>
      <c r="S658" s="110" t="s">
        <v>0</v>
      </c>
      <c r="T658" s="110" t="s">
        <v>0</v>
      </c>
      <c r="U658" s="110" t="s">
        <v>0</v>
      </c>
      <c r="V658" s="110" t="s">
        <v>0</v>
      </c>
      <c r="W658" s="110" t="s">
        <v>0</v>
      </c>
      <c r="X658" s="109">
        <f t="shared" si="51"/>
        <v>0</v>
      </c>
      <c r="Y658" s="110" t="s">
        <v>0</v>
      </c>
      <c r="Z658" s="110" t="s">
        <v>0</v>
      </c>
      <c r="AA658" s="110" t="s">
        <v>0</v>
      </c>
      <c r="AB658" s="109" t="s">
        <v>0</v>
      </c>
      <c r="AC658" s="110" t="s">
        <v>0</v>
      </c>
      <c r="AD658" s="110" t="s">
        <v>0</v>
      </c>
      <c r="AE658" s="110" t="s">
        <v>0</v>
      </c>
      <c r="AF658" s="155">
        <f t="shared" si="52"/>
        <v>0</v>
      </c>
      <c r="AG658" s="92"/>
      <c r="AH658" s="111">
        <v>28000</v>
      </c>
      <c r="AI658" s="111">
        <v>0</v>
      </c>
      <c r="AJ658" s="111">
        <v>0</v>
      </c>
      <c r="AK658" s="111">
        <f>SUM(Tableau8[[#This Row],[Terrain
(a)]:[Construction
(b)]])</f>
        <v>0</v>
      </c>
      <c r="AL658" s="95"/>
      <c r="AM658" s="147" t="s">
        <v>1286</v>
      </c>
      <c r="AN658" s="157" t="s">
        <v>421</v>
      </c>
      <c r="AO658" s="97">
        <v>40451</v>
      </c>
      <c r="AP658" s="158" t="s">
        <v>0</v>
      </c>
      <c r="AQ658" s="113" t="s">
        <v>0</v>
      </c>
      <c r="AR658" s="100"/>
      <c r="AS658" s="101"/>
      <c r="AT658" s="102"/>
      <c r="AU658" s="103"/>
      <c r="AV658" s="104"/>
      <c r="AW658" s="105"/>
      <c r="AX658" s="106"/>
      <c r="AY658" s="106"/>
      <c r="AZ658" s="106"/>
      <c r="BA658" s="106"/>
      <c r="BB658" s="103"/>
      <c r="BC658" s="106"/>
      <c r="BD658" s="106"/>
      <c r="BE658" s="106"/>
      <c r="BF658" s="106"/>
      <c r="BG658" s="106"/>
      <c r="BH658" s="106"/>
      <c r="BI658" s="106"/>
    </row>
    <row r="659" spans="1:61" ht="13.5" hidden="1" customHeight="1" thickBot="1" x14ac:dyDescent="0.25">
      <c r="A659" s="82"/>
      <c r="B659" s="83"/>
      <c r="C659" s="153" t="s">
        <v>1293</v>
      </c>
      <c r="D659" s="153" t="s">
        <v>71</v>
      </c>
      <c r="E659" s="85" t="s">
        <v>1294</v>
      </c>
      <c r="F659" s="85" t="s">
        <v>1323</v>
      </c>
      <c r="G659" s="86">
        <v>18186</v>
      </c>
      <c r="H659" s="153" t="s">
        <v>218</v>
      </c>
      <c r="I659" s="157" t="s">
        <v>219</v>
      </c>
      <c r="J659" s="86">
        <v>21</v>
      </c>
      <c r="K659" s="154" t="s">
        <v>0</v>
      </c>
      <c r="L659" s="88"/>
      <c r="M659" s="89" t="s">
        <v>0</v>
      </c>
      <c r="N659" s="208" t="s">
        <v>0</v>
      </c>
      <c r="O659" s="208" t="s">
        <v>0</v>
      </c>
      <c r="P659" s="208" t="s">
        <v>0</v>
      </c>
      <c r="Q659" s="89" t="s">
        <v>0</v>
      </c>
      <c r="R659" s="108">
        <f>SUM(Tableau8[[#This Row],[Indicative
     /PPE]:[Autre]])</f>
        <v>0</v>
      </c>
      <c r="S659" s="110" t="s">
        <v>0</v>
      </c>
      <c r="T659" s="110" t="s">
        <v>0</v>
      </c>
      <c r="U659" s="110" t="s">
        <v>0</v>
      </c>
      <c r="V659" s="110" t="s">
        <v>0</v>
      </c>
      <c r="W659" s="110" t="s">
        <v>0</v>
      </c>
      <c r="X659" s="109">
        <f t="shared" si="51"/>
        <v>0</v>
      </c>
      <c r="Y659" s="110" t="s">
        <v>0</v>
      </c>
      <c r="Z659" s="110" t="s">
        <v>0</v>
      </c>
      <c r="AA659" s="110" t="s">
        <v>0</v>
      </c>
      <c r="AB659" s="109" t="s">
        <v>0</v>
      </c>
      <c r="AC659" s="110" t="s">
        <v>0</v>
      </c>
      <c r="AD659" s="110" t="s">
        <v>0</v>
      </c>
      <c r="AE659" s="110" t="s">
        <v>0</v>
      </c>
      <c r="AF659" s="155">
        <f t="shared" si="52"/>
        <v>0</v>
      </c>
      <c r="AG659" s="92"/>
      <c r="AH659" s="111">
        <v>28000</v>
      </c>
      <c r="AI659" s="111">
        <v>0</v>
      </c>
      <c r="AJ659" s="111">
        <v>0</v>
      </c>
      <c r="AK659" s="111">
        <f>SUM(Tableau8[[#This Row],[Terrain
(a)]:[Construction
(b)]])</f>
        <v>0</v>
      </c>
      <c r="AL659" s="95"/>
      <c r="AM659" s="147" t="s">
        <v>1286</v>
      </c>
      <c r="AN659" s="157" t="s">
        <v>421</v>
      </c>
      <c r="AO659" s="97">
        <v>40451</v>
      </c>
      <c r="AP659" s="158" t="s">
        <v>0</v>
      </c>
      <c r="AQ659" s="113" t="s">
        <v>0</v>
      </c>
      <c r="AR659" s="100"/>
      <c r="AS659" s="101"/>
      <c r="AT659" s="102"/>
      <c r="AU659" s="103"/>
      <c r="AV659" s="104"/>
      <c r="AW659" s="105"/>
      <c r="AX659" s="106"/>
      <c r="AY659" s="106"/>
      <c r="AZ659" s="106"/>
      <c r="BA659" s="106"/>
      <c r="BB659" s="103"/>
      <c r="BC659" s="106"/>
      <c r="BD659" s="106"/>
      <c r="BE659" s="106"/>
      <c r="BF659" s="106"/>
      <c r="BG659" s="106"/>
      <c r="BH659" s="106"/>
      <c r="BI659" s="106"/>
    </row>
    <row r="660" spans="1:61" ht="13.5" hidden="1" customHeight="1" thickBot="1" x14ac:dyDescent="0.25">
      <c r="A660" s="82"/>
      <c r="B660" s="83"/>
      <c r="C660" s="153" t="s">
        <v>1293</v>
      </c>
      <c r="D660" s="153" t="s">
        <v>71</v>
      </c>
      <c r="E660" s="85" t="s">
        <v>1294</v>
      </c>
      <c r="F660" s="85" t="s">
        <v>1324</v>
      </c>
      <c r="G660" s="86">
        <v>14941</v>
      </c>
      <c r="H660" s="153" t="s">
        <v>163</v>
      </c>
      <c r="I660" s="157" t="s">
        <v>86</v>
      </c>
      <c r="J660" s="86">
        <v>1</v>
      </c>
      <c r="K660" s="154" t="s">
        <v>0</v>
      </c>
      <c r="L660" s="88"/>
      <c r="M660" s="89" t="s">
        <v>0</v>
      </c>
      <c r="N660" s="208" t="s">
        <v>0</v>
      </c>
      <c r="O660" s="208" t="s">
        <v>0</v>
      </c>
      <c r="P660" s="208" t="s">
        <v>0</v>
      </c>
      <c r="Q660" s="89" t="s">
        <v>0</v>
      </c>
      <c r="R660" s="108">
        <f>SUM(Tableau8[[#This Row],[Indicative
     /PPE]:[Autre]])</f>
        <v>0</v>
      </c>
      <c r="S660" s="110" t="s">
        <v>0</v>
      </c>
      <c r="T660" s="110" t="s">
        <v>0</v>
      </c>
      <c r="U660" s="110" t="s">
        <v>0</v>
      </c>
      <c r="V660" s="110" t="s">
        <v>0</v>
      </c>
      <c r="W660" s="110" t="s">
        <v>0</v>
      </c>
      <c r="X660" s="109">
        <f t="shared" si="51"/>
        <v>0</v>
      </c>
      <c r="Y660" s="110" t="s">
        <v>0</v>
      </c>
      <c r="Z660" s="110" t="s">
        <v>0</v>
      </c>
      <c r="AA660" s="110" t="s">
        <v>0</v>
      </c>
      <c r="AB660" s="109" t="s">
        <v>0</v>
      </c>
      <c r="AC660" s="110" t="s">
        <v>0</v>
      </c>
      <c r="AD660" s="110" t="s">
        <v>0</v>
      </c>
      <c r="AE660" s="110" t="s">
        <v>0</v>
      </c>
      <c r="AF660" s="155">
        <f t="shared" si="52"/>
        <v>0</v>
      </c>
      <c r="AG660" s="92"/>
      <c r="AH660" s="111">
        <v>9000</v>
      </c>
      <c r="AI660" s="111">
        <v>0</v>
      </c>
      <c r="AJ660" s="111">
        <v>0</v>
      </c>
      <c r="AK660" s="111">
        <f>SUM(Tableau8[[#This Row],[Terrain
(a)]:[Construction
(b)]])</f>
        <v>0</v>
      </c>
      <c r="AL660" s="95"/>
      <c r="AM660" s="147" t="s">
        <v>1325</v>
      </c>
      <c r="AN660" s="157" t="s">
        <v>421</v>
      </c>
      <c r="AO660" s="97">
        <v>41182</v>
      </c>
      <c r="AP660" s="158" t="s">
        <v>0</v>
      </c>
      <c r="AQ660" s="113" t="s">
        <v>0</v>
      </c>
      <c r="AR660" s="100"/>
      <c r="AS660" s="101"/>
      <c r="AT660" s="102"/>
      <c r="AU660" s="103"/>
      <c r="AV660" s="104"/>
      <c r="AW660" s="105"/>
      <c r="AX660" s="106"/>
      <c r="AY660" s="106"/>
      <c r="AZ660" s="106"/>
      <c r="BA660" s="106"/>
      <c r="BB660" s="103"/>
      <c r="BC660" s="106"/>
      <c r="BD660" s="106"/>
      <c r="BE660" s="106"/>
      <c r="BF660" s="106"/>
      <c r="BG660" s="106"/>
      <c r="BH660" s="106"/>
      <c r="BI660" s="106"/>
    </row>
    <row r="661" spans="1:61" ht="13.5" hidden="1" customHeight="1" thickBot="1" x14ac:dyDescent="0.25">
      <c r="A661" s="82"/>
      <c r="B661" s="83"/>
      <c r="C661" s="153" t="s">
        <v>1293</v>
      </c>
      <c r="D661" s="153" t="s">
        <v>71</v>
      </c>
      <c r="E661" s="85" t="s">
        <v>1294</v>
      </c>
      <c r="F661" s="85" t="s">
        <v>1326</v>
      </c>
      <c r="G661" s="86">
        <v>14942</v>
      </c>
      <c r="H661" s="153" t="s">
        <v>163</v>
      </c>
      <c r="I661" s="157" t="s">
        <v>86</v>
      </c>
      <c r="J661" s="86">
        <v>2</v>
      </c>
      <c r="K661" s="154" t="s">
        <v>0</v>
      </c>
      <c r="L661" s="88"/>
      <c r="M661" s="89" t="s">
        <v>0</v>
      </c>
      <c r="N661" s="208" t="s">
        <v>0</v>
      </c>
      <c r="O661" s="208" t="s">
        <v>0</v>
      </c>
      <c r="P661" s="208" t="s">
        <v>0</v>
      </c>
      <c r="Q661" s="89" t="s">
        <v>0</v>
      </c>
      <c r="R661" s="108">
        <f>SUM(Tableau8[[#This Row],[Indicative
     /PPE]:[Autre]])</f>
        <v>0</v>
      </c>
      <c r="S661" s="110" t="s">
        <v>0</v>
      </c>
      <c r="T661" s="110" t="s">
        <v>0</v>
      </c>
      <c r="U661" s="110" t="s">
        <v>0</v>
      </c>
      <c r="V661" s="110" t="s">
        <v>0</v>
      </c>
      <c r="W661" s="110" t="s">
        <v>0</v>
      </c>
      <c r="X661" s="109">
        <f t="shared" si="51"/>
        <v>0</v>
      </c>
      <c r="Y661" s="110" t="s">
        <v>0</v>
      </c>
      <c r="Z661" s="110" t="s">
        <v>0</v>
      </c>
      <c r="AA661" s="110" t="s">
        <v>0</v>
      </c>
      <c r="AB661" s="109" t="s">
        <v>0</v>
      </c>
      <c r="AC661" s="110" t="s">
        <v>0</v>
      </c>
      <c r="AD661" s="110" t="s">
        <v>0</v>
      </c>
      <c r="AE661" s="110" t="s">
        <v>0</v>
      </c>
      <c r="AF661" s="155">
        <f t="shared" si="52"/>
        <v>0</v>
      </c>
      <c r="AG661" s="92"/>
      <c r="AH661" s="111">
        <v>9000</v>
      </c>
      <c r="AI661" s="111">
        <v>0</v>
      </c>
      <c r="AJ661" s="111">
        <v>0</v>
      </c>
      <c r="AK661" s="111">
        <f>SUM(Tableau8[[#This Row],[Terrain
(a)]:[Construction
(b)]])</f>
        <v>0</v>
      </c>
      <c r="AL661" s="95"/>
      <c r="AM661" s="147" t="s">
        <v>1327</v>
      </c>
      <c r="AN661" s="157" t="s">
        <v>421</v>
      </c>
      <c r="AO661" s="97">
        <v>41258</v>
      </c>
      <c r="AP661" s="158" t="s">
        <v>0</v>
      </c>
      <c r="AQ661" s="113" t="s">
        <v>0</v>
      </c>
      <c r="AR661" s="100"/>
      <c r="AS661" s="101"/>
      <c r="AT661" s="102"/>
      <c r="AU661" s="103"/>
      <c r="AV661" s="104"/>
      <c r="AW661" s="105"/>
      <c r="AX661" s="106"/>
      <c r="AY661" s="106"/>
      <c r="AZ661" s="106"/>
      <c r="BA661" s="106"/>
      <c r="BB661" s="103"/>
      <c r="BC661" s="106"/>
      <c r="BD661" s="106"/>
      <c r="BE661" s="106"/>
      <c r="BF661" s="106"/>
      <c r="BG661" s="106"/>
      <c r="BH661" s="106"/>
      <c r="BI661" s="106"/>
    </row>
    <row r="662" spans="1:61" ht="13.5" hidden="1" customHeight="1" thickBot="1" x14ac:dyDescent="0.25">
      <c r="A662" s="82"/>
      <c r="B662" s="83"/>
      <c r="C662" s="225" t="s">
        <v>1293</v>
      </c>
      <c r="D662" s="225" t="s">
        <v>71</v>
      </c>
      <c r="E662" s="226" t="s">
        <v>1294</v>
      </c>
      <c r="F662" s="226" t="s">
        <v>1328</v>
      </c>
      <c r="G662" s="227">
        <v>14943</v>
      </c>
      <c r="H662" s="225" t="s">
        <v>163</v>
      </c>
      <c r="I662" s="228" t="s">
        <v>86</v>
      </c>
      <c r="J662" s="227">
        <v>3</v>
      </c>
      <c r="K662" s="269" t="s">
        <v>0</v>
      </c>
      <c r="L662" s="88"/>
      <c r="M662" s="270" t="s">
        <v>0</v>
      </c>
      <c r="N662" s="233" t="s">
        <v>0</v>
      </c>
      <c r="O662" s="233" t="s">
        <v>0</v>
      </c>
      <c r="P662" s="233" t="s">
        <v>0</v>
      </c>
      <c r="Q662" s="233" t="s">
        <v>0</v>
      </c>
      <c r="R662" s="232">
        <f>SUM(Tableau8[[#This Row],[Indicative
     /PPE]:[Autre]])</f>
        <v>0</v>
      </c>
      <c r="S662" s="231" t="s">
        <v>0</v>
      </c>
      <c r="T662" s="231" t="s">
        <v>0</v>
      </c>
      <c r="U662" s="231" t="s">
        <v>0</v>
      </c>
      <c r="V662" s="231" t="s">
        <v>0</v>
      </c>
      <c r="W662" s="231" t="s">
        <v>0</v>
      </c>
      <c r="X662" s="234">
        <f t="shared" si="51"/>
        <v>0</v>
      </c>
      <c r="Y662" s="231" t="s">
        <v>0</v>
      </c>
      <c r="Z662" s="231" t="s">
        <v>0</v>
      </c>
      <c r="AA662" s="231" t="s">
        <v>0</v>
      </c>
      <c r="AB662" s="234" t="s">
        <v>0</v>
      </c>
      <c r="AC662" s="231" t="s">
        <v>0</v>
      </c>
      <c r="AD662" s="231" t="s">
        <v>0</v>
      </c>
      <c r="AE662" s="231" t="s">
        <v>0</v>
      </c>
      <c r="AF662" s="268">
        <f t="shared" si="52"/>
        <v>0</v>
      </c>
      <c r="AG662" s="92"/>
      <c r="AH662" s="271">
        <v>9000</v>
      </c>
      <c r="AI662" s="236">
        <v>0</v>
      </c>
      <c r="AJ662" s="236">
        <v>0</v>
      </c>
      <c r="AK662" s="236">
        <f>SUM(Tableau8[[#This Row],[Terrain
(a)]:[Construction
(b)]])</f>
        <v>0</v>
      </c>
      <c r="AL662" s="95"/>
      <c r="AM662" s="272" t="s">
        <v>1310</v>
      </c>
      <c r="AN662" s="228" t="s">
        <v>82</v>
      </c>
      <c r="AO662" s="238">
        <v>40633</v>
      </c>
      <c r="AP662" s="239" t="s">
        <v>0</v>
      </c>
      <c r="AQ662" s="229" t="s">
        <v>0</v>
      </c>
      <c r="AR662" s="100"/>
      <c r="AS662" s="240"/>
      <c r="AT662" s="241"/>
      <c r="AU662" s="241"/>
      <c r="AV662" s="242"/>
      <c r="AW662" s="243"/>
      <c r="AX662" s="229"/>
      <c r="AY662" s="229"/>
      <c r="AZ662" s="229"/>
      <c r="BA662" s="229"/>
      <c r="BB662" s="241"/>
      <c r="BC662" s="229"/>
      <c r="BD662" s="229"/>
      <c r="BE662" s="229"/>
      <c r="BF662" s="229"/>
      <c r="BG662" s="229"/>
      <c r="BH662" s="229"/>
      <c r="BI662" s="229"/>
    </row>
    <row r="663" spans="1:61" ht="13.5" hidden="1" thickBot="1" x14ac:dyDescent="0.25">
      <c r="A663" s="82"/>
      <c r="B663" s="83"/>
      <c r="C663" s="153" t="s">
        <v>1329</v>
      </c>
      <c r="D663" s="153" t="s">
        <v>71</v>
      </c>
      <c r="E663" s="85" t="s">
        <v>1330</v>
      </c>
      <c r="F663" s="85" t="s">
        <v>1331</v>
      </c>
      <c r="G663" s="86" t="s">
        <v>1332</v>
      </c>
      <c r="H663" s="153" t="s">
        <v>78</v>
      </c>
      <c r="I663" s="157" t="s">
        <v>86</v>
      </c>
      <c r="J663" s="86" t="s">
        <v>327</v>
      </c>
      <c r="K663" s="273">
        <v>4.5</v>
      </c>
      <c r="L663" s="88"/>
      <c r="M663" s="89">
        <v>104</v>
      </c>
      <c r="N663" s="208" t="s">
        <v>0</v>
      </c>
      <c r="O663" s="208" t="s">
        <v>0</v>
      </c>
      <c r="P663" s="208">
        <v>5</v>
      </c>
      <c r="Q663" s="89" t="s">
        <v>0</v>
      </c>
      <c r="R663" s="108">
        <f>SUM(Tableau8[[#This Row],[Indicative
     /PPE]:[Autre]])</f>
        <v>109</v>
      </c>
      <c r="S663" s="110" t="s">
        <v>0</v>
      </c>
      <c r="T663" s="110" t="s">
        <v>0</v>
      </c>
      <c r="U663" s="110" t="s">
        <v>0</v>
      </c>
      <c r="V663" s="110" t="s">
        <v>0</v>
      </c>
      <c r="W663" s="110" t="s">
        <v>0</v>
      </c>
      <c r="X663" s="109">
        <f t="shared" si="51"/>
        <v>0</v>
      </c>
      <c r="Y663" s="110" t="s">
        <v>0</v>
      </c>
      <c r="Z663" s="110" t="s">
        <v>0</v>
      </c>
      <c r="AA663" s="110" t="s">
        <v>0</v>
      </c>
      <c r="AB663" s="109" t="s">
        <v>0</v>
      </c>
      <c r="AC663" s="110" t="s">
        <v>0</v>
      </c>
      <c r="AD663" s="110" t="s">
        <v>0</v>
      </c>
      <c r="AE663" s="110" t="s">
        <v>0</v>
      </c>
      <c r="AF663" s="155">
        <f t="shared" si="52"/>
        <v>0</v>
      </c>
      <c r="AG663" s="92"/>
      <c r="AH663" s="111">
        <v>370000</v>
      </c>
      <c r="AI663" s="111">
        <v>0</v>
      </c>
      <c r="AJ663" s="111">
        <v>0</v>
      </c>
      <c r="AK663" s="111">
        <f>SUM(Tableau8[[#This Row],[Terrain
(a)]:[Construction
(b)]])</f>
        <v>0</v>
      </c>
      <c r="AL663" s="95"/>
      <c r="AM663" s="147" t="s">
        <v>1314</v>
      </c>
      <c r="AN663" s="157" t="s">
        <v>421</v>
      </c>
      <c r="AO663" s="97">
        <v>40633</v>
      </c>
      <c r="AP663" s="158" t="s">
        <v>0</v>
      </c>
      <c r="AQ663" s="113" t="s">
        <v>0</v>
      </c>
      <c r="AR663" s="100"/>
      <c r="AS663" s="101"/>
      <c r="AT663" s="102"/>
      <c r="AU663" s="103"/>
      <c r="AV663" s="104"/>
      <c r="AW663" s="105"/>
      <c r="AX663" s="106"/>
      <c r="AY663" s="106"/>
      <c r="AZ663" s="106"/>
      <c r="BA663" s="106"/>
      <c r="BB663" s="103"/>
      <c r="BC663" s="106"/>
      <c r="BD663" s="106"/>
      <c r="BE663" s="106"/>
      <c r="BF663" s="106"/>
      <c r="BG663" s="106"/>
      <c r="BH663" s="106"/>
      <c r="BI663" s="106"/>
    </row>
    <row r="664" spans="1:61" ht="13.5" hidden="1" thickBot="1" x14ac:dyDescent="0.25">
      <c r="A664" s="82"/>
      <c r="B664" s="83"/>
      <c r="C664" s="153" t="s">
        <v>1329</v>
      </c>
      <c r="D664" s="153" t="s">
        <v>71</v>
      </c>
      <c r="E664" s="85" t="s">
        <v>1330</v>
      </c>
      <c r="F664" s="85" t="s">
        <v>1333</v>
      </c>
      <c r="G664" s="86" t="s">
        <v>1334</v>
      </c>
      <c r="H664" s="153" t="s">
        <v>78</v>
      </c>
      <c r="I664" s="157" t="s">
        <v>86</v>
      </c>
      <c r="J664" s="86" t="s">
        <v>297</v>
      </c>
      <c r="K664" s="273">
        <v>4.5</v>
      </c>
      <c r="L664" s="88"/>
      <c r="M664" s="89">
        <v>114</v>
      </c>
      <c r="N664" s="208" t="s">
        <v>0</v>
      </c>
      <c r="O664" s="208" t="s">
        <v>0</v>
      </c>
      <c r="P664" s="208">
        <v>5</v>
      </c>
      <c r="Q664" s="89" t="s">
        <v>0</v>
      </c>
      <c r="R664" s="108">
        <f>SUM(Tableau8[[#This Row],[Indicative
     /PPE]:[Autre]])</f>
        <v>119</v>
      </c>
      <c r="S664" s="110" t="s">
        <v>0</v>
      </c>
      <c r="T664" s="110" t="s">
        <v>0</v>
      </c>
      <c r="U664" s="110" t="s">
        <v>0</v>
      </c>
      <c r="V664" s="110" t="s">
        <v>0</v>
      </c>
      <c r="W664" s="110" t="s">
        <v>0</v>
      </c>
      <c r="X664" s="109">
        <f t="shared" si="51"/>
        <v>0</v>
      </c>
      <c r="Y664" s="110" t="s">
        <v>0</v>
      </c>
      <c r="Z664" s="110" t="s">
        <v>0</v>
      </c>
      <c r="AA664" s="110" t="s">
        <v>0</v>
      </c>
      <c r="AB664" s="109" t="s">
        <v>0</v>
      </c>
      <c r="AC664" s="110" t="s">
        <v>0</v>
      </c>
      <c r="AD664" s="110" t="s">
        <v>0</v>
      </c>
      <c r="AE664" s="110" t="s">
        <v>0</v>
      </c>
      <c r="AF664" s="155">
        <f t="shared" si="52"/>
        <v>0</v>
      </c>
      <c r="AG664" s="92"/>
      <c r="AH664" s="111">
        <v>370000</v>
      </c>
      <c r="AI664" s="111">
        <v>0</v>
      </c>
      <c r="AJ664" s="111">
        <v>0</v>
      </c>
      <c r="AK664" s="111">
        <f>SUM(Tableau8[[#This Row],[Terrain
(a)]:[Construction
(b)]])</f>
        <v>0</v>
      </c>
      <c r="AL664" s="95"/>
      <c r="AM664" s="147" t="s">
        <v>1327</v>
      </c>
      <c r="AN664" s="157" t="s">
        <v>421</v>
      </c>
      <c r="AO664" s="97">
        <v>41258</v>
      </c>
      <c r="AP664" s="158" t="s">
        <v>0</v>
      </c>
      <c r="AQ664" s="113" t="s">
        <v>0</v>
      </c>
      <c r="AR664" s="100"/>
      <c r="AS664" s="101"/>
      <c r="AT664" s="102"/>
      <c r="AU664" s="103"/>
      <c r="AV664" s="104"/>
      <c r="AW664" s="105"/>
      <c r="AX664" s="106"/>
      <c r="AY664" s="106"/>
      <c r="AZ664" s="106"/>
      <c r="BA664" s="106"/>
      <c r="BB664" s="103"/>
      <c r="BC664" s="106"/>
      <c r="BD664" s="106"/>
      <c r="BE664" s="106"/>
      <c r="BF664" s="106"/>
      <c r="BG664" s="106"/>
      <c r="BH664" s="106"/>
      <c r="BI664" s="106"/>
    </row>
    <row r="665" spans="1:61" ht="13.5" hidden="1" thickBot="1" x14ac:dyDescent="0.25">
      <c r="A665" s="82"/>
      <c r="B665" s="83"/>
      <c r="C665" s="153" t="s">
        <v>1329</v>
      </c>
      <c r="D665" s="153" t="s">
        <v>71</v>
      </c>
      <c r="E665" s="85" t="s">
        <v>1330</v>
      </c>
      <c r="F665" s="85" t="s">
        <v>1335</v>
      </c>
      <c r="G665" s="86" t="s">
        <v>1336</v>
      </c>
      <c r="H665" s="153" t="s">
        <v>78</v>
      </c>
      <c r="I665" s="157" t="s">
        <v>86</v>
      </c>
      <c r="J665" s="86" t="s">
        <v>323</v>
      </c>
      <c r="K665" s="273">
        <v>5.5</v>
      </c>
      <c r="L665" s="88"/>
      <c r="M665" s="89">
        <v>124</v>
      </c>
      <c r="N665" s="208" t="s">
        <v>0</v>
      </c>
      <c r="O665" s="208" t="s">
        <v>0</v>
      </c>
      <c r="P665" s="208">
        <v>6</v>
      </c>
      <c r="Q665" s="89" t="s">
        <v>0</v>
      </c>
      <c r="R665" s="108">
        <f>SUM(Tableau8[[#This Row],[Indicative
     /PPE]:[Autre]])</f>
        <v>130</v>
      </c>
      <c r="S665" s="110" t="s">
        <v>0</v>
      </c>
      <c r="T665" s="110" t="s">
        <v>0</v>
      </c>
      <c r="U665" s="110" t="s">
        <v>0</v>
      </c>
      <c r="V665" s="110" t="s">
        <v>0</v>
      </c>
      <c r="W665" s="110" t="s">
        <v>0</v>
      </c>
      <c r="X665" s="109">
        <f t="shared" si="51"/>
        <v>0</v>
      </c>
      <c r="Y665" s="110" t="s">
        <v>0</v>
      </c>
      <c r="Z665" s="110" t="s">
        <v>0</v>
      </c>
      <c r="AA665" s="110" t="s">
        <v>0</v>
      </c>
      <c r="AB665" s="109" t="s">
        <v>0</v>
      </c>
      <c r="AC665" s="110" t="s">
        <v>0</v>
      </c>
      <c r="AD665" s="110" t="s">
        <v>0</v>
      </c>
      <c r="AE665" s="110" t="s">
        <v>0</v>
      </c>
      <c r="AF665" s="155">
        <f t="shared" si="52"/>
        <v>0</v>
      </c>
      <c r="AG665" s="92"/>
      <c r="AH665" s="111">
        <v>435000</v>
      </c>
      <c r="AI665" s="111">
        <v>0</v>
      </c>
      <c r="AJ665" s="111">
        <v>0</v>
      </c>
      <c r="AK665" s="111">
        <f>SUM(Tableau8[[#This Row],[Terrain
(a)]:[Construction
(b)]])</f>
        <v>0</v>
      </c>
      <c r="AL665" s="95"/>
      <c r="AM665" s="147" t="s">
        <v>1310</v>
      </c>
      <c r="AN665" s="157" t="s">
        <v>421</v>
      </c>
      <c r="AO665" s="97">
        <v>40633</v>
      </c>
      <c r="AP665" s="158" t="s">
        <v>0</v>
      </c>
      <c r="AQ665" s="113" t="s">
        <v>0</v>
      </c>
      <c r="AR665" s="100"/>
      <c r="AS665" s="101"/>
      <c r="AT665" s="102"/>
      <c r="AU665" s="103"/>
      <c r="AV665" s="104"/>
      <c r="AW665" s="105"/>
      <c r="AX665" s="106"/>
      <c r="AY665" s="106"/>
      <c r="AZ665" s="106"/>
      <c r="BA665" s="106"/>
      <c r="BB665" s="103"/>
      <c r="BC665" s="106"/>
      <c r="BD665" s="106"/>
      <c r="BE665" s="106"/>
      <c r="BF665" s="106"/>
      <c r="BG665" s="106"/>
      <c r="BH665" s="106"/>
      <c r="BI665" s="106"/>
    </row>
    <row r="666" spans="1:61" ht="13.5" hidden="1" thickBot="1" x14ac:dyDescent="0.25">
      <c r="A666" s="82"/>
      <c r="B666" s="83"/>
      <c r="C666" s="153" t="s">
        <v>1329</v>
      </c>
      <c r="D666" s="153" t="s">
        <v>71</v>
      </c>
      <c r="E666" s="85" t="s">
        <v>1330</v>
      </c>
      <c r="F666" s="85" t="s">
        <v>1337</v>
      </c>
      <c r="G666" s="86" t="s">
        <v>1338</v>
      </c>
      <c r="H666" s="153" t="s">
        <v>78</v>
      </c>
      <c r="I666" s="157" t="s">
        <v>142</v>
      </c>
      <c r="J666" s="86" t="s">
        <v>327</v>
      </c>
      <c r="K666" s="273">
        <v>4.5</v>
      </c>
      <c r="L666" s="88"/>
      <c r="M666" s="89">
        <v>116</v>
      </c>
      <c r="N666" s="208" t="s">
        <v>0</v>
      </c>
      <c r="O666" s="208" t="s">
        <v>0</v>
      </c>
      <c r="P666" s="208">
        <v>5</v>
      </c>
      <c r="Q666" s="89" t="s">
        <v>0</v>
      </c>
      <c r="R666" s="108">
        <f>SUM(Tableau8[[#This Row],[Indicative
     /PPE]:[Autre]])</f>
        <v>121</v>
      </c>
      <c r="S666" s="110" t="s">
        <v>0</v>
      </c>
      <c r="T666" s="110" t="s">
        <v>0</v>
      </c>
      <c r="U666" s="110" t="s">
        <v>0</v>
      </c>
      <c r="V666" s="110" t="s">
        <v>0</v>
      </c>
      <c r="W666" s="110" t="s">
        <v>0</v>
      </c>
      <c r="X666" s="109">
        <f t="shared" si="51"/>
        <v>0</v>
      </c>
      <c r="Y666" s="110" t="s">
        <v>0</v>
      </c>
      <c r="Z666" s="110" t="s">
        <v>0</v>
      </c>
      <c r="AA666" s="110" t="s">
        <v>0</v>
      </c>
      <c r="AB666" s="109" t="s">
        <v>0</v>
      </c>
      <c r="AC666" s="110" t="s">
        <v>0</v>
      </c>
      <c r="AD666" s="110" t="s">
        <v>0</v>
      </c>
      <c r="AE666" s="110" t="s">
        <v>0</v>
      </c>
      <c r="AF666" s="155">
        <f t="shared" si="52"/>
        <v>0</v>
      </c>
      <c r="AG666" s="92"/>
      <c r="AH666" s="111">
        <v>375000</v>
      </c>
      <c r="AI666" s="111">
        <v>0</v>
      </c>
      <c r="AJ666" s="111">
        <v>0</v>
      </c>
      <c r="AK666" s="111">
        <f>SUM(Tableau8[[#This Row],[Terrain
(a)]:[Construction
(b)]])</f>
        <v>0</v>
      </c>
      <c r="AL666" s="95"/>
      <c r="AM666" s="147" t="s">
        <v>1325</v>
      </c>
      <c r="AN666" s="157" t="s">
        <v>421</v>
      </c>
      <c r="AO666" s="97">
        <v>41182</v>
      </c>
      <c r="AP666" s="158" t="s">
        <v>0</v>
      </c>
      <c r="AQ666" s="113" t="s">
        <v>0</v>
      </c>
      <c r="AR666" s="100"/>
      <c r="AS666" s="101"/>
      <c r="AT666" s="102"/>
      <c r="AU666" s="103"/>
      <c r="AV666" s="104"/>
      <c r="AW666" s="105"/>
      <c r="AX666" s="106"/>
      <c r="AY666" s="106"/>
      <c r="AZ666" s="106"/>
      <c r="BA666" s="106"/>
      <c r="BB666" s="103"/>
      <c r="BC666" s="106"/>
      <c r="BD666" s="106"/>
      <c r="BE666" s="106"/>
      <c r="BF666" s="106"/>
      <c r="BG666" s="106"/>
      <c r="BH666" s="106"/>
      <c r="BI666" s="106"/>
    </row>
    <row r="667" spans="1:61" ht="13.5" hidden="1" thickBot="1" x14ac:dyDescent="0.25">
      <c r="A667" s="82"/>
      <c r="B667" s="83"/>
      <c r="C667" s="153" t="s">
        <v>1329</v>
      </c>
      <c r="D667" s="153" t="s">
        <v>71</v>
      </c>
      <c r="E667" s="85" t="s">
        <v>1330</v>
      </c>
      <c r="F667" s="85" t="s">
        <v>1339</v>
      </c>
      <c r="G667" s="86" t="s">
        <v>1340</v>
      </c>
      <c r="H667" s="153" t="s">
        <v>78</v>
      </c>
      <c r="I667" s="157" t="s">
        <v>142</v>
      </c>
      <c r="J667" s="86" t="s">
        <v>297</v>
      </c>
      <c r="K667" s="273">
        <v>4.5</v>
      </c>
      <c r="L667" s="88"/>
      <c r="M667" s="89">
        <v>113</v>
      </c>
      <c r="N667" s="208" t="s">
        <v>0</v>
      </c>
      <c r="O667" s="208" t="s">
        <v>0</v>
      </c>
      <c r="P667" s="208">
        <v>5</v>
      </c>
      <c r="Q667" s="89" t="s">
        <v>0</v>
      </c>
      <c r="R667" s="108">
        <f>SUM(Tableau8[[#This Row],[Indicative
     /PPE]:[Autre]])</f>
        <v>118</v>
      </c>
      <c r="S667" s="110" t="s">
        <v>0</v>
      </c>
      <c r="T667" s="110" t="s">
        <v>0</v>
      </c>
      <c r="U667" s="110" t="s">
        <v>0</v>
      </c>
      <c r="V667" s="110" t="s">
        <v>0</v>
      </c>
      <c r="W667" s="110" t="s">
        <v>0</v>
      </c>
      <c r="X667" s="109">
        <f t="shared" si="51"/>
        <v>0</v>
      </c>
      <c r="Y667" s="110" t="s">
        <v>0</v>
      </c>
      <c r="Z667" s="110" t="s">
        <v>0</v>
      </c>
      <c r="AA667" s="110" t="s">
        <v>0</v>
      </c>
      <c r="AB667" s="109" t="s">
        <v>0</v>
      </c>
      <c r="AC667" s="110" t="s">
        <v>0</v>
      </c>
      <c r="AD667" s="110" t="s">
        <v>0</v>
      </c>
      <c r="AE667" s="110" t="s">
        <v>0</v>
      </c>
      <c r="AF667" s="155">
        <f t="shared" si="52"/>
        <v>0</v>
      </c>
      <c r="AG667" s="92"/>
      <c r="AH667" s="111">
        <v>375000</v>
      </c>
      <c r="AI667" s="111">
        <v>0</v>
      </c>
      <c r="AJ667" s="111">
        <v>0</v>
      </c>
      <c r="AK667" s="111">
        <f>SUM(Tableau8[[#This Row],[Terrain
(a)]:[Construction
(b)]])</f>
        <v>0</v>
      </c>
      <c r="AL667" s="95"/>
      <c r="AM667" s="147" t="s">
        <v>1341</v>
      </c>
      <c r="AN667" s="157" t="s">
        <v>421</v>
      </c>
      <c r="AO667" s="97">
        <v>41182</v>
      </c>
      <c r="AP667" s="158" t="s">
        <v>0</v>
      </c>
      <c r="AQ667" s="113" t="s">
        <v>0</v>
      </c>
      <c r="AR667" s="100"/>
      <c r="AS667" s="101"/>
      <c r="AT667" s="102"/>
      <c r="AU667" s="103"/>
      <c r="AV667" s="104"/>
      <c r="AW667" s="105"/>
      <c r="AX667" s="106"/>
      <c r="AY667" s="106"/>
      <c r="AZ667" s="106"/>
      <c r="BA667" s="106"/>
      <c r="BB667" s="103"/>
      <c r="BC667" s="106"/>
      <c r="BD667" s="106"/>
      <c r="BE667" s="106"/>
      <c r="BF667" s="106"/>
      <c r="BG667" s="106"/>
      <c r="BH667" s="106"/>
      <c r="BI667" s="106"/>
    </row>
    <row r="668" spans="1:61" ht="13.5" hidden="1" thickBot="1" x14ac:dyDescent="0.25">
      <c r="A668" s="82"/>
      <c r="B668" s="83"/>
      <c r="C668" s="153" t="s">
        <v>1329</v>
      </c>
      <c r="D668" s="153" t="s">
        <v>71</v>
      </c>
      <c r="E668" s="85" t="s">
        <v>1330</v>
      </c>
      <c r="F668" s="85" t="s">
        <v>1342</v>
      </c>
      <c r="G668" s="86" t="s">
        <v>1343</v>
      </c>
      <c r="H668" s="153" t="s">
        <v>78</v>
      </c>
      <c r="I668" s="157" t="s">
        <v>142</v>
      </c>
      <c r="J668" s="86" t="s">
        <v>323</v>
      </c>
      <c r="K668" s="273">
        <v>5.5</v>
      </c>
      <c r="L668" s="88"/>
      <c r="M668" s="89">
        <v>136</v>
      </c>
      <c r="N668" s="208" t="s">
        <v>0</v>
      </c>
      <c r="O668" s="208" t="s">
        <v>0</v>
      </c>
      <c r="P668" s="208">
        <v>6</v>
      </c>
      <c r="Q668" s="89" t="s">
        <v>0</v>
      </c>
      <c r="R668" s="108">
        <f>SUM(Tableau8[[#This Row],[Indicative
     /PPE]:[Autre]])</f>
        <v>142</v>
      </c>
      <c r="S668" s="110" t="s">
        <v>0</v>
      </c>
      <c r="T668" s="110" t="s">
        <v>0</v>
      </c>
      <c r="U668" s="110" t="s">
        <v>0</v>
      </c>
      <c r="V668" s="110" t="s">
        <v>0</v>
      </c>
      <c r="W668" s="110" t="s">
        <v>0</v>
      </c>
      <c r="X668" s="109">
        <f t="shared" si="51"/>
        <v>0</v>
      </c>
      <c r="Y668" s="110" t="s">
        <v>0</v>
      </c>
      <c r="Z668" s="110" t="s">
        <v>0</v>
      </c>
      <c r="AA668" s="110" t="s">
        <v>0</v>
      </c>
      <c r="AB668" s="109" t="s">
        <v>0</v>
      </c>
      <c r="AC668" s="110" t="s">
        <v>0</v>
      </c>
      <c r="AD668" s="110" t="s">
        <v>0</v>
      </c>
      <c r="AE668" s="110" t="s">
        <v>0</v>
      </c>
      <c r="AF668" s="155">
        <f t="shared" si="52"/>
        <v>0</v>
      </c>
      <c r="AG668" s="92"/>
      <c r="AH668" s="111">
        <v>440000</v>
      </c>
      <c r="AI668" s="111">
        <v>0</v>
      </c>
      <c r="AJ668" s="111">
        <v>0</v>
      </c>
      <c r="AK668" s="111">
        <f>SUM(Tableau8[[#This Row],[Terrain
(a)]:[Construction
(b)]])</f>
        <v>0</v>
      </c>
      <c r="AL668" s="95"/>
      <c r="AM668" s="147" t="s">
        <v>1299</v>
      </c>
      <c r="AN668" s="157" t="s">
        <v>421</v>
      </c>
      <c r="AO668" s="97">
        <v>40536</v>
      </c>
      <c r="AP668" s="158" t="s">
        <v>0</v>
      </c>
      <c r="AQ668" s="113" t="s">
        <v>0</v>
      </c>
      <c r="AR668" s="100"/>
      <c r="AS668" s="101"/>
      <c r="AT668" s="102"/>
      <c r="AU668" s="103"/>
      <c r="AV668" s="104"/>
      <c r="AW668" s="105"/>
      <c r="AX668" s="106"/>
      <c r="AY668" s="106"/>
      <c r="AZ668" s="106"/>
      <c r="BA668" s="106"/>
      <c r="BB668" s="103"/>
      <c r="BC668" s="106"/>
      <c r="BD668" s="106"/>
      <c r="BE668" s="106"/>
      <c r="BF668" s="106"/>
      <c r="BG668" s="106"/>
      <c r="BH668" s="106"/>
      <c r="BI668" s="106"/>
    </row>
    <row r="669" spans="1:61" ht="13.5" hidden="1" thickBot="1" x14ac:dyDescent="0.25">
      <c r="A669" s="82"/>
      <c r="B669" s="83"/>
      <c r="C669" s="153" t="s">
        <v>1329</v>
      </c>
      <c r="D669" s="153" t="s">
        <v>71</v>
      </c>
      <c r="E669" s="85" t="s">
        <v>1330</v>
      </c>
      <c r="F669" s="85" t="s">
        <v>1344</v>
      </c>
      <c r="G669" s="86" t="s">
        <v>1345</v>
      </c>
      <c r="H669" s="153" t="s">
        <v>78</v>
      </c>
      <c r="I669" s="157" t="s">
        <v>102</v>
      </c>
      <c r="J669" s="86" t="s">
        <v>327</v>
      </c>
      <c r="K669" s="273">
        <v>4.5</v>
      </c>
      <c r="L669" s="88"/>
      <c r="M669" s="89">
        <v>116</v>
      </c>
      <c r="N669" s="208" t="s">
        <v>0</v>
      </c>
      <c r="O669" s="208" t="s">
        <v>0</v>
      </c>
      <c r="P669" s="208">
        <v>6</v>
      </c>
      <c r="Q669" s="89" t="s">
        <v>0</v>
      </c>
      <c r="R669" s="108">
        <f>SUM(Tableau8[[#This Row],[Indicative
     /PPE]:[Autre]])</f>
        <v>122</v>
      </c>
      <c r="S669" s="110" t="s">
        <v>0</v>
      </c>
      <c r="T669" s="110" t="s">
        <v>0</v>
      </c>
      <c r="U669" s="110" t="s">
        <v>0</v>
      </c>
      <c r="V669" s="110" t="s">
        <v>0</v>
      </c>
      <c r="W669" s="110" t="s">
        <v>0</v>
      </c>
      <c r="X669" s="109">
        <f t="shared" si="51"/>
        <v>0</v>
      </c>
      <c r="Y669" s="110" t="s">
        <v>0</v>
      </c>
      <c r="Z669" s="110" t="s">
        <v>0</v>
      </c>
      <c r="AA669" s="110" t="s">
        <v>0</v>
      </c>
      <c r="AB669" s="109" t="s">
        <v>0</v>
      </c>
      <c r="AC669" s="110" t="s">
        <v>0</v>
      </c>
      <c r="AD669" s="110" t="s">
        <v>0</v>
      </c>
      <c r="AE669" s="110" t="s">
        <v>0</v>
      </c>
      <c r="AF669" s="155">
        <f t="shared" si="52"/>
        <v>0</v>
      </c>
      <c r="AG669" s="92"/>
      <c r="AH669" s="111">
        <v>380000</v>
      </c>
      <c r="AI669" s="111">
        <v>0</v>
      </c>
      <c r="AJ669" s="111">
        <v>0</v>
      </c>
      <c r="AK669" s="111">
        <f>SUM(Tableau8[[#This Row],[Terrain
(a)]:[Construction
(b)]])</f>
        <v>0</v>
      </c>
      <c r="AL669" s="95"/>
      <c r="AM669" s="147" t="s">
        <v>1308</v>
      </c>
      <c r="AN669" s="157" t="s">
        <v>421</v>
      </c>
      <c r="AO669" s="97">
        <v>40633</v>
      </c>
      <c r="AP669" s="158" t="s">
        <v>0</v>
      </c>
      <c r="AQ669" s="113" t="s">
        <v>0</v>
      </c>
      <c r="AR669" s="100"/>
      <c r="AS669" s="101"/>
      <c r="AT669" s="102"/>
      <c r="AU669" s="103"/>
      <c r="AV669" s="104"/>
      <c r="AW669" s="105"/>
      <c r="AX669" s="106"/>
      <c r="AY669" s="106"/>
      <c r="AZ669" s="106"/>
      <c r="BA669" s="106"/>
      <c r="BB669" s="103"/>
      <c r="BC669" s="106"/>
      <c r="BD669" s="106"/>
      <c r="BE669" s="106"/>
      <c r="BF669" s="106"/>
      <c r="BG669" s="106"/>
      <c r="BH669" s="106"/>
      <c r="BI669" s="106"/>
    </row>
    <row r="670" spans="1:61" ht="13.5" hidden="1" thickBot="1" x14ac:dyDescent="0.25">
      <c r="A670" s="82"/>
      <c r="B670" s="83"/>
      <c r="C670" s="153" t="s">
        <v>1329</v>
      </c>
      <c r="D670" s="153" t="s">
        <v>71</v>
      </c>
      <c r="E670" s="85" t="s">
        <v>1330</v>
      </c>
      <c r="F670" s="85" t="s">
        <v>1346</v>
      </c>
      <c r="G670" s="86" t="s">
        <v>1347</v>
      </c>
      <c r="H670" s="153" t="s">
        <v>78</v>
      </c>
      <c r="I670" s="157" t="s">
        <v>102</v>
      </c>
      <c r="J670" s="86" t="s">
        <v>297</v>
      </c>
      <c r="K670" s="273">
        <v>4.5</v>
      </c>
      <c r="L670" s="88"/>
      <c r="M670" s="89">
        <v>113</v>
      </c>
      <c r="N670" s="208" t="s">
        <v>0</v>
      </c>
      <c r="O670" s="208" t="s">
        <v>0</v>
      </c>
      <c r="P670" s="208">
        <v>5</v>
      </c>
      <c r="Q670" s="89" t="s">
        <v>0</v>
      </c>
      <c r="R670" s="108">
        <f>SUM(Tableau8[[#This Row],[Indicative
     /PPE]:[Autre]])</f>
        <v>118</v>
      </c>
      <c r="S670" s="110" t="s">
        <v>0</v>
      </c>
      <c r="T670" s="110" t="s">
        <v>0</v>
      </c>
      <c r="U670" s="110" t="s">
        <v>0</v>
      </c>
      <c r="V670" s="110" t="s">
        <v>0</v>
      </c>
      <c r="W670" s="110" t="s">
        <v>0</v>
      </c>
      <c r="X670" s="109">
        <f t="shared" si="51"/>
        <v>0</v>
      </c>
      <c r="Y670" s="110" t="s">
        <v>0</v>
      </c>
      <c r="Z670" s="110" t="s">
        <v>0</v>
      </c>
      <c r="AA670" s="110" t="s">
        <v>0</v>
      </c>
      <c r="AB670" s="109" t="s">
        <v>0</v>
      </c>
      <c r="AC670" s="110" t="s">
        <v>0</v>
      </c>
      <c r="AD670" s="110" t="s">
        <v>0</v>
      </c>
      <c r="AE670" s="110" t="s">
        <v>0</v>
      </c>
      <c r="AF670" s="155">
        <f t="shared" si="52"/>
        <v>0</v>
      </c>
      <c r="AG670" s="92"/>
      <c r="AH670" s="111">
        <v>380000</v>
      </c>
      <c r="AI670" s="111">
        <v>0</v>
      </c>
      <c r="AJ670" s="111">
        <v>0</v>
      </c>
      <c r="AK670" s="111">
        <f>SUM(Tableau8[[#This Row],[Terrain
(a)]:[Construction
(b)]])</f>
        <v>0</v>
      </c>
      <c r="AL670" s="95"/>
      <c r="AM670" s="147" t="s">
        <v>1319</v>
      </c>
      <c r="AN670" s="157" t="s">
        <v>421</v>
      </c>
      <c r="AO670" s="97">
        <v>40816</v>
      </c>
      <c r="AP670" s="158" t="s">
        <v>0</v>
      </c>
      <c r="AQ670" s="113" t="s">
        <v>0</v>
      </c>
      <c r="AR670" s="100"/>
      <c r="AS670" s="101"/>
      <c r="AT670" s="102"/>
      <c r="AU670" s="103"/>
      <c r="AV670" s="104"/>
      <c r="AW670" s="105"/>
      <c r="AX670" s="106"/>
      <c r="AY670" s="106"/>
      <c r="AZ670" s="106"/>
      <c r="BA670" s="106"/>
      <c r="BB670" s="103"/>
      <c r="BC670" s="106"/>
      <c r="BD670" s="106"/>
      <c r="BE670" s="106"/>
      <c r="BF670" s="106"/>
      <c r="BG670" s="106"/>
      <c r="BH670" s="106"/>
      <c r="BI670" s="106"/>
    </row>
    <row r="671" spans="1:61" ht="13.5" hidden="1" thickBot="1" x14ac:dyDescent="0.25">
      <c r="A671" s="82"/>
      <c r="B671" s="83"/>
      <c r="C671" s="153" t="s">
        <v>1329</v>
      </c>
      <c r="D671" s="153" t="s">
        <v>71</v>
      </c>
      <c r="E671" s="85" t="s">
        <v>1330</v>
      </c>
      <c r="F671" s="85" t="s">
        <v>1348</v>
      </c>
      <c r="G671" s="86" t="s">
        <v>1349</v>
      </c>
      <c r="H671" s="153" t="s">
        <v>78</v>
      </c>
      <c r="I671" s="157" t="s">
        <v>102</v>
      </c>
      <c r="J671" s="86" t="s">
        <v>323</v>
      </c>
      <c r="K671" s="273">
        <v>5.5</v>
      </c>
      <c r="L671" s="88"/>
      <c r="M671" s="89">
        <v>135</v>
      </c>
      <c r="N671" s="208" t="s">
        <v>0</v>
      </c>
      <c r="O671" s="208" t="s">
        <v>0</v>
      </c>
      <c r="P671" s="208">
        <v>6</v>
      </c>
      <c r="Q671" s="89" t="s">
        <v>0</v>
      </c>
      <c r="R671" s="108">
        <f>SUM(Tableau8[[#This Row],[Indicative
     /PPE]:[Autre]])</f>
        <v>141</v>
      </c>
      <c r="S671" s="110" t="s">
        <v>0</v>
      </c>
      <c r="T671" s="110" t="s">
        <v>0</v>
      </c>
      <c r="U671" s="110" t="s">
        <v>0</v>
      </c>
      <c r="V671" s="110" t="s">
        <v>0</v>
      </c>
      <c r="W671" s="110" t="s">
        <v>0</v>
      </c>
      <c r="X671" s="109">
        <f t="shared" si="51"/>
        <v>0</v>
      </c>
      <c r="Y671" s="110" t="s">
        <v>0</v>
      </c>
      <c r="Z671" s="110" t="s">
        <v>0</v>
      </c>
      <c r="AA671" s="110" t="s">
        <v>0</v>
      </c>
      <c r="AB671" s="109" t="s">
        <v>0</v>
      </c>
      <c r="AC671" s="110" t="s">
        <v>0</v>
      </c>
      <c r="AD671" s="110" t="s">
        <v>0</v>
      </c>
      <c r="AE671" s="110" t="s">
        <v>0</v>
      </c>
      <c r="AF671" s="155">
        <f t="shared" si="52"/>
        <v>0</v>
      </c>
      <c r="AG671" s="92"/>
      <c r="AH671" s="111">
        <v>445000</v>
      </c>
      <c r="AI671" s="111">
        <v>0</v>
      </c>
      <c r="AJ671" s="111">
        <v>0</v>
      </c>
      <c r="AK671" s="111">
        <f>SUM(Tableau8[[#This Row],[Terrain
(a)]:[Construction
(b)]])</f>
        <v>0</v>
      </c>
      <c r="AL671" s="95"/>
      <c r="AM671" s="147" t="s">
        <v>1316</v>
      </c>
      <c r="AN671" s="157" t="s">
        <v>421</v>
      </c>
      <c r="AO671" s="97">
        <v>40694</v>
      </c>
      <c r="AP671" s="158" t="s">
        <v>0</v>
      </c>
      <c r="AQ671" s="113" t="s">
        <v>0</v>
      </c>
      <c r="AR671" s="100"/>
      <c r="AS671" s="101"/>
      <c r="AT671" s="102"/>
      <c r="AU671" s="103"/>
      <c r="AV671" s="104"/>
      <c r="AW671" s="105"/>
      <c r="AX671" s="106"/>
      <c r="AY671" s="106"/>
      <c r="AZ671" s="106"/>
      <c r="BA671" s="106"/>
      <c r="BB671" s="103"/>
      <c r="BC671" s="106"/>
      <c r="BD671" s="106"/>
      <c r="BE671" s="106"/>
      <c r="BF671" s="106"/>
      <c r="BG671" s="106"/>
      <c r="BH671" s="106"/>
      <c r="BI671" s="106"/>
    </row>
    <row r="672" spans="1:61" ht="13.5" hidden="1" thickBot="1" x14ac:dyDescent="0.25">
      <c r="A672" s="82"/>
      <c r="B672" s="83"/>
      <c r="C672" s="153" t="s">
        <v>1329</v>
      </c>
      <c r="D672" s="153" t="s">
        <v>71</v>
      </c>
      <c r="E672" s="85" t="s">
        <v>1330</v>
      </c>
      <c r="F672" s="85" t="s">
        <v>1350</v>
      </c>
      <c r="G672" s="86" t="s">
        <v>1351</v>
      </c>
      <c r="H672" s="153" t="s">
        <v>404</v>
      </c>
      <c r="I672" s="157" t="s">
        <v>404</v>
      </c>
      <c r="J672" s="86" t="s">
        <v>327</v>
      </c>
      <c r="K672" s="154">
        <v>4.5</v>
      </c>
      <c r="L672" s="88"/>
      <c r="M672" s="89">
        <v>102</v>
      </c>
      <c r="N672" s="208" t="s">
        <v>0</v>
      </c>
      <c r="O672" s="208" t="s">
        <v>0</v>
      </c>
      <c r="P672" s="208">
        <v>7</v>
      </c>
      <c r="Q672" s="89" t="s">
        <v>0</v>
      </c>
      <c r="R672" s="108">
        <f>SUM(Tableau8[[#This Row],[Indicative
     /PPE]:[Autre]])</f>
        <v>109</v>
      </c>
      <c r="S672" s="110" t="s">
        <v>0</v>
      </c>
      <c r="T672" s="110" t="s">
        <v>0</v>
      </c>
      <c r="U672" s="110" t="s">
        <v>0</v>
      </c>
      <c r="V672" s="110" t="s">
        <v>0</v>
      </c>
      <c r="W672" s="110" t="s">
        <v>0</v>
      </c>
      <c r="X672" s="109">
        <f t="shared" si="51"/>
        <v>0</v>
      </c>
      <c r="Y672" s="110" t="s">
        <v>0</v>
      </c>
      <c r="Z672" s="110" t="s">
        <v>0</v>
      </c>
      <c r="AA672" s="110" t="s">
        <v>0</v>
      </c>
      <c r="AB672" s="109" t="s">
        <v>0</v>
      </c>
      <c r="AC672" s="110" t="s">
        <v>0</v>
      </c>
      <c r="AD672" s="110" t="s">
        <v>0</v>
      </c>
      <c r="AE672" s="110" t="s">
        <v>0</v>
      </c>
      <c r="AF672" s="155">
        <f t="shared" si="52"/>
        <v>0</v>
      </c>
      <c r="AG672" s="92"/>
      <c r="AH672" s="111">
        <v>425000</v>
      </c>
      <c r="AI672" s="111">
        <v>0</v>
      </c>
      <c r="AJ672" s="111">
        <v>0</v>
      </c>
      <c r="AK672" s="111">
        <f>SUM(Tableau8[[#This Row],[Terrain
(a)]:[Construction
(b)]])</f>
        <v>0</v>
      </c>
      <c r="AL672" s="95"/>
      <c r="AM672" s="147" t="s">
        <v>1305</v>
      </c>
      <c r="AN672" s="157" t="s">
        <v>421</v>
      </c>
      <c r="AO672" s="97">
        <v>40544</v>
      </c>
      <c r="AP672" s="158" t="s">
        <v>0</v>
      </c>
      <c r="AQ672" s="113" t="s">
        <v>0</v>
      </c>
      <c r="AR672" s="100"/>
      <c r="AS672" s="101"/>
      <c r="AT672" s="102"/>
      <c r="AU672" s="103"/>
      <c r="AV672" s="104"/>
      <c r="AW672" s="105"/>
      <c r="AX672" s="106"/>
      <c r="AY672" s="106"/>
      <c r="AZ672" s="106"/>
      <c r="BA672" s="106"/>
      <c r="BB672" s="103"/>
      <c r="BC672" s="106"/>
      <c r="BD672" s="106"/>
      <c r="BE672" s="106"/>
      <c r="BF672" s="106"/>
      <c r="BG672" s="106"/>
      <c r="BH672" s="106"/>
      <c r="BI672" s="106"/>
    </row>
    <row r="673" spans="1:61" ht="13.5" hidden="1" thickBot="1" x14ac:dyDescent="0.25">
      <c r="A673" s="82"/>
      <c r="B673" s="83"/>
      <c r="C673" s="159" t="s">
        <v>1329</v>
      </c>
      <c r="D673" s="159" t="s">
        <v>71</v>
      </c>
      <c r="E673" s="117" t="s">
        <v>1330</v>
      </c>
      <c r="F673" s="117" t="s">
        <v>1352</v>
      </c>
      <c r="G673" s="118" t="s">
        <v>1353</v>
      </c>
      <c r="H673" s="159" t="s">
        <v>404</v>
      </c>
      <c r="I673" s="182" t="s">
        <v>404</v>
      </c>
      <c r="J673" s="118" t="s">
        <v>323</v>
      </c>
      <c r="K673" s="222">
        <v>5.5</v>
      </c>
      <c r="L673" s="88"/>
      <c r="M673" s="144">
        <v>115</v>
      </c>
      <c r="N673" s="120" t="s">
        <v>0</v>
      </c>
      <c r="O673" s="120" t="s">
        <v>0</v>
      </c>
      <c r="P673" s="120">
        <v>9</v>
      </c>
      <c r="Q673" s="120" t="s">
        <v>0</v>
      </c>
      <c r="R673" s="164">
        <f>SUM(Tableau8[[#This Row],[Indicative
     /PPE]:[Autre]])</f>
        <v>124</v>
      </c>
      <c r="S673" s="165" t="s">
        <v>0</v>
      </c>
      <c r="T673" s="163" t="s">
        <v>0</v>
      </c>
      <c r="U673" s="163" t="s">
        <v>0</v>
      </c>
      <c r="V673" s="163" t="s">
        <v>0</v>
      </c>
      <c r="W673" s="163" t="s">
        <v>0</v>
      </c>
      <c r="X673" s="166">
        <f t="shared" si="51"/>
        <v>0</v>
      </c>
      <c r="Y673" s="163" t="s">
        <v>0</v>
      </c>
      <c r="Z673" s="163" t="s">
        <v>0</v>
      </c>
      <c r="AA673" s="163" t="s">
        <v>0</v>
      </c>
      <c r="AB673" s="166" t="s">
        <v>0</v>
      </c>
      <c r="AC673" s="163" t="s">
        <v>0</v>
      </c>
      <c r="AD673" s="163" t="s">
        <v>0</v>
      </c>
      <c r="AE673" s="163" t="s">
        <v>0</v>
      </c>
      <c r="AF673" s="167">
        <f t="shared" si="52"/>
        <v>0</v>
      </c>
      <c r="AG673" s="92"/>
      <c r="AH673" s="181">
        <v>510000</v>
      </c>
      <c r="AI673" s="181">
        <v>0</v>
      </c>
      <c r="AJ673" s="181">
        <v>0</v>
      </c>
      <c r="AK673" s="181">
        <f>SUM(Tableau8[[#This Row],[Terrain
(a)]:[Construction
(b)]])</f>
        <v>0</v>
      </c>
      <c r="AL673" s="95"/>
      <c r="AM673" s="160" t="s">
        <v>1302</v>
      </c>
      <c r="AN673" s="182" t="s">
        <v>421</v>
      </c>
      <c r="AO673" s="128">
        <v>40603</v>
      </c>
      <c r="AP673" s="172" t="s">
        <v>0</v>
      </c>
      <c r="AQ673" s="134" t="s">
        <v>0</v>
      </c>
      <c r="AR673" s="100"/>
      <c r="AS673" s="131"/>
      <c r="AT673" s="132"/>
      <c r="AU673" s="132"/>
      <c r="AV673" s="133"/>
      <c r="AW673" s="116"/>
      <c r="AX673" s="134"/>
      <c r="AY673" s="134"/>
      <c r="AZ673" s="134"/>
      <c r="BA673" s="134"/>
      <c r="BB673" s="132"/>
      <c r="BC673" s="134"/>
      <c r="BD673" s="134"/>
      <c r="BE673" s="134"/>
      <c r="BF673" s="134"/>
      <c r="BG673" s="134"/>
      <c r="BH673" s="134"/>
      <c r="BI673" s="134"/>
    </row>
    <row r="674" spans="1:61" ht="13.5" hidden="1" thickBot="1" x14ac:dyDescent="0.25">
      <c r="A674" s="82"/>
      <c r="B674" s="83"/>
      <c r="C674" s="153" t="s">
        <v>1354</v>
      </c>
      <c r="D674" s="153" t="s">
        <v>71</v>
      </c>
      <c r="E674" s="84" t="s">
        <v>0</v>
      </c>
      <c r="F674" s="85" t="s">
        <v>1355</v>
      </c>
      <c r="G674" s="86" t="s">
        <v>1356</v>
      </c>
      <c r="H674" s="153" t="s">
        <v>78</v>
      </c>
      <c r="I674" s="157" t="s">
        <v>86</v>
      </c>
      <c r="J674" s="86" t="s">
        <v>323</v>
      </c>
      <c r="K674" s="220">
        <v>4.5</v>
      </c>
      <c r="L674" s="88"/>
      <c r="M674" s="110">
        <v>104</v>
      </c>
      <c r="N674" s="110">
        <v>8</v>
      </c>
      <c r="O674" s="110">
        <v>101</v>
      </c>
      <c r="P674" s="110">
        <v>7</v>
      </c>
      <c r="Q674" s="89" t="s">
        <v>0</v>
      </c>
      <c r="R674" s="108">
        <f>SUM(Tableau8[[#This Row],[Indicative
     /PPE]:[Autre]])</f>
        <v>220</v>
      </c>
      <c r="S674" s="110" t="s">
        <v>0</v>
      </c>
      <c r="T674" s="110" t="s">
        <v>0</v>
      </c>
      <c r="U674" s="110" t="s">
        <v>0</v>
      </c>
      <c r="V674" s="110" t="s">
        <v>0</v>
      </c>
      <c r="W674" s="110" t="s">
        <v>0</v>
      </c>
      <c r="X674" s="109">
        <f t="shared" si="51"/>
        <v>0</v>
      </c>
      <c r="Y674" s="110" t="s">
        <v>0</v>
      </c>
      <c r="Z674" s="110" t="s">
        <v>0</v>
      </c>
      <c r="AA674" s="110" t="s">
        <v>0</v>
      </c>
      <c r="AB674" s="109" t="s">
        <v>0</v>
      </c>
      <c r="AC674" s="110" t="s">
        <v>0</v>
      </c>
      <c r="AD674" s="110" t="s">
        <v>0</v>
      </c>
      <c r="AE674" s="110" t="s">
        <v>0</v>
      </c>
      <c r="AF674" s="155">
        <f t="shared" si="52"/>
        <v>0</v>
      </c>
      <c r="AG674" s="92"/>
      <c r="AH674" s="111">
        <v>380000</v>
      </c>
      <c r="AI674" s="111">
        <v>0</v>
      </c>
      <c r="AJ674" s="111">
        <v>0</v>
      </c>
      <c r="AK674" s="111">
        <f>SUM(Tableau8[[#This Row],[Terrain
(a)]:[Construction
(b)]])</f>
        <v>0</v>
      </c>
      <c r="AL674" s="95"/>
      <c r="AM674" s="147" t="s">
        <v>1357</v>
      </c>
      <c r="AN674" s="157" t="s">
        <v>421</v>
      </c>
      <c r="AO674" s="97">
        <v>40999</v>
      </c>
      <c r="AP674" s="158" t="s">
        <v>0</v>
      </c>
      <c r="AQ674" s="113" t="s">
        <v>0</v>
      </c>
      <c r="AR674" s="100"/>
      <c r="AS674" s="101" t="str">
        <f>Tableau8[[#This Row],[Adresse]]</f>
        <v>Rue Stavay-Mollondin 29a</v>
      </c>
      <c r="AT674" s="102">
        <v>40238</v>
      </c>
      <c r="AU674" s="102">
        <v>41943</v>
      </c>
      <c r="AV674" s="112">
        <f>Tableau8[[#This Row],[Fin]]-Tableau8[[#This Row],[Début]]</f>
        <v>1705</v>
      </c>
      <c r="AW674" s="84" t="s">
        <v>300</v>
      </c>
      <c r="AX674" s="113"/>
      <c r="AY674" s="113" t="s">
        <v>1127</v>
      </c>
      <c r="AZ674" s="113" t="s">
        <v>1160</v>
      </c>
      <c r="BA674" s="106" t="s">
        <v>83</v>
      </c>
      <c r="BB674" s="102">
        <v>41275</v>
      </c>
      <c r="BC674" s="113"/>
      <c r="BD674" s="113"/>
      <c r="BE674" s="113" t="s">
        <v>916</v>
      </c>
      <c r="BF674" s="113" t="s">
        <v>132</v>
      </c>
      <c r="BG674" s="113"/>
      <c r="BH674" s="113"/>
      <c r="BI674" s="113"/>
    </row>
    <row r="675" spans="1:61" ht="13.5" hidden="1" thickBot="1" x14ac:dyDescent="0.25">
      <c r="A675" s="82"/>
      <c r="B675" s="83"/>
      <c r="C675" s="153" t="s">
        <v>1354</v>
      </c>
      <c r="D675" s="153" t="s">
        <v>71</v>
      </c>
      <c r="E675" s="84" t="s">
        <v>0</v>
      </c>
      <c r="F675" s="85" t="s">
        <v>1358</v>
      </c>
      <c r="G675" s="86" t="s">
        <v>1359</v>
      </c>
      <c r="H675" s="153" t="s">
        <v>230</v>
      </c>
      <c r="I675" s="157" t="s">
        <v>1195</v>
      </c>
      <c r="J675" s="86" t="s">
        <v>383</v>
      </c>
      <c r="K675" s="220">
        <v>4.5</v>
      </c>
      <c r="L675" s="88"/>
      <c r="M675" s="110">
        <v>97</v>
      </c>
      <c r="N675" s="110">
        <v>8</v>
      </c>
      <c r="O675" s="110">
        <v>49</v>
      </c>
      <c r="P675" s="110">
        <v>6</v>
      </c>
      <c r="Q675" s="89" t="s">
        <v>0</v>
      </c>
      <c r="R675" s="108">
        <f>SUM(Tableau8[[#This Row],[Indicative
     /PPE]:[Autre]])</f>
        <v>160</v>
      </c>
      <c r="S675" s="110" t="s">
        <v>0</v>
      </c>
      <c r="T675" s="110" t="s">
        <v>0</v>
      </c>
      <c r="U675" s="110" t="s">
        <v>0</v>
      </c>
      <c r="V675" s="110" t="s">
        <v>0</v>
      </c>
      <c r="W675" s="110" t="s">
        <v>0</v>
      </c>
      <c r="X675" s="109">
        <f t="shared" si="51"/>
        <v>0</v>
      </c>
      <c r="Y675" s="110" t="s">
        <v>0</v>
      </c>
      <c r="Z675" s="110" t="s">
        <v>0</v>
      </c>
      <c r="AA675" s="110" t="s">
        <v>0</v>
      </c>
      <c r="AB675" s="109" t="s">
        <v>0</v>
      </c>
      <c r="AC675" s="110" t="s">
        <v>0</v>
      </c>
      <c r="AD675" s="110" t="s">
        <v>0</v>
      </c>
      <c r="AE675" s="110" t="s">
        <v>0</v>
      </c>
      <c r="AF675" s="155">
        <f t="shared" si="52"/>
        <v>0</v>
      </c>
      <c r="AG675" s="92"/>
      <c r="AH675" s="111">
        <v>375000</v>
      </c>
      <c r="AI675" s="111">
        <v>0</v>
      </c>
      <c r="AJ675" s="111">
        <v>0</v>
      </c>
      <c r="AK675" s="111">
        <f>SUM(Tableau8[[#This Row],[Terrain
(a)]:[Construction
(b)]])</f>
        <v>0</v>
      </c>
      <c r="AL675" s="95"/>
      <c r="AM675" s="147" t="s">
        <v>1360</v>
      </c>
      <c r="AN675" s="157" t="s">
        <v>421</v>
      </c>
      <c r="AO675" s="97">
        <v>41000</v>
      </c>
      <c r="AP675" s="158" t="s">
        <v>0</v>
      </c>
      <c r="AQ675" s="113" t="s">
        <v>0</v>
      </c>
      <c r="AR675" s="100"/>
      <c r="AS675" s="101"/>
      <c r="AT675" s="102"/>
      <c r="AU675" s="103"/>
      <c r="AV675" s="104"/>
      <c r="AW675" s="105"/>
      <c r="AX675" s="106"/>
      <c r="AY675" s="106"/>
      <c r="AZ675" s="106"/>
      <c r="BA675" s="106"/>
      <c r="BB675" s="103"/>
      <c r="BC675" s="106"/>
      <c r="BD675" s="106"/>
      <c r="BE675" s="106"/>
      <c r="BF675" s="106"/>
      <c r="BG675" s="106"/>
      <c r="BH675" s="106"/>
      <c r="BI675" s="106"/>
    </row>
    <row r="676" spans="1:61" ht="13.5" hidden="1" thickBot="1" x14ac:dyDescent="0.25">
      <c r="A676" s="82"/>
      <c r="B676" s="83"/>
      <c r="C676" s="153" t="s">
        <v>1354</v>
      </c>
      <c r="D676" s="153" t="s">
        <v>71</v>
      </c>
      <c r="E676" s="84" t="s">
        <v>0</v>
      </c>
      <c r="F676" s="85" t="s">
        <v>1361</v>
      </c>
      <c r="G676" s="86" t="s">
        <v>1362</v>
      </c>
      <c r="H676" s="153" t="s">
        <v>78</v>
      </c>
      <c r="I676" s="157" t="s">
        <v>86</v>
      </c>
      <c r="J676" s="86" t="s">
        <v>305</v>
      </c>
      <c r="K676" s="220">
        <v>3.5</v>
      </c>
      <c r="L676" s="88"/>
      <c r="M676" s="110">
        <v>78</v>
      </c>
      <c r="N676" s="110">
        <v>8</v>
      </c>
      <c r="O676" s="110">
        <v>93</v>
      </c>
      <c r="P676" s="110">
        <v>6</v>
      </c>
      <c r="Q676" s="89" t="s">
        <v>0</v>
      </c>
      <c r="R676" s="108">
        <f>SUM(Tableau8[[#This Row],[Indicative
     /PPE]:[Autre]])</f>
        <v>185</v>
      </c>
      <c r="S676" s="110" t="s">
        <v>0</v>
      </c>
      <c r="T676" s="110" t="s">
        <v>0</v>
      </c>
      <c r="U676" s="110" t="s">
        <v>0</v>
      </c>
      <c r="V676" s="110" t="s">
        <v>0</v>
      </c>
      <c r="W676" s="110" t="s">
        <v>0</v>
      </c>
      <c r="X676" s="109">
        <f t="shared" si="51"/>
        <v>0</v>
      </c>
      <c r="Y676" s="110" t="s">
        <v>0</v>
      </c>
      <c r="Z676" s="110" t="s">
        <v>0</v>
      </c>
      <c r="AA676" s="110" t="s">
        <v>0</v>
      </c>
      <c r="AB676" s="109" t="s">
        <v>0</v>
      </c>
      <c r="AC676" s="110" t="s">
        <v>0</v>
      </c>
      <c r="AD676" s="110" t="s">
        <v>0</v>
      </c>
      <c r="AE676" s="110" t="s">
        <v>0</v>
      </c>
      <c r="AF676" s="155">
        <f t="shared" si="52"/>
        <v>0</v>
      </c>
      <c r="AG676" s="92"/>
      <c r="AH676" s="111">
        <v>300000</v>
      </c>
      <c r="AI676" s="111">
        <v>0</v>
      </c>
      <c r="AJ676" s="111">
        <v>0</v>
      </c>
      <c r="AK676" s="111">
        <f>SUM(Tableau8[[#This Row],[Terrain
(a)]:[Construction
(b)]])</f>
        <v>0</v>
      </c>
      <c r="AL676" s="95"/>
      <c r="AM676" s="147" t="s">
        <v>1363</v>
      </c>
      <c r="AN676" s="157" t="s">
        <v>421</v>
      </c>
      <c r="AO676" s="97">
        <v>40999</v>
      </c>
      <c r="AP676" s="158" t="s">
        <v>0</v>
      </c>
      <c r="AQ676" s="113" t="s">
        <v>0</v>
      </c>
      <c r="AR676" s="100"/>
      <c r="AS676" s="101"/>
      <c r="AT676" s="102"/>
      <c r="AU676" s="103"/>
      <c r="AV676" s="104"/>
      <c r="AW676" s="105"/>
      <c r="AX676" s="106"/>
      <c r="AY676" s="106"/>
      <c r="AZ676" s="106"/>
      <c r="BA676" s="106"/>
      <c r="BB676" s="103"/>
      <c r="BC676" s="106"/>
      <c r="BD676" s="106"/>
      <c r="BE676" s="106"/>
      <c r="BF676" s="106"/>
      <c r="BG676" s="106"/>
      <c r="BH676" s="106"/>
      <c r="BI676" s="106"/>
    </row>
    <row r="677" spans="1:61" ht="13.5" hidden="1" thickBot="1" x14ac:dyDescent="0.25">
      <c r="A677" s="82"/>
      <c r="B677" s="83"/>
      <c r="C677" s="153" t="s">
        <v>1354</v>
      </c>
      <c r="D677" s="153" t="s">
        <v>71</v>
      </c>
      <c r="E677" s="84" t="s">
        <v>0</v>
      </c>
      <c r="F677" s="85" t="s">
        <v>1364</v>
      </c>
      <c r="G677" s="86" t="s">
        <v>1365</v>
      </c>
      <c r="H677" s="153" t="s">
        <v>78</v>
      </c>
      <c r="I677" s="157" t="s">
        <v>142</v>
      </c>
      <c r="J677" s="86" t="s">
        <v>323</v>
      </c>
      <c r="K677" s="220">
        <v>4.5</v>
      </c>
      <c r="L677" s="88"/>
      <c r="M677" s="110">
        <v>104</v>
      </c>
      <c r="N677" s="110">
        <v>9</v>
      </c>
      <c r="O677" s="110" t="s">
        <v>0</v>
      </c>
      <c r="P677" s="110">
        <v>6</v>
      </c>
      <c r="Q677" s="89" t="s">
        <v>0</v>
      </c>
      <c r="R677" s="108">
        <f>SUM(Tableau8[[#This Row],[Indicative
     /PPE]:[Autre]])</f>
        <v>119</v>
      </c>
      <c r="S677" s="110" t="s">
        <v>0</v>
      </c>
      <c r="T677" s="110" t="s">
        <v>0</v>
      </c>
      <c r="U677" s="110" t="s">
        <v>0</v>
      </c>
      <c r="V677" s="110" t="s">
        <v>0</v>
      </c>
      <c r="W677" s="110" t="s">
        <v>0</v>
      </c>
      <c r="X677" s="109">
        <f t="shared" si="51"/>
        <v>0</v>
      </c>
      <c r="Y677" s="110" t="s">
        <v>0</v>
      </c>
      <c r="Z677" s="110" t="s">
        <v>0</v>
      </c>
      <c r="AA677" s="110" t="s">
        <v>0</v>
      </c>
      <c r="AB677" s="109" t="s">
        <v>0</v>
      </c>
      <c r="AC677" s="110" t="s">
        <v>0</v>
      </c>
      <c r="AD677" s="110" t="s">
        <v>0</v>
      </c>
      <c r="AE677" s="110" t="s">
        <v>0</v>
      </c>
      <c r="AF677" s="155">
        <f t="shared" si="52"/>
        <v>0</v>
      </c>
      <c r="AG677" s="92"/>
      <c r="AH677" s="111">
        <v>390000</v>
      </c>
      <c r="AI677" s="111">
        <v>0</v>
      </c>
      <c r="AJ677" s="111">
        <v>0</v>
      </c>
      <c r="AK677" s="111">
        <f>SUM(Tableau8[[#This Row],[Terrain
(a)]:[Construction
(b)]])</f>
        <v>0</v>
      </c>
      <c r="AL677" s="95"/>
      <c r="AM677" s="147" t="s">
        <v>1366</v>
      </c>
      <c r="AN677" s="157" t="s">
        <v>421</v>
      </c>
      <c r="AO677" s="97">
        <v>41090</v>
      </c>
      <c r="AP677" s="158" t="s">
        <v>0</v>
      </c>
      <c r="AQ677" s="113" t="s">
        <v>0</v>
      </c>
      <c r="AR677" s="100"/>
      <c r="AS677" s="101"/>
      <c r="AT677" s="102"/>
      <c r="AU677" s="103"/>
      <c r="AV677" s="104"/>
      <c r="AW677" s="105"/>
      <c r="AX677" s="106"/>
      <c r="AY677" s="106"/>
      <c r="AZ677" s="106"/>
      <c r="BA677" s="106"/>
      <c r="BB677" s="103"/>
      <c r="BC677" s="106"/>
      <c r="BD677" s="106"/>
      <c r="BE677" s="106"/>
      <c r="BF677" s="106"/>
      <c r="BG677" s="106"/>
      <c r="BH677" s="106"/>
      <c r="BI677" s="106"/>
    </row>
    <row r="678" spans="1:61" ht="13.5" hidden="1" thickBot="1" x14ac:dyDescent="0.25">
      <c r="A678" s="82"/>
      <c r="B678" s="83"/>
      <c r="C678" s="153" t="s">
        <v>1354</v>
      </c>
      <c r="D678" s="153" t="s">
        <v>71</v>
      </c>
      <c r="E678" s="84" t="s">
        <v>0</v>
      </c>
      <c r="F678" s="85" t="s">
        <v>1367</v>
      </c>
      <c r="G678" s="86" t="s">
        <v>1368</v>
      </c>
      <c r="H678" s="153" t="s">
        <v>78</v>
      </c>
      <c r="I678" s="157" t="s">
        <v>142</v>
      </c>
      <c r="J678" s="86" t="s">
        <v>305</v>
      </c>
      <c r="K678" s="220">
        <v>4.5</v>
      </c>
      <c r="L678" s="88"/>
      <c r="M678" s="110">
        <v>94</v>
      </c>
      <c r="N678" s="110">
        <v>9</v>
      </c>
      <c r="O678" s="110" t="s">
        <v>0</v>
      </c>
      <c r="P678" s="110">
        <v>6</v>
      </c>
      <c r="Q678" s="89" t="s">
        <v>0</v>
      </c>
      <c r="R678" s="108">
        <f>SUM(Tableau8[[#This Row],[Indicative
     /PPE]:[Autre]])</f>
        <v>109</v>
      </c>
      <c r="S678" s="110" t="s">
        <v>0</v>
      </c>
      <c r="T678" s="110" t="s">
        <v>0</v>
      </c>
      <c r="U678" s="110" t="s">
        <v>0</v>
      </c>
      <c r="V678" s="110" t="s">
        <v>0</v>
      </c>
      <c r="W678" s="110" t="s">
        <v>0</v>
      </c>
      <c r="X678" s="109">
        <f t="shared" si="51"/>
        <v>0</v>
      </c>
      <c r="Y678" s="110" t="s">
        <v>0</v>
      </c>
      <c r="Z678" s="110" t="s">
        <v>0</v>
      </c>
      <c r="AA678" s="110" t="s">
        <v>0</v>
      </c>
      <c r="AB678" s="109" t="s">
        <v>0</v>
      </c>
      <c r="AC678" s="110" t="s">
        <v>0</v>
      </c>
      <c r="AD678" s="110" t="s">
        <v>0</v>
      </c>
      <c r="AE678" s="110" t="s">
        <v>0</v>
      </c>
      <c r="AF678" s="155">
        <f t="shared" si="52"/>
        <v>0</v>
      </c>
      <c r="AG678" s="92"/>
      <c r="AH678" s="111">
        <v>360000</v>
      </c>
      <c r="AI678" s="111">
        <v>0</v>
      </c>
      <c r="AJ678" s="111">
        <v>0</v>
      </c>
      <c r="AK678" s="111">
        <f>SUM(Tableau8[[#This Row],[Terrain
(a)]:[Construction
(b)]])</f>
        <v>0</v>
      </c>
      <c r="AL678" s="95"/>
      <c r="AM678" s="147" t="s">
        <v>1369</v>
      </c>
      <c r="AN678" s="157" t="s">
        <v>421</v>
      </c>
      <c r="AO678" s="97">
        <v>41153</v>
      </c>
      <c r="AP678" s="158" t="s">
        <v>0</v>
      </c>
      <c r="AQ678" s="113" t="s">
        <v>0</v>
      </c>
      <c r="AR678" s="100"/>
      <c r="AS678" s="101"/>
      <c r="AT678" s="102"/>
      <c r="AU678" s="103"/>
      <c r="AV678" s="104"/>
      <c r="AW678" s="105"/>
      <c r="AX678" s="106"/>
      <c r="AY678" s="106"/>
      <c r="AZ678" s="106"/>
      <c r="BA678" s="106"/>
      <c r="BB678" s="103"/>
      <c r="BC678" s="106"/>
      <c r="BD678" s="106"/>
      <c r="BE678" s="106"/>
      <c r="BF678" s="106"/>
      <c r="BG678" s="106"/>
      <c r="BH678" s="106"/>
      <c r="BI678" s="106"/>
    </row>
    <row r="679" spans="1:61" ht="13.5" hidden="1" thickBot="1" x14ac:dyDescent="0.25">
      <c r="A679" s="82"/>
      <c r="B679" s="83"/>
      <c r="C679" s="153" t="s">
        <v>1354</v>
      </c>
      <c r="D679" s="153" t="s">
        <v>71</v>
      </c>
      <c r="E679" s="84" t="s">
        <v>0</v>
      </c>
      <c r="F679" s="85" t="s">
        <v>1370</v>
      </c>
      <c r="G679" s="86" t="s">
        <v>1371</v>
      </c>
      <c r="H679" s="153" t="s">
        <v>78</v>
      </c>
      <c r="I679" s="157" t="s">
        <v>102</v>
      </c>
      <c r="J679" s="86" t="s">
        <v>323</v>
      </c>
      <c r="K679" s="220">
        <v>4.5</v>
      </c>
      <c r="L679" s="88"/>
      <c r="M679" s="110">
        <v>104</v>
      </c>
      <c r="N679" s="110">
        <v>9</v>
      </c>
      <c r="O679" s="110" t="s">
        <v>0</v>
      </c>
      <c r="P679" s="110">
        <v>7</v>
      </c>
      <c r="Q679" s="89" t="s">
        <v>0</v>
      </c>
      <c r="R679" s="108">
        <f>SUM(Tableau8[[#This Row],[Indicative
     /PPE]:[Autre]])</f>
        <v>120</v>
      </c>
      <c r="S679" s="110" t="s">
        <v>0</v>
      </c>
      <c r="T679" s="110" t="s">
        <v>0</v>
      </c>
      <c r="U679" s="110" t="s">
        <v>0</v>
      </c>
      <c r="V679" s="110" t="s">
        <v>0</v>
      </c>
      <c r="W679" s="110" t="s">
        <v>0</v>
      </c>
      <c r="X679" s="109">
        <f t="shared" si="51"/>
        <v>0</v>
      </c>
      <c r="Y679" s="110" t="s">
        <v>0</v>
      </c>
      <c r="Z679" s="110" t="s">
        <v>0</v>
      </c>
      <c r="AA679" s="110" t="s">
        <v>0</v>
      </c>
      <c r="AB679" s="109" t="s">
        <v>0</v>
      </c>
      <c r="AC679" s="110" t="s">
        <v>0</v>
      </c>
      <c r="AD679" s="110" t="s">
        <v>0</v>
      </c>
      <c r="AE679" s="110" t="s">
        <v>0</v>
      </c>
      <c r="AF679" s="155">
        <f t="shared" si="52"/>
        <v>0</v>
      </c>
      <c r="AG679" s="92"/>
      <c r="AH679" s="111">
        <v>390000</v>
      </c>
      <c r="AI679" s="111">
        <v>0</v>
      </c>
      <c r="AJ679" s="111">
        <v>0</v>
      </c>
      <c r="AK679" s="111">
        <f>SUM(Tableau8[[#This Row],[Terrain
(a)]:[Construction
(b)]])</f>
        <v>0</v>
      </c>
      <c r="AL679" s="95"/>
      <c r="AM679" s="147" t="s">
        <v>1372</v>
      </c>
      <c r="AN679" s="157" t="s">
        <v>421</v>
      </c>
      <c r="AO679" s="97">
        <v>40872</v>
      </c>
      <c r="AP679" s="158" t="s">
        <v>0</v>
      </c>
      <c r="AQ679" s="113" t="s">
        <v>0</v>
      </c>
      <c r="AR679" s="100"/>
      <c r="AS679" s="101"/>
      <c r="AT679" s="102"/>
      <c r="AU679" s="103"/>
      <c r="AV679" s="104"/>
      <c r="AW679" s="105"/>
      <c r="AX679" s="106"/>
      <c r="AY679" s="106"/>
      <c r="AZ679" s="106"/>
      <c r="BA679" s="106"/>
      <c r="BB679" s="103"/>
      <c r="BC679" s="106"/>
      <c r="BD679" s="106"/>
      <c r="BE679" s="106"/>
      <c r="BF679" s="106"/>
      <c r="BG679" s="106"/>
      <c r="BH679" s="106"/>
      <c r="BI679" s="106"/>
    </row>
    <row r="680" spans="1:61" ht="13.5" hidden="1" thickBot="1" x14ac:dyDescent="0.25">
      <c r="A680" s="82"/>
      <c r="B680" s="83"/>
      <c r="C680" s="153" t="s">
        <v>1354</v>
      </c>
      <c r="D680" s="153" t="s">
        <v>71</v>
      </c>
      <c r="E680" s="84" t="s">
        <v>0</v>
      </c>
      <c r="F680" s="85" t="s">
        <v>1373</v>
      </c>
      <c r="G680" s="86" t="s">
        <v>1374</v>
      </c>
      <c r="H680" s="153" t="s">
        <v>78</v>
      </c>
      <c r="I680" s="157" t="s">
        <v>102</v>
      </c>
      <c r="J680" s="86" t="s">
        <v>305</v>
      </c>
      <c r="K680" s="220">
        <v>4.5</v>
      </c>
      <c r="L680" s="88"/>
      <c r="M680" s="110">
        <v>105</v>
      </c>
      <c r="N680" s="110">
        <v>9</v>
      </c>
      <c r="O680" s="110" t="s">
        <v>0</v>
      </c>
      <c r="P680" s="110">
        <v>5</v>
      </c>
      <c r="Q680" s="89" t="s">
        <v>0</v>
      </c>
      <c r="R680" s="108">
        <f>SUM(Tableau8[[#This Row],[Indicative
     /PPE]:[Autre]])</f>
        <v>119</v>
      </c>
      <c r="S680" s="110" t="s">
        <v>0</v>
      </c>
      <c r="T680" s="110" t="s">
        <v>0</v>
      </c>
      <c r="U680" s="110" t="s">
        <v>0</v>
      </c>
      <c r="V680" s="110" t="s">
        <v>0</v>
      </c>
      <c r="W680" s="110" t="s">
        <v>0</v>
      </c>
      <c r="X680" s="109">
        <f t="shared" si="51"/>
        <v>0</v>
      </c>
      <c r="Y680" s="110" t="s">
        <v>0</v>
      </c>
      <c r="Z680" s="110" t="s">
        <v>0</v>
      </c>
      <c r="AA680" s="110" t="s">
        <v>0</v>
      </c>
      <c r="AB680" s="109" t="s">
        <v>0</v>
      </c>
      <c r="AC680" s="110" t="s">
        <v>0</v>
      </c>
      <c r="AD680" s="110" t="s">
        <v>0</v>
      </c>
      <c r="AE680" s="110" t="s">
        <v>0</v>
      </c>
      <c r="AF680" s="155">
        <f t="shared" si="52"/>
        <v>0</v>
      </c>
      <c r="AG680" s="92"/>
      <c r="AH680" s="111">
        <v>390000</v>
      </c>
      <c r="AI680" s="111">
        <v>0</v>
      </c>
      <c r="AJ680" s="111">
        <v>0</v>
      </c>
      <c r="AK680" s="111">
        <f>SUM(Tableau8[[#This Row],[Terrain
(a)]:[Construction
(b)]])</f>
        <v>0</v>
      </c>
      <c r="AL680" s="95"/>
      <c r="AM680" s="147" t="s">
        <v>1375</v>
      </c>
      <c r="AN680" s="157" t="s">
        <v>421</v>
      </c>
      <c r="AO680" s="97">
        <v>41263</v>
      </c>
      <c r="AP680" s="158" t="s">
        <v>0</v>
      </c>
      <c r="AQ680" s="113" t="s">
        <v>0</v>
      </c>
      <c r="AR680" s="100"/>
      <c r="AS680" s="101"/>
      <c r="AT680" s="102"/>
      <c r="AU680" s="103"/>
      <c r="AV680" s="104"/>
      <c r="AW680" s="105"/>
      <c r="AX680" s="106"/>
      <c r="AY680" s="106"/>
      <c r="AZ680" s="106"/>
      <c r="BA680" s="106"/>
      <c r="BB680" s="103"/>
      <c r="BC680" s="106"/>
      <c r="BD680" s="106"/>
      <c r="BE680" s="106"/>
      <c r="BF680" s="106"/>
      <c r="BG680" s="106"/>
      <c r="BH680" s="106"/>
      <c r="BI680" s="106"/>
    </row>
    <row r="681" spans="1:61" ht="13.5" hidden="1" thickBot="1" x14ac:dyDescent="0.25">
      <c r="A681" s="82"/>
      <c r="B681" s="83"/>
      <c r="C681" s="153" t="s">
        <v>1354</v>
      </c>
      <c r="D681" s="153" t="s">
        <v>71</v>
      </c>
      <c r="E681" s="84" t="s">
        <v>0</v>
      </c>
      <c r="F681" s="85" t="s">
        <v>1376</v>
      </c>
      <c r="G681" s="86" t="s">
        <v>1377</v>
      </c>
      <c r="H681" s="153" t="s">
        <v>230</v>
      </c>
      <c r="I681" s="157" t="s">
        <v>1378</v>
      </c>
      <c r="J681" s="86" t="s">
        <v>383</v>
      </c>
      <c r="K681" s="220">
        <v>3.5</v>
      </c>
      <c r="L681" s="88"/>
      <c r="M681" s="110">
        <v>77</v>
      </c>
      <c r="N681" s="110">
        <v>72</v>
      </c>
      <c r="O681" s="110" t="s">
        <v>0</v>
      </c>
      <c r="P681" s="110">
        <v>5</v>
      </c>
      <c r="Q681" s="89" t="s">
        <v>0</v>
      </c>
      <c r="R681" s="108">
        <f>SUM(Tableau8[[#This Row],[Indicative
     /PPE]:[Autre]])</f>
        <v>154</v>
      </c>
      <c r="S681" s="110" t="s">
        <v>0</v>
      </c>
      <c r="T681" s="110" t="s">
        <v>0</v>
      </c>
      <c r="U681" s="110" t="s">
        <v>0</v>
      </c>
      <c r="V681" s="110" t="s">
        <v>0</v>
      </c>
      <c r="W681" s="110" t="s">
        <v>0</v>
      </c>
      <c r="X681" s="109">
        <f t="shared" si="51"/>
        <v>0</v>
      </c>
      <c r="Y681" s="110" t="s">
        <v>0</v>
      </c>
      <c r="Z681" s="110" t="s">
        <v>0</v>
      </c>
      <c r="AA681" s="110" t="s">
        <v>0</v>
      </c>
      <c r="AB681" s="109" t="s">
        <v>0</v>
      </c>
      <c r="AC681" s="110" t="s">
        <v>0</v>
      </c>
      <c r="AD681" s="110" t="s">
        <v>0</v>
      </c>
      <c r="AE681" s="110" t="s">
        <v>0</v>
      </c>
      <c r="AF681" s="155">
        <f t="shared" si="52"/>
        <v>0</v>
      </c>
      <c r="AG681" s="92"/>
      <c r="AH681" s="111">
        <v>410000</v>
      </c>
      <c r="AI681" s="111">
        <v>0</v>
      </c>
      <c r="AJ681" s="111">
        <v>0</v>
      </c>
      <c r="AK681" s="111">
        <f>SUM(Tableau8[[#This Row],[Terrain
(a)]:[Construction
(b)]])</f>
        <v>0</v>
      </c>
      <c r="AL681" s="95"/>
      <c r="AM681" s="147" t="s">
        <v>1379</v>
      </c>
      <c r="AN681" s="157" t="s">
        <v>421</v>
      </c>
      <c r="AO681" s="97">
        <v>41927</v>
      </c>
      <c r="AP681" s="158" t="s">
        <v>0</v>
      </c>
      <c r="AQ681" s="113" t="s">
        <v>0</v>
      </c>
      <c r="AR681" s="100"/>
      <c r="AS681" s="101"/>
      <c r="AT681" s="102"/>
      <c r="AU681" s="103"/>
      <c r="AV681" s="104"/>
      <c r="AW681" s="105"/>
      <c r="AX681" s="106"/>
      <c r="AY681" s="106"/>
      <c r="AZ681" s="106"/>
      <c r="BA681" s="106"/>
      <c r="BB681" s="103"/>
      <c r="BC681" s="106"/>
      <c r="BD681" s="106"/>
      <c r="BE681" s="106"/>
      <c r="BF681" s="106"/>
      <c r="BG681" s="106"/>
      <c r="BH681" s="106"/>
      <c r="BI681" s="106"/>
    </row>
    <row r="682" spans="1:61" ht="13.5" hidden="1" thickBot="1" x14ac:dyDescent="0.25">
      <c r="A682" s="82"/>
      <c r="B682" s="83"/>
      <c r="C682" s="224" t="s">
        <v>1354</v>
      </c>
      <c r="D682" s="225" t="s">
        <v>71</v>
      </c>
      <c r="E682" s="243" t="s">
        <v>0</v>
      </c>
      <c r="F682" s="226" t="s">
        <v>1380</v>
      </c>
      <c r="G682" s="227" t="s">
        <v>1381</v>
      </c>
      <c r="H682" s="225" t="s">
        <v>78</v>
      </c>
      <c r="I682" s="228" t="s">
        <v>404</v>
      </c>
      <c r="J682" s="227" t="s">
        <v>323</v>
      </c>
      <c r="K682" s="274">
        <v>4.5</v>
      </c>
      <c r="L682" s="88"/>
      <c r="M682" s="275">
        <v>92</v>
      </c>
      <c r="N682" s="231">
        <v>42</v>
      </c>
      <c r="O682" s="231" t="s">
        <v>0</v>
      </c>
      <c r="P682" s="231">
        <v>5</v>
      </c>
      <c r="Q682" s="233" t="s">
        <v>0</v>
      </c>
      <c r="R682" s="232">
        <f>SUM(Tableau8[[#This Row],[Indicative
     /PPE]:[Autre]])</f>
        <v>139</v>
      </c>
      <c r="S682" s="276" t="s">
        <v>0</v>
      </c>
      <c r="T682" s="231" t="s">
        <v>0</v>
      </c>
      <c r="U682" s="231" t="s">
        <v>0</v>
      </c>
      <c r="V682" s="231" t="s">
        <v>0</v>
      </c>
      <c r="W682" s="231" t="s">
        <v>0</v>
      </c>
      <c r="X682" s="234">
        <f t="shared" si="51"/>
        <v>0</v>
      </c>
      <c r="Y682" s="276" t="s">
        <v>0</v>
      </c>
      <c r="Z682" s="231" t="s">
        <v>0</v>
      </c>
      <c r="AA682" s="231" t="s">
        <v>0</v>
      </c>
      <c r="AB682" s="234" t="s">
        <v>0</v>
      </c>
      <c r="AC682" s="231" t="s">
        <v>0</v>
      </c>
      <c r="AD682" s="231" t="s">
        <v>0</v>
      </c>
      <c r="AE682" s="231" t="s">
        <v>0</v>
      </c>
      <c r="AF682" s="268">
        <f t="shared" si="52"/>
        <v>0</v>
      </c>
      <c r="AG682" s="92"/>
      <c r="AH682" s="271">
        <v>435000</v>
      </c>
      <c r="AI682" s="236">
        <v>0</v>
      </c>
      <c r="AJ682" s="236">
        <v>0</v>
      </c>
      <c r="AK682" s="236">
        <f>SUM(Tableau8[[#This Row],[Terrain
(a)]:[Construction
(b)]])</f>
        <v>0</v>
      </c>
      <c r="AL682" s="95"/>
      <c r="AM682" s="237" t="s">
        <v>1382</v>
      </c>
      <c r="AN682" s="228" t="s">
        <v>421</v>
      </c>
      <c r="AO682" s="238">
        <v>40999</v>
      </c>
      <c r="AP682" s="239" t="s">
        <v>0</v>
      </c>
      <c r="AQ682" s="229" t="s">
        <v>0</v>
      </c>
      <c r="AR682" s="100"/>
      <c r="AS682" s="240"/>
      <c r="AT682" s="241"/>
      <c r="AU682" s="241"/>
      <c r="AV682" s="242"/>
      <c r="AW682" s="243"/>
      <c r="AX682" s="229"/>
      <c r="AY682" s="229"/>
      <c r="AZ682" s="229"/>
      <c r="BA682" s="229"/>
      <c r="BB682" s="241"/>
      <c r="BC682" s="229"/>
      <c r="BD682" s="229"/>
      <c r="BE682" s="229"/>
      <c r="BF682" s="229"/>
      <c r="BG682" s="229"/>
      <c r="BH682" s="229"/>
      <c r="BI682" s="229"/>
    </row>
    <row r="683" spans="1:61" ht="13.5" hidden="1" thickBot="1" x14ac:dyDescent="0.25">
      <c r="A683" s="82"/>
      <c r="B683" s="83"/>
      <c r="C683" s="153" t="s">
        <v>1383</v>
      </c>
      <c r="D683" s="153" t="s">
        <v>71</v>
      </c>
      <c r="E683" s="84" t="s">
        <v>0</v>
      </c>
      <c r="F683" s="85" t="s">
        <v>1384</v>
      </c>
      <c r="G683" s="86" t="s">
        <v>1385</v>
      </c>
      <c r="H683" s="153" t="s">
        <v>218</v>
      </c>
      <c r="I683" s="157" t="s">
        <v>219</v>
      </c>
      <c r="J683" s="86">
        <v>1</v>
      </c>
      <c r="K683" s="154" t="s">
        <v>0</v>
      </c>
      <c r="L683" s="88"/>
      <c r="M683" s="110" t="s">
        <v>0</v>
      </c>
      <c r="N683" s="110" t="s">
        <v>0</v>
      </c>
      <c r="O683" s="110" t="s">
        <v>0</v>
      </c>
      <c r="P683" s="110" t="s">
        <v>0</v>
      </c>
      <c r="Q683" s="89" t="s">
        <v>0</v>
      </c>
      <c r="R683" s="108">
        <f>SUM(Tableau8[[#This Row],[Indicative
     /PPE]:[Autre]])</f>
        <v>0</v>
      </c>
      <c r="S683" s="110" t="s">
        <v>0</v>
      </c>
      <c r="T683" s="110" t="s">
        <v>0</v>
      </c>
      <c r="U683" s="110" t="s">
        <v>0</v>
      </c>
      <c r="V683" s="110" t="s">
        <v>0</v>
      </c>
      <c r="W683" s="110" t="s">
        <v>0</v>
      </c>
      <c r="X683" s="109">
        <f t="shared" si="51"/>
        <v>0</v>
      </c>
      <c r="Y683" s="110" t="s">
        <v>0</v>
      </c>
      <c r="Z683" s="110" t="s">
        <v>0</v>
      </c>
      <c r="AA683" s="110" t="s">
        <v>0</v>
      </c>
      <c r="AB683" s="109" t="s">
        <v>0</v>
      </c>
      <c r="AC683" s="110" t="s">
        <v>0</v>
      </c>
      <c r="AD683" s="110" t="s">
        <v>0</v>
      </c>
      <c r="AE683" s="110" t="s">
        <v>0</v>
      </c>
      <c r="AF683" s="155">
        <f t="shared" si="52"/>
        <v>0</v>
      </c>
      <c r="AG683" s="92"/>
      <c r="AH683" s="111">
        <v>29000</v>
      </c>
      <c r="AI683" s="111">
        <v>0</v>
      </c>
      <c r="AJ683" s="111">
        <v>0</v>
      </c>
      <c r="AK683" s="111">
        <f>SUM(Tableau8[[#This Row],[Terrain
(a)]:[Construction
(b)]])</f>
        <v>0</v>
      </c>
      <c r="AL683" s="95"/>
      <c r="AM683" s="147" t="s">
        <v>1369</v>
      </c>
      <c r="AN683" s="157" t="s">
        <v>421</v>
      </c>
      <c r="AO683" s="97">
        <v>41153</v>
      </c>
      <c r="AP683" s="158" t="s">
        <v>0</v>
      </c>
      <c r="AQ683" s="113" t="s">
        <v>0</v>
      </c>
      <c r="AR683" s="100"/>
      <c r="AS683" s="101"/>
      <c r="AT683" s="102"/>
      <c r="AU683" s="103"/>
      <c r="AV683" s="104"/>
      <c r="AW683" s="105"/>
      <c r="AX683" s="106"/>
      <c r="AY683" s="106"/>
      <c r="AZ683" s="106"/>
      <c r="BA683" s="106"/>
      <c r="BB683" s="103"/>
      <c r="BC683" s="106"/>
      <c r="BD683" s="106"/>
      <c r="BE683" s="106"/>
      <c r="BF683" s="106"/>
      <c r="BG683" s="106"/>
      <c r="BH683" s="106"/>
      <c r="BI683" s="106"/>
    </row>
    <row r="684" spans="1:61" ht="13.5" hidden="1" thickBot="1" x14ac:dyDescent="0.25">
      <c r="A684" s="82"/>
      <c r="B684" s="83"/>
      <c r="C684" s="153" t="s">
        <v>1383</v>
      </c>
      <c r="D684" s="153" t="s">
        <v>71</v>
      </c>
      <c r="E684" s="84" t="s">
        <v>0</v>
      </c>
      <c r="F684" s="85" t="s">
        <v>1386</v>
      </c>
      <c r="G684" s="86" t="s">
        <v>1387</v>
      </c>
      <c r="H684" s="153" t="s">
        <v>218</v>
      </c>
      <c r="I684" s="157" t="s">
        <v>219</v>
      </c>
      <c r="J684" s="86">
        <v>2</v>
      </c>
      <c r="K684" s="154" t="s">
        <v>0</v>
      </c>
      <c r="L684" s="88"/>
      <c r="M684" s="110" t="s">
        <v>0</v>
      </c>
      <c r="N684" s="110" t="s">
        <v>0</v>
      </c>
      <c r="O684" s="110" t="s">
        <v>0</v>
      </c>
      <c r="P684" s="110" t="s">
        <v>0</v>
      </c>
      <c r="Q684" s="89" t="s">
        <v>0</v>
      </c>
      <c r="R684" s="108">
        <f>SUM(Tableau8[[#This Row],[Indicative
     /PPE]:[Autre]])</f>
        <v>0</v>
      </c>
      <c r="S684" s="110" t="s">
        <v>0</v>
      </c>
      <c r="T684" s="110" t="s">
        <v>0</v>
      </c>
      <c r="U684" s="110" t="s">
        <v>0</v>
      </c>
      <c r="V684" s="110" t="s">
        <v>0</v>
      </c>
      <c r="W684" s="110" t="s">
        <v>0</v>
      </c>
      <c r="X684" s="109">
        <f t="shared" si="51"/>
        <v>0</v>
      </c>
      <c r="Y684" s="110" t="s">
        <v>0</v>
      </c>
      <c r="Z684" s="110" t="s">
        <v>0</v>
      </c>
      <c r="AA684" s="110" t="s">
        <v>0</v>
      </c>
      <c r="AB684" s="109" t="s">
        <v>0</v>
      </c>
      <c r="AC684" s="110" t="s">
        <v>0</v>
      </c>
      <c r="AD684" s="110" t="s">
        <v>0</v>
      </c>
      <c r="AE684" s="110" t="s">
        <v>0</v>
      </c>
      <c r="AF684" s="155">
        <f t="shared" si="52"/>
        <v>0</v>
      </c>
      <c r="AG684" s="92"/>
      <c r="AH684" s="111">
        <v>29000</v>
      </c>
      <c r="AI684" s="111">
        <v>0</v>
      </c>
      <c r="AJ684" s="111">
        <v>0</v>
      </c>
      <c r="AK684" s="111">
        <f>SUM(Tableau8[[#This Row],[Terrain
(a)]:[Construction
(b)]])</f>
        <v>0</v>
      </c>
      <c r="AL684" s="95"/>
      <c r="AM684" s="147" t="s">
        <v>1363</v>
      </c>
      <c r="AN684" s="157" t="s">
        <v>421</v>
      </c>
      <c r="AO684" s="97">
        <v>40872</v>
      </c>
      <c r="AP684" s="158" t="s">
        <v>0</v>
      </c>
      <c r="AQ684" s="113" t="s">
        <v>0</v>
      </c>
      <c r="AR684" s="100"/>
      <c r="AS684" s="101"/>
      <c r="AT684" s="102"/>
      <c r="AU684" s="103"/>
      <c r="AV684" s="104"/>
      <c r="AW684" s="105"/>
      <c r="AX684" s="106"/>
      <c r="AY684" s="106"/>
      <c r="AZ684" s="106"/>
      <c r="BA684" s="106"/>
      <c r="BB684" s="103"/>
      <c r="BC684" s="106"/>
      <c r="BD684" s="106"/>
      <c r="BE684" s="106"/>
      <c r="BF684" s="106"/>
      <c r="BG684" s="106"/>
      <c r="BH684" s="106"/>
      <c r="BI684" s="106"/>
    </row>
    <row r="685" spans="1:61" ht="13.5" hidden="1" thickBot="1" x14ac:dyDescent="0.25">
      <c r="A685" s="82"/>
      <c r="B685" s="83"/>
      <c r="C685" s="153" t="s">
        <v>1383</v>
      </c>
      <c r="D685" s="153" t="s">
        <v>71</v>
      </c>
      <c r="E685" s="84" t="s">
        <v>0</v>
      </c>
      <c r="F685" s="85" t="s">
        <v>1388</v>
      </c>
      <c r="G685" s="86" t="s">
        <v>1389</v>
      </c>
      <c r="H685" s="153" t="s">
        <v>218</v>
      </c>
      <c r="I685" s="157" t="s">
        <v>219</v>
      </c>
      <c r="J685" s="86">
        <v>3</v>
      </c>
      <c r="K685" s="154" t="s">
        <v>0</v>
      </c>
      <c r="L685" s="88"/>
      <c r="M685" s="110" t="s">
        <v>0</v>
      </c>
      <c r="N685" s="110" t="s">
        <v>0</v>
      </c>
      <c r="O685" s="110" t="s">
        <v>0</v>
      </c>
      <c r="P685" s="110" t="s">
        <v>0</v>
      </c>
      <c r="Q685" s="89" t="s">
        <v>0</v>
      </c>
      <c r="R685" s="108">
        <f>SUM(Tableau8[[#This Row],[Indicative
     /PPE]:[Autre]])</f>
        <v>0</v>
      </c>
      <c r="S685" s="110" t="s">
        <v>0</v>
      </c>
      <c r="T685" s="110" t="s">
        <v>0</v>
      </c>
      <c r="U685" s="110" t="s">
        <v>0</v>
      </c>
      <c r="V685" s="110" t="s">
        <v>0</v>
      </c>
      <c r="W685" s="110" t="s">
        <v>0</v>
      </c>
      <c r="X685" s="109">
        <f t="shared" si="51"/>
        <v>0</v>
      </c>
      <c r="Y685" s="110" t="s">
        <v>0</v>
      </c>
      <c r="Z685" s="110" t="s">
        <v>0</v>
      </c>
      <c r="AA685" s="110" t="s">
        <v>0</v>
      </c>
      <c r="AB685" s="109" t="s">
        <v>0</v>
      </c>
      <c r="AC685" s="110" t="s">
        <v>0</v>
      </c>
      <c r="AD685" s="110" t="s">
        <v>0</v>
      </c>
      <c r="AE685" s="110" t="s">
        <v>0</v>
      </c>
      <c r="AF685" s="155">
        <f t="shared" si="52"/>
        <v>0</v>
      </c>
      <c r="AG685" s="92"/>
      <c r="AH685" s="111">
        <v>29000</v>
      </c>
      <c r="AI685" s="111">
        <v>0</v>
      </c>
      <c r="AJ685" s="111">
        <v>0</v>
      </c>
      <c r="AK685" s="111">
        <f>SUM(Tableau8[[#This Row],[Terrain
(a)]:[Construction
(b)]])</f>
        <v>0</v>
      </c>
      <c r="AL685" s="95"/>
      <c r="AM685" s="147" t="s">
        <v>1390</v>
      </c>
      <c r="AN685" s="157" t="s">
        <v>893</v>
      </c>
      <c r="AO685" s="102" t="s">
        <v>0</v>
      </c>
      <c r="AP685" s="158" t="s">
        <v>0</v>
      </c>
      <c r="AQ685" s="113" t="s">
        <v>0</v>
      </c>
      <c r="AR685" s="100"/>
      <c r="AS685" s="101"/>
      <c r="AT685" s="102"/>
      <c r="AU685" s="103"/>
      <c r="AV685" s="104"/>
      <c r="AW685" s="105"/>
      <c r="AX685" s="106"/>
      <c r="AY685" s="106"/>
      <c r="AZ685" s="106"/>
      <c r="BA685" s="106"/>
      <c r="BB685" s="103"/>
      <c r="BC685" s="106"/>
      <c r="BD685" s="106"/>
      <c r="BE685" s="106"/>
      <c r="BF685" s="106"/>
      <c r="BG685" s="106"/>
      <c r="BH685" s="106"/>
      <c r="BI685" s="106"/>
    </row>
    <row r="686" spans="1:61" ht="13.5" hidden="1" thickBot="1" x14ac:dyDescent="0.25">
      <c r="A686" s="82"/>
      <c r="B686" s="83"/>
      <c r="C686" s="153" t="s">
        <v>1383</v>
      </c>
      <c r="D686" s="153" t="s">
        <v>71</v>
      </c>
      <c r="E686" s="84" t="s">
        <v>0</v>
      </c>
      <c r="F686" s="85" t="s">
        <v>1391</v>
      </c>
      <c r="G686" s="86" t="s">
        <v>1392</v>
      </c>
      <c r="H686" s="153" t="s">
        <v>630</v>
      </c>
      <c r="I686" s="157" t="s">
        <v>219</v>
      </c>
      <c r="J686" s="86">
        <v>4</v>
      </c>
      <c r="K686" s="154" t="s">
        <v>0</v>
      </c>
      <c r="L686" s="88"/>
      <c r="M686" s="110" t="s">
        <v>0</v>
      </c>
      <c r="N686" s="110" t="s">
        <v>0</v>
      </c>
      <c r="O686" s="110" t="s">
        <v>0</v>
      </c>
      <c r="P686" s="110" t="s">
        <v>0</v>
      </c>
      <c r="Q686" s="89" t="s">
        <v>0</v>
      </c>
      <c r="R686" s="108">
        <f>SUM(Tableau8[[#This Row],[Indicative
     /PPE]:[Autre]])</f>
        <v>0</v>
      </c>
      <c r="S686" s="110" t="s">
        <v>0</v>
      </c>
      <c r="T686" s="110" t="s">
        <v>0</v>
      </c>
      <c r="U686" s="110" t="s">
        <v>0</v>
      </c>
      <c r="V686" s="110" t="s">
        <v>0</v>
      </c>
      <c r="W686" s="110" t="s">
        <v>0</v>
      </c>
      <c r="X686" s="109">
        <f t="shared" si="51"/>
        <v>0</v>
      </c>
      <c r="Y686" s="110" t="s">
        <v>0</v>
      </c>
      <c r="Z686" s="110" t="s">
        <v>0</v>
      </c>
      <c r="AA686" s="110" t="s">
        <v>0</v>
      </c>
      <c r="AB686" s="109" t="s">
        <v>0</v>
      </c>
      <c r="AC686" s="110" t="s">
        <v>0</v>
      </c>
      <c r="AD686" s="110" t="s">
        <v>0</v>
      </c>
      <c r="AE686" s="110" t="s">
        <v>0</v>
      </c>
      <c r="AF686" s="155">
        <f t="shared" si="52"/>
        <v>0</v>
      </c>
      <c r="AG686" s="92"/>
      <c r="AH686" s="111">
        <v>30000</v>
      </c>
      <c r="AI686" s="111">
        <v>0</v>
      </c>
      <c r="AJ686" s="111">
        <v>0</v>
      </c>
      <c r="AK686" s="111">
        <f>SUM(Tableau8[[#This Row],[Terrain
(a)]:[Construction
(b)]])</f>
        <v>0</v>
      </c>
      <c r="AL686" s="95"/>
      <c r="AM686" s="147" t="s">
        <v>1393</v>
      </c>
      <c r="AN686" s="157" t="s">
        <v>82</v>
      </c>
      <c r="AO686" s="97">
        <v>41233</v>
      </c>
      <c r="AP686" s="158" t="s">
        <v>0</v>
      </c>
      <c r="AQ686" s="113" t="s">
        <v>0</v>
      </c>
      <c r="AR686" s="100"/>
      <c r="AS686" s="101"/>
      <c r="AT686" s="102"/>
      <c r="AU686" s="103"/>
      <c r="AV686" s="104"/>
      <c r="AW686" s="105"/>
      <c r="AX686" s="106"/>
      <c r="AY686" s="106"/>
      <c r="AZ686" s="106"/>
      <c r="BA686" s="106"/>
      <c r="BB686" s="103"/>
      <c r="BC686" s="106"/>
      <c r="BD686" s="106"/>
      <c r="BE686" s="106"/>
      <c r="BF686" s="106"/>
      <c r="BG686" s="106"/>
      <c r="BH686" s="106"/>
      <c r="BI686" s="106"/>
    </row>
    <row r="687" spans="1:61" ht="13.5" hidden="1" thickBot="1" x14ac:dyDescent="0.25">
      <c r="A687" s="82"/>
      <c r="B687" s="83"/>
      <c r="C687" s="153" t="s">
        <v>1383</v>
      </c>
      <c r="D687" s="153" t="s">
        <v>71</v>
      </c>
      <c r="E687" s="84" t="s">
        <v>0</v>
      </c>
      <c r="F687" s="85" t="s">
        <v>1394</v>
      </c>
      <c r="G687" s="86" t="s">
        <v>1395</v>
      </c>
      <c r="H687" s="153" t="s">
        <v>218</v>
      </c>
      <c r="I687" s="157" t="s">
        <v>219</v>
      </c>
      <c r="J687" s="86">
        <v>5</v>
      </c>
      <c r="K687" s="154" t="s">
        <v>0</v>
      </c>
      <c r="L687" s="88"/>
      <c r="M687" s="110" t="s">
        <v>0</v>
      </c>
      <c r="N687" s="110" t="s">
        <v>0</v>
      </c>
      <c r="O687" s="110" t="s">
        <v>0</v>
      </c>
      <c r="P687" s="110" t="s">
        <v>0</v>
      </c>
      <c r="Q687" s="89" t="s">
        <v>0</v>
      </c>
      <c r="R687" s="108">
        <f>SUM(Tableau8[[#This Row],[Indicative
     /PPE]:[Autre]])</f>
        <v>0</v>
      </c>
      <c r="S687" s="110" t="s">
        <v>0</v>
      </c>
      <c r="T687" s="110" t="s">
        <v>0</v>
      </c>
      <c r="U687" s="110" t="s">
        <v>0</v>
      </c>
      <c r="V687" s="110" t="s">
        <v>0</v>
      </c>
      <c r="W687" s="110" t="s">
        <v>0</v>
      </c>
      <c r="X687" s="109">
        <f t="shared" si="51"/>
        <v>0</v>
      </c>
      <c r="Y687" s="110" t="s">
        <v>0</v>
      </c>
      <c r="Z687" s="110" t="s">
        <v>0</v>
      </c>
      <c r="AA687" s="110" t="s">
        <v>0</v>
      </c>
      <c r="AB687" s="109" t="s">
        <v>0</v>
      </c>
      <c r="AC687" s="110" t="s">
        <v>0</v>
      </c>
      <c r="AD687" s="110" t="s">
        <v>0</v>
      </c>
      <c r="AE687" s="110" t="s">
        <v>0</v>
      </c>
      <c r="AF687" s="155">
        <f t="shared" si="52"/>
        <v>0</v>
      </c>
      <c r="AG687" s="92"/>
      <c r="AH687" s="111">
        <v>29000</v>
      </c>
      <c r="AI687" s="111">
        <v>0</v>
      </c>
      <c r="AJ687" s="111">
        <v>0</v>
      </c>
      <c r="AK687" s="111">
        <f>SUM(Tableau8[[#This Row],[Terrain
(a)]:[Construction
(b)]])</f>
        <v>0</v>
      </c>
      <c r="AL687" s="95"/>
      <c r="AM687" s="147" t="s">
        <v>1357</v>
      </c>
      <c r="AN687" s="157" t="s">
        <v>82</v>
      </c>
      <c r="AO687" s="97">
        <v>40872</v>
      </c>
      <c r="AP687" s="158" t="s">
        <v>0</v>
      </c>
      <c r="AQ687" s="113" t="s">
        <v>0</v>
      </c>
      <c r="AR687" s="100"/>
      <c r="AS687" s="101"/>
      <c r="AT687" s="102"/>
      <c r="AU687" s="103"/>
      <c r="AV687" s="104"/>
      <c r="AW687" s="105"/>
      <c r="AX687" s="106"/>
      <c r="AY687" s="106"/>
      <c r="AZ687" s="106"/>
      <c r="BA687" s="106"/>
      <c r="BB687" s="103"/>
      <c r="BC687" s="106"/>
      <c r="BD687" s="106"/>
      <c r="BE687" s="106"/>
      <c r="BF687" s="106"/>
      <c r="BG687" s="106"/>
      <c r="BH687" s="106"/>
      <c r="BI687" s="106"/>
    </row>
    <row r="688" spans="1:61" ht="13.5" hidden="1" thickBot="1" x14ac:dyDescent="0.25">
      <c r="A688" s="82"/>
      <c r="B688" s="83"/>
      <c r="C688" s="153" t="s">
        <v>1383</v>
      </c>
      <c r="D688" s="153" t="s">
        <v>71</v>
      </c>
      <c r="E688" s="84" t="s">
        <v>0</v>
      </c>
      <c r="F688" s="85" t="s">
        <v>1396</v>
      </c>
      <c r="G688" s="86" t="s">
        <v>1397</v>
      </c>
      <c r="H688" s="153" t="s">
        <v>218</v>
      </c>
      <c r="I688" s="157" t="s">
        <v>219</v>
      </c>
      <c r="J688" s="86">
        <v>6</v>
      </c>
      <c r="K688" s="154" t="s">
        <v>0</v>
      </c>
      <c r="L688" s="88"/>
      <c r="M688" s="110" t="s">
        <v>0</v>
      </c>
      <c r="N688" s="110" t="s">
        <v>0</v>
      </c>
      <c r="O688" s="110" t="s">
        <v>0</v>
      </c>
      <c r="P688" s="110" t="s">
        <v>0</v>
      </c>
      <c r="Q688" s="89" t="s">
        <v>0</v>
      </c>
      <c r="R688" s="108">
        <f>SUM(Tableau8[[#This Row],[Indicative
     /PPE]:[Autre]])</f>
        <v>0</v>
      </c>
      <c r="S688" s="110" t="s">
        <v>0</v>
      </c>
      <c r="T688" s="110" t="s">
        <v>0</v>
      </c>
      <c r="U688" s="110" t="s">
        <v>0</v>
      </c>
      <c r="V688" s="110" t="s">
        <v>0</v>
      </c>
      <c r="W688" s="110" t="s">
        <v>0</v>
      </c>
      <c r="X688" s="109">
        <f t="shared" si="51"/>
        <v>0</v>
      </c>
      <c r="Y688" s="110" t="s">
        <v>0</v>
      </c>
      <c r="Z688" s="110" t="s">
        <v>0</v>
      </c>
      <c r="AA688" s="110" t="s">
        <v>0</v>
      </c>
      <c r="AB688" s="109" t="s">
        <v>0</v>
      </c>
      <c r="AC688" s="110" t="s">
        <v>0</v>
      </c>
      <c r="AD688" s="110" t="s">
        <v>0</v>
      </c>
      <c r="AE688" s="110" t="s">
        <v>0</v>
      </c>
      <c r="AF688" s="155">
        <f t="shared" si="52"/>
        <v>0</v>
      </c>
      <c r="AG688" s="92"/>
      <c r="AH688" s="111">
        <v>29000</v>
      </c>
      <c r="AI688" s="111">
        <v>0</v>
      </c>
      <c r="AJ688" s="111">
        <v>0</v>
      </c>
      <c r="AK688" s="111">
        <f>SUM(Tableau8[[#This Row],[Terrain
(a)]:[Construction
(b)]])</f>
        <v>0</v>
      </c>
      <c r="AL688" s="95"/>
      <c r="AM688" s="147" t="s">
        <v>1398</v>
      </c>
      <c r="AN688" s="157" t="s">
        <v>82</v>
      </c>
      <c r="AO688" s="97">
        <v>40872</v>
      </c>
      <c r="AP688" s="158" t="s">
        <v>0</v>
      </c>
      <c r="AQ688" s="113" t="s">
        <v>0</v>
      </c>
      <c r="AR688" s="100"/>
      <c r="AS688" s="101"/>
      <c r="AT688" s="102"/>
      <c r="AU688" s="103"/>
      <c r="AV688" s="104"/>
      <c r="AW688" s="105"/>
      <c r="AX688" s="106"/>
      <c r="AY688" s="106"/>
      <c r="AZ688" s="106"/>
      <c r="BA688" s="106"/>
      <c r="BB688" s="103"/>
      <c r="BC688" s="106"/>
      <c r="BD688" s="106"/>
      <c r="BE688" s="106"/>
      <c r="BF688" s="106"/>
      <c r="BG688" s="106"/>
      <c r="BH688" s="106"/>
      <c r="BI688" s="106"/>
    </row>
    <row r="689" spans="1:61" ht="13.5" hidden="1" thickBot="1" x14ac:dyDescent="0.25">
      <c r="A689" s="82"/>
      <c r="B689" s="83"/>
      <c r="C689" s="153" t="s">
        <v>1383</v>
      </c>
      <c r="D689" s="153" t="s">
        <v>71</v>
      </c>
      <c r="E689" s="84" t="s">
        <v>0</v>
      </c>
      <c r="F689" s="85" t="s">
        <v>1399</v>
      </c>
      <c r="G689" s="86" t="s">
        <v>1400</v>
      </c>
      <c r="H689" s="153" t="s">
        <v>218</v>
      </c>
      <c r="I689" s="157" t="s">
        <v>219</v>
      </c>
      <c r="J689" s="86">
        <v>7</v>
      </c>
      <c r="K689" s="154" t="s">
        <v>0</v>
      </c>
      <c r="L689" s="88"/>
      <c r="M689" s="110" t="s">
        <v>0</v>
      </c>
      <c r="N689" s="110" t="s">
        <v>0</v>
      </c>
      <c r="O689" s="110" t="s">
        <v>0</v>
      </c>
      <c r="P689" s="110" t="s">
        <v>0</v>
      </c>
      <c r="Q689" s="89" t="s">
        <v>0</v>
      </c>
      <c r="R689" s="108">
        <f>SUM(Tableau8[[#This Row],[Indicative
     /PPE]:[Autre]])</f>
        <v>0</v>
      </c>
      <c r="S689" s="110" t="s">
        <v>0</v>
      </c>
      <c r="T689" s="110" t="s">
        <v>0</v>
      </c>
      <c r="U689" s="110" t="s">
        <v>0</v>
      </c>
      <c r="V689" s="110" t="s">
        <v>0</v>
      </c>
      <c r="W689" s="110" t="s">
        <v>0</v>
      </c>
      <c r="X689" s="109">
        <f t="shared" si="51"/>
        <v>0</v>
      </c>
      <c r="Y689" s="110" t="s">
        <v>0</v>
      </c>
      <c r="Z689" s="110" t="s">
        <v>0</v>
      </c>
      <c r="AA689" s="110" t="s">
        <v>0</v>
      </c>
      <c r="AB689" s="109" t="s">
        <v>0</v>
      </c>
      <c r="AC689" s="110" t="s">
        <v>0</v>
      </c>
      <c r="AD689" s="110" t="s">
        <v>0</v>
      </c>
      <c r="AE689" s="110" t="s">
        <v>0</v>
      </c>
      <c r="AF689" s="155">
        <f t="shared" si="52"/>
        <v>0</v>
      </c>
      <c r="AG689" s="92"/>
      <c r="AH689" s="111">
        <v>29000</v>
      </c>
      <c r="AI689" s="111">
        <v>0</v>
      </c>
      <c r="AJ689" s="111">
        <v>0</v>
      </c>
      <c r="AK689" s="111">
        <f>SUM(Tableau8[[#This Row],[Terrain
(a)]:[Construction
(b)]])</f>
        <v>0</v>
      </c>
      <c r="AL689" s="95"/>
      <c r="AM689" s="147" t="s">
        <v>1360</v>
      </c>
      <c r="AN689" s="157" t="s">
        <v>82</v>
      </c>
      <c r="AO689" s="97">
        <v>40872</v>
      </c>
      <c r="AP689" s="158" t="s">
        <v>0</v>
      </c>
      <c r="AQ689" s="113" t="s">
        <v>0</v>
      </c>
      <c r="AR689" s="100"/>
      <c r="AS689" s="101"/>
      <c r="AT689" s="102"/>
      <c r="AU689" s="103"/>
      <c r="AV689" s="104"/>
      <c r="AW689" s="105"/>
      <c r="AX689" s="106"/>
      <c r="AY689" s="106"/>
      <c r="AZ689" s="106"/>
      <c r="BA689" s="106"/>
      <c r="BB689" s="103"/>
      <c r="BC689" s="106"/>
      <c r="BD689" s="106"/>
      <c r="BE689" s="106"/>
      <c r="BF689" s="106"/>
      <c r="BG689" s="106"/>
      <c r="BH689" s="106"/>
      <c r="BI689" s="106"/>
    </row>
    <row r="690" spans="1:61" ht="13.5" hidden="1" thickBot="1" x14ac:dyDescent="0.25">
      <c r="A690" s="82"/>
      <c r="B690" s="83"/>
      <c r="C690" s="153" t="s">
        <v>1383</v>
      </c>
      <c r="D690" s="153" t="s">
        <v>71</v>
      </c>
      <c r="E690" s="84" t="s">
        <v>0</v>
      </c>
      <c r="F690" s="85" t="s">
        <v>1401</v>
      </c>
      <c r="G690" s="86" t="s">
        <v>1402</v>
      </c>
      <c r="H690" s="153" t="s">
        <v>218</v>
      </c>
      <c r="I690" s="157" t="s">
        <v>219</v>
      </c>
      <c r="J690" s="86">
        <v>8</v>
      </c>
      <c r="K690" s="154" t="s">
        <v>0</v>
      </c>
      <c r="L690" s="88"/>
      <c r="M690" s="110" t="s">
        <v>0</v>
      </c>
      <c r="N690" s="110" t="s">
        <v>0</v>
      </c>
      <c r="O690" s="110" t="s">
        <v>0</v>
      </c>
      <c r="P690" s="110" t="s">
        <v>0</v>
      </c>
      <c r="Q690" s="89" t="s">
        <v>0</v>
      </c>
      <c r="R690" s="108">
        <f>SUM(Tableau8[[#This Row],[Indicative
     /PPE]:[Autre]])</f>
        <v>0</v>
      </c>
      <c r="S690" s="110" t="s">
        <v>0</v>
      </c>
      <c r="T690" s="110" t="s">
        <v>0</v>
      </c>
      <c r="U690" s="110" t="s">
        <v>0</v>
      </c>
      <c r="V690" s="110" t="s">
        <v>0</v>
      </c>
      <c r="W690" s="110" t="s">
        <v>0</v>
      </c>
      <c r="X690" s="109">
        <f t="shared" si="51"/>
        <v>0</v>
      </c>
      <c r="Y690" s="110" t="s">
        <v>0</v>
      </c>
      <c r="Z690" s="110" t="s">
        <v>0</v>
      </c>
      <c r="AA690" s="110" t="s">
        <v>0</v>
      </c>
      <c r="AB690" s="109" t="s">
        <v>0</v>
      </c>
      <c r="AC690" s="110" t="s">
        <v>0</v>
      </c>
      <c r="AD690" s="110" t="s">
        <v>0</v>
      </c>
      <c r="AE690" s="110" t="s">
        <v>0</v>
      </c>
      <c r="AF690" s="155">
        <f t="shared" si="52"/>
        <v>0</v>
      </c>
      <c r="AG690" s="92"/>
      <c r="AH690" s="111">
        <v>29000</v>
      </c>
      <c r="AI690" s="111">
        <v>0</v>
      </c>
      <c r="AJ690" s="111">
        <v>0</v>
      </c>
      <c r="AK690" s="111">
        <f>SUM(Tableau8[[#This Row],[Terrain
(a)]:[Construction
(b)]])</f>
        <v>0</v>
      </c>
      <c r="AL690" s="95"/>
      <c r="AM690" s="147" t="s">
        <v>1403</v>
      </c>
      <c r="AN690" s="157" t="s">
        <v>82</v>
      </c>
      <c r="AO690" s="97">
        <v>41263</v>
      </c>
      <c r="AP690" s="158" t="s">
        <v>0</v>
      </c>
      <c r="AQ690" s="113" t="s">
        <v>0</v>
      </c>
      <c r="AR690" s="100"/>
      <c r="AS690" s="101"/>
      <c r="AT690" s="102"/>
      <c r="AU690" s="103"/>
      <c r="AV690" s="104"/>
      <c r="AW690" s="105"/>
      <c r="AX690" s="106"/>
      <c r="AY690" s="106"/>
      <c r="AZ690" s="106"/>
      <c r="BA690" s="106"/>
      <c r="BB690" s="103"/>
      <c r="BC690" s="106"/>
      <c r="BD690" s="106"/>
      <c r="BE690" s="106"/>
      <c r="BF690" s="106"/>
      <c r="BG690" s="106"/>
      <c r="BH690" s="106"/>
      <c r="BI690" s="106"/>
    </row>
    <row r="691" spans="1:61" ht="13.5" hidden="1" thickBot="1" x14ac:dyDescent="0.25">
      <c r="A691" s="82"/>
      <c r="B691" s="83"/>
      <c r="C691" s="153" t="s">
        <v>1383</v>
      </c>
      <c r="D691" s="153" t="s">
        <v>71</v>
      </c>
      <c r="E691" s="84" t="s">
        <v>0</v>
      </c>
      <c r="F691" s="85" t="s">
        <v>1404</v>
      </c>
      <c r="G691" s="86" t="s">
        <v>1405</v>
      </c>
      <c r="H691" s="153" t="s">
        <v>218</v>
      </c>
      <c r="I691" s="157" t="s">
        <v>219</v>
      </c>
      <c r="J691" s="86">
        <v>9</v>
      </c>
      <c r="K691" s="154" t="s">
        <v>0</v>
      </c>
      <c r="L691" s="88"/>
      <c r="M691" s="110" t="s">
        <v>0</v>
      </c>
      <c r="N691" s="110" t="s">
        <v>0</v>
      </c>
      <c r="O691" s="110" t="s">
        <v>0</v>
      </c>
      <c r="P691" s="110" t="s">
        <v>0</v>
      </c>
      <c r="Q691" s="89" t="s">
        <v>0</v>
      </c>
      <c r="R691" s="108">
        <f>SUM(Tableau8[[#This Row],[Indicative
     /PPE]:[Autre]])</f>
        <v>0</v>
      </c>
      <c r="S691" s="110" t="s">
        <v>0</v>
      </c>
      <c r="T691" s="110" t="s">
        <v>0</v>
      </c>
      <c r="U691" s="110" t="s">
        <v>0</v>
      </c>
      <c r="V691" s="110" t="s">
        <v>0</v>
      </c>
      <c r="W691" s="110" t="s">
        <v>0</v>
      </c>
      <c r="X691" s="109">
        <f t="shared" si="51"/>
        <v>0</v>
      </c>
      <c r="Y691" s="110" t="s">
        <v>0</v>
      </c>
      <c r="Z691" s="110" t="s">
        <v>0</v>
      </c>
      <c r="AA691" s="110" t="s">
        <v>0</v>
      </c>
      <c r="AB691" s="109" t="s">
        <v>0</v>
      </c>
      <c r="AC691" s="110" t="s">
        <v>0</v>
      </c>
      <c r="AD691" s="110" t="s">
        <v>0</v>
      </c>
      <c r="AE691" s="110" t="s">
        <v>0</v>
      </c>
      <c r="AF691" s="155">
        <f t="shared" si="52"/>
        <v>0</v>
      </c>
      <c r="AG691" s="92"/>
      <c r="AH691" s="111">
        <v>29000</v>
      </c>
      <c r="AI691" s="111">
        <v>0</v>
      </c>
      <c r="AJ691" s="111">
        <v>0</v>
      </c>
      <c r="AK691" s="111">
        <f>SUM(Tableau8[[#This Row],[Terrain
(a)]:[Construction
(b)]])</f>
        <v>0</v>
      </c>
      <c r="AL691" s="95"/>
      <c r="AM691" s="147" t="s">
        <v>1366</v>
      </c>
      <c r="AN691" s="157" t="s">
        <v>82</v>
      </c>
      <c r="AO691" s="97">
        <v>40872</v>
      </c>
      <c r="AP691" s="158" t="s">
        <v>0</v>
      </c>
      <c r="AQ691" s="113" t="s">
        <v>0</v>
      </c>
      <c r="AR691" s="100"/>
      <c r="AS691" s="101"/>
      <c r="AT691" s="102"/>
      <c r="AU691" s="103"/>
      <c r="AV691" s="104"/>
      <c r="AW691" s="105"/>
      <c r="AX691" s="106"/>
      <c r="AY691" s="106"/>
      <c r="AZ691" s="106"/>
      <c r="BA691" s="106"/>
      <c r="BB691" s="103"/>
      <c r="BC691" s="106"/>
      <c r="BD691" s="106"/>
      <c r="BE691" s="106"/>
      <c r="BF691" s="106"/>
      <c r="BG691" s="106"/>
      <c r="BH691" s="106"/>
      <c r="BI691" s="106"/>
    </row>
    <row r="692" spans="1:61" ht="13.5" hidden="1" thickBot="1" x14ac:dyDescent="0.25">
      <c r="A692" s="82"/>
      <c r="B692" s="83"/>
      <c r="C692" s="153" t="s">
        <v>1383</v>
      </c>
      <c r="D692" s="153" t="s">
        <v>71</v>
      </c>
      <c r="E692" s="84" t="s">
        <v>0</v>
      </c>
      <c r="F692" s="85" t="s">
        <v>1406</v>
      </c>
      <c r="G692" s="86" t="s">
        <v>1407</v>
      </c>
      <c r="H692" s="153" t="s">
        <v>218</v>
      </c>
      <c r="I692" s="157" t="s">
        <v>219</v>
      </c>
      <c r="J692" s="86">
        <v>10</v>
      </c>
      <c r="K692" s="154" t="s">
        <v>0</v>
      </c>
      <c r="L692" s="88"/>
      <c r="M692" s="110" t="s">
        <v>0</v>
      </c>
      <c r="N692" s="110" t="s">
        <v>0</v>
      </c>
      <c r="O692" s="110" t="s">
        <v>0</v>
      </c>
      <c r="P692" s="110" t="s">
        <v>0</v>
      </c>
      <c r="Q692" s="89" t="s">
        <v>0</v>
      </c>
      <c r="R692" s="108">
        <f>SUM(Tableau8[[#This Row],[Indicative
     /PPE]:[Autre]])</f>
        <v>0</v>
      </c>
      <c r="S692" s="110" t="s">
        <v>0</v>
      </c>
      <c r="T692" s="110" t="s">
        <v>0</v>
      </c>
      <c r="U692" s="110" t="s">
        <v>0</v>
      </c>
      <c r="V692" s="110" t="s">
        <v>0</v>
      </c>
      <c r="W692" s="110" t="s">
        <v>0</v>
      </c>
      <c r="X692" s="109">
        <f t="shared" si="51"/>
        <v>0</v>
      </c>
      <c r="Y692" s="110" t="s">
        <v>0</v>
      </c>
      <c r="Z692" s="110" t="s">
        <v>0</v>
      </c>
      <c r="AA692" s="110" t="s">
        <v>0</v>
      </c>
      <c r="AB692" s="109" t="s">
        <v>0</v>
      </c>
      <c r="AC692" s="110" t="s">
        <v>0</v>
      </c>
      <c r="AD692" s="110" t="s">
        <v>0</v>
      </c>
      <c r="AE692" s="110" t="s">
        <v>0</v>
      </c>
      <c r="AF692" s="155">
        <f t="shared" si="52"/>
        <v>0</v>
      </c>
      <c r="AG692" s="92"/>
      <c r="AH692" s="111">
        <v>29000</v>
      </c>
      <c r="AI692" s="111">
        <v>0</v>
      </c>
      <c r="AJ692" s="111">
        <v>0</v>
      </c>
      <c r="AK692" s="111">
        <f>SUM(Tableau8[[#This Row],[Terrain
(a)]:[Construction
(b)]])</f>
        <v>0</v>
      </c>
      <c r="AL692" s="95"/>
      <c r="AM692" s="147" t="s">
        <v>1408</v>
      </c>
      <c r="AN692" s="157" t="s">
        <v>82</v>
      </c>
      <c r="AO692" s="97">
        <v>41364</v>
      </c>
      <c r="AP692" s="158" t="s">
        <v>0</v>
      </c>
      <c r="AQ692" s="113" t="s">
        <v>0</v>
      </c>
      <c r="AR692" s="100"/>
      <c r="AS692" s="101"/>
      <c r="AT692" s="102"/>
      <c r="AU692" s="103"/>
      <c r="AV692" s="104"/>
      <c r="AW692" s="105"/>
      <c r="AX692" s="106"/>
      <c r="AY692" s="106"/>
      <c r="AZ692" s="106"/>
      <c r="BA692" s="106"/>
      <c r="BB692" s="103"/>
      <c r="BC692" s="106"/>
      <c r="BD692" s="106"/>
      <c r="BE692" s="106"/>
      <c r="BF692" s="106"/>
      <c r="BG692" s="106"/>
      <c r="BH692" s="106"/>
      <c r="BI692" s="106"/>
    </row>
    <row r="693" spans="1:61" ht="13.5" hidden="1" thickBot="1" x14ac:dyDescent="0.25">
      <c r="A693" s="82"/>
      <c r="B693" s="83"/>
      <c r="C693" s="153" t="s">
        <v>1383</v>
      </c>
      <c r="D693" s="153" t="s">
        <v>71</v>
      </c>
      <c r="E693" s="84" t="s">
        <v>0</v>
      </c>
      <c r="F693" s="85" t="s">
        <v>1409</v>
      </c>
      <c r="G693" s="86" t="s">
        <v>1410</v>
      </c>
      <c r="H693" s="153" t="s">
        <v>630</v>
      </c>
      <c r="I693" s="157" t="s">
        <v>219</v>
      </c>
      <c r="J693" s="86">
        <v>11</v>
      </c>
      <c r="K693" s="154" t="s">
        <v>0</v>
      </c>
      <c r="L693" s="88"/>
      <c r="M693" s="110" t="s">
        <v>0</v>
      </c>
      <c r="N693" s="110" t="s">
        <v>0</v>
      </c>
      <c r="O693" s="110" t="s">
        <v>0</v>
      </c>
      <c r="P693" s="110" t="s">
        <v>0</v>
      </c>
      <c r="Q693" s="89" t="s">
        <v>0</v>
      </c>
      <c r="R693" s="108">
        <f>SUM(Tableau8[[#This Row],[Indicative
     /PPE]:[Autre]])</f>
        <v>0</v>
      </c>
      <c r="S693" s="110" t="s">
        <v>0</v>
      </c>
      <c r="T693" s="110" t="s">
        <v>0</v>
      </c>
      <c r="U693" s="110" t="s">
        <v>0</v>
      </c>
      <c r="V693" s="110" t="s">
        <v>0</v>
      </c>
      <c r="W693" s="110" t="s">
        <v>0</v>
      </c>
      <c r="X693" s="109">
        <f t="shared" si="51"/>
        <v>0</v>
      </c>
      <c r="Y693" s="110" t="s">
        <v>0</v>
      </c>
      <c r="Z693" s="110" t="s">
        <v>0</v>
      </c>
      <c r="AA693" s="110" t="s">
        <v>0</v>
      </c>
      <c r="AB693" s="109" t="s">
        <v>0</v>
      </c>
      <c r="AC693" s="110" t="s">
        <v>0</v>
      </c>
      <c r="AD693" s="110" t="s">
        <v>0</v>
      </c>
      <c r="AE693" s="110" t="s">
        <v>0</v>
      </c>
      <c r="AF693" s="155">
        <f t="shared" si="52"/>
        <v>0</v>
      </c>
      <c r="AG693" s="92"/>
      <c r="AH693" s="111">
        <v>30000</v>
      </c>
      <c r="AI693" s="111">
        <v>0</v>
      </c>
      <c r="AJ693" s="111">
        <v>0</v>
      </c>
      <c r="AK693" s="111">
        <f>SUM(Tableau8[[#This Row],[Terrain
(a)]:[Construction
(b)]])</f>
        <v>0</v>
      </c>
      <c r="AL693" s="95"/>
      <c r="AM693" s="147" t="s">
        <v>1411</v>
      </c>
      <c r="AN693" s="157" t="s">
        <v>82</v>
      </c>
      <c r="AO693" s="97">
        <v>41263</v>
      </c>
      <c r="AP693" s="158" t="s">
        <v>0</v>
      </c>
      <c r="AQ693" s="113" t="s">
        <v>0</v>
      </c>
      <c r="AR693" s="100"/>
      <c r="AS693" s="101"/>
      <c r="AT693" s="102"/>
      <c r="AU693" s="103"/>
      <c r="AV693" s="104"/>
      <c r="AW693" s="105"/>
      <c r="AX693" s="106"/>
      <c r="AY693" s="106"/>
      <c r="AZ693" s="106"/>
      <c r="BA693" s="106"/>
      <c r="BB693" s="103"/>
      <c r="BC693" s="106"/>
      <c r="BD693" s="106"/>
      <c r="BE693" s="106"/>
      <c r="BF693" s="106"/>
      <c r="BG693" s="106"/>
      <c r="BH693" s="106"/>
      <c r="BI693" s="106"/>
    </row>
    <row r="694" spans="1:61" ht="13.5" hidden="1" thickBot="1" x14ac:dyDescent="0.25">
      <c r="A694" s="82"/>
      <c r="B694" s="83"/>
      <c r="C694" s="153" t="s">
        <v>1383</v>
      </c>
      <c r="D694" s="153" t="s">
        <v>71</v>
      </c>
      <c r="E694" s="84" t="s">
        <v>0</v>
      </c>
      <c r="F694" s="85" t="s">
        <v>1412</v>
      </c>
      <c r="G694" s="86" t="s">
        <v>1413</v>
      </c>
      <c r="H694" s="153" t="s">
        <v>218</v>
      </c>
      <c r="I694" s="157" t="s">
        <v>219</v>
      </c>
      <c r="J694" s="86">
        <v>12</v>
      </c>
      <c r="K694" s="154" t="s">
        <v>0</v>
      </c>
      <c r="L694" s="88"/>
      <c r="M694" s="110" t="s">
        <v>0</v>
      </c>
      <c r="N694" s="110" t="s">
        <v>0</v>
      </c>
      <c r="O694" s="110" t="s">
        <v>0</v>
      </c>
      <c r="P694" s="110" t="s">
        <v>0</v>
      </c>
      <c r="Q694" s="89" t="s">
        <v>0</v>
      </c>
      <c r="R694" s="108">
        <f>SUM(Tableau8[[#This Row],[Indicative
     /PPE]:[Autre]])</f>
        <v>0</v>
      </c>
      <c r="S694" s="110" t="s">
        <v>0</v>
      </c>
      <c r="T694" s="110" t="s">
        <v>0</v>
      </c>
      <c r="U694" s="110" t="s">
        <v>0</v>
      </c>
      <c r="V694" s="110" t="s">
        <v>0</v>
      </c>
      <c r="W694" s="110" t="s">
        <v>0</v>
      </c>
      <c r="X694" s="109">
        <f t="shared" si="51"/>
        <v>0</v>
      </c>
      <c r="Y694" s="110" t="s">
        <v>0</v>
      </c>
      <c r="Z694" s="110" t="s">
        <v>0</v>
      </c>
      <c r="AA694" s="110" t="s">
        <v>0</v>
      </c>
      <c r="AB694" s="109" t="s">
        <v>0</v>
      </c>
      <c r="AC694" s="110" t="s">
        <v>0</v>
      </c>
      <c r="AD694" s="110" t="s">
        <v>0</v>
      </c>
      <c r="AE694" s="110" t="s">
        <v>0</v>
      </c>
      <c r="AF694" s="155">
        <f t="shared" si="52"/>
        <v>0</v>
      </c>
      <c r="AG694" s="92"/>
      <c r="AH694" s="111">
        <v>29000</v>
      </c>
      <c r="AI694" s="111">
        <v>0</v>
      </c>
      <c r="AJ694" s="111">
        <v>0</v>
      </c>
      <c r="AK694" s="111">
        <f>SUM(Tableau8[[#This Row],[Terrain
(a)]:[Construction
(b)]])</f>
        <v>0</v>
      </c>
      <c r="AL694" s="95"/>
      <c r="AM694" s="147" t="s">
        <v>1414</v>
      </c>
      <c r="AN694" s="157" t="s">
        <v>82</v>
      </c>
      <c r="AO694" s="97">
        <v>41362</v>
      </c>
      <c r="AP694" s="158" t="s">
        <v>0</v>
      </c>
      <c r="AQ694" s="113" t="s">
        <v>0</v>
      </c>
      <c r="AR694" s="100"/>
      <c r="AS694" s="101"/>
      <c r="AT694" s="102"/>
      <c r="AU694" s="103"/>
      <c r="AV694" s="104"/>
      <c r="AW694" s="105"/>
      <c r="AX694" s="106"/>
      <c r="AY694" s="106"/>
      <c r="AZ694" s="106"/>
      <c r="BA694" s="106"/>
      <c r="BB694" s="103"/>
      <c r="BC694" s="106"/>
      <c r="BD694" s="106"/>
      <c r="BE694" s="106"/>
      <c r="BF694" s="106"/>
      <c r="BG694" s="106"/>
      <c r="BH694" s="106"/>
      <c r="BI694" s="106"/>
    </row>
    <row r="695" spans="1:61" ht="13.5" hidden="1" thickBot="1" x14ac:dyDescent="0.25">
      <c r="A695" s="82"/>
      <c r="B695" s="83"/>
      <c r="C695" s="153" t="s">
        <v>1383</v>
      </c>
      <c r="D695" s="153" t="s">
        <v>71</v>
      </c>
      <c r="E695" s="84" t="s">
        <v>0</v>
      </c>
      <c r="F695" s="85" t="s">
        <v>1415</v>
      </c>
      <c r="G695" s="86" t="s">
        <v>1416</v>
      </c>
      <c r="H695" s="153" t="s">
        <v>218</v>
      </c>
      <c r="I695" s="157" t="s">
        <v>219</v>
      </c>
      <c r="J695" s="86">
        <v>13</v>
      </c>
      <c r="K695" s="154" t="s">
        <v>0</v>
      </c>
      <c r="L695" s="88"/>
      <c r="M695" s="110" t="s">
        <v>0</v>
      </c>
      <c r="N695" s="110" t="s">
        <v>0</v>
      </c>
      <c r="O695" s="110" t="s">
        <v>0</v>
      </c>
      <c r="P695" s="110" t="s">
        <v>0</v>
      </c>
      <c r="Q695" s="89" t="s">
        <v>0</v>
      </c>
      <c r="R695" s="108">
        <f>SUM(Tableau8[[#This Row],[Indicative
     /PPE]:[Autre]])</f>
        <v>0</v>
      </c>
      <c r="S695" s="110" t="s">
        <v>0</v>
      </c>
      <c r="T695" s="110" t="s">
        <v>0</v>
      </c>
      <c r="U695" s="110" t="s">
        <v>0</v>
      </c>
      <c r="V695" s="110" t="s">
        <v>0</v>
      </c>
      <c r="W695" s="110" t="s">
        <v>0</v>
      </c>
      <c r="X695" s="109">
        <f t="shared" si="51"/>
        <v>0</v>
      </c>
      <c r="Y695" s="110" t="s">
        <v>0</v>
      </c>
      <c r="Z695" s="110" t="s">
        <v>0</v>
      </c>
      <c r="AA695" s="110" t="s">
        <v>0</v>
      </c>
      <c r="AB695" s="109" t="s">
        <v>0</v>
      </c>
      <c r="AC695" s="110" t="s">
        <v>0</v>
      </c>
      <c r="AD695" s="110" t="s">
        <v>0</v>
      </c>
      <c r="AE695" s="110" t="s">
        <v>0</v>
      </c>
      <c r="AF695" s="155">
        <f t="shared" si="52"/>
        <v>0</v>
      </c>
      <c r="AG695" s="92"/>
      <c r="AH695" s="111">
        <v>29000</v>
      </c>
      <c r="AI695" s="111">
        <v>0</v>
      </c>
      <c r="AJ695" s="111">
        <v>0</v>
      </c>
      <c r="AK695" s="111">
        <f>SUM(Tableau8[[#This Row],[Terrain
(a)]:[Construction
(b)]])</f>
        <v>0</v>
      </c>
      <c r="AL695" s="95"/>
      <c r="AM695" s="147" t="s">
        <v>1417</v>
      </c>
      <c r="AN695" s="157" t="s">
        <v>82</v>
      </c>
      <c r="AO695" s="97">
        <v>41364</v>
      </c>
      <c r="AP695" s="158" t="s">
        <v>0</v>
      </c>
      <c r="AQ695" s="113" t="s">
        <v>0</v>
      </c>
      <c r="AR695" s="100"/>
      <c r="AS695" s="101"/>
      <c r="AT695" s="102"/>
      <c r="AU695" s="103"/>
      <c r="AV695" s="104"/>
      <c r="AW695" s="105"/>
      <c r="AX695" s="106"/>
      <c r="AY695" s="106"/>
      <c r="AZ695" s="106"/>
      <c r="BA695" s="106"/>
      <c r="BB695" s="103"/>
      <c r="BC695" s="106"/>
      <c r="BD695" s="106"/>
      <c r="BE695" s="106"/>
      <c r="BF695" s="106"/>
      <c r="BG695" s="106"/>
      <c r="BH695" s="106"/>
      <c r="BI695" s="106"/>
    </row>
    <row r="696" spans="1:61" ht="13.5" hidden="1" thickBot="1" x14ac:dyDescent="0.25">
      <c r="A696" s="82"/>
      <c r="B696" s="83"/>
      <c r="C696" s="153" t="s">
        <v>1383</v>
      </c>
      <c r="D696" s="153" t="s">
        <v>71</v>
      </c>
      <c r="E696" s="84" t="s">
        <v>0</v>
      </c>
      <c r="F696" s="85" t="s">
        <v>1418</v>
      </c>
      <c r="G696" s="86" t="s">
        <v>1419</v>
      </c>
      <c r="H696" s="153" t="s">
        <v>218</v>
      </c>
      <c r="I696" s="157" t="s">
        <v>219</v>
      </c>
      <c r="J696" s="86">
        <v>14</v>
      </c>
      <c r="K696" s="154" t="s">
        <v>0</v>
      </c>
      <c r="L696" s="88"/>
      <c r="M696" s="110" t="s">
        <v>0</v>
      </c>
      <c r="N696" s="110" t="s">
        <v>0</v>
      </c>
      <c r="O696" s="110" t="s">
        <v>0</v>
      </c>
      <c r="P696" s="110" t="s">
        <v>0</v>
      </c>
      <c r="Q696" s="89" t="s">
        <v>0</v>
      </c>
      <c r="R696" s="108">
        <f>SUM(Tableau8[[#This Row],[Indicative
     /PPE]:[Autre]])</f>
        <v>0</v>
      </c>
      <c r="S696" s="110" t="s">
        <v>0</v>
      </c>
      <c r="T696" s="110" t="s">
        <v>0</v>
      </c>
      <c r="U696" s="110" t="s">
        <v>0</v>
      </c>
      <c r="V696" s="110" t="s">
        <v>0</v>
      </c>
      <c r="W696" s="110" t="s">
        <v>0</v>
      </c>
      <c r="X696" s="109">
        <f t="shared" si="51"/>
        <v>0</v>
      </c>
      <c r="Y696" s="110" t="s">
        <v>0</v>
      </c>
      <c r="Z696" s="110" t="s">
        <v>0</v>
      </c>
      <c r="AA696" s="110" t="s">
        <v>0</v>
      </c>
      <c r="AB696" s="109" t="s">
        <v>0</v>
      </c>
      <c r="AC696" s="110" t="s">
        <v>0</v>
      </c>
      <c r="AD696" s="110" t="s">
        <v>0</v>
      </c>
      <c r="AE696" s="110" t="s">
        <v>0</v>
      </c>
      <c r="AF696" s="155">
        <f t="shared" si="52"/>
        <v>0</v>
      </c>
      <c r="AG696" s="92"/>
      <c r="AH696" s="111">
        <v>29000</v>
      </c>
      <c r="AI696" s="111">
        <v>0</v>
      </c>
      <c r="AJ696" s="111">
        <v>0</v>
      </c>
      <c r="AK696" s="111">
        <f>SUM(Tableau8[[#This Row],[Terrain
(a)]:[Construction
(b)]])</f>
        <v>0</v>
      </c>
      <c r="AL696" s="95"/>
      <c r="AM696" s="147" t="s">
        <v>1420</v>
      </c>
      <c r="AN696" s="157" t="s">
        <v>82</v>
      </c>
      <c r="AO696" s="97">
        <v>41182</v>
      </c>
      <c r="AP696" s="158" t="s">
        <v>0</v>
      </c>
      <c r="AQ696" s="113" t="s">
        <v>0</v>
      </c>
      <c r="AR696" s="100"/>
      <c r="AS696" s="101"/>
      <c r="AT696" s="102"/>
      <c r="AU696" s="103"/>
      <c r="AV696" s="104"/>
      <c r="AW696" s="105"/>
      <c r="AX696" s="106"/>
      <c r="AY696" s="106"/>
      <c r="AZ696" s="106"/>
      <c r="BA696" s="106"/>
      <c r="BB696" s="103"/>
      <c r="BC696" s="106"/>
      <c r="BD696" s="106"/>
      <c r="BE696" s="106"/>
      <c r="BF696" s="106"/>
      <c r="BG696" s="106"/>
      <c r="BH696" s="106"/>
      <c r="BI696" s="106"/>
    </row>
    <row r="697" spans="1:61" ht="13.5" hidden="1" thickBot="1" x14ac:dyDescent="0.25">
      <c r="A697" s="82"/>
      <c r="B697" s="83"/>
      <c r="C697" s="153" t="s">
        <v>1383</v>
      </c>
      <c r="D697" s="153" t="s">
        <v>71</v>
      </c>
      <c r="E697" s="84" t="s">
        <v>0</v>
      </c>
      <c r="F697" s="85" t="s">
        <v>1421</v>
      </c>
      <c r="G697" s="86" t="s">
        <v>1422</v>
      </c>
      <c r="H697" s="153" t="s">
        <v>218</v>
      </c>
      <c r="I697" s="157" t="s">
        <v>219</v>
      </c>
      <c r="J697" s="86">
        <v>15</v>
      </c>
      <c r="K697" s="154" t="s">
        <v>0</v>
      </c>
      <c r="L697" s="88"/>
      <c r="M697" s="110" t="s">
        <v>0</v>
      </c>
      <c r="N697" s="110" t="s">
        <v>0</v>
      </c>
      <c r="O697" s="110" t="s">
        <v>0</v>
      </c>
      <c r="P697" s="110" t="s">
        <v>0</v>
      </c>
      <c r="Q697" s="89" t="s">
        <v>0</v>
      </c>
      <c r="R697" s="108">
        <f>SUM(Tableau8[[#This Row],[Indicative
     /PPE]:[Autre]])</f>
        <v>0</v>
      </c>
      <c r="S697" s="110" t="s">
        <v>0</v>
      </c>
      <c r="T697" s="110" t="s">
        <v>0</v>
      </c>
      <c r="U697" s="110" t="s">
        <v>0</v>
      </c>
      <c r="V697" s="110" t="s">
        <v>0</v>
      </c>
      <c r="W697" s="110" t="s">
        <v>0</v>
      </c>
      <c r="X697" s="109">
        <f t="shared" si="51"/>
        <v>0</v>
      </c>
      <c r="Y697" s="110" t="s">
        <v>0</v>
      </c>
      <c r="Z697" s="110" t="s">
        <v>0</v>
      </c>
      <c r="AA697" s="110" t="s">
        <v>0</v>
      </c>
      <c r="AB697" s="109" t="s">
        <v>0</v>
      </c>
      <c r="AC697" s="110" t="s">
        <v>0</v>
      </c>
      <c r="AD697" s="110" t="s">
        <v>0</v>
      </c>
      <c r="AE697" s="110" t="s">
        <v>0</v>
      </c>
      <c r="AF697" s="155">
        <f t="shared" si="52"/>
        <v>0</v>
      </c>
      <c r="AG697" s="92"/>
      <c r="AH697" s="111">
        <v>29000</v>
      </c>
      <c r="AI697" s="111">
        <v>0</v>
      </c>
      <c r="AJ697" s="111">
        <v>0</v>
      </c>
      <c r="AK697" s="111">
        <f>SUM(Tableau8[[#This Row],[Terrain
(a)]:[Construction
(b)]])</f>
        <v>0</v>
      </c>
      <c r="AL697" s="95"/>
      <c r="AM697" s="147" t="s">
        <v>1382</v>
      </c>
      <c r="AN697" s="157" t="s">
        <v>82</v>
      </c>
      <c r="AO697" s="97">
        <v>40872</v>
      </c>
      <c r="AP697" s="158" t="s">
        <v>0</v>
      </c>
      <c r="AQ697" s="113" t="s">
        <v>0</v>
      </c>
      <c r="AR697" s="100"/>
      <c r="AS697" s="101"/>
      <c r="AT697" s="102"/>
      <c r="AU697" s="103"/>
      <c r="AV697" s="104"/>
      <c r="AW697" s="105"/>
      <c r="AX697" s="106"/>
      <c r="AY697" s="106"/>
      <c r="AZ697" s="106"/>
      <c r="BA697" s="106"/>
      <c r="BB697" s="103"/>
      <c r="BC697" s="106"/>
      <c r="BD697" s="106"/>
      <c r="BE697" s="106"/>
      <c r="BF697" s="106"/>
      <c r="BG697" s="106"/>
      <c r="BH697" s="106"/>
      <c r="BI697" s="106"/>
    </row>
    <row r="698" spans="1:61" ht="13.5" hidden="1" thickBot="1" x14ac:dyDescent="0.25">
      <c r="A698" s="82"/>
      <c r="B698" s="83"/>
      <c r="C698" s="153" t="s">
        <v>1383</v>
      </c>
      <c r="D698" s="153" t="s">
        <v>71</v>
      </c>
      <c r="E698" s="84" t="s">
        <v>0</v>
      </c>
      <c r="F698" s="85" t="s">
        <v>1423</v>
      </c>
      <c r="G698" s="86" t="s">
        <v>1424</v>
      </c>
      <c r="H698" s="153" t="s">
        <v>218</v>
      </c>
      <c r="I698" s="157" t="s">
        <v>219</v>
      </c>
      <c r="J698" s="86">
        <v>16</v>
      </c>
      <c r="K698" s="154" t="s">
        <v>0</v>
      </c>
      <c r="L698" s="88"/>
      <c r="M698" s="110" t="s">
        <v>0</v>
      </c>
      <c r="N698" s="110" t="s">
        <v>0</v>
      </c>
      <c r="O698" s="110" t="s">
        <v>0</v>
      </c>
      <c r="P698" s="110" t="s">
        <v>0</v>
      </c>
      <c r="Q698" s="89" t="s">
        <v>0</v>
      </c>
      <c r="R698" s="108">
        <f>SUM(Tableau8[[#This Row],[Indicative
     /PPE]:[Autre]])</f>
        <v>0</v>
      </c>
      <c r="S698" s="110" t="s">
        <v>0</v>
      </c>
      <c r="T698" s="110" t="s">
        <v>0</v>
      </c>
      <c r="U698" s="110" t="s">
        <v>0</v>
      </c>
      <c r="V698" s="110" t="s">
        <v>0</v>
      </c>
      <c r="W698" s="110" t="s">
        <v>0</v>
      </c>
      <c r="X698" s="109">
        <f t="shared" si="51"/>
        <v>0</v>
      </c>
      <c r="Y698" s="110" t="s">
        <v>0</v>
      </c>
      <c r="Z698" s="110" t="s">
        <v>0</v>
      </c>
      <c r="AA698" s="110" t="s">
        <v>0</v>
      </c>
      <c r="AB698" s="109" t="s">
        <v>0</v>
      </c>
      <c r="AC698" s="110" t="s">
        <v>0</v>
      </c>
      <c r="AD698" s="110" t="s">
        <v>0</v>
      </c>
      <c r="AE698" s="110" t="s">
        <v>0</v>
      </c>
      <c r="AF698" s="155">
        <f t="shared" si="52"/>
        <v>0</v>
      </c>
      <c r="AG698" s="92"/>
      <c r="AH698" s="111">
        <v>29000</v>
      </c>
      <c r="AI698" s="111">
        <v>0</v>
      </c>
      <c r="AJ698" s="111">
        <v>0</v>
      </c>
      <c r="AK698" s="111">
        <f>SUM(Tableau8[[#This Row],[Terrain
(a)]:[Construction
(b)]])</f>
        <v>0</v>
      </c>
      <c r="AL698" s="95"/>
      <c r="AM698" s="147" t="s">
        <v>1390</v>
      </c>
      <c r="AN698" s="157" t="s">
        <v>893</v>
      </c>
      <c r="AO698" s="102" t="s">
        <v>0</v>
      </c>
      <c r="AP698" s="158" t="s">
        <v>0</v>
      </c>
      <c r="AQ698" s="113" t="s">
        <v>0</v>
      </c>
      <c r="AR698" s="100"/>
      <c r="AS698" s="101"/>
      <c r="AT698" s="102"/>
      <c r="AU698" s="103"/>
      <c r="AV698" s="104"/>
      <c r="AW698" s="105"/>
      <c r="AX698" s="106"/>
      <c r="AY698" s="106"/>
      <c r="AZ698" s="106"/>
      <c r="BA698" s="106"/>
      <c r="BB698" s="103"/>
      <c r="BC698" s="106"/>
      <c r="BD698" s="106"/>
      <c r="BE698" s="106"/>
      <c r="BF698" s="106"/>
      <c r="BG698" s="106"/>
      <c r="BH698" s="106"/>
      <c r="BI698" s="106"/>
    </row>
    <row r="699" spans="1:61" ht="13.5" hidden="1" thickBot="1" x14ac:dyDescent="0.25">
      <c r="A699" s="82"/>
      <c r="B699" s="83"/>
      <c r="C699" s="153" t="s">
        <v>1383</v>
      </c>
      <c r="D699" s="153" t="s">
        <v>71</v>
      </c>
      <c r="E699" s="84" t="s">
        <v>0</v>
      </c>
      <c r="F699" s="85" t="s">
        <v>1425</v>
      </c>
      <c r="G699" s="86" t="s">
        <v>1426</v>
      </c>
      <c r="H699" s="153" t="s">
        <v>218</v>
      </c>
      <c r="I699" s="157" t="s">
        <v>219</v>
      </c>
      <c r="J699" s="86">
        <v>17</v>
      </c>
      <c r="K699" s="154" t="s">
        <v>0</v>
      </c>
      <c r="L699" s="88"/>
      <c r="M699" s="110" t="s">
        <v>0</v>
      </c>
      <c r="N699" s="110" t="s">
        <v>0</v>
      </c>
      <c r="O699" s="110" t="s">
        <v>0</v>
      </c>
      <c r="P699" s="110" t="s">
        <v>0</v>
      </c>
      <c r="Q699" s="89" t="s">
        <v>0</v>
      </c>
      <c r="R699" s="108">
        <f>SUM(Tableau8[[#This Row],[Indicative
     /PPE]:[Autre]])</f>
        <v>0</v>
      </c>
      <c r="S699" s="110" t="s">
        <v>0</v>
      </c>
      <c r="T699" s="110" t="s">
        <v>0</v>
      </c>
      <c r="U699" s="110" t="s">
        <v>0</v>
      </c>
      <c r="V699" s="110" t="s">
        <v>0</v>
      </c>
      <c r="W699" s="110" t="s">
        <v>0</v>
      </c>
      <c r="X699" s="109">
        <f t="shared" si="51"/>
        <v>0</v>
      </c>
      <c r="Y699" s="110" t="s">
        <v>0</v>
      </c>
      <c r="Z699" s="110" t="s">
        <v>0</v>
      </c>
      <c r="AA699" s="110" t="s">
        <v>0</v>
      </c>
      <c r="AB699" s="109" t="s">
        <v>0</v>
      </c>
      <c r="AC699" s="110" t="s">
        <v>0</v>
      </c>
      <c r="AD699" s="110" t="s">
        <v>0</v>
      </c>
      <c r="AE699" s="110" t="s">
        <v>0</v>
      </c>
      <c r="AF699" s="155">
        <f t="shared" si="52"/>
        <v>0</v>
      </c>
      <c r="AG699" s="92"/>
      <c r="AH699" s="111">
        <v>29000</v>
      </c>
      <c r="AI699" s="111">
        <v>0</v>
      </c>
      <c r="AJ699" s="111">
        <v>0</v>
      </c>
      <c r="AK699" s="111">
        <f>SUM(Tableau8[[#This Row],[Terrain
(a)]:[Construction
(b)]])</f>
        <v>0</v>
      </c>
      <c r="AL699" s="95"/>
      <c r="AM699" s="147" t="s">
        <v>1390</v>
      </c>
      <c r="AN699" s="157" t="s">
        <v>893</v>
      </c>
      <c r="AO699" s="102" t="s">
        <v>0</v>
      </c>
      <c r="AP699" s="158" t="s">
        <v>0</v>
      </c>
      <c r="AQ699" s="113" t="s">
        <v>0</v>
      </c>
      <c r="AR699" s="100"/>
      <c r="AS699" s="101"/>
      <c r="AT699" s="102"/>
      <c r="AU699" s="103"/>
      <c r="AV699" s="104"/>
      <c r="AW699" s="105"/>
      <c r="AX699" s="106"/>
      <c r="AY699" s="106"/>
      <c r="AZ699" s="106"/>
      <c r="BA699" s="106"/>
      <c r="BB699" s="103"/>
      <c r="BC699" s="106"/>
      <c r="BD699" s="106"/>
      <c r="BE699" s="106"/>
      <c r="BF699" s="106"/>
      <c r="BG699" s="106"/>
      <c r="BH699" s="106"/>
      <c r="BI699" s="106"/>
    </row>
    <row r="700" spans="1:61" ht="13.5" hidden="1" thickBot="1" x14ac:dyDescent="0.25">
      <c r="A700" s="82"/>
      <c r="B700" s="83"/>
      <c r="C700" s="153" t="s">
        <v>1383</v>
      </c>
      <c r="D700" s="153" t="s">
        <v>71</v>
      </c>
      <c r="E700" s="84" t="s">
        <v>0</v>
      </c>
      <c r="F700" s="85" t="s">
        <v>1427</v>
      </c>
      <c r="G700" s="86" t="s">
        <v>1428</v>
      </c>
      <c r="H700" s="153" t="s">
        <v>218</v>
      </c>
      <c r="I700" s="157" t="s">
        <v>219</v>
      </c>
      <c r="J700" s="86">
        <v>18</v>
      </c>
      <c r="K700" s="154" t="s">
        <v>0</v>
      </c>
      <c r="L700" s="88"/>
      <c r="M700" s="110" t="s">
        <v>0</v>
      </c>
      <c r="N700" s="110" t="s">
        <v>0</v>
      </c>
      <c r="O700" s="110" t="s">
        <v>0</v>
      </c>
      <c r="P700" s="110" t="s">
        <v>0</v>
      </c>
      <c r="Q700" s="89" t="s">
        <v>0</v>
      </c>
      <c r="R700" s="108">
        <f>SUM(Tableau8[[#This Row],[Indicative
     /PPE]:[Autre]])</f>
        <v>0</v>
      </c>
      <c r="S700" s="110" t="s">
        <v>0</v>
      </c>
      <c r="T700" s="110" t="s">
        <v>0</v>
      </c>
      <c r="U700" s="110" t="s">
        <v>0</v>
      </c>
      <c r="V700" s="110" t="s">
        <v>0</v>
      </c>
      <c r="W700" s="110" t="s">
        <v>0</v>
      </c>
      <c r="X700" s="109">
        <f t="shared" si="51"/>
        <v>0</v>
      </c>
      <c r="Y700" s="110" t="s">
        <v>0</v>
      </c>
      <c r="Z700" s="110" t="s">
        <v>0</v>
      </c>
      <c r="AA700" s="110" t="s">
        <v>0</v>
      </c>
      <c r="AB700" s="109" t="s">
        <v>0</v>
      </c>
      <c r="AC700" s="110" t="s">
        <v>0</v>
      </c>
      <c r="AD700" s="110" t="s">
        <v>0</v>
      </c>
      <c r="AE700" s="110" t="s">
        <v>0</v>
      </c>
      <c r="AF700" s="155">
        <f t="shared" si="52"/>
        <v>0</v>
      </c>
      <c r="AG700" s="92"/>
      <c r="AH700" s="111">
        <v>29000</v>
      </c>
      <c r="AI700" s="111">
        <v>0</v>
      </c>
      <c r="AJ700" s="111">
        <v>0</v>
      </c>
      <c r="AK700" s="111">
        <f>SUM(Tableau8[[#This Row],[Terrain
(a)]:[Construction
(b)]])</f>
        <v>0</v>
      </c>
      <c r="AL700" s="95"/>
      <c r="AM700" s="147" t="s">
        <v>1390</v>
      </c>
      <c r="AN700" s="157" t="s">
        <v>893</v>
      </c>
      <c r="AO700" s="102" t="s">
        <v>0</v>
      </c>
      <c r="AP700" s="158" t="s">
        <v>0</v>
      </c>
      <c r="AQ700" s="113" t="s">
        <v>0</v>
      </c>
      <c r="AR700" s="100"/>
      <c r="AS700" s="101"/>
      <c r="AT700" s="102"/>
      <c r="AU700" s="103"/>
      <c r="AV700" s="104"/>
      <c r="AW700" s="105"/>
      <c r="AX700" s="106"/>
      <c r="AY700" s="106"/>
      <c r="AZ700" s="106"/>
      <c r="BA700" s="106"/>
      <c r="BB700" s="103"/>
      <c r="BC700" s="106"/>
      <c r="BD700" s="106"/>
      <c r="BE700" s="106"/>
      <c r="BF700" s="106"/>
      <c r="BG700" s="106"/>
      <c r="BH700" s="106"/>
      <c r="BI700" s="106"/>
    </row>
    <row r="701" spans="1:61" ht="13.5" hidden="1" thickBot="1" x14ac:dyDescent="0.25">
      <c r="A701" s="82"/>
      <c r="B701" s="83"/>
      <c r="C701" s="153" t="s">
        <v>1383</v>
      </c>
      <c r="D701" s="153" t="s">
        <v>71</v>
      </c>
      <c r="E701" s="84" t="s">
        <v>0</v>
      </c>
      <c r="F701" s="85" t="s">
        <v>1429</v>
      </c>
      <c r="G701" s="86" t="s">
        <v>1430</v>
      </c>
      <c r="H701" s="153" t="s">
        <v>218</v>
      </c>
      <c r="I701" s="157" t="s">
        <v>219</v>
      </c>
      <c r="J701" s="86">
        <v>19</v>
      </c>
      <c r="K701" s="154" t="s">
        <v>0</v>
      </c>
      <c r="L701" s="88"/>
      <c r="M701" s="110" t="s">
        <v>0</v>
      </c>
      <c r="N701" s="110" t="s">
        <v>0</v>
      </c>
      <c r="O701" s="110" t="s">
        <v>0</v>
      </c>
      <c r="P701" s="110" t="s">
        <v>0</v>
      </c>
      <c r="Q701" s="89" t="s">
        <v>0</v>
      </c>
      <c r="R701" s="108">
        <f>SUM(Tableau8[[#This Row],[Indicative
     /PPE]:[Autre]])</f>
        <v>0</v>
      </c>
      <c r="S701" s="110" t="s">
        <v>0</v>
      </c>
      <c r="T701" s="110" t="s">
        <v>0</v>
      </c>
      <c r="U701" s="110" t="s">
        <v>0</v>
      </c>
      <c r="V701" s="110" t="s">
        <v>0</v>
      </c>
      <c r="W701" s="110" t="s">
        <v>0</v>
      </c>
      <c r="X701" s="109">
        <f t="shared" si="51"/>
        <v>0</v>
      </c>
      <c r="Y701" s="110" t="s">
        <v>0</v>
      </c>
      <c r="Z701" s="110" t="s">
        <v>0</v>
      </c>
      <c r="AA701" s="110" t="s">
        <v>0</v>
      </c>
      <c r="AB701" s="109" t="s">
        <v>0</v>
      </c>
      <c r="AC701" s="110" t="s">
        <v>0</v>
      </c>
      <c r="AD701" s="110" t="s">
        <v>0</v>
      </c>
      <c r="AE701" s="110" t="s">
        <v>0</v>
      </c>
      <c r="AF701" s="155">
        <f t="shared" si="52"/>
        <v>0</v>
      </c>
      <c r="AG701" s="92"/>
      <c r="AH701" s="111">
        <v>29000</v>
      </c>
      <c r="AI701" s="111">
        <v>0</v>
      </c>
      <c r="AJ701" s="111">
        <v>0</v>
      </c>
      <c r="AK701" s="111">
        <f>SUM(Tableau8[[#This Row],[Terrain
(a)]:[Construction
(b)]])</f>
        <v>0</v>
      </c>
      <c r="AL701" s="95"/>
      <c r="AM701" s="147" t="s">
        <v>1390</v>
      </c>
      <c r="AN701" s="157" t="s">
        <v>893</v>
      </c>
      <c r="AO701" s="102" t="s">
        <v>0</v>
      </c>
      <c r="AP701" s="158" t="s">
        <v>0</v>
      </c>
      <c r="AQ701" s="113" t="s">
        <v>0</v>
      </c>
      <c r="AR701" s="100"/>
      <c r="AS701" s="101"/>
      <c r="AT701" s="102"/>
      <c r="AU701" s="103"/>
      <c r="AV701" s="104"/>
      <c r="AW701" s="105"/>
      <c r="AX701" s="106"/>
      <c r="AY701" s="106"/>
      <c r="AZ701" s="106"/>
      <c r="BA701" s="106"/>
      <c r="BB701" s="103"/>
      <c r="BC701" s="106"/>
      <c r="BD701" s="106"/>
      <c r="BE701" s="106"/>
      <c r="BF701" s="106"/>
      <c r="BG701" s="106"/>
      <c r="BH701" s="106"/>
      <c r="BI701" s="106"/>
    </row>
    <row r="702" spans="1:61" ht="13.5" hidden="1" thickBot="1" x14ac:dyDescent="0.25">
      <c r="A702" s="82"/>
      <c r="B702" s="83"/>
      <c r="C702" s="153" t="s">
        <v>1383</v>
      </c>
      <c r="D702" s="153" t="s">
        <v>71</v>
      </c>
      <c r="E702" s="84" t="s">
        <v>0</v>
      </c>
      <c r="F702" s="85" t="s">
        <v>1431</v>
      </c>
      <c r="G702" s="86" t="s">
        <v>1432</v>
      </c>
      <c r="H702" s="153" t="s">
        <v>218</v>
      </c>
      <c r="I702" s="157" t="s">
        <v>219</v>
      </c>
      <c r="J702" s="86">
        <v>20</v>
      </c>
      <c r="K702" s="154" t="s">
        <v>0</v>
      </c>
      <c r="L702" s="88"/>
      <c r="M702" s="110" t="s">
        <v>0</v>
      </c>
      <c r="N702" s="110" t="s">
        <v>0</v>
      </c>
      <c r="O702" s="110" t="s">
        <v>0</v>
      </c>
      <c r="P702" s="110" t="s">
        <v>0</v>
      </c>
      <c r="Q702" s="89" t="s">
        <v>0</v>
      </c>
      <c r="R702" s="108">
        <f>SUM(Tableau8[[#This Row],[Indicative
     /PPE]:[Autre]])</f>
        <v>0</v>
      </c>
      <c r="S702" s="110" t="s">
        <v>0</v>
      </c>
      <c r="T702" s="110" t="s">
        <v>0</v>
      </c>
      <c r="U702" s="110" t="s">
        <v>0</v>
      </c>
      <c r="V702" s="110" t="s">
        <v>0</v>
      </c>
      <c r="W702" s="110" t="s">
        <v>0</v>
      </c>
      <c r="X702" s="109">
        <f t="shared" si="51"/>
        <v>0</v>
      </c>
      <c r="Y702" s="110" t="s">
        <v>0</v>
      </c>
      <c r="Z702" s="110" t="s">
        <v>0</v>
      </c>
      <c r="AA702" s="110" t="s">
        <v>0</v>
      </c>
      <c r="AB702" s="109" t="s">
        <v>0</v>
      </c>
      <c r="AC702" s="110" t="s">
        <v>0</v>
      </c>
      <c r="AD702" s="110" t="s">
        <v>0</v>
      </c>
      <c r="AE702" s="110" t="s">
        <v>0</v>
      </c>
      <c r="AF702" s="155">
        <f t="shared" si="52"/>
        <v>0</v>
      </c>
      <c r="AG702" s="92"/>
      <c r="AH702" s="111">
        <v>29000</v>
      </c>
      <c r="AI702" s="111">
        <v>0</v>
      </c>
      <c r="AJ702" s="111">
        <v>0</v>
      </c>
      <c r="AK702" s="111">
        <f>SUM(Tableau8[[#This Row],[Terrain
(a)]:[Construction
(b)]])</f>
        <v>0</v>
      </c>
      <c r="AL702" s="95"/>
      <c r="AM702" s="147" t="s">
        <v>1390</v>
      </c>
      <c r="AN702" s="157" t="s">
        <v>893</v>
      </c>
      <c r="AO702" s="102" t="s">
        <v>0</v>
      </c>
      <c r="AP702" s="158" t="s">
        <v>0</v>
      </c>
      <c r="AQ702" s="113" t="s">
        <v>0</v>
      </c>
      <c r="AR702" s="100"/>
      <c r="AS702" s="101"/>
      <c r="AT702" s="102"/>
      <c r="AU702" s="103"/>
      <c r="AV702" s="104"/>
      <c r="AW702" s="105"/>
      <c r="AX702" s="106"/>
      <c r="AY702" s="106"/>
      <c r="AZ702" s="106"/>
      <c r="BA702" s="106"/>
      <c r="BB702" s="103"/>
      <c r="BC702" s="106"/>
      <c r="BD702" s="106"/>
      <c r="BE702" s="106"/>
      <c r="BF702" s="106"/>
      <c r="BG702" s="106"/>
      <c r="BH702" s="106"/>
      <c r="BI702" s="106"/>
    </row>
    <row r="703" spans="1:61" ht="13.5" hidden="1" thickBot="1" x14ac:dyDescent="0.25">
      <c r="A703" s="82"/>
      <c r="B703" s="83"/>
      <c r="C703" s="153" t="s">
        <v>1383</v>
      </c>
      <c r="D703" s="153" t="s">
        <v>71</v>
      </c>
      <c r="E703" s="84" t="s">
        <v>0</v>
      </c>
      <c r="F703" s="85" t="s">
        <v>1433</v>
      </c>
      <c r="G703" s="86" t="s">
        <v>1434</v>
      </c>
      <c r="H703" s="153" t="s">
        <v>218</v>
      </c>
      <c r="I703" s="157" t="s">
        <v>219</v>
      </c>
      <c r="J703" s="86">
        <v>21</v>
      </c>
      <c r="K703" s="154" t="s">
        <v>0</v>
      </c>
      <c r="L703" s="88"/>
      <c r="M703" s="110" t="s">
        <v>0</v>
      </c>
      <c r="N703" s="110" t="s">
        <v>0</v>
      </c>
      <c r="O703" s="110" t="s">
        <v>0</v>
      </c>
      <c r="P703" s="110" t="s">
        <v>0</v>
      </c>
      <c r="Q703" s="89" t="s">
        <v>0</v>
      </c>
      <c r="R703" s="108">
        <f>SUM(Tableau8[[#This Row],[Indicative
     /PPE]:[Autre]])</f>
        <v>0</v>
      </c>
      <c r="S703" s="110" t="s">
        <v>0</v>
      </c>
      <c r="T703" s="110" t="s">
        <v>0</v>
      </c>
      <c r="U703" s="110" t="s">
        <v>0</v>
      </c>
      <c r="V703" s="110" t="s">
        <v>0</v>
      </c>
      <c r="W703" s="110" t="s">
        <v>0</v>
      </c>
      <c r="X703" s="109">
        <f t="shared" si="51"/>
        <v>0</v>
      </c>
      <c r="Y703" s="110" t="s">
        <v>0</v>
      </c>
      <c r="Z703" s="110" t="s">
        <v>0</v>
      </c>
      <c r="AA703" s="110" t="s">
        <v>0</v>
      </c>
      <c r="AB703" s="109" t="s">
        <v>0</v>
      </c>
      <c r="AC703" s="110" t="s">
        <v>0</v>
      </c>
      <c r="AD703" s="110" t="s">
        <v>0</v>
      </c>
      <c r="AE703" s="110" t="s">
        <v>0</v>
      </c>
      <c r="AF703" s="155">
        <f t="shared" si="52"/>
        <v>0</v>
      </c>
      <c r="AG703" s="92"/>
      <c r="AH703" s="111">
        <v>29000</v>
      </c>
      <c r="AI703" s="111">
        <v>0</v>
      </c>
      <c r="AJ703" s="111">
        <v>0</v>
      </c>
      <c r="AK703" s="111">
        <f>SUM(Tableau8[[#This Row],[Terrain
(a)]:[Construction
(b)]])</f>
        <v>0</v>
      </c>
      <c r="AL703" s="95"/>
      <c r="AM703" s="147" t="s">
        <v>1390</v>
      </c>
      <c r="AN703" s="157" t="s">
        <v>893</v>
      </c>
      <c r="AO703" s="102" t="s">
        <v>0</v>
      </c>
      <c r="AP703" s="158" t="s">
        <v>0</v>
      </c>
      <c r="AQ703" s="113" t="s">
        <v>0</v>
      </c>
      <c r="AR703" s="100"/>
      <c r="AS703" s="101"/>
      <c r="AT703" s="102"/>
      <c r="AU703" s="103"/>
      <c r="AV703" s="104"/>
      <c r="AW703" s="105"/>
      <c r="AX703" s="106"/>
      <c r="AY703" s="106"/>
      <c r="AZ703" s="106"/>
      <c r="BA703" s="106"/>
      <c r="BB703" s="103"/>
      <c r="BC703" s="106"/>
      <c r="BD703" s="106"/>
      <c r="BE703" s="106"/>
      <c r="BF703" s="106"/>
      <c r="BG703" s="106"/>
      <c r="BH703" s="106"/>
      <c r="BI703" s="106"/>
    </row>
    <row r="704" spans="1:61" ht="13.5" hidden="1" thickBot="1" x14ac:dyDescent="0.25">
      <c r="A704" s="82"/>
      <c r="B704" s="83"/>
      <c r="C704" s="153" t="s">
        <v>1383</v>
      </c>
      <c r="D704" s="153" t="s">
        <v>71</v>
      </c>
      <c r="E704" s="84" t="s">
        <v>0</v>
      </c>
      <c r="F704" s="85" t="s">
        <v>1435</v>
      </c>
      <c r="G704" s="86" t="s">
        <v>1436</v>
      </c>
      <c r="H704" s="153" t="s">
        <v>218</v>
      </c>
      <c r="I704" s="157" t="s">
        <v>219</v>
      </c>
      <c r="J704" s="86">
        <v>22</v>
      </c>
      <c r="K704" s="154" t="s">
        <v>0</v>
      </c>
      <c r="L704" s="88"/>
      <c r="M704" s="110" t="s">
        <v>0</v>
      </c>
      <c r="N704" s="110" t="s">
        <v>0</v>
      </c>
      <c r="O704" s="110" t="s">
        <v>0</v>
      </c>
      <c r="P704" s="110" t="s">
        <v>0</v>
      </c>
      <c r="Q704" s="89" t="s">
        <v>0</v>
      </c>
      <c r="R704" s="108">
        <f>SUM(Tableau8[[#This Row],[Indicative
     /PPE]:[Autre]])</f>
        <v>0</v>
      </c>
      <c r="S704" s="110" t="s">
        <v>0</v>
      </c>
      <c r="T704" s="110" t="s">
        <v>0</v>
      </c>
      <c r="U704" s="110" t="s">
        <v>0</v>
      </c>
      <c r="V704" s="110" t="s">
        <v>0</v>
      </c>
      <c r="W704" s="110" t="s">
        <v>0</v>
      </c>
      <c r="X704" s="109">
        <f t="shared" si="51"/>
        <v>0</v>
      </c>
      <c r="Y704" s="110" t="s">
        <v>0</v>
      </c>
      <c r="Z704" s="110" t="s">
        <v>0</v>
      </c>
      <c r="AA704" s="110" t="s">
        <v>0</v>
      </c>
      <c r="AB704" s="109" t="s">
        <v>0</v>
      </c>
      <c r="AC704" s="110" t="s">
        <v>0</v>
      </c>
      <c r="AD704" s="110" t="s">
        <v>0</v>
      </c>
      <c r="AE704" s="110" t="s">
        <v>0</v>
      </c>
      <c r="AF704" s="155">
        <f t="shared" si="52"/>
        <v>0</v>
      </c>
      <c r="AG704" s="92"/>
      <c r="AH704" s="111">
        <v>29000</v>
      </c>
      <c r="AI704" s="111">
        <v>0</v>
      </c>
      <c r="AJ704" s="111">
        <v>0</v>
      </c>
      <c r="AK704" s="111">
        <f>SUM(Tableau8[[#This Row],[Terrain
(a)]:[Construction
(b)]])</f>
        <v>0</v>
      </c>
      <c r="AL704" s="95"/>
      <c r="AM704" s="147" t="s">
        <v>1390</v>
      </c>
      <c r="AN704" s="157" t="s">
        <v>893</v>
      </c>
      <c r="AO704" s="102" t="s">
        <v>0</v>
      </c>
      <c r="AP704" s="158" t="s">
        <v>0</v>
      </c>
      <c r="AQ704" s="113" t="s">
        <v>0</v>
      </c>
      <c r="AR704" s="100"/>
      <c r="AS704" s="101"/>
      <c r="AT704" s="102"/>
      <c r="AU704" s="103"/>
      <c r="AV704" s="104"/>
      <c r="AW704" s="105"/>
      <c r="AX704" s="106"/>
      <c r="AY704" s="106"/>
      <c r="AZ704" s="106"/>
      <c r="BA704" s="106"/>
      <c r="BB704" s="103"/>
      <c r="BC704" s="106"/>
      <c r="BD704" s="106"/>
      <c r="BE704" s="106"/>
      <c r="BF704" s="106"/>
      <c r="BG704" s="106"/>
      <c r="BH704" s="106"/>
      <c r="BI704" s="106"/>
    </row>
    <row r="705" spans="1:61" ht="13.5" hidden="1" thickBot="1" x14ac:dyDescent="0.25">
      <c r="A705" s="82"/>
      <c r="B705" s="83"/>
      <c r="C705" s="153" t="s">
        <v>1383</v>
      </c>
      <c r="D705" s="153" t="s">
        <v>71</v>
      </c>
      <c r="E705" s="84" t="s">
        <v>0</v>
      </c>
      <c r="F705" s="85" t="s">
        <v>1437</v>
      </c>
      <c r="G705" s="86" t="s">
        <v>1438</v>
      </c>
      <c r="H705" s="153" t="s">
        <v>218</v>
      </c>
      <c r="I705" s="157" t="s">
        <v>219</v>
      </c>
      <c r="J705" s="86">
        <v>23</v>
      </c>
      <c r="K705" s="154" t="s">
        <v>0</v>
      </c>
      <c r="L705" s="88"/>
      <c r="M705" s="110" t="s">
        <v>0</v>
      </c>
      <c r="N705" s="110" t="s">
        <v>0</v>
      </c>
      <c r="O705" s="110" t="s">
        <v>0</v>
      </c>
      <c r="P705" s="110" t="s">
        <v>0</v>
      </c>
      <c r="Q705" s="89" t="s">
        <v>0</v>
      </c>
      <c r="R705" s="108">
        <f>SUM(Tableau8[[#This Row],[Indicative
     /PPE]:[Autre]])</f>
        <v>0</v>
      </c>
      <c r="S705" s="110" t="s">
        <v>0</v>
      </c>
      <c r="T705" s="110" t="s">
        <v>0</v>
      </c>
      <c r="U705" s="110" t="s">
        <v>0</v>
      </c>
      <c r="V705" s="110" t="s">
        <v>0</v>
      </c>
      <c r="W705" s="110" t="s">
        <v>0</v>
      </c>
      <c r="X705" s="109">
        <f t="shared" si="51"/>
        <v>0</v>
      </c>
      <c r="Y705" s="110" t="s">
        <v>0</v>
      </c>
      <c r="Z705" s="110" t="s">
        <v>0</v>
      </c>
      <c r="AA705" s="110" t="s">
        <v>0</v>
      </c>
      <c r="AB705" s="109" t="s">
        <v>0</v>
      </c>
      <c r="AC705" s="110" t="s">
        <v>0</v>
      </c>
      <c r="AD705" s="110" t="s">
        <v>0</v>
      </c>
      <c r="AE705" s="110" t="s">
        <v>0</v>
      </c>
      <c r="AF705" s="155">
        <f t="shared" si="52"/>
        <v>0</v>
      </c>
      <c r="AG705" s="92"/>
      <c r="AH705" s="111">
        <v>29000</v>
      </c>
      <c r="AI705" s="111">
        <v>0</v>
      </c>
      <c r="AJ705" s="111">
        <v>0</v>
      </c>
      <c r="AK705" s="111">
        <f>SUM(Tableau8[[#This Row],[Terrain
(a)]:[Construction
(b)]])</f>
        <v>0</v>
      </c>
      <c r="AL705" s="95"/>
      <c r="AM705" s="147" t="s">
        <v>1390</v>
      </c>
      <c r="AN705" s="157" t="s">
        <v>893</v>
      </c>
      <c r="AO705" s="102" t="s">
        <v>0</v>
      </c>
      <c r="AP705" s="158" t="s">
        <v>0</v>
      </c>
      <c r="AQ705" s="113" t="s">
        <v>0</v>
      </c>
      <c r="AR705" s="100"/>
      <c r="AS705" s="101"/>
      <c r="AT705" s="102"/>
      <c r="AU705" s="103"/>
      <c r="AV705" s="104"/>
      <c r="AW705" s="105"/>
      <c r="AX705" s="106"/>
      <c r="AY705" s="106"/>
      <c r="AZ705" s="106"/>
      <c r="BA705" s="106"/>
      <c r="BB705" s="103"/>
      <c r="BC705" s="106"/>
      <c r="BD705" s="106"/>
      <c r="BE705" s="106"/>
      <c r="BF705" s="106"/>
      <c r="BG705" s="106"/>
      <c r="BH705" s="106"/>
      <c r="BI705" s="106"/>
    </row>
    <row r="706" spans="1:61" ht="13.5" hidden="1" thickBot="1" x14ac:dyDescent="0.25">
      <c r="A706" s="82"/>
      <c r="B706" s="83"/>
      <c r="C706" s="153" t="s">
        <v>1383</v>
      </c>
      <c r="D706" s="153" t="s">
        <v>71</v>
      </c>
      <c r="E706" s="84" t="s">
        <v>0</v>
      </c>
      <c r="F706" s="85" t="s">
        <v>1439</v>
      </c>
      <c r="G706" s="86" t="s">
        <v>1440</v>
      </c>
      <c r="H706" s="153" t="s">
        <v>218</v>
      </c>
      <c r="I706" s="157" t="s">
        <v>219</v>
      </c>
      <c r="J706" s="86">
        <v>24</v>
      </c>
      <c r="K706" s="154" t="s">
        <v>0</v>
      </c>
      <c r="L706" s="88"/>
      <c r="M706" s="110" t="s">
        <v>0</v>
      </c>
      <c r="N706" s="110" t="s">
        <v>0</v>
      </c>
      <c r="O706" s="110" t="s">
        <v>0</v>
      </c>
      <c r="P706" s="110" t="s">
        <v>0</v>
      </c>
      <c r="Q706" s="89" t="s">
        <v>0</v>
      </c>
      <c r="R706" s="108">
        <f>SUM(Tableau8[[#This Row],[Indicative
     /PPE]:[Autre]])</f>
        <v>0</v>
      </c>
      <c r="S706" s="110" t="s">
        <v>0</v>
      </c>
      <c r="T706" s="110" t="s">
        <v>0</v>
      </c>
      <c r="U706" s="110" t="s">
        <v>0</v>
      </c>
      <c r="V706" s="110" t="s">
        <v>0</v>
      </c>
      <c r="W706" s="110" t="s">
        <v>0</v>
      </c>
      <c r="X706" s="109">
        <f t="shared" si="51"/>
        <v>0</v>
      </c>
      <c r="Y706" s="110" t="s">
        <v>0</v>
      </c>
      <c r="Z706" s="110" t="s">
        <v>0</v>
      </c>
      <c r="AA706" s="110" t="s">
        <v>0</v>
      </c>
      <c r="AB706" s="109" t="s">
        <v>0</v>
      </c>
      <c r="AC706" s="110" t="s">
        <v>0</v>
      </c>
      <c r="AD706" s="110" t="s">
        <v>0</v>
      </c>
      <c r="AE706" s="110" t="s">
        <v>0</v>
      </c>
      <c r="AF706" s="155">
        <f t="shared" si="52"/>
        <v>0</v>
      </c>
      <c r="AG706" s="92"/>
      <c r="AH706" s="111">
        <v>29000</v>
      </c>
      <c r="AI706" s="111">
        <v>0</v>
      </c>
      <c r="AJ706" s="111">
        <v>0</v>
      </c>
      <c r="AK706" s="111">
        <f>SUM(Tableau8[[#This Row],[Terrain
(a)]:[Construction
(b)]])</f>
        <v>0</v>
      </c>
      <c r="AL706" s="95"/>
      <c r="AM706" s="147" t="s">
        <v>1390</v>
      </c>
      <c r="AN706" s="157" t="s">
        <v>893</v>
      </c>
      <c r="AO706" s="102" t="s">
        <v>0</v>
      </c>
      <c r="AP706" s="158" t="s">
        <v>0</v>
      </c>
      <c r="AQ706" s="113" t="s">
        <v>0</v>
      </c>
      <c r="AR706" s="100"/>
      <c r="AS706" s="101"/>
      <c r="AT706" s="102"/>
      <c r="AU706" s="103"/>
      <c r="AV706" s="104"/>
      <c r="AW706" s="105"/>
      <c r="AX706" s="106"/>
      <c r="AY706" s="106"/>
      <c r="AZ706" s="106"/>
      <c r="BA706" s="106"/>
      <c r="BB706" s="103"/>
      <c r="BC706" s="106"/>
      <c r="BD706" s="106"/>
      <c r="BE706" s="106"/>
      <c r="BF706" s="106"/>
      <c r="BG706" s="106"/>
      <c r="BH706" s="106"/>
      <c r="BI706" s="106"/>
    </row>
    <row r="707" spans="1:61" ht="13.5" hidden="1" thickBot="1" x14ac:dyDescent="0.25">
      <c r="A707" s="82"/>
      <c r="B707" s="83"/>
      <c r="C707" s="224" t="s">
        <v>1383</v>
      </c>
      <c r="D707" s="225" t="s">
        <v>71</v>
      </c>
      <c r="E707" s="243" t="s">
        <v>0</v>
      </c>
      <c r="F707" s="226" t="s">
        <v>1441</v>
      </c>
      <c r="G707" s="227" t="s">
        <v>1442</v>
      </c>
      <c r="H707" s="225" t="s">
        <v>218</v>
      </c>
      <c r="I707" s="228" t="s">
        <v>219</v>
      </c>
      <c r="J707" s="227">
        <v>25</v>
      </c>
      <c r="K707" s="269" t="s">
        <v>0</v>
      </c>
      <c r="L707" s="88"/>
      <c r="M707" s="275" t="s">
        <v>0</v>
      </c>
      <c r="N707" s="231" t="s">
        <v>0</v>
      </c>
      <c r="O707" s="231" t="s">
        <v>0</v>
      </c>
      <c r="P707" s="231" t="s">
        <v>0</v>
      </c>
      <c r="Q707" s="233" t="s">
        <v>0</v>
      </c>
      <c r="R707" s="232">
        <f>SUM(Tableau8[[#This Row],[Indicative
     /PPE]:[Autre]])</f>
        <v>0</v>
      </c>
      <c r="S707" s="276" t="s">
        <v>0</v>
      </c>
      <c r="T707" s="231" t="s">
        <v>0</v>
      </c>
      <c r="U707" s="231" t="s">
        <v>0</v>
      </c>
      <c r="V707" s="231" t="s">
        <v>0</v>
      </c>
      <c r="W707" s="231" t="s">
        <v>0</v>
      </c>
      <c r="X707" s="234">
        <f t="shared" si="51"/>
        <v>0</v>
      </c>
      <c r="Y707" s="276" t="s">
        <v>0</v>
      </c>
      <c r="Z707" s="231" t="s">
        <v>0</v>
      </c>
      <c r="AA707" s="231" t="s">
        <v>0</v>
      </c>
      <c r="AB707" s="234" t="s">
        <v>0</v>
      </c>
      <c r="AC707" s="231" t="s">
        <v>0</v>
      </c>
      <c r="AD707" s="231" t="s">
        <v>0</v>
      </c>
      <c r="AE707" s="231" t="s">
        <v>0</v>
      </c>
      <c r="AF707" s="268">
        <f t="shared" si="52"/>
        <v>0</v>
      </c>
      <c r="AG707" s="92"/>
      <c r="AH707" s="271">
        <v>435000</v>
      </c>
      <c r="AI707" s="236">
        <v>0</v>
      </c>
      <c r="AJ707" s="236">
        <v>0</v>
      </c>
      <c r="AK707" s="236">
        <f>SUM(Tableau8[[#This Row],[Terrain
(a)]:[Construction
(b)]])</f>
        <v>0</v>
      </c>
      <c r="AL707" s="95"/>
      <c r="AM707" s="237" t="s">
        <v>1390</v>
      </c>
      <c r="AN707" s="228" t="s">
        <v>893</v>
      </c>
      <c r="AO707" s="241" t="s">
        <v>0</v>
      </c>
      <c r="AP707" s="239" t="s">
        <v>0</v>
      </c>
      <c r="AQ707" s="229" t="s">
        <v>0</v>
      </c>
      <c r="AR707" s="100"/>
      <c r="AS707" s="240"/>
      <c r="AT707" s="241"/>
      <c r="AU707" s="241"/>
      <c r="AV707" s="242"/>
      <c r="AW707" s="243"/>
      <c r="AX707" s="229"/>
      <c r="AY707" s="229"/>
      <c r="AZ707" s="229"/>
      <c r="BA707" s="229"/>
      <c r="BB707" s="241"/>
      <c r="BC707" s="229"/>
      <c r="BD707" s="229"/>
      <c r="BE707" s="229"/>
      <c r="BF707" s="229"/>
      <c r="BG707" s="229"/>
      <c r="BH707" s="229"/>
      <c r="BI707" s="229"/>
    </row>
    <row r="708" spans="1:61" ht="13.5" hidden="1" thickBot="1" x14ac:dyDescent="0.25">
      <c r="A708" s="82"/>
      <c r="B708" s="83"/>
      <c r="C708" s="153" t="s">
        <v>1443</v>
      </c>
      <c r="D708" s="153" t="s">
        <v>71</v>
      </c>
      <c r="E708" s="84" t="s">
        <v>0</v>
      </c>
      <c r="F708" s="85" t="s">
        <v>1444</v>
      </c>
      <c r="G708" s="86" t="s">
        <v>1445</v>
      </c>
      <c r="H708" s="153" t="s">
        <v>78</v>
      </c>
      <c r="I708" s="157" t="s">
        <v>86</v>
      </c>
      <c r="J708" s="86" t="s">
        <v>297</v>
      </c>
      <c r="K708" s="220">
        <v>4.5</v>
      </c>
      <c r="L708" s="88"/>
      <c r="M708" s="110">
        <v>104</v>
      </c>
      <c r="N708" s="110">
        <v>8</v>
      </c>
      <c r="O708" s="110">
        <v>81</v>
      </c>
      <c r="P708" s="110">
        <v>6</v>
      </c>
      <c r="Q708" s="89" t="s">
        <v>0</v>
      </c>
      <c r="R708" s="108">
        <f>SUM(Tableau8[[#This Row],[Indicative
     /PPE]:[Autre]])</f>
        <v>199</v>
      </c>
      <c r="S708" s="110" t="s">
        <v>0</v>
      </c>
      <c r="T708" s="110" t="s">
        <v>0</v>
      </c>
      <c r="U708" s="110" t="s">
        <v>0</v>
      </c>
      <c r="V708" s="110" t="s">
        <v>0</v>
      </c>
      <c r="W708" s="110" t="s">
        <v>0</v>
      </c>
      <c r="X708" s="109">
        <f t="shared" si="51"/>
        <v>0</v>
      </c>
      <c r="Y708" s="110" t="s">
        <v>0</v>
      </c>
      <c r="Z708" s="110" t="s">
        <v>0</v>
      </c>
      <c r="AA708" s="110" t="s">
        <v>0</v>
      </c>
      <c r="AB708" s="109" t="s">
        <v>0</v>
      </c>
      <c r="AC708" s="110"/>
      <c r="AD708" s="110"/>
      <c r="AE708" s="110"/>
      <c r="AF708" s="155">
        <f t="shared" si="52"/>
        <v>0</v>
      </c>
      <c r="AG708" s="92"/>
      <c r="AH708" s="111">
        <v>395000</v>
      </c>
      <c r="AI708" s="111">
        <v>0</v>
      </c>
      <c r="AJ708" s="111">
        <v>0</v>
      </c>
      <c r="AK708" s="111">
        <f>SUM(Tableau8[[#This Row],[Terrain
(a)]:[Construction
(b)]])</f>
        <v>0</v>
      </c>
      <c r="AL708" s="95"/>
      <c r="AM708" s="147" t="s">
        <v>1398</v>
      </c>
      <c r="AN708" s="157" t="s">
        <v>421</v>
      </c>
      <c r="AO708" s="97">
        <v>41182</v>
      </c>
      <c r="AP708" s="158" t="s">
        <v>0</v>
      </c>
      <c r="AQ708" s="113" t="s">
        <v>0</v>
      </c>
      <c r="AR708" s="100"/>
      <c r="AS708" s="101" t="str">
        <f>Tableau8[[#This Row],[Adresse]]</f>
        <v>Rue Stavay-Mollondin 31</v>
      </c>
      <c r="AT708" s="102">
        <v>40422</v>
      </c>
      <c r="AU708" s="102">
        <v>41517</v>
      </c>
      <c r="AV708" s="112">
        <f>Tableau8[[#This Row],[Fin]]-Tableau8[[#This Row],[Début]]</f>
        <v>1095</v>
      </c>
      <c r="AW708" s="84" t="s">
        <v>300</v>
      </c>
      <c r="AX708" s="113"/>
      <c r="AY708" s="113" t="s">
        <v>1127</v>
      </c>
      <c r="AZ708" s="113" t="s">
        <v>1160</v>
      </c>
      <c r="BA708" s="106" t="s">
        <v>83</v>
      </c>
      <c r="BB708" s="102">
        <v>41275</v>
      </c>
      <c r="BC708" s="113"/>
      <c r="BD708" s="113"/>
      <c r="BE708" s="113" t="s">
        <v>916</v>
      </c>
      <c r="BF708" s="113" t="s">
        <v>132</v>
      </c>
      <c r="BG708" s="113"/>
      <c r="BH708" s="113"/>
      <c r="BI708" s="113"/>
    </row>
    <row r="709" spans="1:61" ht="13.5" hidden="1" thickBot="1" x14ac:dyDescent="0.25">
      <c r="A709" s="82"/>
      <c r="B709" s="83"/>
      <c r="C709" s="153" t="s">
        <v>1443</v>
      </c>
      <c r="D709" s="153" t="s">
        <v>71</v>
      </c>
      <c r="E709" s="84" t="s">
        <v>0</v>
      </c>
      <c r="F709" s="85" t="s">
        <v>1446</v>
      </c>
      <c r="G709" s="86" t="s">
        <v>1447</v>
      </c>
      <c r="H709" s="153" t="s">
        <v>230</v>
      </c>
      <c r="I709" s="157" t="s">
        <v>1195</v>
      </c>
      <c r="J709" s="86" t="s">
        <v>87</v>
      </c>
      <c r="K709" s="220">
        <v>4.5</v>
      </c>
      <c r="L709" s="88"/>
      <c r="M709" s="110">
        <v>98</v>
      </c>
      <c r="N709" s="110">
        <v>8</v>
      </c>
      <c r="O709" s="110">
        <v>49</v>
      </c>
      <c r="P709" s="110">
        <v>7</v>
      </c>
      <c r="Q709" s="89" t="s">
        <v>0</v>
      </c>
      <c r="R709" s="108">
        <f>SUM(Tableau8[[#This Row],[Indicative
     /PPE]:[Autre]])</f>
        <v>162</v>
      </c>
      <c r="S709" s="110" t="s">
        <v>0</v>
      </c>
      <c r="T709" s="110" t="s">
        <v>0</v>
      </c>
      <c r="U709" s="110" t="s">
        <v>0</v>
      </c>
      <c r="V709" s="110" t="s">
        <v>0</v>
      </c>
      <c r="W709" s="110" t="s">
        <v>0</v>
      </c>
      <c r="X709" s="109">
        <f t="shared" ref="X709:X772" si="53">SUM(S709:W709)</f>
        <v>0</v>
      </c>
      <c r="Y709" s="110" t="s">
        <v>0</v>
      </c>
      <c r="Z709" s="110" t="s">
        <v>0</v>
      </c>
      <c r="AA709" s="110" t="s">
        <v>0</v>
      </c>
      <c r="AB709" s="109" t="s">
        <v>0</v>
      </c>
      <c r="AC709" s="110"/>
      <c r="AD709" s="110"/>
      <c r="AE709" s="110"/>
      <c r="AF709" s="155">
        <f t="shared" si="52"/>
        <v>0</v>
      </c>
      <c r="AG709" s="92"/>
      <c r="AH709" s="111">
        <v>375000</v>
      </c>
      <c r="AI709" s="111">
        <v>0</v>
      </c>
      <c r="AJ709" s="111">
        <v>0</v>
      </c>
      <c r="AK709" s="111">
        <f>SUM(Tableau8[[#This Row],[Terrain
(a)]:[Construction
(b)]])</f>
        <v>0</v>
      </c>
      <c r="AL709" s="95"/>
      <c r="AM709" s="147" t="s">
        <v>1420</v>
      </c>
      <c r="AN709" s="157" t="s">
        <v>421</v>
      </c>
      <c r="AO709" s="97">
        <v>41153</v>
      </c>
      <c r="AP709" s="158" t="s">
        <v>0</v>
      </c>
      <c r="AQ709" s="113" t="s">
        <v>0</v>
      </c>
      <c r="AR709" s="100"/>
      <c r="AS709" s="101"/>
      <c r="AT709" s="102"/>
      <c r="AU709" s="103"/>
      <c r="AV709" s="104"/>
      <c r="AW709" s="105"/>
      <c r="AX709" s="106"/>
      <c r="AY709" s="106"/>
      <c r="AZ709" s="106"/>
      <c r="BA709" s="106"/>
      <c r="BB709" s="103"/>
      <c r="BC709" s="106"/>
      <c r="BD709" s="106"/>
      <c r="BE709" s="106"/>
      <c r="BF709" s="106"/>
      <c r="BG709" s="106"/>
      <c r="BH709" s="106"/>
      <c r="BI709" s="106"/>
    </row>
    <row r="710" spans="1:61" ht="13.5" hidden="1" thickBot="1" x14ac:dyDescent="0.25">
      <c r="A710" s="82"/>
      <c r="B710" s="83"/>
      <c r="C710" s="153" t="s">
        <v>1443</v>
      </c>
      <c r="D710" s="153" t="s">
        <v>71</v>
      </c>
      <c r="E710" s="84" t="s">
        <v>0</v>
      </c>
      <c r="F710" s="85" t="s">
        <v>1448</v>
      </c>
      <c r="G710" s="86" t="s">
        <v>1449</v>
      </c>
      <c r="H710" s="153" t="s">
        <v>78</v>
      </c>
      <c r="I710" s="157" t="s">
        <v>86</v>
      </c>
      <c r="J710" s="86" t="s">
        <v>327</v>
      </c>
      <c r="K710" s="220">
        <v>3.5</v>
      </c>
      <c r="L710" s="88"/>
      <c r="M710" s="110">
        <v>80</v>
      </c>
      <c r="N710" s="110">
        <v>8</v>
      </c>
      <c r="O710" s="110">
        <v>72</v>
      </c>
      <c r="P710" s="110">
        <v>5</v>
      </c>
      <c r="Q710" s="89" t="s">
        <v>0</v>
      </c>
      <c r="R710" s="108">
        <f>SUM(Tableau8[[#This Row],[Indicative
     /PPE]:[Autre]])</f>
        <v>165</v>
      </c>
      <c r="S710" s="110" t="s">
        <v>0</v>
      </c>
      <c r="T710" s="110" t="s">
        <v>0</v>
      </c>
      <c r="U710" s="110" t="s">
        <v>0</v>
      </c>
      <c r="V710" s="110" t="s">
        <v>0</v>
      </c>
      <c r="W710" s="110" t="s">
        <v>0</v>
      </c>
      <c r="X710" s="109">
        <f t="shared" si="53"/>
        <v>0</v>
      </c>
      <c r="Y710" s="110" t="s">
        <v>0</v>
      </c>
      <c r="Z710" s="110" t="s">
        <v>0</v>
      </c>
      <c r="AA710" s="110" t="s">
        <v>0</v>
      </c>
      <c r="AB710" s="109" t="s">
        <v>0</v>
      </c>
      <c r="AC710" s="110"/>
      <c r="AD710" s="110"/>
      <c r="AE710" s="110"/>
      <c r="AF710" s="155">
        <f t="shared" ref="AF710:AF773" si="54">SUM(AC710:AE710)</f>
        <v>0</v>
      </c>
      <c r="AG710" s="92"/>
      <c r="AH710" s="111">
        <v>310000</v>
      </c>
      <c r="AI710" s="111">
        <v>0</v>
      </c>
      <c r="AJ710" s="111">
        <v>0</v>
      </c>
      <c r="AK710" s="111">
        <f>SUM(Tableau8[[#This Row],[Terrain
(a)]:[Construction
(b)]])</f>
        <v>0</v>
      </c>
      <c r="AL710" s="95"/>
      <c r="AM710" s="147" t="s">
        <v>1411</v>
      </c>
      <c r="AN710" s="157" t="s">
        <v>421</v>
      </c>
      <c r="AO710" s="97">
        <v>41263</v>
      </c>
      <c r="AP710" s="158" t="s">
        <v>0</v>
      </c>
      <c r="AQ710" s="113" t="s">
        <v>0</v>
      </c>
      <c r="AR710" s="100"/>
      <c r="AS710" s="101"/>
      <c r="AT710" s="102"/>
      <c r="AU710" s="103"/>
      <c r="AV710" s="104"/>
      <c r="AW710" s="105"/>
      <c r="AX710" s="106"/>
      <c r="AY710" s="106"/>
      <c r="AZ710" s="106"/>
      <c r="BA710" s="106"/>
      <c r="BB710" s="103"/>
      <c r="BC710" s="106"/>
      <c r="BD710" s="106"/>
      <c r="BE710" s="106"/>
      <c r="BF710" s="106"/>
      <c r="BG710" s="106"/>
      <c r="BH710" s="106"/>
      <c r="BI710" s="106"/>
    </row>
    <row r="711" spans="1:61" ht="13.5" hidden="1" thickBot="1" x14ac:dyDescent="0.25">
      <c r="A711" s="82"/>
      <c r="B711" s="83"/>
      <c r="C711" s="153" t="s">
        <v>1443</v>
      </c>
      <c r="D711" s="153" t="s">
        <v>71</v>
      </c>
      <c r="E711" s="84" t="s">
        <v>0</v>
      </c>
      <c r="F711" s="85" t="s">
        <v>1450</v>
      </c>
      <c r="G711" s="86" t="s">
        <v>1451</v>
      </c>
      <c r="H711" s="153" t="s">
        <v>78</v>
      </c>
      <c r="I711" s="157" t="s">
        <v>142</v>
      </c>
      <c r="J711" s="86" t="s">
        <v>297</v>
      </c>
      <c r="K711" s="220">
        <v>4.5</v>
      </c>
      <c r="L711" s="88"/>
      <c r="M711" s="110">
        <v>104</v>
      </c>
      <c r="N711" s="110">
        <v>9</v>
      </c>
      <c r="O711" s="110" t="s">
        <v>0</v>
      </c>
      <c r="P711" s="110">
        <v>6</v>
      </c>
      <c r="Q711" s="89" t="s">
        <v>0</v>
      </c>
      <c r="R711" s="108">
        <f>SUM(Tableau8[[#This Row],[Indicative
     /PPE]:[Autre]])</f>
        <v>119</v>
      </c>
      <c r="S711" s="110" t="s">
        <v>0</v>
      </c>
      <c r="T711" s="110" t="s">
        <v>0</v>
      </c>
      <c r="U711" s="110" t="s">
        <v>0</v>
      </c>
      <c r="V711" s="110" t="s">
        <v>0</v>
      </c>
      <c r="W711" s="110" t="s">
        <v>0</v>
      </c>
      <c r="X711" s="109">
        <f t="shared" si="53"/>
        <v>0</v>
      </c>
      <c r="Y711" s="110" t="s">
        <v>0</v>
      </c>
      <c r="Z711" s="110" t="s">
        <v>0</v>
      </c>
      <c r="AA711" s="110" t="s">
        <v>0</v>
      </c>
      <c r="AB711" s="109" t="s">
        <v>0</v>
      </c>
      <c r="AC711" s="110"/>
      <c r="AD711" s="110"/>
      <c r="AE711" s="110"/>
      <c r="AF711" s="155">
        <f t="shared" si="54"/>
        <v>0</v>
      </c>
      <c r="AG711" s="92"/>
      <c r="AH711" s="111">
        <v>385000</v>
      </c>
      <c r="AI711" s="111">
        <v>0</v>
      </c>
      <c r="AJ711" s="111">
        <v>0</v>
      </c>
      <c r="AK711" s="111">
        <f>SUM(Tableau8[[#This Row],[Terrain
(a)]:[Construction
(b)]])</f>
        <v>0</v>
      </c>
      <c r="AL711" s="95"/>
      <c r="AM711" s="147" t="s">
        <v>1417</v>
      </c>
      <c r="AN711" s="157" t="s">
        <v>421</v>
      </c>
      <c r="AO711" s="97">
        <v>41364</v>
      </c>
      <c r="AP711" s="158" t="s">
        <v>0</v>
      </c>
      <c r="AQ711" s="113" t="s">
        <v>0</v>
      </c>
      <c r="AR711" s="100"/>
      <c r="AS711" s="101"/>
      <c r="AT711" s="102"/>
      <c r="AU711" s="103"/>
      <c r="AV711" s="104"/>
      <c r="AW711" s="105"/>
      <c r="AX711" s="106"/>
      <c r="AY711" s="106"/>
      <c r="AZ711" s="106"/>
      <c r="BA711" s="106"/>
      <c r="BB711" s="103"/>
      <c r="BC711" s="106"/>
      <c r="BD711" s="106"/>
      <c r="BE711" s="106"/>
      <c r="BF711" s="106"/>
      <c r="BG711" s="106"/>
      <c r="BH711" s="106"/>
      <c r="BI711" s="106"/>
    </row>
    <row r="712" spans="1:61" ht="13.5" hidden="1" thickBot="1" x14ac:dyDescent="0.25">
      <c r="A712" s="82"/>
      <c r="B712" s="83"/>
      <c r="C712" s="153" t="s">
        <v>1443</v>
      </c>
      <c r="D712" s="153" t="s">
        <v>71</v>
      </c>
      <c r="E712" s="84" t="s">
        <v>0</v>
      </c>
      <c r="F712" s="85" t="s">
        <v>1452</v>
      </c>
      <c r="G712" s="86" t="s">
        <v>1453</v>
      </c>
      <c r="H712" s="153" t="s">
        <v>78</v>
      </c>
      <c r="I712" s="157" t="s">
        <v>142</v>
      </c>
      <c r="J712" s="86" t="s">
        <v>327</v>
      </c>
      <c r="K712" s="220">
        <v>4.5</v>
      </c>
      <c r="L712" s="88"/>
      <c r="M712" s="110">
        <v>96</v>
      </c>
      <c r="N712" s="110">
        <v>9</v>
      </c>
      <c r="O712" s="110" t="s">
        <v>0</v>
      </c>
      <c r="P712" s="110">
        <v>6</v>
      </c>
      <c r="Q712" s="89" t="s">
        <v>0</v>
      </c>
      <c r="R712" s="108">
        <f>SUM(Tableau8[[#This Row],[Indicative
     /PPE]:[Autre]])</f>
        <v>111</v>
      </c>
      <c r="S712" s="110" t="s">
        <v>0</v>
      </c>
      <c r="T712" s="110" t="s">
        <v>0</v>
      </c>
      <c r="U712" s="110" t="s">
        <v>0</v>
      </c>
      <c r="V712" s="110" t="s">
        <v>0</v>
      </c>
      <c r="W712" s="110" t="s">
        <v>0</v>
      </c>
      <c r="X712" s="109">
        <f t="shared" si="53"/>
        <v>0</v>
      </c>
      <c r="Y712" s="110" t="s">
        <v>0</v>
      </c>
      <c r="Z712" s="110" t="s">
        <v>0</v>
      </c>
      <c r="AA712" s="110" t="s">
        <v>0</v>
      </c>
      <c r="AB712" s="109" t="s">
        <v>0</v>
      </c>
      <c r="AC712" s="110"/>
      <c r="AD712" s="110"/>
      <c r="AE712" s="110"/>
      <c r="AF712" s="155">
        <f t="shared" si="54"/>
        <v>0</v>
      </c>
      <c r="AG712" s="92"/>
      <c r="AH712" s="111">
        <v>360000</v>
      </c>
      <c r="AI712" s="111">
        <v>0</v>
      </c>
      <c r="AJ712" s="111">
        <v>0</v>
      </c>
      <c r="AK712" s="111">
        <f>SUM(Tableau8[[#This Row],[Terrain
(a)]:[Construction
(b)]])</f>
        <v>0</v>
      </c>
      <c r="AL712" s="95"/>
      <c r="AM712" s="147" t="s">
        <v>1414</v>
      </c>
      <c r="AN712" s="157" t="s">
        <v>421</v>
      </c>
      <c r="AO712" s="97">
        <v>41362</v>
      </c>
      <c r="AP712" s="158" t="s">
        <v>0</v>
      </c>
      <c r="AQ712" s="113" t="s">
        <v>0</v>
      </c>
      <c r="AR712" s="100"/>
      <c r="AS712" s="101"/>
      <c r="AT712" s="102"/>
      <c r="AU712" s="103"/>
      <c r="AV712" s="104"/>
      <c r="AW712" s="105"/>
      <c r="AX712" s="106"/>
      <c r="AY712" s="106"/>
      <c r="AZ712" s="106"/>
      <c r="BA712" s="106"/>
      <c r="BB712" s="103"/>
      <c r="BC712" s="106"/>
      <c r="BD712" s="106"/>
      <c r="BE712" s="106"/>
      <c r="BF712" s="106"/>
      <c r="BG712" s="106"/>
      <c r="BH712" s="106"/>
      <c r="BI712" s="106"/>
    </row>
    <row r="713" spans="1:61" ht="13.5" hidden="1" thickBot="1" x14ac:dyDescent="0.25">
      <c r="A713" s="82"/>
      <c r="B713" s="83"/>
      <c r="C713" s="153" t="s">
        <v>1443</v>
      </c>
      <c r="D713" s="153" t="s">
        <v>71</v>
      </c>
      <c r="E713" s="84" t="s">
        <v>0</v>
      </c>
      <c r="F713" s="85" t="s">
        <v>1454</v>
      </c>
      <c r="G713" s="86" t="s">
        <v>1455</v>
      </c>
      <c r="H713" s="153" t="s">
        <v>78</v>
      </c>
      <c r="I713" s="157" t="s">
        <v>102</v>
      </c>
      <c r="J713" s="86" t="s">
        <v>297</v>
      </c>
      <c r="K713" s="220">
        <v>4.5</v>
      </c>
      <c r="L713" s="88"/>
      <c r="M713" s="110">
        <v>104</v>
      </c>
      <c r="N713" s="110">
        <v>9</v>
      </c>
      <c r="O713" s="110" t="s">
        <v>0</v>
      </c>
      <c r="P713" s="110">
        <v>5</v>
      </c>
      <c r="Q713" s="89" t="s">
        <v>0</v>
      </c>
      <c r="R713" s="108">
        <f>SUM(Tableau8[[#This Row],[Indicative
     /PPE]:[Autre]])</f>
        <v>118</v>
      </c>
      <c r="S713" s="110" t="s">
        <v>0</v>
      </c>
      <c r="T713" s="110" t="s">
        <v>0</v>
      </c>
      <c r="U713" s="110" t="s">
        <v>0</v>
      </c>
      <c r="V713" s="110" t="s">
        <v>0</v>
      </c>
      <c r="W713" s="110" t="s">
        <v>0</v>
      </c>
      <c r="X713" s="109">
        <f t="shared" si="53"/>
        <v>0</v>
      </c>
      <c r="Y713" s="110" t="s">
        <v>0</v>
      </c>
      <c r="Z713" s="110" t="s">
        <v>0</v>
      </c>
      <c r="AA713" s="110" t="s">
        <v>0</v>
      </c>
      <c r="AB713" s="109" t="s">
        <v>0</v>
      </c>
      <c r="AC713" s="110"/>
      <c r="AD713" s="110"/>
      <c r="AE713" s="110"/>
      <c r="AF713" s="155">
        <f t="shared" si="54"/>
        <v>0</v>
      </c>
      <c r="AG713" s="92"/>
      <c r="AH713" s="111">
        <v>390000</v>
      </c>
      <c r="AI713" s="111">
        <v>0</v>
      </c>
      <c r="AJ713" s="111">
        <v>0</v>
      </c>
      <c r="AK713" s="111">
        <f>SUM(Tableau8[[#This Row],[Terrain
(a)]:[Construction
(b)]])</f>
        <v>0</v>
      </c>
      <c r="AL713" s="95"/>
      <c r="AM713" s="147" t="s">
        <v>1408</v>
      </c>
      <c r="AN713" s="157" t="s">
        <v>421</v>
      </c>
      <c r="AO713" s="97">
        <v>41364</v>
      </c>
      <c r="AP713" s="158" t="s">
        <v>0</v>
      </c>
      <c r="AQ713" s="113" t="s">
        <v>0</v>
      </c>
      <c r="AR713" s="100"/>
      <c r="AS713" s="101"/>
      <c r="AT713" s="102"/>
      <c r="AU713" s="103"/>
      <c r="AV713" s="104"/>
      <c r="AW713" s="105"/>
      <c r="AX713" s="106"/>
      <c r="AY713" s="106"/>
      <c r="AZ713" s="106"/>
      <c r="BA713" s="106"/>
      <c r="BB713" s="103"/>
      <c r="BC713" s="106"/>
      <c r="BD713" s="106"/>
      <c r="BE713" s="106"/>
      <c r="BF713" s="106"/>
      <c r="BG713" s="106"/>
      <c r="BH713" s="106"/>
      <c r="BI713" s="106"/>
    </row>
    <row r="714" spans="1:61" ht="13.5" hidden="1" thickBot="1" x14ac:dyDescent="0.25">
      <c r="A714" s="82"/>
      <c r="B714" s="83"/>
      <c r="C714" s="153" t="s">
        <v>1443</v>
      </c>
      <c r="D714" s="153" t="s">
        <v>71</v>
      </c>
      <c r="E714" s="84" t="s">
        <v>0</v>
      </c>
      <c r="F714" s="85" t="s">
        <v>1456</v>
      </c>
      <c r="G714" s="86" t="s">
        <v>1457</v>
      </c>
      <c r="H714" s="153" t="s">
        <v>78</v>
      </c>
      <c r="I714" s="157" t="s">
        <v>102</v>
      </c>
      <c r="J714" s="86" t="s">
        <v>327</v>
      </c>
      <c r="K714" s="220">
        <v>4.5</v>
      </c>
      <c r="L714" s="88"/>
      <c r="M714" s="110">
        <v>107</v>
      </c>
      <c r="N714" s="110">
        <v>9</v>
      </c>
      <c r="O714" s="110" t="s">
        <v>0</v>
      </c>
      <c r="P714" s="110">
        <v>6</v>
      </c>
      <c r="Q714" s="89" t="s">
        <v>0</v>
      </c>
      <c r="R714" s="108">
        <f>SUM(Tableau8[[#This Row],[Indicative
     /PPE]:[Autre]])</f>
        <v>122</v>
      </c>
      <c r="S714" s="110" t="s">
        <v>0</v>
      </c>
      <c r="T714" s="110" t="s">
        <v>0</v>
      </c>
      <c r="U714" s="110" t="s">
        <v>0</v>
      </c>
      <c r="V714" s="110" t="s">
        <v>0</v>
      </c>
      <c r="W714" s="110" t="s">
        <v>0</v>
      </c>
      <c r="X714" s="109">
        <f t="shared" si="53"/>
        <v>0</v>
      </c>
      <c r="Y714" s="110" t="s">
        <v>0</v>
      </c>
      <c r="Z714" s="110" t="s">
        <v>0</v>
      </c>
      <c r="AA714" s="110" t="s">
        <v>0</v>
      </c>
      <c r="AB714" s="109" t="s">
        <v>0</v>
      </c>
      <c r="AC714" s="110"/>
      <c r="AD714" s="110"/>
      <c r="AE714" s="110"/>
      <c r="AF714" s="155">
        <f t="shared" si="54"/>
        <v>0</v>
      </c>
      <c r="AG714" s="92"/>
      <c r="AH714" s="111">
        <v>395000</v>
      </c>
      <c r="AI714" s="111">
        <v>0</v>
      </c>
      <c r="AJ714" s="111">
        <v>0</v>
      </c>
      <c r="AK714" s="111">
        <f>SUM(Tableau8[[#This Row],[Terrain
(a)]:[Construction
(b)]])</f>
        <v>0</v>
      </c>
      <c r="AL714" s="95"/>
      <c r="AM714" s="147" t="s">
        <v>1403</v>
      </c>
      <c r="AN714" s="157" t="s">
        <v>421</v>
      </c>
      <c r="AO714" s="97">
        <v>41263</v>
      </c>
      <c r="AP714" s="158" t="s">
        <v>0</v>
      </c>
      <c r="AQ714" s="113" t="s">
        <v>0</v>
      </c>
      <c r="AR714" s="100"/>
      <c r="AS714" s="101"/>
      <c r="AT714" s="102"/>
      <c r="AU714" s="103"/>
      <c r="AV714" s="104"/>
      <c r="AW714" s="105"/>
      <c r="AX714" s="106"/>
      <c r="AY714" s="106"/>
      <c r="AZ714" s="106"/>
      <c r="BA714" s="106"/>
      <c r="BB714" s="103"/>
      <c r="BC714" s="106"/>
      <c r="BD714" s="106"/>
      <c r="BE714" s="106"/>
      <c r="BF714" s="106"/>
      <c r="BG714" s="106"/>
      <c r="BH714" s="106"/>
      <c r="BI714" s="106"/>
    </row>
    <row r="715" spans="1:61" ht="13.5" hidden="1" thickBot="1" x14ac:dyDescent="0.25">
      <c r="A715" s="82"/>
      <c r="B715" s="83"/>
      <c r="C715" s="153" t="s">
        <v>1443</v>
      </c>
      <c r="D715" s="153" t="s">
        <v>71</v>
      </c>
      <c r="E715" s="84" t="s">
        <v>0</v>
      </c>
      <c r="F715" s="85" t="s">
        <v>1458</v>
      </c>
      <c r="G715" s="86" t="s">
        <v>1459</v>
      </c>
      <c r="H715" s="153" t="s">
        <v>78</v>
      </c>
      <c r="I715" s="157" t="s">
        <v>404</v>
      </c>
      <c r="J715" s="86" t="s">
        <v>297</v>
      </c>
      <c r="K715" s="220">
        <v>4.5</v>
      </c>
      <c r="L715" s="88"/>
      <c r="M715" s="110">
        <v>92</v>
      </c>
      <c r="N715" s="110">
        <v>42</v>
      </c>
      <c r="O715" s="110" t="s">
        <v>0</v>
      </c>
      <c r="P715" s="110">
        <v>7</v>
      </c>
      <c r="Q715" s="89" t="s">
        <v>0</v>
      </c>
      <c r="R715" s="108">
        <f>SUM(Tableau8[[#This Row],[Indicative
     /PPE]:[Autre]])</f>
        <v>141</v>
      </c>
      <c r="S715" s="110" t="s">
        <v>0</v>
      </c>
      <c r="T715" s="110" t="s">
        <v>0</v>
      </c>
      <c r="U715" s="110" t="s">
        <v>0</v>
      </c>
      <c r="V715" s="110" t="s">
        <v>0</v>
      </c>
      <c r="W715" s="110" t="s">
        <v>0</v>
      </c>
      <c r="X715" s="109">
        <f t="shared" si="53"/>
        <v>0</v>
      </c>
      <c r="Y715" s="110" t="s">
        <v>0</v>
      </c>
      <c r="Z715" s="110" t="s">
        <v>0</v>
      </c>
      <c r="AA715" s="110" t="s">
        <v>0</v>
      </c>
      <c r="AB715" s="109" t="s">
        <v>0</v>
      </c>
      <c r="AC715" s="110"/>
      <c r="AD715" s="110"/>
      <c r="AE715" s="110"/>
      <c r="AF715" s="155">
        <f t="shared" si="54"/>
        <v>0</v>
      </c>
      <c r="AG715" s="92"/>
      <c r="AH715" s="111">
        <v>430000</v>
      </c>
      <c r="AI715" s="111">
        <v>0</v>
      </c>
      <c r="AJ715" s="111">
        <v>0</v>
      </c>
      <c r="AK715" s="111">
        <f>SUM(Tableau8[[#This Row],[Terrain
(a)]:[Construction
(b)]])</f>
        <v>0</v>
      </c>
      <c r="AL715" s="95"/>
      <c r="AM715" s="147" t="s">
        <v>1393</v>
      </c>
      <c r="AN715" s="157" t="s">
        <v>421</v>
      </c>
      <c r="AO715" s="97">
        <v>41233</v>
      </c>
      <c r="AP715" s="158" t="s">
        <v>0</v>
      </c>
      <c r="AQ715" s="113" t="s">
        <v>0</v>
      </c>
      <c r="AR715" s="100"/>
      <c r="AS715" s="101"/>
      <c r="AT715" s="102"/>
      <c r="AU715" s="103"/>
      <c r="AV715" s="104"/>
      <c r="AW715" s="105"/>
      <c r="AX715" s="106"/>
      <c r="AY715" s="106"/>
      <c r="AZ715" s="106"/>
      <c r="BA715" s="106"/>
      <c r="BB715" s="103"/>
      <c r="BC715" s="106"/>
      <c r="BD715" s="106"/>
      <c r="BE715" s="106"/>
      <c r="BF715" s="106"/>
      <c r="BG715" s="106"/>
      <c r="BH715" s="106"/>
      <c r="BI715" s="106"/>
    </row>
    <row r="716" spans="1:61" ht="13.5" hidden="1" thickBot="1" x14ac:dyDescent="0.25">
      <c r="A716" s="82"/>
      <c r="B716" s="83"/>
      <c r="C716" s="221" t="s">
        <v>1443</v>
      </c>
      <c r="D716" s="159" t="s">
        <v>71</v>
      </c>
      <c r="E716" s="116" t="s">
        <v>0</v>
      </c>
      <c r="F716" s="117" t="s">
        <v>1460</v>
      </c>
      <c r="G716" s="118" t="s">
        <v>1461</v>
      </c>
      <c r="H716" s="159" t="s">
        <v>1378</v>
      </c>
      <c r="I716" s="182" t="s">
        <v>246</v>
      </c>
      <c r="J716" s="118" t="s">
        <v>87</v>
      </c>
      <c r="K716" s="222">
        <v>3.5</v>
      </c>
      <c r="L716" s="88"/>
      <c r="M716" s="162">
        <v>78</v>
      </c>
      <c r="N716" s="163">
        <v>74</v>
      </c>
      <c r="O716" s="163" t="s">
        <v>0</v>
      </c>
      <c r="P716" s="163">
        <v>5</v>
      </c>
      <c r="Q716" s="120" t="s">
        <v>0</v>
      </c>
      <c r="R716" s="164">
        <f>SUM(Tableau8[[#This Row],[Indicative
     /PPE]:[Autre]])</f>
        <v>157</v>
      </c>
      <c r="S716" s="165" t="s">
        <v>0</v>
      </c>
      <c r="T716" s="163" t="s">
        <v>0</v>
      </c>
      <c r="U716" s="163" t="s">
        <v>0</v>
      </c>
      <c r="V716" s="163" t="s">
        <v>0</v>
      </c>
      <c r="W716" s="163" t="s">
        <v>0</v>
      </c>
      <c r="X716" s="166">
        <f t="shared" si="53"/>
        <v>0</v>
      </c>
      <c r="Y716" s="165" t="s">
        <v>0</v>
      </c>
      <c r="Z716" s="163" t="s">
        <v>0</v>
      </c>
      <c r="AA716" s="163" t="s">
        <v>0</v>
      </c>
      <c r="AB716" s="166" t="s">
        <v>0</v>
      </c>
      <c r="AC716" s="165" t="s">
        <v>0</v>
      </c>
      <c r="AD716" s="163" t="s">
        <v>0</v>
      </c>
      <c r="AE716" s="163" t="s">
        <v>0</v>
      </c>
      <c r="AF716" s="167">
        <f t="shared" si="54"/>
        <v>0</v>
      </c>
      <c r="AG716" s="92"/>
      <c r="AH716" s="173">
        <v>410000</v>
      </c>
      <c r="AI716" s="181">
        <v>0</v>
      </c>
      <c r="AJ716" s="181">
        <v>0</v>
      </c>
      <c r="AK716" s="170">
        <f>SUM(Tableau8[[#This Row],[Terrain
(a)]:[Construction
(b)]])</f>
        <v>0</v>
      </c>
      <c r="AL716" s="95"/>
      <c r="AM716" s="223" t="s">
        <v>1462</v>
      </c>
      <c r="AN716" s="182" t="s">
        <v>421</v>
      </c>
      <c r="AO716" s="128">
        <v>41517</v>
      </c>
      <c r="AP716" s="172" t="s">
        <v>0</v>
      </c>
      <c r="AQ716" s="134" t="s">
        <v>0</v>
      </c>
      <c r="AR716" s="100"/>
      <c r="AS716" s="131"/>
      <c r="AT716" s="132"/>
      <c r="AU716" s="132"/>
      <c r="AV716" s="133"/>
      <c r="AW716" s="116"/>
      <c r="AX716" s="134"/>
      <c r="AY716" s="134"/>
      <c r="AZ716" s="134"/>
      <c r="BA716" s="134"/>
      <c r="BB716" s="132"/>
      <c r="BC716" s="134"/>
      <c r="BD716" s="134"/>
      <c r="BE716" s="134"/>
      <c r="BF716" s="134"/>
      <c r="BG716" s="134"/>
      <c r="BH716" s="134"/>
      <c r="BI716" s="134"/>
    </row>
    <row r="717" spans="1:61" ht="13.5" hidden="1" thickBot="1" x14ac:dyDescent="0.25">
      <c r="A717" s="82"/>
      <c r="B717" s="83"/>
      <c r="C717" s="153" t="s">
        <v>1463</v>
      </c>
      <c r="D717" s="153" t="s">
        <v>71</v>
      </c>
      <c r="E717" s="85" t="s">
        <v>1464</v>
      </c>
      <c r="F717" s="85" t="s">
        <v>1465</v>
      </c>
      <c r="G717" s="86" t="s">
        <v>1466</v>
      </c>
      <c r="H717" s="153" t="s">
        <v>78</v>
      </c>
      <c r="I717" s="157" t="s">
        <v>86</v>
      </c>
      <c r="J717" s="86" t="s">
        <v>297</v>
      </c>
      <c r="K717" s="220">
        <v>4.5</v>
      </c>
      <c r="L717" s="88"/>
      <c r="M717" s="110">
        <v>109.5</v>
      </c>
      <c r="N717" s="110">
        <v>8</v>
      </c>
      <c r="O717" s="110">
        <v>41</v>
      </c>
      <c r="P717" s="110">
        <v>5.9</v>
      </c>
      <c r="Q717" s="110" t="s">
        <v>0</v>
      </c>
      <c r="R717" s="108">
        <f>SUM(Tableau8[[#This Row],[Indicative
     /PPE]:[Autre]])</f>
        <v>164.4</v>
      </c>
      <c r="S717" s="110" t="s">
        <v>0</v>
      </c>
      <c r="T717" s="110" t="s">
        <v>0</v>
      </c>
      <c r="U717" s="110" t="s">
        <v>0</v>
      </c>
      <c r="V717" s="110" t="s">
        <v>0</v>
      </c>
      <c r="W717" s="110" t="s">
        <v>0</v>
      </c>
      <c r="X717" s="109">
        <f t="shared" si="53"/>
        <v>0</v>
      </c>
      <c r="Y717" s="110" t="s">
        <v>0</v>
      </c>
      <c r="Z717" s="110" t="s">
        <v>0</v>
      </c>
      <c r="AA717" s="110" t="s">
        <v>0</v>
      </c>
      <c r="AB717" s="109" t="s">
        <v>0</v>
      </c>
      <c r="AC717" s="110" t="s">
        <v>0</v>
      </c>
      <c r="AD717" s="110" t="s">
        <v>0</v>
      </c>
      <c r="AE717" s="110" t="s">
        <v>0</v>
      </c>
      <c r="AF717" s="155">
        <f t="shared" si="54"/>
        <v>0</v>
      </c>
      <c r="AG717" s="92"/>
      <c r="AH717" s="111">
        <v>425000</v>
      </c>
      <c r="AI717" s="111">
        <v>0</v>
      </c>
      <c r="AJ717" s="111">
        <v>0</v>
      </c>
      <c r="AK717" s="111">
        <f>SUM(Tableau8[[#This Row],[Terrain
(a)]:[Construction
(b)]])</f>
        <v>0</v>
      </c>
      <c r="AL717" s="95"/>
      <c r="AM717" s="147" t="s">
        <v>1467</v>
      </c>
      <c r="AN717" s="157" t="s">
        <v>421</v>
      </c>
      <c r="AO717" s="97">
        <v>41182</v>
      </c>
      <c r="AP717" s="158" t="s">
        <v>0</v>
      </c>
      <c r="AQ717" s="113" t="s">
        <v>0</v>
      </c>
      <c r="AR717" s="100"/>
      <c r="AS717" s="101" t="str">
        <f>Tableau8[[#This Row],[Adresse]]</f>
        <v>Route de l'Orée du Bois 16</v>
      </c>
      <c r="AT717" s="102">
        <v>40245</v>
      </c>
      <c r="AU717" s="102">
        <v>41547</v>
      </c>
      <c r="AV717" s="112">
        <f>Tableau8[[#This Row],[Fin]]-Tableau8[[#This Row],[Début]]</f>
        <v>1302</v>
      </c>
      <c r="AW717" s="84" t="s">
        <v>601</v>
      </c>
      <c r="AX717" s="113"/>
      <c r="AY717" s="106" t="s">
        <v>1159</v>
      </c>
      <c r="AZ717" s="113" t="s">
        <v>1128</v>
      </c>
      <c r="BA717" s="106" t="s">
        <v>130</v>
      </c>
      <c r="BB717" s="102">
        <v>41275</v>
      </c>
      <c r="BC717" s="113" t="s">
        <v>566</v>
      </c>
      <c r="BD717" s="113"/>
      <c r="BE717" s="106" t="s">
        <v>1468</v>
      </c>
      <c r="BF717" s="113" t="s">
        <v>224</v>
      </c>
      <c r="BG717" s="113" t="s">
        <v>1469</v>
      </c>
      <c r="BH717" s="113" t="s">
        <v>1470</v>
      </c>
      <c r="BI717" s="113"/>
    </row>
    <row r="718" spans="1:61" ht="13.5" hidden="1" thickBot="1" x14ac:dyDescent="0.25">
      <c r="A718" s="82"/>
      <c r="B718" s="83"/>
      <c r="C718" s="153" t="s">
        <v>1463</v>
      </c>
      <c r="D718" s="153" t="s">
        <v>71</v>
      </c>
      <c r="E718" s="85" t="s">
        <v>1464</v>
      </c>
      <c r="F718" s="85" t="s">
        <v>1471</v>
      </c>
      <c r="G718" s="86" t="s">
        <v>1472</v>
      </c>
      <c r="H718" s="153" t="s">
        <v>78</v>
      </c>
      <c r="I718" s="157" t="s">
        <v>86</v>
      </c>
      <c r="J718" s="86" t="s">
        <v>323</v>
      </c>
      <c r="K718" s="220">
        <v>4.5</v>
      </c>
      <c r="L718" s="88"/>
      <c r="M718" s="110">
        <v>109.3</v>
      </c>
      <c r="N718" s="110">
        <v>8</v>
      </c>
      <c r="O718" s="110">
        <v>120</v>
      </c>
      <c r="P718" s="110">
        <v>5.9</v>
      </c>
      <c r="Q718" s="110" t="s">
        <v>0</v>
      </c>
      <c r="R718" s="108">
        <f>SUM(Tableau8[[#This Row],[Indicative
     /PPE]:[Autre]])</f>
        <v>243.20000000000002</v>
      </c>
      <c r="S718" s="110" t="s">
        <v>0</v>
      </c>
      <c r="T718" s="110" t="s">
        <v>0</v>
      </c>
      <c r="U718" s="110" t="s">
        <v>0</v>
      </c>
      <c r="V718" s="110" t="s">
        <v>0</v>
      </c>
      <c r="W718" s="110" t="s">
        <v>0</v>
      </c>
      <c r="X718" s="109">
        <f t="shared" si="53"/>
        <v>0</v>
      </c>
      <c r="Y718" s="110" t="s">
        <v>0</v>
      </c>
      <c r="Z718" s="110" t="s">
        <v>0</v>
      </c>
      <c r="AA718" s="110" t="s">
        <v>0</v>
      </c>
      <c r="AB718" s="109" t="s">
        <v>0</v>
      </c>
      <c r="AC718" s="110" t="s">
        <v>0</v>
      </c>
      <c r="AD718" s="110" t="s">
        <v>0</v>
      </c>
      <c r="AE718" s="110" t="s">
        <v>0</v>
      </c>
      <c r="AF718" s="155">
        <f t="shared" si="54"/>
        <v>0</v>
      </c>
      <c r="AG718" s="92"/>
      <c r="AH718" s="111">
        <v>445000</v>
      </c>
      <c r="AI718" s="111">
        <v>0</v>
      </c>
      <c r="AJ718" s="111">
        <v>0</v>
      </c>
      <c r="AK718" s="111">
        <f>SUM(Tableau8[[#This Row],[Terrain
(a)]:[Construction
(b)]])</f>
        <v>0</v>
      </c>
      <c r="AL718" s="95"/>
      <c r="AM718" s="147" t="s">
        <v>1473</v>
      </c>
      <c r="AN718" s="157" t="s">
        <v>421</v>
      </c>
      <c r="AO718" s="97">
        <v>41258</v>
      </c>
      <c r="AP718" s="158" t="s">
        <v>0</v>
      </c>
      <c r="AQ718" s="113" t="s">
        <v>0</v>
      </c>
      <c r="AR718" s="100"/>
      <c r="AS718" s="101"/>
      <c r="AT718" s="102"/>
      <c r="AU718" s="103"/>
      <c r="AV718" s="104"/>
      <c r="AW718" s="105"/>
      <c r="AX718" s="106"/>
      <c r="AY718" s="106"/>
      <c r="AZ718" s="106"/>
      <c r="BA718" s="106"/>
      <c r="BB718" s="103"/>
      <c r="BC718" s="106"/>
      <c r="BD718" s="106"/>
      <c r="BE718" s="106"/>
      <c r="BF718" s="106"/>
      <c r="BG718" s="106"/>
      <c r="BH718" s="106"/>
      <c r="BI718" s="106"/>
    </row>
    <row r="719" spans="1:61" ht="13.5" hidden="1" thickBot="1" x14ac:dyDescent="0.25">
      <c r="A719" s="82"/>
      <c r="B719" s="83"/>
      <c r="C719" s="153" t="s">
        <v>1463</v>
      </c>
      <c r="D719" s="153" t="s">
        <v>71</v>
      </c>
      <c r="E719" s="85" t="s">
        <v>1464</v>
      </c>
      <c r="F719" s="85" t="s">
        <v>1474</v>
      </c>
      <c r="G719" s="86" t="s">
        <v>1475</v>
      </c>
      <c r="H719" s="153" t="s">
        <v>78</v>
      </c>
      <c r="I719" s="157" t="s">
        <v>86</v>
      </c>
      <c r="J719" s="86" t="s">
        <v>327</v>
      </c>
      <c r="K719" s="220">
        <v>4.5</v>
      </c>
      <c r="L719" s="88"/>
      <c r="M719" s="110">
        <v>97.4</v>
      </c>
      <c r="N719" s="110">
        <v>8</v>
      </c>
      <c r="O719" s="110">
        <v>77</v>
      </c>
      <c r="P719" s="110">
        <v>5.0999999999999996</v>
      </c>
      <c r="Q719" s="110" t="s">
        <v>0</v>
      </c>
      <c r="R719" s="108">
        <f>SUM(Tableau8[[#This Row],[Indicative
     /PPE]:[Autre]])</f>
        <v>187.5</v>
      </c>
      <c r="S719" s="110" t="s">
        <v>0</v>
      </c>
      <c r="T719" s="110" t="s">
        <v>0</v>
      </c>
      <c r="U719" s="110" t="s">
        <v>0</v>
      </c>
      <c r="V719" s="110" t="s">
        <v>0</v>
      </c>
      <c r="W719" s="110" t="s">
        <v>0</v>
      </c>
      <c r="X719" s="109">
        <f t="shared" si="53"/>
        <v>0</v>
      </c>
      <c r="Y719" s="110" t="s">
        <v>0</v>
      </c>
      <c r="Z719" s="110" t="s">
        <v>0</v>
      </c>
      <c r="AA719" s="110" t="s">
        <v>0</v>
      </c>
      <c r="AB719" s="109" t="s">
        <v>0</v>
      </c>
      <c r="AC719" s="110" t="s">
        <v>0</v>
      </c>
      <c r="AD719" s="110" t="s">
        <v>0</v>
      </c>
      <c r="AE719" s="110" t="s">
        <v>0</v>
      </c>
      <c r="AF719" s="155">
        <f t="shared" si="54"/>
        <v>0</v>
      </c>
      <c r="AG719" s="92"/>
      <c r="AH719" s="111">
        <v>379000</v>
      </c>
      <c r="AI719" s="111">
        <v>0</v>
      </c>
      <c r="AJ719" s="111">
        <v>0</v>
      </c>
      <c r="AK719" s="111">
        <f>SUM(Tableau8[[#This Row],[Terrain
(a)]:[Construction
(b)]])</f>
        <v>0</v>
      </c>
      <c r="AL719" s="95"/>
      <c r="AM719" s="147" t="s">
        <v>1476</v>
      </c>
      <c r="AN719" s="157" t="s">
        <v>421</v>
      </c>
      <c r="AO719" s="97">
        <v>41182</v>
      </c>
      <c r="AP719" s="158" t="s">
        <v>0</v>
      </c>
      <c r="AQ719" s="113" t="s">
        <v>0</v>
      </c>
      <c r="AR719" s="100"/>
      <c r="AS719" s="101"/>
      <c r="AT719" s="102"/>
      <c r="AU719" s="103"/>
      <c r="AV719" s="104"/>
      <c r="AW719" s="105"/>
      <c r="AX719" s="106"/>
      <c r="AY719" s="106"/>
      <c r="AZ719" s="106"/>
      <c r="BA719" s="106"/>
      <c r="BB719" s="103"/>
      <c r="BC719" s="106"/>
      <c r="BD719" s="106"/>
      <c r="BE719" s="106"/>
      <c r="BF719" s="106"/>
      <c r="BG719" s="106"/>
      <c r="BH719" s="106"/>
      <c r="BI719" s="106"/>
    </row>
    <row r="720" spans="1:61" ht="13.5" hidden="1" thickBot="1" x14ac:dyDescent="0.25">
      <c r="A720" s="82"/>
      <c r="B720" s="83"/>
      <c r="C720" s="153" t="s">
        <v>1463</v>
      </c>
      <c r="D720" s="153" t="s">
        <v>71</v>
      </c>
      <c r="E720" s="85" t="s">
        <v>1464</v>
      </c>
      <c r="F720" s="85" t="s">
        <v>1477</v>
      </c>
      <c r="G720" s="86" t="s">
        <v>1478</v>
      </c>
      <c r="H720" s="153" t="s">
        <v>78</v>
      </c>
      <c r="I720" s="157" t="s">
        <v>142</v>
      </c>
      <c r="J720" s="86" t="s">
        <v>297</v>
      </c>
      <c r="K720" s="220">
        <v>4.5</v>
      </c>
      <c r="L720" s="88"/>
      <c r="M720" s="110">
        <v>109.2</v>
      </c>
      <c r="N720" s="110">
        <v>8.1</v>
      </c>
      <c r="O720" s="110" t="s">
        <v>0</v>
      </c>
      <c r="P720" s="110">
        <v>5.9</v>
      </c>
      <c r="Q720" s="110" t="s">
        <v>0</v>
      </c>
      <c r="R720" s="108">
        <f>SUM(Tableau8[[#This Row],[Indicative
     /PPE]:[Autre]])</f>
        <v>123.2</v>
      </c>
      <c r="S720" s="110" t="s">
        <v>0</v>
      </c>
      <c r="T720" s="110" t="s">
        <v>0</v>
      </c>
      <c r="U720" s="110" t="s">
        <v>0</v>
      </c>
      <c r="V720" s="110" t="s">
        <v>0</v>
      </c>
      <c r="W720" s="110" t="s">
        <v>0</v>
      </c>
      <c r="X720" s="109">
        <f t="shared" si="53"/>
        <v>0</v>
      </c>
      <c r="Y720" s="110" t="s">
        <v>0</v>
      </c>
      <c r="Z720" s="110" t="s">
        <v>0</v>
      </c>
      <c r="AA720" s="110" t="s">
        <v>0</v>
      </c>
      <c r="AB720" s="109" t="s">
        <v>0</v>
      </c>
      <c r="AC720" s="110" t="s">
        <v>0</v>
      </c>
      <c r="AD720" s="110" t="s">
        <v>0</v>
      </c>
      <c r="AE720" s="110" t="s">
        <v>0</v>
      </c>
      <c r="AF720" s="155">
        <f t="shared" si="54"/>
        <v>0</v>
      </c>
      <c r="AG720" s="92"/>
      <c r="AH720" s="111">
        <v>414000</v>
      </c>
      <c r="AI720" s="111">
        <v>0</v>
      </c>
      <c r="AJ720" s="111">
        <v>0</v>
      </c>
      <c r="AK720" s="111">
        <f>SUM(Tableau8[[#This Row],[Terrain
(a)]:[Construction
(b)]])</f>
        <v>0</v>
      </c>
      <c r="AL720" s="95"/>
      <c r="AM720" s="147" t="s">
        <v>1479</v>
      </c>
      <c r="AN720" s="157" t="s">
        <v>421</v>
      </c>
      <c r="AO720" s="97">
        <v>41455</v>
      </c>
      <c r="AP720" s="158" t="s">
        <v>0</v>
      </c>
      <c r="AQ720" s="113" t="s">
        <v>0</v>
      </c>
      <c r="AR720" s="100"/>
      <c r="AS720" s="101"/>
      <c r="AT720" s="102"/>
      <c r="AU720" s="103"/>
      <c r="AV720" s="104"/>
      <c r="AW720" s="105"/>
      <c r="AX720" s="106"/>
      <c r="AY720" s="106"/>
      <c r="AZ720" s="106"/>
      <c r="BA720" s="106"/>
      <c r="BB720" s="103"/>
      <c r="BC720" s="106"/>
      <c r="BD720" s="106"/>
      <c r="BE720" s="106"/>
      <c r="BF720" s="106"/>
      <c r="BG720" s="106"/>
      <c r="BH720" s="106"/>
      <c r="BI720" s="106"/>
    </row>
    <row r="721" spans="1:61" ht="13.5" hidden="1" thickBot="1" x14ac:dyDescent="0.25">
      <c r="A721" s="82"/>
      <c r="B721" s="83"/>
      <c r="C721" s="153" t="s">
        <v>1463</v>
      </c>
      <c r="D721" s="153" t="s">
        <v>71</v>
      </c>
      <c r="E721" s="85" t="s">
        <v>1464</v>
      </c>
      <c r="F721" s="85" t="s">
        <v>1480</v>
      </c>
      <c r="G721" s="86" t="s">
        <v>1481</v>
      </c>
      <c r="H721" s="153" t="s">
        <v>78</v>
      </c>
      <c r="I721" s="157" t="s">
        <v>142</v>
      </c>
      <c r="J721" s="86" t="s">
        <v>323</v>
      </c>
      <c r="K721" s="220">
        <v>4.5</v>
      </c>
      <c r="L721" s="88"/>
      <c r="M721" s="110">
        <v>109</v>
      </c>
      <c r="N721" s="110">
        <v>8.1</v>
      </c>
      <c r="O721" s="110" t="s">
        <v>0</v>
      </c>
      <c r="P721" s="110">
        <v>5.9</v>
      </c>
      <c r="Q721" s="110" t="s">
        <v>0</v>
      </c>
      <c r="R721" s="108">
        <f>SUM(Tableau8[[#This Row],[Indicative
     /PPE]:[Autre]])</f>
        <v>123</v>
      </c>
      <c r="S721" s="110" t="s">
        <v>0</v>
      </c>
      <c r="T721" s="110" t="s">
        <v>0</v>
      </c>
      <c r="U721" s="110" t="s">
        <v>0</v>
      </c>
      <c r="V721" s="110" t="s">
        <v>0</v>
      </c>
      <c r="W721" s="110" t="s">
        <v>0</v>
      </c>
      <c r="X721" s="109">
        <f t="shared" si="53"/>
        <v>0</v>
      </c>
      <c r="Y721" s="110" t="s">
        <v>0</v>
      </c>
      <c r="Z721" s="110" t="s">
        <v>0</v>
      </c>
      <c r="AA721" s="110" t="s">
        <v>0</v>
      </c>
      <c r="AB721" s="109" t="s">
        <v>0</v>
      </c>
      <c r="AC721" s="110" t="s">
        <v>0</v>
      </c>
      <c r="AD721" s="110" t="s">
        <v>0</v>
      </c>
      <c r="AE721" s="110" t="s">
        <v>0</v>
      </c>
      <c r="AF721" s="155">
        <f t="shared" si="54"/>
        <v>0</v>
      </c>
      <c r="AG721" s="92"/>
      <c r="AH721" s="111">
        <v>414000</v>
      </c>
      <c r="AI721" s="111">
        <v>0</v>
      </c>
      <c r="AJ721" s="111">
        <v>0</v>
      </c>
      <c r="AK721" s="111">
        <f>SUM(Tableau8[[#This Row],[Terrain
(a)]:[Construction
(b)]])</f>
        <v>0</v>
      </c>
      <c r="AL721" s="95"/>
      <c r="AM721" s="147" t="s">
        <v>1482</v>
      </c>
      <c r="AN721" s="157" t="s">
        <v>421</v>
      </c>
      <c r="AO721" s="97">
        <v>41258</v>
      </c>
      <c r="AP721" s="158" t="s">
        <v>0</v>
      </c>
      <c r="AQ721" s="113" t="s">
        <v>0</v>
      </c>
      <c r="AR721" s="100"/>
      <c r="AS721" s="101"/>
      <c r="AT721" s="102"/>
      <c r="AU721" s="103"/>
      <c r="AV721" s="104"/>
      <c r="AW721" s="105"/>
      <c r="AX721" s="106"/>
      <c r="AY721" s="106"/>
      <c r="AZ721" s="106"/>
      <c r="BA721" s="106"/>
      <c r="BB721" s="103"/>
      <c r="BC721" s="106"/>
      <c r="BD721" s="106"/>
      <c r="BE721" s="106"/>
      <c r="BF721" s="106"/>
      <c r="BG721" s="106"/>
      <c r="BH721" s="106"/>
      <c r="BI721" s="106"/>
    </row>
    <row r="722" spans="1:61" ht="13.5" hidden="1" thickBot="1" x14ac:dyDescent="0.25">
      <c r="A722" s="82"/>
      <c r="B722" s="83"/>
      <c r="C722" s="153" t="s">
        <v>1463</v>
      </c>
      <c r="D722" s="153" t="s">
        <v>71</v>
      </c>
      <c r="E722" s="85" t="s">
        <v>1464</v>
      </c>
      <c r="F722" s="85" t="s">
        <v>1483</v>
      </c>
      <c r="G722" s="86" t="s">
        <v>1484</v>
      </c>
      <c r="H722" s="153" t="s">
        <v>78</v>
      </c>
      <c r="I722" s="157" t="s">
        <v>142</v>
      </c>
      <c r="J722" s="86" t="s">
        <v>327</v>
      </c>
      <c r="K722" s="220">
        <v>4.5</v>
      </c>
      <c r="L722" s="88"/>
      <c r="M722" s="110">
        <v>96.8</v>
      </c>
      <c r="N722" s="110">
        <v>10.7</v>
      </c>
      <c r="O722" s="110" t="s">
        <v>0</v>
      </c>
      <c r="P722" s="110">
        <v>5.9</v>
      </c>
      <c r="Q722" s="110" t="s">
        <v>0</v>
      </c>
      <c r="R722" s="108">
        <f>SUM(Tableau8[[#This Row],[Indicative
     /PPE]:[Autre]])</f>
        <v>113.4</v>
      </c>
      <c r="S722" s="110" t="s">
        <v>0</v>
      </c>
      <c r="T722" s="110" t="s">
        <v>0</v>
      </c>
      <c r="U722" s="110" t="s">
        <v>0</v>
      </c>
      <c r="V722" s="110" t="s">
        <v>0</v>
      </c>
      <c r="W722" s="110" t="s">
        <v>0</v>
      </c>
      <c r="X722" s="109">
        <f t="shared" si="53"/>
        <v>0</v>
      </c>
      <c r="Y722" s="110" t="s">
        <v>0</v>
      </c>
      <c r="Z722" s="110" t="s">
        <v>0</v>
      </c>
      <c r="AA722" s="110" t="s">
        <v>0</v>
      </c>
      <c r="AB722" s="109" t="s">
        <v>0</v>
      </c>
      <c r="AC722" s="110" t="s">
        <v>0</v>
      </c>
      <c r="AD722" s="110" t="s">
        <v>0</v>
      </c>
      <c r="AE722" s="110" t="s">
        <v>0</v>
      </c>
      <c r="AF722" s="155">
        <f t="shared" si="54"/>
        <v>0</v>
      </c>
      <c r="AG722" s="92"/>
      <c r="AH722" s="111">
        <v>380000</v>
      </c>
      <c r="AI722" s="111">
        <v>0</v>
      </c>
      <c r="AJ722" s="111">
        <v>0</v>
      </c>
      <c r="AK722" s="111">
        <f>SUM(Tableau8[[#This Row],[Terrain
(a)]:[Construction
(b)]])</f>
        <v>0</v>
      </c>
      <c r="AL722" s="95"/>
      <c r="AM722" s="147" t="s">
        <v>1485</v>
      </c>
      <c r="AN722" s="157" t="s">
        <v>421</v>
      </c>
      <c r="AO722" s="97">
        <v>41547</v>
      </c>
      <c r="AP722" s="158" t="s">
        <v>0</v>
      </c>
      <c r="AQ722" s="113" t="s">
        <v>0</v>
      </c>
      <c r="AR722" s="100"/>
      <c r="AS722" s="101"/>
      <c r="AT722" s="102"/>
      <c r="AU722" s="103"/>
      <c r="AV722" s="104"/>
      <c r="AW722" s="105"/>
      <c r="AX722" s="106"/>
      <c r="AY722" s="106"/>
      <c r="AZ722" s="106"/>
      <c r="BA722" s="106"/>
      <c r="BB722" s="103"/>
      <c r="BC722" s="106"/>
      <c r="BD722" s="106"/>
      <c r="BE722" s="106"/>
      <c r="BF722" s="106"/>
      <c r="BG722" s="106"/>
      <c r="BH722" s="106"/>
      <c r="BI722" s="106"/>
    </row>
    <row r="723" spans="1:61" ht="13.5" hidden="1" thickBot="1" x14ac:dyDescent="0.25">
      <c r="A723" s="82"/>
      <c r="B723" s="83"/>
      <c r="C723" s="153" t="s">
        <v>1463</v>
      </c>
      <c r="D723" s="153" t="s">
        <v>71</v>
      </c>
      <c r="E723" s="85" t="s">
        <v>1464</v>
      </c>
      <c r="F723" s="85" t="s">
        <v>1486</v>
      </c>
      <c r="G723" s="86" t="s">
        <v>1487</v>
      </c>
      <c r="H723" s="153" t="s">
        <v>78</v>
      </c>
      <c r="I723" s="157" t="s">
        <v>102</v>
      </c>
      <c r="J723" s="86" t="s">
        <v>297</v>
      </c>
      <c r="K723" s="220">
        <v>4.5</v>
      </c>
      <c r="L723" s="88"/>
      <c r="M723" s="110">
        <v>109</v>
      </c>
      <c r="N723" s="110">
        <v>8.1</v>
      </c>
      <c r="O723" s="110" t="s">
        <v>0</v>
      </c>
      <c r="P723" s="110">
        <v>6</v>
      </c>
      <c r="Q723" s="110" t="s">
        <v>0</v>
      </c>
      <c r="R723" s="108">
        <f>SUM(Tableau8[[#This Row],[Indicative
     /PPE]:[Autre]])</f>
        <v>123.1</v>
      </c>
      <c r="S723" s="110" t="s">
        <v>0</v>
      </c>
      <c r="T723" s="110" t="s">
        <v>0</v>
      </c>
      <c r="U723" s="110" t="s">
        <v>0</v>
      </c>
      <c r="V723" s="110" t="s">
        <v>0</v>
      </c>
      <c r="W723" s="110" t="s">
        <v>0</v>
      </c>
      <c r="X723" s="109">
        <f t="shared" si="53"/>
        <v>0</v>
      </c>
      <c r="Y723" s="110" t="s">
        <v>0</v>
      </c>
      <c r="Z723" s="110" t="s">
        <v>0</v>
      </c>
      <c r="AA723" s="110" t="s">
        <v>0</v>
      </c>
      <c r="AB723" s="109" t="s">
        <v>0</v>
      </c>
      <c r="AC723" s="110" t="s">
        <v>0</v>
      </c>
      <c r="AD723" s="110" t="s">
        <v>0</v>
      </c>
      <c r="AE723" s="110" t="s">
        <v>0</v>
      </c>
      <c r="AF723" s="155">
        <f t="shared" si="54"/>
        <v>0</v>
      </c>
      <c r="AG723" s="92"/>
      <c r="AH723" s="111">
        <v>415000</v>
      </c>
      <c r="AI723" s="111">
        <v>0</v>
      </c>
      <c r="AJ723" s="111">
        <v>0</v>
      </c>
      <c r="AK723" s="111">
        <f>SUM(Tableau8[[#This Row],[Terrain
(a)]:[Construction
(b)]])</f>
        <v>0</v>
      </c>
      <c r="AL723" s="95"/>
      <c r="AM723" s="147" t="s">
        <v>1488</v>
      </c>
      <c r="AN723" s="157" t="s">
        <v>421</v>
      </c>
      <c r="AO723" s="97">
        <v>41253</v>
      </c>
      <c r="AP723" s="158" t="s">
        <v>0</v>
      </c>
      <c r="AQ723" s="113" t="s">
        <v>0</v>
      </c>
      <c r="AR723" s="100"/>
      <c r="AS723" s="101"/>
      <c r="AT723" s="102"/>
      <c r="AU723" s="103"/>
      <c r="AV723" s="104"/>
      <c r="AW723" s="105"/>
      <c r="AX723" s="106"/>
      <c r="AY723" s="106"/>
      <c r="AZ723" s="106"/>
      <c r="BA723" s="106"/>
      <c r="BB723" s="103"/>
      <c r="BC723" s="106"/>
      <c r="BD723" s="106"/>
      <c r="BE723" s="106"/>
      <c r="BF723" s="106"/>
      <c r="BG723" s="106"/>
      <c r="BH723" s="106"/>
      <c r="BI723" s="106"/>
    </row>
    <row r="724" spans="1:61" ht="13.5" hidden="1" thickBot="1" x14ac:dyDescent="0.25">
      <c r="A724" s="82"/>
      <c r="B724" s="83"/>
      <c r="C724" s="153" t="s">
        <v>1463</v>
      </c>
      <c r="D724" s="153" t="s">
        <v>71</v>
      </c>
      <c r="E724" s="85" t="s">
        <v>1464</v>
      </c>
      <c r="F724" s="85" t="s">
        <v>1489</v>
      </c>
      <c r="G724" s="86" t="s">
        <v>1490</v>
      </c>
      <c r="H724" s="153" t="s">
        <v>78</v>
      </c>
      <c r="I724" s="157" t="s">
        <v>102</v>
      </c>
      <c r="J724" s="86" t="s">
        <v>323</v>
      </c>
      <c r="K724" s="220">
        <v>4.5</v>
      </c>
      <c r="L724" s="88"/>
      <c r="M724" s="110">
        <v>108.7</v>
      </c>
      <c r="N724" s="110">
        <v>8.1</v>
      </c>
      <c r="O724" s="110" t="s">
        <v>0</v>
      </c>
      <c r="P724" s="110">
        <v>6</v>
      </c>
      <c r="Q724" s="110" t="s">
        <v>0</v>
      </c>
      <c r="R724" s="108">
        <f>SUM(Tableau8[[#This Row],[Indicative
     /PPE]:[Autre]])</f>
        <v>122.8</v>
      </c>
      <c r="S724" s="110" t="s">
        <v>0</v>
      </c>
      <c r="T724" s="110" t="s">
        <v>0</v>
      </c>
      <c r="U724" s="110" t="s">
        <v>0</v>
      </c>
      <c r="V724" s="110" t="s">
        <v>0</v>
      </c>
      <c r="W724" s="110" t="s">
        <v>0</v>
      </c>
      <c r="X724" s="109">
        <f t="shared" si="53"/>
        <v>0</v>
      </c>
      <c r="Y724" s="110" t="s">
        <v>0</v>
      </c>
      <c r="Z724" s="110" t="s">
        <v>0</v>
      </c>
      <c r="AA724" s="110" t="s">
        <v>0</v>
      </c>
      <c r="AB724" s="109" t="s">
        <v>0</v>
      </c>
      <c r="AC724" s="110" t="s">
        <v>0</v>
      </c>
      <c r="AD724" s="110" t="s">
        <v>0</v>
      </c>
      <c r="AE724" s="110" t="s">
        <v>0</v>
      </c>
      <c r="AF724" s="155">
        <f t="shared" si="54"/>
        <v>0</v>
      </c>
      <c r="AG724" s="92"/>
      <c r="AH724" s="111">
        <v>419000</v>
      </c>
      <c r="AI724" s="111">
        <v>0</v>
      </c>
      <c r="AJ724" s="111">
        <v>0</v>
      </c>
      <c r="AK724" s="111">
        <f>SUM(Tableau8[[#This Row],[Terrain
(a)]:[Construction
(b)]])</f>
        <v>0</v>
      </c>
      <c r="AL724" s="95"/>
      <c r="AM724" s="147" t="s">
        <v>1491</v>
      </c>
      <c r="AN724" s="157" t="s">
        <v>421</v>
      </c>
      <c r="AO724" s="97">
        <v>41253</v>
      </c>
      <c r="AP724" s="158" t="s">
        <v>0</v>
      </c>
      <c r="AQ724" s="113" t="s">
        <v>0</v>
      </c>
      <c r="AR724" s="100"/>
      <c r="AS724" s="101"/>
      <c r="AT724" s="102"/>
      <c r="AU724" s="103"/>
      <c r="AV724" s="104"/>
      <c r="AW724" s="105"/>
      <c r="AX724" s="106"/>
      <c r="AY724" s="106"/>
      <c r="AZ724" s="106"/>
      <c r="BA724" s="106"/>
      <c r="BB724" s="103"/>
      <c r="BC724" s="106"/>
      <c r="BD724" s="106"/>
      <c r="BE724" s="106"/>
      <c r="BF724" s="106"/>
      <c r="BG724" s="106"/>
      <c r="BH724" s="106"/>
      <c r="BI724" s="106"/>
    </row>
    <row r="725" spans="1:61" ht="13.5" hidden="1" thickBot="1" x14ac:dyDescent="0.25">
      <c r="A725" s="82"/>
      <c r="B725" s="83"/>
      <c r="C725" s="153" t="s">
        <v>1463</v>
      </c>
      <c r="D725" s="153" t="s">
        <v>71</v>
      </c>
      <c r="E725" s="85" t="s">
        <v>1464</v>
      </c>
      <c r="F725" s="85" t="s">
        <v>1492</v>
      </c>
      <c r="G725" s="86" t="s">
        <v>1493</v>
      </c>
      <c r="H725" s="153" t="s">
        <v>78</v>
      </c>
      <c r="I725" s="157" t="s">
        <v>102</v>
      </c>
      <c r="J725" s="86" t="s">
        <v>327</v>
      </c>
      <c r="K725" s="220">
        <v>4.5</v>
      </c>
      <c r="L725" s="88"/>
      <c r="M725" s="110">
        <v>96.5</v>
      </c>
      <c r="N725" s="110">
        <v>10.7</v>
      </c>
      <c r="O725" s="110" t="s">
        <v>0</v>
      </c>
      <c r="P725" s="110">
        <v>5.9</v>
      </c>
      <c r="Q725" s="110" t="s">
        <v>0</v>
      </c>
      <c r="R725" s="108">
        <f>SUM(Tableau8[[#This Row],[Indicative
     /PPE]:[Autre]])</f>
        <v>113.10000000000001</v>
      </c>
      <c r="S725" s="110" t="s">
        <v>0</v>
      </c>
      <c r="T725" s="110" t="s">
        <v>0</v>
      </c>
      <c r="U725" s="110" t="s">
        <v>0</v>
      </c>
      <c r="V725" s="110" t="s">
        <v>0</v>
      </c>
      <c r="W725" s="110" t="s">
        <v>0</v>
      </c>
      <c r="X725" s="109">
        <f t="shared" si="53"/>
        <v>0</v>
      </c>
      <c r="Y725" s="110" t="s">
        <v>0</v>
      </c>
      <c r="Z725" s="110" t="s">
        <v>0</v>
      </c>
      <c r="AA725" s="110" t="s">
        <v>0</v>
      </c>
      <c r="AB725" s="109" t="s">
        <v>0</v>
      </c>
      <c r="AC725" s="110" t="s">
        <v>0</v>
      </c>
      <c r="AD725" s="110" t="s">
        <v>0</v>
      </c>
      <c r="AE725" s="110" t="s">
        <v>0</v>
      </c>
      <c r="AF725" s="155">
        <f t="shared" si="54"/>
        <v>0</v>
      </c>
      <c r="AG725" s="92"/>
      <c r="AH725" s="111">
        <v>389000</v>
      </c>
      <c r="AI725" s="111">
        <v>0</v>
      </c>
      <c r="AJ725" s="111">
        <v>0</v>
      </c>
      <c r="AK725" s="111">
        <f>SUM(Tableau8[[#This Row],[Terrain
(a)]:[Construction
(b)]])</f>
        <v>0</v>
      </c>
      <c r="AL725" s="95"/>
      <c r="AM725" s="147" t="s">
        <v>1494</v>
      </c>
      <c r="AN725" s="157" t="s">
        <v>421</v>
      </c>
      <c r="AO725" s="97">
        <v>41362</v>
      </c>
      <c r="AP725" s="158" t="s">
        <v>0</v>
      </c>
      <c r="AQ725" s="113" t="s">
        <v>0</v>
      </c>
      <c r="AR725" s="100"/>
      <c r="AS725" s="101"/>
      <c r="AT725" s="102"/>
      <c r="AU725" s="103"/>
      <c r="AV725" s="104"/>
      <c r="AW725" s="105"/>
      <c r="AX725" s="106"/>
      <c r="AY725" s="106"/>
      <c r="AZ725" s="106"/>
      <c r="BA725" s="106"/>
      <c r="BB725" s="103"/>
      <c r="BC725" s="106"/>
      <c r="BD725" s="106"/>
      <c r="BE725" s="106"/>
      <c r="BF725" s="106"/>
      <c r="BG725" s="106"/>
      <c r="BH725" s="106"/>
      <c r="BI725" s="106"/>
    </row>
    <row r="726" spans="1:61" ht="13.5" hidden="1" thickBot="1" x14ac:dyDescent="0.25">
      <c r="A726" s="82"/>
      <c r="B726" s="83"/>
      <c r="C726" s="153" t="s">
        <v>1463</v>
      </c>
      <c r="D726" s="153" t="s">
        <v>71</v>
      </c>
      <c r="E726" s="85" t="s">
        <v>1464</v>
      </c>
      <c r="F726" s="85" t="s">
        <v>1495</v>
      </c>
      <c r="G726" s="86" t="s">
        <v>1496</v>
      </c>
      <c r="H726" s="153" t="s">
        <v>404</v>
      </c>
      <c r="I726" s="157" t="s">
        <v>404</v>
      </c>
      <c r="J726" s="86" t="s">
        <v>323</v>
      </c>
      <c r="K726" s="220">
        <v>4.5</v>
      </c>
      <c r="L726" s="88"/>
      <c r="M726" s="110">
        <v>101.8</v>
      </c>
      <c r="N726" s="110">
        <v>67.900000000000006</v>
      </c>
      <c r="O726" s="110" t="s">
        <v>0</v>
      </c>
      <c r="P726" s="110">
        <v>6</v>
      </c>
      <c r="Q726" s="110" t="s">
        <v>0</v>
      </c>
      <c r="R726" s="108">
        <f>SUM(Tableau8[[#This Row],[Indicative
     /PPE]:[Autre]])</f>
        <v>175.7</v>
      </c>
      <c r="S726" s="110" t="s">
        <v>0</v>
      </c>
      <c r="T726" s="110" t="s">
        <v>0</v>
      </c>
      <c r="U726" s="110" t="s">
        <v>0</v>
      </c>
      <c r="V726" s="110" t="s">
        <v>0</v>
      </c>
      <c r="W726" s="110" t="s">
        <v>0</v>
      </c>
      <c r="X726" s="109">
        <f t="shared" si="53"/>
        <v>0</v>
      </c>
      <c r="Y726" s="110" t="s">
        <v>0</v>
      </c>
      <c r="Z726" s="110" t="s">
        <v>0</v>
      </c>
      <c r="AA726" s="110" t="s">
        <v>0</v>
      </c>
      <c r="AB726" s="109" t="s">
        <v>0</v>
      </c>
      <c r="AC726" s="110" t="s">
        <v>0</v>
      </c>
      <c r="AD726" s="110" t="s">
        <v>0</v>
      </c>
      <c r="AE726" s="110" t="s">
        <v>0</v>
      </c>
      <c r="AF726" s="155">
        <f t="shared" si="54"/>
        <v>0</v>
      </c>
      <c r="AG726" s="92"/>
      <c r="AH726" s="111">
        <v>465000</v>
      </c>
      <c r="AI726" s="111">
        <v>0</v>
      </c>
      <c r="AJ726" s="111">
        <v>0</v>
      </c>
      <c r="AK726" s="111">
        <f>SUM(Tableau8[[#This Row],[Terrain
(a)]:[Construction
(b)]])</f>
        <v>0</v>
      </c>
      <c r="AL726" s="95"/>
      <c r="AM726" s="147" t="s">
        <v>1497</v>
      </c>
      <c r="AN726" s="157" t="s">
        <v>421</v>
      </c>
      <c r="AO726" s="97">
        <v>41182</v>
      </c>
      <c r="AP726" s="158" t="s">
        <v>0</v>
      </c>
      <c r="AQ726" s="113" t="s">
        <v>0</v>
      </c>
      <c r="AR726" s="100"/>
      <c r="AS726" s="101"/>
      <c r="AT726" s="102"/>
      <c r="AU726" s="103"/>
      <c r="AV726" s="104"/>
      <c r="AW726" s="105"/>
      <c r="AX726" s="106"/>
      <c r="AY726" s="106"/>
      <c r="AZ726" s="106"/>
      <c r="BA726" s="106"/>
      <c r="BB726" s="103"/>
      <c r="BC726" s="106"/>
      <c r="BD726" s="106"/>
      <c r="BE726" s="106"/>
      <c r="BF726" s="106"/>
      <c r="BG726" s="106"/>
      <c r="BH726" s="106"/>
      <c r="BI726" s="106"/>
    </row>
    <row r="727" spans="1:61" ht="13.5" hidden="1" thickBot="1" x14ac:dyDescent="0.25">
      <c r="A727" s="82"/>
      <c r="B727" s="83"/>
      <c r="C727" s="224" t="s">
        <v>1463</v>
      </c>
      <c r="D727" s="225" t="s">
        <v>71</v>
      </c>
      <c r="E727" s="226" t="s">
        <v>1464</v>
      </c>
      <c r="F727" s="226" t="s">
        <v>1498</v>
      </c>
      <c r="G727" s="227" t="s">
        <v>1499</v>
      </c>
      <c r="H727" s="225" t="s">
        <v>404</v>
      </c>
      <c r="I727" s="228" t="s">
        <v>404</v>
      </c>
      <c r="J727" s="227" t="s">
        <v>327</v>
      </c>
      <c r="K727" s="230">
        <v>4.5</v>
      </c>
      <c r="L727" s="88"/>
      <c r="M727" s="231">
        <v>98.1</v>
      </c>
      <c r="N727" s="231">
        <v>45.7</v>
      </c>
      <c r="O727" s="231" t="s">
        <v>0</v>
      </c>
      <c r="P727" s="231">
        <v>6</v>
      </c>
      <c r="Q727" s="231" t="s">
        <v>0</v>
      </c>
      <c r="R727" s="232">
        <f>SUM(Tableau8[[#This Row],[Indicative
     /PPE]:[Autre]])</f>
        <v>149.80000000000001</v>
      </c>
      <c r="S727" s="276" t="s">
        <v>0</v>
      </c>
      <c r="T727" s="231" t="s">
        <v>0</v>
      </c>
      <c r="U727" s="231" t="s">
        <v>0</v>
      </c>
      <c r="V727" s="231" t="s">
        <v>0</v>
      </c>
      <c r="W727" s="231" t="s">
        <v>0</v>
      </c>
      <c r="X727" s="234">
        <f t="shared" si="53"/>
        <v>0</v>
      </c>
      <c r="Y727" s="231" t="s">
        <v>0</v>
      </c>
      <c r="Z727" s="231" t="s">
        <v>0</v>
      </c>
      <c r="AA727" s="231" t="s">
        <v>0</v>
      </c>
      <c r="AB727" s="234" t="s">
        <v>0</v>
      </c>
      <c r="AC727" s="231" t="s">
        <v>0</v>
      </c>
      <c r="AD727" s="231" t="s">
        <v>0</v>
      </c>
      <c r="AE727" s="231" t="s">
        <v>0</v>
      </c>
      <c r="AF727" s="268">
        <f t="shared" si="54"/>
        <v>0</v>
      </c>
      <c r="AG727" s="92"/>
      <c r="AH727" s="236">
        <v>454500</v>
      </c>
      <c r="AI727" s="236">
        <v>0</v>
      </c>
      <c r="AJ727" s="236">
        <v>0</v>
      </c>
      <c r="AK727" s="236">
        <f>SUM(Tableau8[[#This Row],[Terrain
(a)]:[Construction
(b)]])</f>
        <v>0</v>
      </c>
      <c r="AL727" s="95"/>
      <c r="AM727" s="237" t="s">
        <v>1500</v>
      </c>
      <c r="AN727" s="228" t="s">
        <v>421</v>
      </c>
      <c r="AO727" s="238">
        <v>41182</v>
      </c>
      <c r="AP727" s="239" t="s">
        <v>0</v>
      </c>
      <c r="AQ727" s="229" t="s">
        <v>0</v>
      </c>
      <c r="AR727" s="100"/>
      <c r="AS727" s="240"/>
      <c r="AT727" s="241"/>
      <c r="AU727" s="241"/>
      <c r="AV727" s="242"/>
      <c r="AW727" s="243"/>
      <c r="AX727" s="229"/>
      <c r="AY727" s="229"/>
      <c r="AZ727" s="229"/>
      <c r="BA727" s="229"/>
      <c r="BB727" s="241"/>
      <c r="BC727" s="229"/>
      <c r="BD727" s="229"/>
      <c r="BE727" s="229"/>
      <c r="BF727" s="229"/>
      <c r="BG727" s="229"/>
      <c r="BH727" s="229"/>
      <c r="BI727" s="229"/>
    </row>
    <row r="728" spans="1:61" ht="13.5" hidden="1" thickBot="1" x14ac:dyDescent="0.25">
      <c r="A728" s="82"/>
      <c r="B728" s="83"/>
      <c r="C728" s="153" t="s">
        <v>1501</v>
      </c>
      <c r="D728" s="153" t="s">
        <v>71</v>
      </c>
      <c r="E728" s="85" t="s">
        <v>1502</v>
      </c>
      <c r="F728" s="85" t="s">
        <v>1503</v>
      </c>
      <c r="G728" s="86">
        <v>18697</v>
      </c>
      <c r="H728" s="153" t="s">
        <v>218</v>
      </c>
      <c r="I728" s="157" t="s">
        <v>219</v>
      </c>
      <c r="J728" s="86">
        <v>1</v>
      </c>
      <c r="K728" s="154" t="s">
        <v>0</v>
      </c>
      <c r="L728" s="88"/>
      <c r="M728" s="89" t="s">
        <v>0</v>
      </c>
      <c r="N728" s="208" t="s">
        <v>0</v>
      </c>
      <c r="O728" s="208" t="s">
        <v>0</v>
      </c>
      <c r="P728" s="208" t="s">
        <v>0</v>
      </c>
      <c r="Q728" s="89" t="s">
        <v>0</v>
      </c>
      <c r="R728" s="108">
        <f>SUM(Tableau8[[#This Row],[Indicative
     /PPE]:[Autre]])</f>
        <v>0</v>
      </c>
      <c r="S728" s="110" t="s">
        <v>0</v>
      </c>
      <c r="T728" s="110" t="s">
        <v>0</v>
      </c>
      <c r="U728" s="110" t="s">
        <v>0</v>
      </c>
      <c r="V728" s="110" t="s">
        <v>0</v>
      </c>
      <c r="W728" s="110" t="s">
        <v>0</v>
      </c>
      <c r="X728" s="109">
        <f t="shared" si="53"/>
        <v>0</v>
      </c>
      <c r="Y728" s="110" t="s">
        <v>0</v>
      </c>
      <c r="Z728" s="110" t="s">
        <v>0</v>
      </c>
      <c r="AA728" s="110" t="s">
        <v>0</v>
      </c>
      <c r="AB728" s="109" t="s">
        <v>0</v>
      </c>
      <c r="AC728" s="110" t="s">
        <v>0</v>
      </c>
      <c r="AD728" s="110" t="s">
        <v>0</v>
      </c>
      <c r="AE728" s="110" t="s">
        <v>0</v>
      </c>
      <c r="AF728" s="155">
        <f t="shared" si="54"/>
        <v>0</v>
      </c>
      <c r="AG728" s="92"/>
      <c r="AH728" s="111">
        <v>29000</v>
      </c>
      <c r="AI728" s="111">
        <v>0</v>
      </c>
      <c r="AJ728" s="111">
        <v>0</v>
      </c>
      <c r="AK728" s="111">
        <f>SUM(Tableau8[[#This Row],[Terrain
(a)]:[Construction
(b)]])</f>
        <v>0</v>
      </c>
      <c r="AL728" s="95"/>
      <c r="AM728" s="147" t="s">
        <v>1485</v>
      </c>
      <c r="AN728" s="157" t="s">
        <v>421</v>
      </c>
      <c r="AO728" s="97">
        <v>41547</v>
      </c>
      <c r="AP728" s="158" t="s">
        <v>0</v>
      </c>
      <c r="AQ728" s="113" t="s">
        <v>0</v>
      </c>
      <c r="AR728" s="100"/>
      <c r="AS728" s="101"/>
      <c r="AT728" s="102"/>
      <c r="AU728" s="103"/>
      <c r="AV728" s="104"/>
      <c r="AW728" s="105"/>
      <c r="AX728" s="106"/>
      <c r="AY728" s="106"/>
      <c r="AZ728" s="106"/>
      <c r="BA728" s="106"/>
      <c r="BB728" s="103"/>
      <c r="BC728" s="106"/>
      <c r="BD728" s="106"/>
      <c r="BE728" s="106"/>
      <c r="BF728" s="106"/>
      <c r="BG728" s="106"/>
      <c r="BH728" s="106"/>
      <c r="BI728" s="106"/>
    </row>
    <row r="729" spans="1:61" ht="13.5" hidden="1" thickBot="1" x14ac:dyDescent="0.25">
      <c r="A729" s="82"/>
      <c r="B729" s="83"/>
      <c r="C729" s="153" t="s">
        <v>1501</v>
      </c>
      <c r="D729" s="153" t="s">
        <v>71</v>
      </c>
      <c r="E729" s="85" t="s">
        <v>1502</v>
      </c>
      <c r="F729" s="85" t="s">
        <v>1504</v>
      </c>
      <c r="G729" s="86">
        <v>18698</v>
      </c>
      <c r="H729" s="153" t="s">
        <v>218</v>
      </c>
      <c r="I729" s="157" t="s">
        <v>219</v>
      </c>
      <c r="J729" s="86">
        <v>2</v>
      </c>
      <c r="K729" s="154" t="s">
        <v>0</v>
      </c>
      <c r="L729" s="88"/>
      <c r="M729" s="89" t="s">
        <v>0</v>
      </c>
      <c r="N729" s="208" t="s">
        <v>0</v>
      </c>
      <c r="O729" s="208" t="s">
        <v>0</v>
      </c>
      <c r="P729" s="208" t="s">
        <v>0</v>
      </c>
      <c r="Q729" s="89" t="s">
        <v>0</v>
      </c>
      <c r="R729" s="108">
        <f>SUM(Tableau8[[#This Row],[Indicative
     /PPE]:[Autre]])</f>
        <v>0</v>
      </c>
      <c r="S729" s="110" t="s">
        <v>0</v>
      </c>
      <c r="T729" s="110" t="s">
        <v>0</v>
      </c>
      <c r="U729" s="110" t="s">
        <v>0</v>
      </c>
      <c r="V729" s="110" t="s">
        <v>0</v>
      </c>
      <c r="W729" s="110" t="s">
        <v>0</v>
      </c>
      <c r="X729" s="109">
        <f t="shared" si="53"/>
        <v>0</v>
      </c>
      <c r="Y729" s="110" t="s">
        <v>0</v>
      </c>
      <c r="Z729" s="110" t="s">
        <v>0</v>
      </c>
      <c r="AA729" s="110" t="s">
        <v>0</v>
      </c>
      <c r="AB729" s="109" t="s">
        <v>0</v>
      </c>
      <c r="AC729" s="110" t="s">
        <v>0</v>
      </c>
      <c r="AD729" s="110" t="s">
        <v>0</v>
      </c>
      <c r="AE729" s="110" t="s">
        <v>0</v>
      </c>
      <c r="AF729" s="155">
        <f t="shared" si="54"/>
        <v>0</v>
      </c>
      <c r="AG729" s="92"/>
      <c r="AH729" s="111">
        <v>29000</v>
      </c>
      <c r="AI729" s="111">
        <v>0</v>
      </c>
      <c r="AJ729" s="111">
        <v>0</v>
      </c>
      <c r="AK729" s="111">
        <f>SUM(Tableau8[[#This Row],[Terrain
(a)]:[Construction
(b)]])</f>
        <v>0</v>
      </c>
      <c r="AL729" s="95"/>
      <c r="AM729" s="147" t="s">
        <v>1494</v>
      </c>
      <c r="AN729" s="157" t="s">
        <v>421</v>
      </c>
      <c r="AO729" s="97">
        <v>41362</v>
      </c>
      <c r="AP729" s="158" t="s">
        <v>0</v>
      </c>
      <c r="AQ729" s="113" t="s">
        <v>0</v>
      </c>
      <c r="AR729" s="100"/>
      <c r="AS729" s="101"/>
      <c r="AT729" s="102"/>
      <c r="AU729" s="103"/>
      <c r="AV729" s="104"/>
      <c r="AW729" s="105"/>
      <c r="AX729" s="106"/>
      <c r="AY729" s="106"/>
      <c r="AZ729" s="106"/>
      <c r="BA729" s="106"/>
      <c r="BB729" s="103"/>
      <c r="BC729" s="106"/>
      <c r="BD729" s="106"/>
      <c r="BE729" s="106"/>
      <c r="BF729" s="106"/>
      <c r="BG729" s="106"/>
      <c r="BH729" s="106"/>
      <c r="BI729" s="106"/>
    </row>
    <row r="730" spans="1:61" ht="13.5" hidden="1" thickBot="1" x14ac:dyDescent="0.25">
      <c r="A730" s="82"/>
      <c r="B730" s="83"/>
      <c r="C730" s="153" t="s">
        <v>1501</v>
      </c>
      <c r="D730" s="153" t="s">
        <v>71</v>
      </c>
      <c r="E730" s="85" t="s">
        <v>1502</v>
      </c>
      <c r="F730" s="85" t="s">
        <v>1505</v>
      </c>
      <c r="G730" s="86">
        <v>18699</v>
      </c>
      <c r="H730" s="153" t="s">
        <v>218</v>
      </c>
      <c r="I730" s="157" t="s">
        <v>219</v>
      </c>
      <c r="J730" s="86">
        <v>3</v>
      </c>
      <c r="K730" s="154" t="s">
        <v>0</v>
      </c>
      <c r="L730" s="88"/>
      <c r="M730" s="89" t="s">
        <v>0</v>
      </c>
      <c r="N730" s="208" t="s">
        <v>0</v>
      </c>
      <c r="O730" s="208" t="s">
        <v>0</v>
      </c>
      <c r="P730" s="208" t="s">
        <v>0</v>
      </c>
      <c r="Q730" s="89" t="s">
        <v>0</v>
      </c>
      <c r="R730" s="108">
        <f>SUM(Tableau8[[#This Row],[Indicative
     /PPE]:[Autre]])</f>
        <v>0</v>
      </c>
      <c r="S730" s="110" t="s">
        <v>0</v>
      </c>
      <c r="T730" s="110" t="s">
        <v>0</v>
      </c>
      <c r="U730" s="110" t="s">
        <v>0</v>
      </c>
      <c r="V730" s="110" t="s">
        <v>0</v>
      </c>
      <c r="W730" s="110" t="s">
        <v>0</v>
      </c>
      <c r="X730" s="109">
        <f t="shared" si="53"/>
        <v>0</v>
      </c>
      <c r="Y730" s="110" t="s">
        <v>0</v>
      </c>
      <c r="Z730" s="110" t="s">
        <v>0</v>
      </c>
      <c r="AA730" s="110" t="s">
        <v>0</v>
      </c>
      <c r="AB730" s="109" t="s">
        <v>0</v>
      </c>
      <c r="AC730" s="110" t="s">
        <v>0</v>
      </c>
      <c r="AD730" s="110" t="s">
        <v>0</v>
      </c>
      <c r="AE730" s="110" t="s">
        <v>0</v>
      </c>
      <c r="AF730" s="155">
        <f t="shared" si="54"/>
        <v>0</v>
      </c>
      <c r="AG730" s="92"/>
      <c r="AH730" s="111">
        <v>29000</v>
      </c>
      <c r="AI730" s="111">
        <v>0</v>
      </c>
      <c r="AJ730" s="111">
        <v>0</v>
      </c>
      <c r="AK730" s="111">
        <f>SUM(Tableau8[[#This Row],[Terrain
(a)]:[Construction
(b)]])</f>
        <v>0</v>
      </c>
      <c r="AL730" s="95"/>
      <c r="AM730" s="147" t="s">
        <v>1491</v>
      </c>
      <c r="AN730" s="157" t="s">
        <v>421</v>
      </c>
      <c r="AO730" s="97">
        <v>41253</v>
      </c>
      <c r="AP730" s="158" t="s">
        <v>0</v>
      </c>
      <c r="AQ730" s="113" t="s">
        <v>0</v>
      </c>
      <c r="AR730" s="100"/>
      <c r="AS730" s="101"/>
      <c r="AT730" s="102"/>
      <c r="AU730" s="103"/>
      <c r="AV730" s="104"/>
      <c r="AW730" s="105"/>
      <c r="AX730" s="106"/>
      <c r="AY730" s="106"/>
      <c r="AZ730" s="106"/>
      <c r="BA730" s="106"/>
      <c r="BB730" s="103"/>
      <c r="BC730" s="106"/>
      <c r="BD730" s="106"/>
      <c r="BE730" s="106"/>
      <c r="BF730" s="106"/>
      <c r="BG730" s="106"/>
      <c r="BH730" s="106"/>
      <c r="BI730" s="106"/>
    </row>
    <row r="731" spans="1:61" ht="13.5" hidden="1" thickBot="1" x14ac:dyDescent="0.25">
      <c r="A731" s="82"/>
      <c r="B731" s="83"/>
      <c r="C731" s="153" t="s">
        <v>1501</v>
      </c>
      <c r="D731" s="153" t="s">
        <v>71</v>
      </c>
      <c r="E731" s="85" t="s">
        <v>1502</v>
      </c>
      <c r="F731" s="85" t="s">
        <v>1506</v>
      </c>
      <c r="G731" s="86">
        <v>18700</v>
      </c>
      <c r="H731" s="153" t="s">
        <v>218</v>
      </c>
      <c r="I731" s="157" t="s">
        <v>219</v>
      </c>
      <c r="J731" s="86">
        <v>4</v>
      </c>
      <c r="K731" s="154" t="s">
        <v>0</v>
      </c>
      <c r="L731" s="88"/>
      <c r="M731" s="89" t="s">
        <v>0</v>
      </c>
      <c r="N731" s="208" t="s">
        <v>0</v>
      </c>
      <c r="O731" s="208" t="s">
        <v>0</v>
      </c>
      <c r="P731" s="208" t="s">
        <v>0</v>
      </c>
      <c r="Q731" s="89" t="s">
        <v>0</v>
      </c>
      <c r="R731" s="108">
        <f>SUM(Tableau8[[#This Row],[Indicative
     /PPE]:[Autre]])</f>
        <v>0</v>
      </c>
      <c r="S731" s="110" t="s">
        <v>0</v>
      </c>
      <c r="T731" s="110" t="s">
        <v>0</v>
      </c>
      <c r="U731" s="110" t="s">
        <v>0</v>
      </c>
      <c r="V731" s="110" t="s">
        <v>0</v>
      </c>
      <c r="W731" s="110" t="s">
        <v>0</v>
      </c>
      <c r="X731" s="109">
        <f t="shared" si="53"/>
        <v>0</v>
      </c>
      <c r="Y731" s="110" t="s">
        <v>0</v>
      </c>
      <c r="Z731" s="110" t="s">
        <v>0</v>
      </c>
      <c r="AA731" s="110" t="s">
        <v>0</v>
      </c>
      <c r="AB731" s="109" t="s">
        <v>0</v>
      </c>
      <c r="AC731" s="110" t="s">
        <v>0</v>
      </c>
      <c r="AD731" s="110" t="s">
        <v>0</v>
      </c>
      <c r="AE731" s="110" t="s">
        <v>0</v>
      </c>
      <c r="AF731" s="155">
        <f t="shared" si="54"/>
        <v>0</v>
      </c>
      <c r="AG731" s="92"/>
      <c r="AH731" s="111">
        <v>29000</v>
      </c>
      <c r="AI731" s="111">
        <v>0</v>
      </c>
      <c r="AJ731" s="111">
        <v>0</v>
      </c>
      <c r="AK731" s="111">
        <f>SUM(Tableau8[[#This Row],[Terrain
(a)]:[Construction
(b)]])</f>
        <v>0</v>
      </c>
      <c r="AL731" s="95"/>
      <c r="AM731" s="147" t="s">
        <v>1491</v>
      </c>
      <c r="AN731" s="157" t="s">
        <v>421</v>
      </c>
      <c r="AO731" s="97">
        <v>41253</v>
      </c>
      <c r="AP731" s="158" t="s">
        <v>0</v>
      </c>
      <c r="AQ731" s="113" t="s">
        <v>0</v>
      </c>
      <c r="AR731" s="100"/>
      <c r="AS731" s="101"/>
      <c r="AT731" s="102"/>
      <c r="AU731" s="103"/>
      <c r="AV731" s="104"/>
      <c r="AW731" s="105"/>
      <c r="AX731" s="106"/>
      <c r="AY731" s="106"/>
      <c r="AZ731" s="106"/>
      <c r="BA731" s="106"/>
      <c r="BB731" s="103"/>
      <c r="BC731" s="106"/>
      <c r="BD731" s="106"/>
      <c r="BE731" s="106"/>
      <c r="BF731" s="106"/>
      <c r="BG731" s="106"/>
      <c r="BH731" s="106"/>
      <c r="BI731" s="106"/>
    </row>
    <row r="732" spans="1:61" ht="13.5" hidden="1" thickBot="1" x14ac:dyDescent="0.25">
      <c r="A732" s="82"/>
      <c r="B732" s="83"/>
      <c r="C732" s="153" t="s">
        <v>1501</v>
      </c>
      <c r="D732" s="153" t="s">
        <v>71</v>
      </c>
      <c r="E732" s="85" t="s">
        <v>1502</v>
      </c>
      <c r="F732" s="85" t="s">
        <v>1507</v>
      </c>
      <c r="G732" s="86">
        <v>18701</v>
      </c>
      <c r="H732" s="153" t="s">
        <v>218</v>
      </c>
      <c r="I732" s="157" t="s">
        <v>219</v>
      </c>
      <c r="J732" s="86">
        <v>5</v>
      </c>
      <c r="K732" s="154" t="s">
        <v>0</v>
      </c>
      <c r="L732" s="88"/>
      <c r="M732" s="89" t="s">
        <v>0</v>
      </c>
      <c r="N732" s="208" t="s">
        <v>0</v>
      </c>
      <c r="O732" s="208" t="s">
        <v>0</v>
      </c>
      <c r="P732" s="208" t="s">
        <v>0</v>
      </c>
      <c r="Q732" s="89" t="s">
        <v>0</v>
      </c>
      <c r="R732" s="108">
        <f>SUM(Tableau8[[#This Row],[Indicative
     /PPE]:[Autre]])</f>
        <v>0</v>
      </c>
      <c r="S732" s="110" t="s">
        <v>0</v>
      </c>
      <c r="T732" s="110" t="s">
        <v>0</v>
      </c>
      <c r="U732" s="110" t="s">
        <v>0</v>
      </c>
      <c r="V732" s="110" t="s">
        <v>0</v>
      </c>
      <c r="W732" s="110" t="s">
        <v>0</v>
      </c>
      <c r="X732" s="109">
        <f t="shared" si="53"/>
        <v>0</v>
      </c>
      <c r="Y732" s="110" t="s">
        <v>0</v>
      </c>
      <c r="Z732" s="110" t="s">
        <v>0</v>
      </c>
      <c r="AA732" s="110" t="s">
        <v>0</v>
      </c>
      <c r="AB732" s="109" t="s">
        <v>0</v>
      </c>
      <c r="AC732" s="110" t="s">
        <v>0</v>
      </c>
      <c r="AD732" s="110" t="s">
        <v>0</v>
      </c>
      <c r="AE732" s="110" t="s">
        <v>0</v>
      </c>
      <c r="AF732" s="155">
        <f t="shared" si="54"/>
        <v>0</v>
      </c>
      <c r="AG732" s="92"/>
      <c r="AH732" s="111">
        <v>29000</v>
      </c>
      <c r="AI732" s="111">
        <v>0</v>
      </c>
      <c r="AJ732" s="111">
        <v>0</v>
      </c>
      <c r="AK732" s="111">
        <f>SUM(Tableau8[[#This Row],[Terrain
(a)]:[Construction
(b)]])</f>
        <v>0</v>
      </c>
      <c r="AL732" s="95"/>
      <c r="AM732" s="147" t="s">
        <v>1508</v>
      </c>
      <c r="AN732" s="157" t="s">
        <v>421</v>
      </c>
      <c r="AO732" s="97">
        <v>41090</v>
      </c>
      <c r="AP732" s="158" t="s">
        <v>0</v>
      </c>
      <c r="AQ732" s="113" t="s">
        <v>0</v>
      </c>
      <c r="AR732" s="100"/>
      <c r="AS732" s="101"/>
      <c r="AT732" s="102"/>
      <c r="AU732" s="103"/>
      <c r="AV732" s="104"/>
      <c r="AW732" s="105"/>
      <c r="AX732" s="106"/>
      <c r="AY732" s="106"/>
      <c r="AZ732" s="106"/>
      <c r="BA732" s="106"/>
      <c r="BB732" s="103"/>
      <c r="BC732" s="106"/>
      <c r="BD732" s="106"/>
      <c r="BE732" s="106"/>
      <c r="BF732" s="106"/>
      <c r="BG732" s="106"/>
      <c r="BH732" s="106"/>
      <c r="BI732" s="106"/>
    </row>
    <row r="733" spans="1:61" ht="13.5" hidden="1" thickBot="1" x14ac:dyDescent="0.25">
      <c r="A733" s="82"/>
      <c r="B733" s="83"/>
      <c r="C733" s="153" t="s">
        <v>1501</v>
      </c>
      <c r="D733" s="153" t="s">
        <v>71</v>
      </c>
      <c r="E733" s="85" t="s">
        <v>1502</v>
      </c>
      <c r="F733" s="85" t="s">
        <v>1509</v>
      </c>
      <c r="G733" s="86">
        <v>18702</v>
      </c>
      <c r="H733" s="153" t="s">
        <v>218</v>
      </c>
      <c r="I733" s="157" t="s">
        <v>219</v>
      </c>
      <c r="J733" s="86">
        <v>6</v>
      </c>
      <c r="K733" s="154" t="s">
        <v>0</v>
      </c>
      <c r="L733" s="88"/>
      <c r="M733" s="89" t="s">
        <v>0</v>
      </c>
      <c r="N733" s="208" t="s">
        <v>0</v>
      </c>
      <c r="O733" s="208" t="s">
        <v>0</v>
      </c>
      <c r="P733" s="208" t="s">
        <v>0</v>
      </c>
      <c r="Q733" s="89" t="s">
        <v>0</v>
      </c>
      <c r="R733" s="108">
        <f>SUM(Tableau8[[#This Row],[Indicative
     /PPE]:[Autre]])</f>
        <v>0</v>
      </c>
      <c r="S733" s="110" t="s">
        <v>0</v>
      </c>
      <c r="T733" s="110" t="s">
        <v>0</v>
      </c>
      <c r="U733" s="110" t="s">
        <v>0</v>
      </c>
      <c r="V733" s="110" t="s">
        <v>0</v>
      </c>
      <c r="W733" s="110" t="s">
        <v>0</v>
      </c>
      <c r="X733" s="109">
        <f t="shared" si="53"/>
        <v>0</v>
      </c>
      <c r="Y733" s="110" t="s">
        <v>0</v>
      </c>
      <c r="Z733" s="110" t="s">
        <v>0</v>
      </c>
      <c r="AA733" s="110" t="s">
        <v>0</v>
      </c>
      <c r="AB733" s="109" t="s">
        <v>0</v>
      </c>
      <c r="AC733" s="110" t="s">
        <v>0</v>
      </c>
      <c r="AD733" s="110" t="s">
        <v>0</v>
      </c>
      <c r="AE733" s="110" t="s">
        <v>0</v>
      </c>
      <c r="AF733" s="155">
        <f t="shared" si="54"/>
        <v>0</v>
      </c>
      <c r="AG733" s="92"/>
      <c r="AH733" s="111">
        <v>29000</v>
      </c>
      <c r="AI733" s="111">
        <v>0</v>
      </c>
      <c r="AJ733" s="111">
        <v>0</v>
      </c>
      <c r="AK733" s="111">
        <f>SUM(Tableau8[[#This Row],[Terrain
(a)]:[Construction
(b)]])</f>
        <v>0</v>
      </c>
      <c r="AL733" s="95"/>
      <c r="AM733" s="147" t="s">
        <v>1508</v>
      </c>
      <c r="AN733" s="157" t="s">
        <v>421</v>
      </c>
      <c r="AO733" s="97">
        <v>41090</v>
      </c>
      <c r="AP733" s="158" t="s">
        <v>0</v>
      </c>
      <c r="AQ733" s="113" t="s">
        <v>0</v>
      </c>
      <c r="AR733" s="100"/>
      <c r="AS733" s="101"/>
      <c r="AT733" s="102"/>
      <c r="AU733" s="103"/>
      <c r="AV733" s="104"/>
      <c r="AW733" s="105"/>
      <c r="AX733" s="106"/>
      <c r="AY733" s="106"/>
      <c r="AZ733" s="106"/>
      <c r="BA733" s="106"/>
      <c r="BB733" s="103"/>
      <c r="BC733" s="106"/>
      <c r="BD733" s="106"/>
      <c r="BE733" s="106"/>
      <c r="BF733" s="106"/>
      <c r="BG733" s="106"/>
      <c r="BH733" s="106"/>
      <c r="BI733" s="106"/>
    </row>
    <row r="734" spans="1:61" ht="13.5" hidden="1" thickBot="1" x14ac:dyDescent="0.25">
      <c r="A734" s="82"/>
      <c r="B734" s="83"/>
      <c r="C734" s="153" t="s">
        <v>1501</v>
      </c>
      <c r="D734" s="153" t="s">
        <v>71</v>
      </c>
      <c r="E734" s="85" t="s">
        <v>1502</v>
      </c>
      <c r="F734" s="85" t="s">
        <v>1510</v>
      </c>
      <c r="G734" s="86">
        <v>18703</v>
      </c>
      <c r="H734" s="153" t="s">
        <v>218</v>
      </c>
      <c r="I734" s="157" t="s">
        <v>219</v>
      </c>
      <c r="J734" s="86">
        <v>7</v>
      </c>
      <c r="K734" s="154" t="s">
        <v>0</v>
      </c>
      <c r="L734" s="88"/>
      <c r="M734" s="89" t="s">
        <v>0</v>
      </c>
      <c r="N734" s="208" t="s">
        <v>0</v>
      </c>
      <c r="O734" s="208" t="s">
        <v>0</v>
      </c>
      <c r="P734" s="208" t="s">
        <v>0</v>
      </c>
      <c r="Q734" s="89" t="s">
        <v>0</v>
      </c>
      <c r="R734" s="108">
        <f>SUM(Tableau8[[#This Row],[Indicative
     /PPE]:[Autre]])</f>
        <v>0</v>
      </c>
      <c r="S734" s="110" t="s">
        <v>0</v>
      </c>
      <c r="T734" s="110" t="s">
        <v>0</v>
      </c>
      <c r="U734" s="110" t="s">
        <v>0</v>
      </c>
      <c r="V734" s="110" t="s">
        <v>0</v>
      </c>
      <c r="W734" s="110" t="s">
        <v>0</v>
      </c>
      <c r="X734" s="109">
        <f t="shared" si="53"/>
        <v>0</v>
      </c>
      <c r="Y734" s="110" t="s">
        <v>0</v>
      </c>
      <c r="Z734" s="110" t="s">
        <v>0</v>
      </c>
      <c r="AA734" s="110" t="s">
        <v>0</v>
      </c>
      <c r="AB734" s="109" t="s">
        <v>0</v>
      </c>
      <c r="AC734" s="110" t="s">
        <v>0</v>
      </c>
      <c r="AD734" s="110" t="s">
        <v>0</v>
      </c>
      <c r="AE734" s="110" t="s">
        <v>0</v>
      </c>
      <c r="AF734" s="155">
        <f t="shared" si="54"/>
        <v>0</v>
      </c>
      <c r="AG734" s="92"/>
      <c r="AH734" s="111">
        <v>29000</v>
      </c>
      <c r="AI734" s="111">
        <v>0</v>
      </c>
      <c r="AJ734" s="111">
        <v>0</v>
      </c>
      <c r="AK734" s="111">
        <f>SUM(Tableau8[[#This Row],[Terrain
(a)]:[Construction
(b)]])</f>
        <v>0</v>
      </c>
      <c r="AL734" s="95"/>
      <c r="AM734" s="147" t="s">
        <v>1488</v>
      </c>
      <c r="AN734" s="157" t="s">
        <v>421</v>
      </c>
      <c r="AO734" s="97">
        <v>41253</v>
      </c>
      <c r="AP734" s="158" t="s">
        <v>0</v>
      </c>
      <c r="AQ734" s="113" t="s">
        <v>0</v>
      </c>
      <c r="AR734" s="100"/>
      <c r="AS734" s="101"/>
      <c r="AT734" s="102"/>
      <c r="AU734" s="103"/>
      <c r="AV734" s="104"/>
      <c r="AW734" s="105"/>
      <c r="AX734" s="106"/>
      <c r="AY734" s="106"/>
      <c r="AZ734" s="106"/>
      <c r="BA734" s="106"/>
      <c r="BB734" s="103"/>
      <c r="BC734" s="106"/>
      <c r="BD734" s="106"/>
      <c r="BE734" s="106"/>
      <c r="BF734" s="106"/>
      <c r="BG734" s="106"/>
      <c r="BH734" s="106"/>
      <c r="BI734" s="106"/>
    </row>
    <row r="735" spans="1:61" ht="13.5" hidden="1" thickBot="1" x14ac:dyDescent="0.25">
      <c r="A735" s="82"/>
      <c r="B735" s="83"/>
      <c r="C735" s="153" t="s">
        <v>1501</v>
      </c>
      <c r="D735" s="153" t="s">
        <v>71</v>
      </c>
      <c r="E735" s="85" t="s">
        <v>1502</v>
      </c>
      <c r="F735" s="85" t="s">
        <v>1511</v>
      </c>
      <c r="G735" s="86">
        <v>18704</v>
      </c>
      <c r="H735" s="153" t="s">
        <v>218</v>
      </c>
      <c r="I735" s="157" t="s">
        <v>219</v>
      </c>
      <c r="J735" s="86">
        <v>8</v>
      </c>
      <c r="K735" s="154" t="s">
        <v>0</v>
      </c>
      <c r="L735" s="88"/>
      <c r="M735" s="89" t="s">
        <v>0</v>
      </c>
      <c r="N735" s="208" t="s">
        <v>0</v>
      </c>
      <c r="O735" s="208" t="s">
        <v>0</v>
      </c>
      <c r="P735" s="208" t="s">
        <v>0</v>
      </c>
      <c r="Q735" s="89" t="s">
        <v>0</v>
      </c>
      <c r="R735" s="108">
        <f>SUM(Tableau8[[#This Row],[Indicative
     /PPE]:[Autre]])</f>
        <v>0</v>
      </c>
      <c r="S735" s="110" t="s">
        <v>0</v>
      </c>
      <c r="T735" s="110" t="s">
        <v>0</v>
      </c>
      <c r="U735" s="110" t="s">
        <v>0</v>
      </c>
      <c r="V735" s="110" t="s">
        <v>0</v>
      </c>
      <c r="W735" s="110" t="s">
        <v>0</v>
      </c>
      <c r="X735" s="109">
        <f t="shared" si="53"/>
        <v>0</v>
      </c>
      <c r="Y735" s="110" t="s">
        <v>0</v>
      </c>
      <c r="Z735" s="110" t="s">
        <v>0</v>
      </c>
      <c r="AA735" s="110" t="s">
        <v>0</v>
      </c>
      <c r="AB735" s="109" t="s">
        <v>0</v>
      </c>
      <c r="AC735" s="110" t="s">
        <v>0</v>
      </c>
      <c r="AD735" s="110" t="s">
        <v>0</v>
      </c>
      <c r="AE735" s="110" t="s">
        <v>0</v>
      </c>
      <c r="AF735" s="155">
        <f t="shared" si="54"/>
        <v>0</v>
      </c>
      <c r="AG735" s="92"/>
      <c r="AH735" s="111">
        <v>29000</v>
      </c>
      <c r="AI735" s="111">
        <v>0</v>
      </c>
      <c r="AJ735" s="111">
        <v>0</v>
      </c>
      <c r="AK735" s="111">
        <f>SUM(Tableau8[[#This Row],[Terrain
(a)]:[Construction
(b)]])</f>
        <v>0</v>
      </c>
      <c r="AL735" s="95"/>
      <c r="AM735" s="147" t="s">
        <v>1485</v>
      </c>
      <c r="AN735" s="157" t="s">
        <v>421</v>
      </c>
      <c r="AO735" s="97">
        <v>41547</v>
      </c>
      <c r="AP735" s="158" t="s">
        <v>0</v>
      </c>
      <c r="AQ735" s="113" t="s">
        <v>0</v>
      </c>
      <c r="AR735" s="100"/>
      <c r="AS735" s="101"/>
      <c r="AT735" s="102"/>
      <c r="AU735" s="103"/>
      <c r="AV735" s="104"/>
      <c r="AW735" s="105"/>
      <c r="AX735" s="106"/>
      <c r="AY735" s="106"/>
      <c r="AZ735" s="106"/>
      <c r="BA735" s="106"/>
      <c r="BB735" s="103"/>
      <c r="BC735" s="106"/>
      <c r="BD735" s="106"/>
      <c r="BE735" s="106"/>
      <c r="BF735" s="106"/>
      <c r="BG735" s="106"/>
      <c r="BH735" s="106"/>
      <c r="BI735" s="106"/>
    </row>
    <row r="736" spans="1:61" ht="13.5" hidden="1" thickBot="1" x14ac:dyDescent="0.25">
      <c r="A736" s="82"/>
      <c r="B736" s="83"/>
      <c r="C736" s="153" t="s">
        <v>1501</v>
      </c>
      <c r="D736" s="153" t="s">
        <v>71</v>
      </c>
      <c r="E736" s="85" t="s">
        <v>1502</v>
      </c>
      <c r="F736" s="85" t="s">
        <v>1512</v>
      </c>
      <c r="G736" s="86">
        <v>18705</v>
      </c>
      <c r="H736" s="153" t="s">
        <v>630</v>
      </c>
      <c r="I736" s="157" t="s">
        <v>219</v>
      </c>
      <c r="J736" s="86">
        <v>9</v>
      </c>
      <c r="K736" s="154" t="s">
        <v>0</v>
      </c>
      <c r="L736" s="88"/>
      <c r="M736" s="89" t="s">
        <v>0</v>
      </c>
      <c r="N736" s="208" t="s">
        <v>0</v>
      </c>
      <c r="O736" s="208" t="s">
        <v>0</v>
      </c>
      <c r="P736" s="208" t="s">
        <v>0</v>
      </c>
      <c r="Q736" s="89" t="s">
        <v>0</v>
      </c>
      <c r="R736" s="108">
        <f>SUM(Tableau8[[#This Row],[Indicative
     /PPE]:[Autre]])</f>
        <v>0</v>
      </c>
      <c r="S736" s="110" t="s">
        <v>0</v>
      </c>
      <c r="T736" s="110" t="s">
        <v>0</v>
      </c>
      <c r="U736" s="110" t="s">
        <v>0</v>
      </c>
      <c r="V736" s="110" t="s">
        <v>0</v>
      </c>
      <c r="W736" s="110" t="s">
        <v>0</v>
      </c>
      <c r="X736" s="109">
        <f t="shared" si="53"/>
        <v>0</v>
      </c>
      <c r="Y736" s="110" t="s">
        <v>0</v>
      </c>
      <c r="Z736" s="110" t="s">
        <v>0</v>
      </c>
      <c r="AA736" s="110" t="s">
        <v>0</v>
      </c>
      <c r="AB736" s="109" t="s">
        <v>0</v>
      </c>
      <c r="AC736" s="110" t="s">
        <v>0</v>
      </c>
      <c r="AD736" s="110" t="s">
        <v>0</v>
      </c>
      <c r="AE736" s="110" t="s">
        <v>0</v>
      </c>
      <c r="AF736" s="155">
        <f t="shared" si="54"/>
        <v>0</v>
      </c>
      <c r="AG736" s="92"/>
      <c r="AH736" s="111">
        <v>30000</v>
      </c>
      <c r="AI736" s="111">
        <v>0</v>
      </c>
      <c r="AJ736" s="111">
        <v>0</v>
      </c>
      <c r="AK736" s="111">
        <f>SUM(Tableau8[[#This Row],[Terrain
(a)]:[Construction
(b)]])</f>
        <v>0</v>
      </c>
      <c r="AL736" s="95"/>
      <c r="AM736" s="147" t="s">
        <v>1513</v>
      </c>
      <c r="AN736" s="157" t="s">
        <v>421</v>
      </c>
      <c r="AO736" s="97">
        <v>40999</v>
      </c>
      <c r="AP736" s="158" t="s">
        <v>0</v>
      </c>
      <c r="AQ736" s="113" t="s">
        <v>0</v>
      </c>
      <c r="AR736" s="100"/>
      <c r="AS736" s="101"/>
      <c r="AT736" s="102"/>
      <c r="AU736" s="103"/>
      <c r="AV736" s="104"/>
      <c r="AW736" s="105"/>
      <c r="AX736" s="106"/>
      <c r="AY736" s="106"/>
      <c r="AZ736" s="106"/>
      <c r="BA736" s="106"/>
      <c r="BB736" s="103"/>
      <c r="BC736" s="106"/>
      <c r="BD736" s="106"/>
      <c r="BE736" s="106"/>
      <c r="BF736" s="106"/>
      <c r="BG736" s="106"/>
      <c r="BH736" s="106"/>
      <c r="BI736" s="106"/>
    </row>
    <row r="737" spans="1:61" ht="13.5" hidden="1" thickBot="1" x14ac:dyDescent="0.25">
      <c r="A737" s="82"/>
      <c r="B737" s="83"/>
      <c r="C737" s="153" t="s">
        <v>1501</v>
      </c>
      <c r="D737" s="153" t="s">
        <v>71</v>
      </c>
      <c r="E737" s="85" t="s">
        <v>1502</v>
      </c>
      <c r="F737" s="85" t="s">
        <v>1514</v>
      </c>
      <c r="G737" s="86">
        <v>18706</v>
      </c>
      <c r="H737" s="153" t="s">
        <v>218</v>
      </c>
      <c r="I737" s="157" t="s">
        <v>219</v>
      </c>
      <c r="J737" s="86">
        <v>10</v>
      </c>
      <c r="K737" s="154" t="s">
        <v>0</v>
      </c>
      <c r="L737" s="88"/>
      <c r="M737" s="89" t="s">
        <v>0</v>
      </c>
      <c r="N737" s="208" t="s">
        <v>0</v>
      </c>
      <c r="O737" s="208" t="s">
        <v>0</v>
      </c>
      <c r="P737" s="208" t="s">
        <v>0</v>
      </c>
      <c r="Q737" s="89" t="s">
        <v>0</v>
      </c>
      <c r="R737" s="108">
        <f>SUM(Tableau8[[#This Row],[Indicative
     /PPE]:[Autre]])</f>
        <v>0</v>
      </c>
      <c r="S737" s="110" t="s">
        <v>0</v>
      </c>
      <c r="T737" s="110" t="s">
        <v>0</v>
      </c>
      <c r="U737" s="110" t="s">
        <v>0</v>
      </c>
      <c r="V737" s="110" t="s">
        <v>0</v>
      </c>
      <c r="W737" s="110" t="s">
        <v>0</v>
      </c>
      <c r="X737" s="109">
        <f t="shared" si="53"/>
        <v>0</v>
      </c>
      <c r="Y737" s="110" t="s">
        <v>0</v>
      </c>
      <c r="Z737" s="110" t="s">
        <v>0</v>
      </c>
      <c r="AA737" s="110" t="s">
        <v>0</v>
      </c>
      <c r="AB737" s="109" t="s">
        <v>0</v>
      </c>
      <c r="AC737" s="110" t="s">
        <v>0</v>
      </c>
      <c r="AD737" s="110" t="s">
        <v>0</v>
      </c>
      <c r="AE737" s="110" t="s">
        <v>0</v>
      </c>
      <c r="AF737" s="155">
        <f t="shared" si="54"/>
        <v>0</v>
      </c>
      <c r="AG737" s="92"/>
      <c r="AH737" s="111">
        <v>29000</v>
      </c>
      <c r="AI737" s="111">
        <v>0</v>
      </c>
      <c r="AJ737" s="111">
        <v>0</v>
      </c>
      <c r="AK737" s="111">
        <f>SUM(Tableau8[[#This Row],[Terrain
(a)]:[Construction
(b)]])</f>
        <v>0</v>
      </c>
      <c r="AL737" s="95"/>
      <c r="AM737" s="147" t="s">
        <v>1515</v>
      </c>
      <c r="AN737" s="157" t="s">
        <v>421</v>
      </c>
      <c r="AO737" s="97">
        <v>41061</v>
      </c>
      <c r="AP737" s="158" t="s">
        <v>0</v>
      </c>
      <c r="AQ737" s="113" t="s">
        <v>0</v>
      </c>
      <c r="AR737" s="100"/>
      <c r="AS737" s="101"/>
      <c r="AT737" s="102"/>
      <c r="AU737" s="103"/>
      <c r="AV737" s="104"/>
      <c r="AW737" s="105"/>
      <c r="AX737" s="106"/>
      <c r="AY737" s="106"/>
      <c r="AZ737" s="106"/>
      <c r="BA737" s="106"/>
      <c r="BB737" s="103"/>
      <c r="BC737" s="106"/>
      <c r="BD737" s="106"/>
      <c r="BE737" s="106"/>
      <c r="BF737" s="106"/>
      <c r="BG737" s="106"/>
      <c r="BH737" s="106"/>
      <c r="BI737" s="106"/>
    </row>
    <row r="738" spans="1:61" ht="13.5" hidden="1" thickBot="1" x14ac:dyDescent="0.25">
      <c r="A738" s="82"/>
      <c r="B738" s="83"/>
      <c r="C738" s="153" t="s">
        <v>1501</v>
      </c>
      <c r="D738" s="153" t="s">
        <v>71</v>
      </c>
      <c r="E738" s="85" t="s">
        <v>1502</v>
      </c>
      <c r="F738" s="85" t="s">
        <v>1516</v>
      </c>
      <c r="G738" s="86">
        <v>18707</v>
      </c>
      <c r="H738" s="153" t="s">
        <v>218</v>
      </c>
      <c r="I738" s="157" t="s">
        <v>219</v>
      </c>
      <c r="J738" s="86">
        <v>11</v>
      </c>
      <c r="K738" s="154" t="s">
        <v>0</v>
      </c>
      <c r="L738" s="88"/>
      <c r="M738" s="89" t="s">
        <v>0</v>
      </c>
      <c r="N738" s="208" t="s">
        <v>0</v>
      </c>
      <c r="O738" s="208" t="s">
        <v>0</v>
      </c>
      <c r="P738" s="208" t="s">
        <v>0</v>
      </c>
      <c r="Q738" s="89" t="s">
        <v>0</v>
      </c>
      <c r="R738" s="108">
        <f>SUM(Tableau8[[#This Row],[Indicative
     /PPE]:[Autre]])</f>
        <v>0</v>
      </c>
      <c r="S738" s="110" t="s">
        <v>0</v>
      </c>
      <c r="T738" s="110" t="s">
        <v>0</v>
      </c>
      <c r="U738" s="110" t="s">
        <v>0</v>
      </c>
      <c r="V738" s="110" t="s">
        <v>0</v>
      </c>
      <c r="W738" s="110" t="s">
        <v>0</v>
      </c>
      <c r="X738" s="109">
        <f t="shared" si="53"/>
        <v>0</v>
      </c>
      <c r="Y738" s="110" t="s">
        <v>0</v>
      </c>
      <c r="Z738" s="110" t="s">
        <v>0</v>
      </c>
      <c r="AA738" s="110" t="s">
        <v>0</v>
      </c>
      <c r="AB738" s="109" t="s">
        <v>0</v>
      </c>
      <c r="AC738" s="110" t="s">
        <v>0</v>
      </c>
      <c r="AD738" s="110" t="s">
        <v>0</v>
      </c>
      <c r="AE738" s="110" t="s">
        <v>0</v>
      </c>
      <c r="AF738" s="155">
        <f t="shared" si="54"/>
        <v>0</v>
      </c>
      <c r="AG738" s="92"/>
      <c r="AH738" s="111">
        <v>29000</v>
      </c>
      <c r="AI738" s="111">
        <v>0</v>
      </c>
      <c r="AJ738" s="111">
        <v>0</v>
      </c>
      <c r="AK738" s="111">
        <f>SUM(Tableau8[[#This Row],[Terrain
(a)]:[Construction
(b)]])</f>
        <v>0</v>
      </c>
      <c r="AL738" s="95"/>
      <c r="AM738" s="147" t="s">
        <v>1517</v>
      </c>
      <c r="AN738" s="157" t="s">
        <v>421</v>
      </c>
      <c r="AO738" s="97">
        <v>40999</v>
      </c>
      <c r="AP738" s="158" t="s">
        <v>0</v>
      </c>
      <c r="AQ738" s="113" t="s">
        <v>0</v>
      </c>
      <c r="AR738" s="100"/>
      <c r="AS738" s="101"/>
      <c r="AT738" s="102"/>
      <c r="AU738" s="103"/>
      <c r="AV738" s="104"/>
      <c r="AW738" s="105"/>
      <c r="AX738" s="106"/>
      <c r="AY738" s="106"/>
      <c r="AZ738" s="106"/>
      <c r="BA738" s="106"/>
      <c r="BB738" s="103"/>
      <c r="BC738" s="106"/>
      <c r="BD738" s="106"/>
      <c r="BE738" s="106"/>
      <c r="BF738" s="106"/>
      <c r="BG738" s="106"/>
      <c r="BH738" s="106"/>
      <c r="BI738" s="106"/>
    </row>
    <row r="739" spans="1:61" ht="13.5" hidden="1" thickBot="1" x14ac:dyDescent="0.25">
      <c r="A739" s="82"/>
      <c r="B739" s="83"/>
      <c r="C739" s="153" t="s">
        <v>1501</v>
      </c>
      <c r="D739" s="153" t="s">
        <v>71</v>
      </c>
      <c r="E739" s="85" t="s">
        <v>1502</v>
      </c>
      <c r="F739" s="85" t="s">
        <v>1518</v>
      </c>
      <c r="G739" s="86">
        <v>18708</v>
      </c>
      <c r="H739" s="153" t="s">
        <v>218</v>
      </c>
      <c r="I739" s="157" t="s">
        <v>219</v>
      </c>
      <c r="J739" s="86">
        <v>12</v>
      </c>
      <c r="K739" s="154" t="s">
        <v>0</v>
      </c>
      <c r="L739" s="88"/>
      <c r="M739" s="89" t="s">
        <v>0</v>
      </c>
      <c r="N739" s="208" t="s">
        <v>0</v>
      </c>
      <c r="O739" s="208" t="s">
        <v>0</v>
      </c>
      <c r="P739" s="208" t="s">
        <v>0</v>
      </c>
      <c r="Q739" s="89" t="s">
        <v>0</v>
      </c>
      <c r="R739" s="108">
        <f>SUM(Tableau8[[#This Row],[Indicative
     /PPE]:[Autre]])</f>
        <v>0</v>
      </c>
      <c r="S739" s="110" t="s">
        <v>0</v>
      </c>
      <c r="T739" s="110" t="s">
        <v>0</v>
      </c>
      <c r="U739" s="110" t="s">
        <v>0</v>
      </c>
      <c r="V739" s="110" t="s">
        <v>0</v>
      </c>
      <c r="W739" s="110" t="s">
        <v>0</v>
      </c>
      <c r="X739" s="109">
        <f t="shared" si="53"/>
        <v>0</v>
      </c>
      <c r="Y739" s="110" t="s">
        <v>0</v>
      </c>
      <c r="Z739" s="110" t="s">
        <v>0</v>
      </c>
      <c r="AA739" s="110" t="s">
        <v>0</v>
      </c>
      <c r="AB739" s="109" t="s">
        <v>0</v>
      </c>
      <c r="AC739" s="110" t="s">
        <v>0</v>
      </c>
      <c r="AD739" s="110" t="s">
        <v>0</v>
      </c>
      <c r="AE739" s="110" t="s">
        <v>0</v>
      </c>
      <c r="AF739" s="155">
        <f t="shared" si="54"/>
        <v>0</v>
      </c>
      <c r="AG739" s="92"/>
      <c r="AH739" s="111">
        <v>29000</v>
      </c>
      <c r="AI739" s="111">
        <v>0</v>
      </c>
      <c r="AJ739" s="111">
        <v>0</v>
      </c>
      <c r="AK739" s="111">
        <f>SUM(Tableau8[[#This Row],[Terrain
(a)]:[Construction
(b)]])</f>
        <v>0</v>
      </c>
      <c r="AL739" s="95"/>
      <c r="AM739" s="147" t="s">
        <v>1519</v>
      </c>
      <c r="AN739" s="157" t="s">
        <v>421</v>
      </c>
      <c r="AO739" s="97">
        <v>40999</v>
      </c>
      <c r="AP739" s="158" t="s">
        <v>0</v>
      </c>
      <c r="AQ739" s="113" t="s">
        <v>0</v>
      </c>
      <c r="AR739" s="100"/>
      <c r="AS739" s="101"/>
      <c r="AT739" s="102"/>
      <c r="AU739" s="103"/>
      <c r="AV739" s="104"/>
      <c r="AW739" s="105"/>
      <c r="AX739" s="106"/>
      <c r="AY739" s="106"/>
      <c r="AZ739" s="106"/>
      <c r="BA739" s="106"/>
      <c r="BB739" s="103"/>
      <c r="BC739" s="106"/>
      <c r="BD739" s="106"/>
      <c r="BE739" s="106"/>
      <c r="BF739" s="106"/>
      <c r="BG739" s="106"/>
      <c r="BH739" s="106"/>
      <c r="BI739" s="106"/>
    </row>
    <row r="740" spans="1:61" ht="13.5" hidden="1" thickBot="1" x14ac:dyDescent="0.25">
      <c r="A740" s="82"/>
      <c r="B740" s="83"/>
      <c r="C740" s="153" t="s">
        <v>1501</v>
      </c>
      <c r="D740" s="153" t="s">
        <v>71</v>
      </c>
      <c r="E740" s="85" t="s">
        <v>1502</v>
      </c>
      <c r="F740" s="85" t="s">
        <v>1520</v>
      </c>
      <c r="G740" s="86">
        <v>18709</v>
      </c>
      <c r="H740" s="153" t="s">
        <v>218</v>
      </c>
      <c r="I740" s="157" t="s">
        <v>219</v>
      </c>
      <c r="J740" s="86">
        <v>13</v>
      </c>
      <c r="K740" s="154" t="s">
        <v>0</v>
      </c>
      <c r="L740" s="88"/>
      <c r="M740" s="89" t="s">
        <v>0</v>
      </c>
      <c r="N740" s="208" t="s">
        <v>0</v>
      </c>
      <c r="O740" s="208" t="s">
        <v>0</v>
      </c>
      <c r="P740" s="208" t="s">
        <v>0</v>
      </c>
      <c r="Q740" s="89" t="s">
        <v>0</v>
      </c>
      <c r="R740" s="108">
        <f>SUM(Tableau8[[#This Row],[Indicative
     /PPE]:[Autre]])</f>
        <v>0</v>
      </c>
      <c r="S740" s="110" t="s">
        <v>0</v>
      </c>
      <c r="T740" s="110" t="s">
        <v>0</v>
      </c>
      <c r="U740" s="110" t="s">
        <v>0</v>
      </c>
      <c r="V740" s="110" t="s">
        <v>0</v>
      </c>
      <c r="W740" s="110" t="s">
        <v>0</v>
      </c>
      <c r="X740" s="109">
        <f t="shared" si="53"/>
        <v>0</v>
      </c>
      <c r="Y740" s="110" t="s">
        <v>0</v>
      </c>
      <c r="Z740" s="110" t="s">
        <v>0</v>
      </c>
      <c r="AA740" s="110" t="s">
        <v>0</v>
      </c>
      <c r="AB740" s="109" t="s">
        <v>0</v>
      </c>
      <c r="AC740" s="110" t="s">
        <v>0</v>
      </c>
      <c r="AD740" s="110" t="s">
        <v>0</v>
      </c>
      <c r="AE740" s="110" t="s">
        <v>0</v>
      </c>
      <c r="AF740" s="155">
        <f t="shared" si="54"/>
        <v>0</v>
      </c>
      <c r="AG740" s="92"/>
      <c r="AH740" s="111">
        <v>29000</v>
      </c>
      <c r="AI740" s="111">
        <v>0</v>
      </c>
      <c r="AJ740" s="111">
        <v>0</v>
      </c>
      <c r="AK740" s="111">
        <f>SUM(Tableau8[[#This Row],[Terrain
(a)]:[Construction
(b)]])</f>
        <v>0</v>
      </c>
      <c r="AL740" s="95"/>
      <c r="AM740" s="147" t="s">
        <v>1519</v>
      </c>
      <c r="AN740" s="157" t="s">
        <v>421</v>
      </c>
      <c r="AO740" s="97">
        <v>40999</v>
      </c>
      <c r="AP740" s="158" t="s">
        <v>0</v>
      </c>
      <c r="AQ740" s="113" t="s">
        <v>0</v>
      </c>
      <c r="AR740" s="100"/>
      <c r="AS740" s="101"/>
      <c r="AT740" s="102"/>
      <c r="AU740" s="103"/>
      <c r="AV740" s="104"/>
      <c r="AW740" s="105"/>
      <c r="AX740" s="106"/>
      <c r="AY740" s="106"/>
      <c r="AZ740" s="106"/>
      <c r="BA740" s="106"/>
      <c r="BB740" s="103"/>
      <c r="BC740" s="106"/>
      <c r="BD740" s="106"/>
      <c r="BE740" s="106"/>
      <c r="BF740" s="106"/>
      <c r="BG740" s="106"/>
      <c r="BH740" s="106"/>
      <c r="BI740" s="106"/>
    </row>
    <row r="741" spans="1:61" ht="13.5" hidden="1" thickBot="1" x14ac:dyDescent="0.25">
      <c r="A741" s="82"/>
      <c r="B741" s="83"/>
      <c r="C741" s="153" t="s">
        <v>1501</v>
      </c>
      <c r="D741" s="153" t="s">
        <v>71</v>
      </c>
      <c r="E741" s="85" t="s">
        <v>1502</v>
      </c>
      <c r="F741" s="85" t="s">
        <v>1521</v>
      </c>
      <c r="G741" s="86">
        <v>18710</v>
      </c>
      <c r="H741" s="153" t="s">
        <v>218</v>
      </c>
      <c r="I741" s="157" t="s">
        <v>219</v>
      </c>
      <c r="J741" s="86">
        <v>14</v>
      </c>
      <c r="K741" s="154" t="s">
        <v>0</v>
      </c>
      <c r="L741" s="88"/>
      <c r="M741" s="89" t="s">
        <v>0</v>
      </c>
      <c r="N741" s="208" t="s">
        <v>0</v>
      </c>
      <c r="O741" s="208" t="s">
        <v>0</v>
      </c>
      <c r="P741" s="208" t="s">
        <v>0</v>
      </c>
      <c r="Q741" s="89" t="s">
        <v>0</v>
      </c>
      <c r="R741" s="108">
        <f>SUM(Tableau8[[#This Row],[Indicative
     /PPE]:[Autre]])</f>
        <v>0</v>
      </c>
      <c r="S741" s="110" t="s">
        <v>0</v>
      </c>
      <c r="T741" s="110" t="s">
        <v>0</v>
      </c>
      <c r="U741" s="110" t="s">
        <v>0</v>
      </c>
      <c r="V741" s="110" t="s">
        <v>0</v>
      </c>
      <c r="W741" s="110" t="s">
        <v>0</v>
      </c>
      <c r="X741" s="109">
        <f t="shared" si="53"/>
        <v>0</v>
      </c>
      <c r="Y741" s="110" t="s">
        <v>0</v>
      </c>
      <c r="Z741" s="110" t="s">
        <v>0</v>
      </c>
      <c r="AA741" s="110" t="s">
        <v>0</v>
      </c>
      <c r="AB741" s="109" t="s">
        <v>0</v>
      </c>
      <c r="AC741" s="110" t="s">
        <v>0</v>
      </c>
      <c r="AD741" s="110" t="s">
        <v>0</v>
      </c>
      <c r="AE741" s="110" t="s">
        <v>0</v>
      </c>
      <c r="AF741" s="155">
        <f t="shared" si="54"/>
        <v>0</v>
      </c>
      <c r="AG741" s="92"/>
      <c r="AH741" s="111">
        <v>29000</v>
      </c>
      <c r="AI741" s="111">
        <v>0</v>
      </c>
      <c r="AJ741" s="111">
        <v>0</v>
      </c>
      <c r="AK741" s="111">
        <f>SUM(Tableau8[[#This Row],[Terrain
(a)]:[Construction
(b)]])</f>
        <v>0</v>
      </c>
      <c r="AL741" s="95"/>
      <c r="AM741" s="147" t="s">
        <v>1522</v>
      </c>
      <c r="AN741" s="157" t="s">
        <v>421</v>
      </c>
      <c r="AO741" s="97">
        <v>41061</v>
      </c>
      <c r="AP741" s="158" t="s">
        <v>0</v>
      </c>
      <c r="AQ741" s="113" t="s">
        <v>0</v>
      </c>
      <c r="AR741" s="100"/>
      <c r="AS741" s="101"/>
      <c r="AT741" s="102"/>
      <c r="AU741" s="103"/>
      <c r="AV741" s="104"/>
      <c r="AW741" s="105"/>
      <c r="AX741" s="106"/>
      <c r="AY741" s="106"/>
      <c r="AZ741" s="106"/>
      <c r="BA741" s="106"/>
      <c r="BB741" s="103"/>
      <c r="BC741" s="106"/>
      <c r="BD741" s="106"/>
      <c r="BE741" s="106"/>
      <c r="BF741" s="106"/>
      <c r="BG741" s="106"/>
      <c r="BH741" s="106"/>
      <c r="BI741" s="106"/>
    </row>
    <row r="742" spans="1:61" ht="13.5" hidden="1" thickBot="1" x14ac:dyDescent="0.25">
      <c r="A742" s="82"/>
      <c r="B742" s="83"/>
      <c r="C742" s="153" t="s">
        <v>1501</v>
      </c>
      <c r="D742" s="153" t="s">
        <v>71</v>
      </c>
      <c r="E742" s="85" t="s">
        <v>1502</v>
      </c>
      <c r="F742" s="85" t="s">
        <v>1523</v>
      </c>
      <c r="G742" s="86">
        <v>18711</v>
      </c>
      <c r="H742" s="153" t="s">
        <v>218</v>
      </c>
      <c r="I742" s="157" t="s">
        <v>219</v>
      </c>
      <c r="J742" s="86">
        <v>15</v>
      </c>
      <c r="K742" s="154" t="s">
        <v>0</v>
      </c>
      <c r="L742" s="88"/>
      <c r="M742" s="89" t="s">
        <v>0</v>
      </c>
      <c r="N742" s="208" t="s">
        <v>0</v>
      </c>
      <c r="O742" s="208" t="s">
        <v>0</v>
      </c>
      <c r="P742" s="208" t="s">
        <v>0</v>
      </c>
      <c r="Q742" s="89" t="s">
        <v>0</v>
      </c>
      <c r="R742" s="108">
        <f>SUM(Tableau8[[#This Row],[Indicative
     /PPE]:[Autre]])</f>
        <v>0</v>
      </c>
      <c r="S742" s="110" t="s">
        <v>0</v>
      </c>
      <c r="T742" s="110" t="s">
        <v>0</v>
      </c>
      <c r="U742" s="110" t="s">
        <v>0</v>
      </c>
      <c r="V742" s="110" t="s">
        <v>0</v>
      </c>
      <c r="W742" s="110" t="s">
        <v>0</v>
      </c>
      <c r="X742" s="109">
        <f t="shared" si="53"/>
        <v>0</v>
      </c>
      <c r="Y742" s="110" t="s">
        <v>0</v>
      </c>
      <c r="Z742" s="110" t="s">
        <v>0</v>
      </c>
      <c r="AA742" s="110" t="s">
        <v>0</v>
      </c>
      <c r="AB742" s="109" t="s">
        <v>0</v>
      </c>
      <c r="AC742" s="110" t="s">
        <v>0</v>
      </c>
      <c r="AD742" s="110" t="s">
        <v>0</v>
      </c>
      <c r="AE742" s="110" t="s">
        <v>0</v>
      </c>
      <c r="AF742" s="155">
        <f t="shared" si="54"/>
        <v>0</v>
      </c>
      <c r="AG742" s="92"/>
      <c r="AH742" s="111">
        <v>29000</v>
      </c>
      <c r="AI742" s="111">
        <v>0</v>
      </c>
      <c r="AJ742" s="111">
        <v>0</v>
      </c>
      <c r="AK742" s="111">
        <f>SUM(Tableau8[[#This Row],[Terrain
(a)]:[Construction
(b)]])</f>
        <v>0</v>
      </c>
      <c r="AL742" s="95"/>
      <c r="AM742" s="147" t="s">
        <v>1522</v>
      </c>
      <c r="AN742" s="157" t="s">
        <v>421</v>
      </c>
      <c r="AO742" s="97">
        <v>41061</v>
      </c>
      <c r="AP742" s="158" t="s">
        <v>0</v>
      </c>
      <c r="AQ742" s="113" t="s">
        <v>0</v>
      </c>
      <c r="AR742" s="100"/>
      <c r="AS742" s="101"/>
      <c r="AT742" s="102"/>
      <c r="AU742" s="103"/>
      <c r="AV742" s="104"/>
      <c r="AW742" s="105"/>
      <c r="AX742" s="106"/>
      <c r="AY742" s="106"/>
      <c r="AZ742" s="106"/>
      <c r="BA742" s="106"/>
      <c r="BB742" s="103"/>
      <c r="BC742" s="106"/>
      <c r="BD742" s="106"/>
      <c r="BE742" s="106"/>
      <c r="BF742" s="106"/>
      <c r="BG742" s="106"/>
      <c r="BH742" s="106"/>
      <c r="BI742" s="106"/>
    </row>
    <row r="743" spans="1:61" ht="13.5" hidden="1" thickBot="1" x14ac:dyDescent="0.25">
      <c r="A743" s="82"/>
      <c r="B743" s="83"/>
      <c r="C743" s="153" t="s">
        <v>1501</v>
      </c>
      <c r="D743" s="153" t="s">
        <v>71</v>
      </c>
      <c r="E743" s="85" t="s">
        <v>1502</v>
      </c>
      <c r="F743" s="85" t="s">
        <v>1524</v>
      </c>
      <c r="G743" s="86">
        <v>18712</v>
      </c>
      <c r="H743" s="153" t="s">
        <v>1525</v>
      </c>
      <c r="I743" s="157" t="s">
        <v>219</v>
      </c>
      <c r="J743" s="86">
        <v>16</v>
      </c>
      <c r="K743" s="154" t="s">
        <v>0</v>
      </c>
      <c r="L743" s="88"/>
      <c r="M743" s="89" t="s">
        <v>0</v>
      </c>
      <c r="N743" s="208" t="s">
        <v>0</v>
      </c>
      <c r="O743" s="208" t="s">
        <v>0</v>
      </c>
      <c r="P743" s="208" t="s">
        <v>0</v>
      </c>
      <c r="Q743" s="89" t="s">
        <v>0</v>
      </c>
      <c r="R743" s="108">
        <f>SUM(Tableau8[[#This Row],[Indicative
     /PPE]:[Autre]])</f>
        <v>0</v>
      </c>
      <c r="S743" s="110" t="s">
        <v>0</v>
      </c>
      <c r="T743" s="110" t="s">
        <v>0</v>
      </c>
      <c r="U743" s="110" t="s">
        <v>0</v>
      </c>
      <c r="V743" s="110" t="s">
        <v>0</v>
      </c>
      <c r="W743" s="110" t="s">
        <v>0</v>
      </c>
      <c r="X743" s="109">
        <f t="shared" si="53"/>
        <v>0</v>
      </c>
      <c r="Y743" s="110" t="s">
        <v>0</v>
      </c>
      <c r="Z743" s="110" t="s">
        <v>0</v>
      </c>
      <c r="AA743" s="110" t="s">
        <v>0</v>
      </c>
      <c r="AB743" s="109" t="s">
        <v>0</v>
      </c>
      <c r="AC743" s="110" t="s">
        <v>0</v>
      </c>
      <c r="AD743" s="110" t="s">
        <v>0</v>
      </c>
      <c r="AE743" s="110" t="s">
        <v>0</v>
      </c>
      <c r="AF743" s="155">
        <f t="shared" si="54"/>
        <v>0</v>
      </c>
      <c r="AG743" s="92"/>
      <c r="AH743" s="111">
        <v>42000</v>
      </c>
      <c r="AI743" s="111">
        <v>0</v>
      </c>
      <c r="AJ743" s="111">
        <v>0</v>
      </c>
      <c r="AK743" s="111">
        <f>SUM(Tableau8[[#This Row],[Terrain
(a)]:[Construction
(b)]])</f>
        <v>0</v>
      </c>
      <c r="AL743" s="95"/>
      <c r="AM743" s="147" t="s">
        <v>1526</v>
      </c>
      <c r="AN743" s="157" t="s">
        <v>421</v>
      </c>
      <c r="AO743" s="97">
        <v>40999</v>
      </c>
      <c r="AP743" s="158" t="s">
        <v>0</v>
      </c>
      <c r="AQ743" s="113" t="s">
        <v>0</v>
      </c>
      <c r="AR743" s="100"/>
      <c r="AS743" s="101"/>
      <c r="AT743" s="102"/>
      <c r="AU743" s="103"/>
      <c r="AV743" s="104"/>
      <c r="AW743" s="105"/>
      <c r="AX743" s="106"/>
      <c r="AY743" s="106"/>
      <c r="AZ743" s="106"/>
      <c r="BA743" s="106"/>
      <c r="BB743" s="103"/>
      <c r="BC743" s="106"/>
      <c r="BD743" s="106"/>
      <c r="BE743" s="106"/>
      <c r="BF743" s="106"/>
      <c r="BG743" s="106"/>
      <c r="BH743" s="106"/>
      <c r="BI743" s="106"/>
    </row>
    <row r="744" spans="1:61" ht="13.5" hidden="1" thickBot="1" x14ac:dyDescent="0.25">
      <c r="A744" s="82"/>
      <c r="B744" s="83"/>
      <c r="C744" s="153" t="s">
        <v>1501</v>
      </c>
      <c r="D744" s="153" t="s">
        <v>71</v>
      </c>
      <c r="E744" s="85" t="s">
        <v>1502</v>
      </c>
      <c r="F744" s="85" t="s">
        <v>1527</v>
      </c>
      <c r="G744" s="86">
        <v>18713</v>
      </c>
      <c r="H744" s="153" t="s">
        <v>1525</v>
      </c>
      <c r="I744" s="157" t="s">
        <v>219</v>
      </c>
      <c r="J744" s="86">
        <v>17</v>
      </c>
      <c r="K744" s="154" t="s">
        <v>0</v>
      </c>
      <c r="L744" s="88"/>
      <c r="M744" s="89" t="s">
        <v>0</v>
      </c>
      <c r="N744" s="208" t="s">
        <v>0</v>
      </c>
      <c r="O744" s="208" t="s">
        <v>0</v>
      </c>
      <c r="P744" s="208" t="s">
        <v>0</v>
      </c>
      <c r="Q744" s="89" t="s">
        <v>0</v>
      </c>
      <c r="R744" s="108">
        <f>SUM(Tableau8[[#This Row],[Indicative
     /PPE]:[Autre]])</f>
        <v>0</v>
      </c>
      <c r="S744" s="110" t="s">
        <v>0</v>
      </c>
      <c r="T744" s="110" t="s">
        <v>0</v>
      </c>
      <c r="U744" s="110" t="s">
        <v>0</v>
      </c>
      <c r="V744" s="110" t="s">
        <v>0</v>
      </c>
      <c r="W744" s="110" t="s">
        <v>0</v>
      </c>
      <c r="X744" s="109">
        <f t="shared" si="53"/>
        <v>0</v>
      </c>
      <c r="Y744" s="110" t="s">
        <v>0</v>
      </c>
      <c r="Z744" s="110" t="s">
        <v>0</v>
      </c>
      <c r="AA744" s="110" t="s">
        <v>0</v>
      </c>
      <c r="AB744" s="109" t="s">
        <v>0</v>
      </c>
      <c r="AC744" s="110" t="s">
        <v>0</v>
      </c>
      <c r="AD744" s="110" t="s">
        <v>0</v>
      </c>
      <c r="AE744" s="110" t="s">
        <v>0</v>
      </c>
      <c r="AF744" s="155">
        <f t="shared" si="54"/>
        <v>0</v>
      </c>
      <c r="AG744" s="92"/>
      <c r="AH744" s="111">
        <v>42000</v>
      </c>
      <c r="AI744" s="111">
        <v>0</v>
      </c>
      <c r="AJ744" s="111">
        <v>0</v>
      </c>
      <c r="AK744" s="111">
        <f>SUM(Tableau8[[#This Row],[Terrain
(a)]:[Construction
(b)]])</f>
        <v>0</v>
      </c>
      <c r="AL744" s="95"/>
      <c r="AM744" s="147" t="s">
        <v>1476</v>
      </c>
      <c r="AN744" s="157" t="s">
        <v>421</v>
      </c>
      <c r="AO744" s="97">
        <v>41182</v>
      </c>
      <c r="AP744" s="158" t="s">
        <v>0</v>
      </c>
      <c r="AQ744" s="113" t="s">
        <v>0</v>
      </c>
      <c r="AR744" s="100"/>
      <c r="AS744" s="101"/>
      <c r="AT744" s="102"/>
      <c r="AU744" s="103"/>
      <c r="AV744" s="104"/>
      <c r="AW744" s="105"/>
      <c r="AX744" s="106"/>
      <c r="AY744" s="106"/>
      <c r="AZ744" s="106"/>
      <c r="BA744" s="106"/>
      <c r="BB744" s="103"/>
      <c r="BC744" s="106"/>
      <c r="BD744" s="106"/>
      <c r="BE744" s="106"/>
      <c r="BF744" s="106"/>
      <c r="BG744" s="106"/>
      <c r="BH744" s="106"/>
      <c r="BI744" s="106"/>
    </row>
    <row r="745" spans="1:61" ht="13.5" hidden="1" thickBot="1" x14ac:dyDescent="0.25">
      <c r="A745" s="82"/>
      <c r="B745" s="83"/>
      <c r="C745" s="153" t="s">
        <v>1501</v>
      </c>
      <c r="D745" s="153" t="s">
        <v>71</v>
      </c>
      <c r="E745" s="85" t="s">
        <v>1502</v>
      </c>
      <c r="F745" s="85" t="s">
        <v>1528</v>
      </c>
      <c r="G745" s="86">
        <v>18714</v>
      </c>
      <c r="H745" s="153" t="s">
        <v>1525</v>
      </c>
      <c r="I745" s="157" t="s">
        <v>219</v>
      </c>
      <c r="J745" s="86">
        <v>18</v>
      </c>
      <c r="K745" s="154" t="s">
        <v>0</v>
      </c>
      <c r="L745" s="88"/>
      <c r="M745" s="89" t="s">
        <v>0</v>
      </c>
      <c r="N745" s="208" t="s">
        <v>0</v>
      </c>
      <c r="O745" s="208" t="s">
        <v>0</v>
      </c>
      <c r="P745" s="208" t="s">
        <v>0</v>
      </c>
      <c r="Q745" s="89" t="s">
        <v>0</v>
      </c>
      <c r="R745" s="108">
        <f>SUM(Tableau8[[#This Row],[Indicative
     /PPE]:[Autre]])</f>
        <v>0</v>
      </c>
      <c r="S745" s="110" t="s">
        <v>0</v>
      </c>
      <c r="T745" s="110" t="s">
        <v>0</v>
      </c>
      <c r="U745" s="110" t="s">
        <v>0</v>
      </c>
      <c r="V745" s="110" t="s">
        <v>0</v>
      </c>
      <c r="W745" s="110" t="s">
        <v>0</v>
      </c>
      <c r="X745" s="109">
        <f t="shared" si="53"/>
        <v>0</v>
      </c>
      <c r="Y745" s="110" t="s">
        <v>0</v>
      </c>
      <c r="Z745" s="110" t="s">
        <v>0</v>
      </c>
      <c r="AA745" s="110" t="s">
        <v>0</v>
      </c>
      <c r="AB745" s="109" t="s">
        <v>0</v>
      </c>
      <c r="AC745" s="110" t="s">
        <v>0</v>
      </c>
      <c r="AD745" s="110" t="s">
        <v>0</v>
      </c>
      <c r="AE745" s="110" t="s">
        <v>0</v>
      </c>
      <c r="AF745" s="155">
        <f t="shared" si="54"/>
        <v>0</v>
      </c>
      <c r="AG745" s="92"/>
      <c r="AH745" s="111">
        <v>42000</v>
      </c>
      <c r="AI745" s="111">
        <v>0</v>
      </c>
      <c r="AJ745" s="111">
        <v>0</v>
      </c>
      <c r="AK745" s="111">
        <f>SUM(Tableau8[[#This Row],[Terrain
(a)]:[Construction
(b)]])</f>
        <v>0</v>
      </c>
      <c r="AL745" s="95"/>
      <c r="AM745" s="147" t="s">
        <v>1529</v>
      </c>
      <c r="AN745" s="157" t="s">
        <v>421</v>
      </c>
      <c r="AO745" s="97">
        <v>41153</v>
      </c>
      <c r="AP745" s="158" t="s">
        <v>0</v>
      </c>
      <c r="AQ745" s="113" t="s">
        <v>0</v>
      </c>
      <c r="AR745" s="100"/>
      <c r="AS745" s="101"/>
      <c r="AT745" s="102"/>
      <c r="AU745" s="103"/>
      <c r="AV745" s="104"/>
      <c r="AW745" s="105"/>
      <c r="AX745" s="106"/>
      <c r="AY745" s="106"/>
      <c r="AZ745" s="106"/>
      <c r="BA745" s="106"/>
      <c r="BB745" s="103"/>
      <c r="BC745" s="106"/>
      <c r="BD745" s="106"/>
      <c r="BE745" s="106"/>
      <c r="BF745" s="106"/>
      <c r="BG745" s="106"/>
      <c r="BH745" s="106"/>
      <c r="BI745" s="106"/>
    </row>
    <row r="746" spans="1:61" ht="13.5" hidden="1" thickBot="1" x14ac:dyDescent="0.25">
      <c r="A746" s="82"/>
      <c r="B746" s="83"/>
      <c r="C746" s="153" t="s">
        <v>1501</v>
      </c>
      <c r="D746" s="153" t="s">
        <v>71</v>
      </c>
      <c r="E746" s="85" t="s">
        <v>1502</v>
      </c>
      <c r="F746" s="85" t="s">
        <v>1530</v>
      </c>
      <c r="G746" s="86">
        <v>18715</v>
      </c>
      <c r="H746" s="153" t="s">
        <v>1525</v>
      </c>
      <c r="I746" s="157" t="s">
        <v>219</v>
      </c>
      <c r="J746" s="86">
        <v>19</v>
      </c>
      <c r="K746" s="154" t="s">
        <v>0</v>
      </c>
      <c r="L746" s="88"/>
      <c r="M746" s="89" t="s">
        <v>0</v>
      </c>
      <c r="N746" s="208" t="s">
        <v>0</v>
      </c>
      <c r="O746" s="208" t="s">
        <v>0</v>
      </c>
      <c r="P746" s="208" t="s">
        <v>0</v>
      </c>
      <c r="Q746" s="89" t="s">
        <v>0</v>
      </c>
      <c r="R746" s="108">
        <f>SUM(Tableau8[[#This Row],[Indicative
     /PPE]:[Autre]])</f>
        <v>0</v>
      </c>
      <c r="S746" s="110" t="s">
        <v>0</v>
      </c>
      <c r="T746" s="110" t="s">
        <v>0</v>
      </c>
      <c r="U746" s="110" t="s">
        <v>0</v>
      </c>
      <c r="V746" s="110" t="s">
        <v>0</v>
      </c>
      <c r="W746" s="110" t="s">
        <v>0</v>
      </c>
      <c r="X746" s="109">
        <f t="shared" si="53"/>
        <v>0</v>
      </c>
      <c r="Y746" s="110" t="s">
        <v>0</v>
      </c>
      <c r="Z746" s="110" t="s">
        <v>0</v>
      </c>
      <c r="AA746" s="110" t="s">
        <v>0</v>
      </c>
      <c r="AB746" s="109" t="s">
        <v>0</v>
      </c>
      <c r="AC746" s="110" t="s">
        <v>0</v>
      </c>
      <c r="AD746" s="110" t="s">
        <v>0</v>
      </c>
      <c r="AE746" s="110" t="s">
        <v>0</v>
      </c>
      <c r="AF746" s="155">
        <f t="shared" si="54"/>
        <v>0</v>
      </c>
      <c r="AG746" s="92"/>
      <c r="AH746" s="111">
        <v>42000</v>
      </c>
      <c r="AI746" s="111">
        <v>0</v>
      </c>
      <c r="AJ746" s="111">
        <v>0</v>
      </c>
      <c r="AK746" s="111">
        <f>SUM(Tableau8[[#This Row],[Terrain
(a)]:[Construction
(b)]])</f>
        <v>0</v>
      </c>
      <c r="AL746" s="95"/>
      <c r="AM746" s="147" t="s">
        <v>1531</v>
      </c>
      <c r="AN746" s="157" t="s">
        <v>421</v>
      </c>
      <c r="AO746" s="97">
        <v>41090</v>
      </c>
      <c r="AP746" s="158" t="s">
        <v>0</v>
      </c>
      <c r="AQ746" s="113" t="s">
        <v>0</v>
      </c>
      <c r="AR746" s="100"/>
      <c r="AS746" s="101"/>
      <c r="AT746" s="102"/>
      <c r="AU746" s="103"/>
      <c r="AV746" s="104"/>
      <c r="AW746" s="105"/>
      <c r="AX746" s="106"/>
      <c r="AY746" s="106"/>
      <c r="AZ746" s="106"/>
      <c r="BA746" s="106"/>
      <c r="BB746" s="103"/>
      <c r="BC746" s="106"/>
      <c r="BD746" s="106"/>
      <c r="BE746" s="106"/>
      <c r="BF746" s="106"/>
      <c r="BG746" s="106"/>
      <c r="BH746" s="106"/>
      <c r="BI746" s="106"/>
    </row>
    <row r="747" spans="1:61" ht="13.5" hidden="1" thickBot="1" x14ac:dyDescent="0.25">
      <c r="A747" s="82"/>
      <c r="B747" s="83"/>
      <c r="C747" s="153" t="s">
        <v>1501</v>
      </c>
      <c r="D747" s="153" t="s">
        <v>71</v>
      </c>
      <c r="E747" s="85" t="s">
        <v>1502</v>
      </c>
      <c r="F747" s="85" t="s">
        <v>1532</v>
      </c>
      <c r="G747" s="86">
        <v>18716</v>
      </c>
      <c r="H747" s="153" t="s">
        <v>1525</v>
      </c>
      <c r="I747" s="157" t="s">
        <v>219</v>
      </c>
      <c r="J747" s="86">
        <v>20</v>
      </c>
      <c r="K747" s="154" t="s">
        <v>0</v>
      </c>
      <c r="L747" s="88"/>
      <c r="M747" s="89" t="s">
        <v>0</v>
      </c>
      <c r="N747" s="208" t="s">
        <v>0</v>
      </c>
      <c r="O747" s="208" t="s">
        <v>0</v>
      </c>
      <c r="P747" s="208" t="s">
        <v>0</v>
      </c>
      <c r="Q747" s="89" t="s">
        <v>0</v>
      </c>
      <c r="R747" s="108">
        <f>SUM(Tableau8[[#This Row],[Indicative
     /PPE]:[Autre]])</f>
        <v>0</v>
      </c>
      <c r="S747" s="110" t="s">
        <v>0</v>
      </c>
      <c r="T747" s="110" t="s">
        <v>0</v>
      </c>
      <c r="U747" s="110" t="s">
        <v>0</v>
      </c>
      <c r="V747" s="110" t="s">
        <v>0</v>
      </c>
      <c r="W747" s="110" t="s">
        <v>0</v>
      </c>
      <c r="X747" s="109">
        <f t="shared" si="53"/>
        <v>0</v>
      </c>
      <c r="Y747" s="110" t="s">
        <v>0</v>
      </c>
      <c r="Z747" s="110" t="s">
        <v>0</v>
      </c>
      <c r="AA747" s="110" t="s">
        <v>0</v>
      </c>
      <c r="AB747" s="109" t="s">
        <v>0</v>
      </c>
      <c r="AC747" s="110" t="s">
        <v>0</v>
      </c>
      <c r="AD747" s="110" t="s">
        <v>0</v>
      </c>
      <c r="AE747" s="110" t="s">
        <v>0</v>
      </c>
      <c r="AF747" s="155">
        <f t="shared" si="54"/>
        <v>0</v>
      </c>
      <c r="AG747" s="92"/>
      <c r="AH747" s="111">
        <v>42000</v>
      </c>
      <c r="AI747" s="111">
        <v>0</v>
      </c>
      <c r="AJ747" s="111">
        <v>0</v>
      </c>
      <c r="AK747" s="111">
        <f>SUM(Tableau8[[#This Row],[Terrain
(a)]:[Construction
(b)]])</f>
        <v>0</v>
      </c>
      <c r="AL747" s="95"/>
      <c r="AM747" s="147" t="s">
        <v>1467</v>
      </c>
      <c r="AN747" s="157" t="s">
        <v>421</v>
      </c>
      <c r="AO747" s="97">
        <v>41182</v>
      </c>
      <c r="AP747" s="158" t="s">
        <v>0</v>
      </c>
      <c r="AQ747" s="113" t="s">
        <v>0</v>
      </c>
      <c r="AR747" s="100"/>
      <c r="AS747" s="101"/>
      <c r="AT747" s="102"/>
      <c r="AU747" s="103"/>
      <c r="AV747" s="104"/>
      <c r="AW747" s="105"/>
      <c r="AX747" s="106"/>
      <c r="AY747" s="106"/>
      <c r="AZ747" s="106"/>
      <c r="BA747" s="106"/>
      <c r="BB747" s="103"/>
      <c r="BC747" s="106"/>
      <c r="BD747" s="106"/>
      <c r="BE747" s="106"/>
      <c r="BF747" s="106"/>
      <c r="BG747" s="106"/>
      <c r="BH747" s="106"/>
      <c r="BI747" s="106"/>
    </row>
    <row r="748" spans="1:61" ht="13.5" hidden="1" thickBot="1" x14ac:dyDescent="0.25">
      <c r="A748" s="82"/>
      <c r="B748" s="83"/>
      <c r="C748" s="153" t="s">
        <v>1501</v>
      </c>
      <c r="D748" s="153" t="s">
        <v>71</v>
      </c>
      <c r="E748" s="85" t="s">
        <v>1502</v>
      </c>
      <c r="F748" s="85" t="s">
        <v>1533</v>
      </c>
      <c r="G748" s="86">
        <v>18717</v>
      </c>
      <c r="H748" s="153" t="s">
        <v>1525</v>
      </c>
      <c r="I748" s="157" t="s">
        <v>219</v>
      </c>
      <c r="J748" s="86">
        <v>21</v>
      </c>
      <c r="K748" s="154" t="s">
        <v>0</v>
      </c>
      <c r="L748" s="88"/>
      <c r="M748" s="89" t="s">
        <v>0</v>
      </c>
      <c r="N748" s="208" t="s">
        <v>0</v>
      </c>
      <c r="O748" s="208" t="s">
        <v>0</v>
      </c>
      <c r="P748" s="208" t="s">
        <v>0</v>
      </c>
      <c r="Q748" s="89" t="s">
        <v>0</v>
      </c>
      <c r="R748" s="108">
        <f>SUM(Tableau8[[#This Row],[Indicative
     /PPE]:[Autre]])</f>
        <v>0</v>
      </c>
      <c r="S748" s="110" t="s">
        <v>0</v>
      </c>
      <c r="T748" s="110" t="s">
        <v>0</v>
      </c>
      <c r="U748" s="110" t="s">
        <v>0</v>
      </c>
      <c r="V748" s="110" t="s">
        <v>0</v>
      </c>
      <c r="W748" s="110" t="s">
        <v>0</v>
      </c>
      <c r="X748" s="109">
        <f t="shared" si="53"/>
        <v>0</v>
      </c>
      <c r="Y748" s="110" t="s">
        <v>0</v>
      </c>
      <c r="Z748" s="110" t="s">
        <v>0</v>
      </c>
      <c r="AA748" s="110" t="s">
        <v>0</v>
      </c>
      <c r="AB748" s="109" t="s">
        <v>0</v>
      </c>
      <c r="AC748" s="110" t="s">
        <v>0</v>
      </c>
      <c r="AD748" s="110" t="s">
        <v>0</v>
      </c>
      <c r="AE748" s="110" t="s">
        <v>0</v>
      </c>
      <c r="AF748" s="155">
        <f t="shared" si="54"/>
        <v>0</v>
      </c>
      <c r="AG748" s="92"/>
      <c r="AH748" s="111">
        <v>42000</v>
      </c>
      <c r="AI748" s="111">
        <v>0</v>
      </c>
      <c r="AJ748" s="111">
        <v>0</v>
      </c>
      <c r="AK748" s="111">
        <f>SUM(Tableau8[[#This Row],[Terrain
(a)]:[Construction
(b)]])</f>
        <v>0</v>
      </c>
      <c r="AL748" s="95"/>
      <c r="AM748" s="147" t="s">
        <v>1497</v>
      </c>
      <c r="AN748" s="157" t="s">
        <v>421</v>
      </c>
      <c r="AO748" s="97">
        <v>41182</v>
      </c>
      <c r="AP748" s="158" t="s">
        <v>0</v>
      </c>
      <c r="AQ748" s="113" t="s">
        <v>0</v>
      </c>
      <c r="AR748" s="100"/>
      <c r="AS748" s="101"/>
      <c r="AT748" s="102"/>
      <c r="AU748" s="103"/>
      <c r="AV748" s="104"/>
      <c r="AW748" s="105"/>
      <c r="AX748" s="106"/>
      <c r="AY748" s="106"/>
      <c r="AZ748" s="106"/>
      <c r="BA748" s="106"/>
      <c r="BB748" s="103"/>
      <c r="BC748" s="106"/>
      <c r="BD748" s="106"/>
      <c r="BE748" s="106"/>
      <c r="BF748" s="106"/>
      <c r="BG748" s="106"/>
      <c r="BH748" s="106"/>
      <c r="BI748" s="106"/>
    </row>
    <row r="749" spans="1:61" ht="13.5" hidden="1" thickBot="1" x14ac:dyDescent="0.25">
      <c r="A749" s="82"/>
      <c r="B749" s="83"/>
      <c r="C749" s="153" t="s">
        <v>1501</v>
      </c>
      <c r="D749" s="153" t="s">
        <v>71</v>
      </c>
      <c r="E749" s="85" t="s">
        <v>1502</v>
      </c>
      <c r="F749" s="85" t="s">
        <v>1534</v>
      </c>
      <c r="G749" s="86">
        <v>18718</v>
      </c>
      <c r="H749" s="153" t="s">
        <v>1535</v>
      </c>
      <c r="I749" s="157" t="s">
        <v>219</v>
      </c>
      <c r="J749" s="86">
        <v>22</v>
      </c>
      <c r="K749" s="154" t="s">
        <v>0</v>
      </c>
      <c r="L749" s="88"/>
      <c r="M749" s="89" t="s">
        <v>0</v>
      </c>
      <c r="N749" s="208" t="s">
        <v>0</v>
      </c>
      <c r="O749" s="208" t="s">
        <v>0</v>
      </c>
      <c r="P749" s="208" t="s">
        <v>0</v>
      </c>
      <c r="Q749" s="89" t="s">
        <v>0</v>
      </c>
      <c r="R749" s="108">
        <f>SUM(Tableau8[[#This Row],[Indicative
     /PPE]:[Autre]])</f>
        <v>0</v>
      </c>
      <c r="S749" s="110" t="s">
        <v>0</v>
      </c>
      <c r="T749" s="110" t="s">
        <v>0</v>
      </c>
      <c r="U749" s="110" t="s">
        <v>0</v>
      </c>
      <c r="V749" s="110" t="s">
        <v>0</v>
      </c>
      <c r="W749" s="110" t="s">
        <v>0</v>
      </c>
      <c r="X749" s="109">
        <f t="shared" si="53"/>
        <v>0</v>
      </c>
      <c r="Y749" s="110" t="s">
        <v>0</v>
      </c>
      <c r="Z749" s="110" t="s">
        <v>0</v>
      </c>
      <c r="AA749" s="110" t="s">
        <v>0</v>
      </c>
      <c r="AB749" s="109" t="s">
        <v>0</v>
      </c>
      <c r="AC749" s="110" t="s">
        <v>0</v>
      </c>
      <c r="AD749" s="110" t="s">
        <v>0</v>
      </c>
      <c r="AE749" s="110" t="s">
        <v>0</v>
      </c>
      <c r="AF749" s="155">
        <f t="shared" si="54"/>
        <v>0</v>
      </c>
      <c r="AG749" s="92"/>
      <c r="AH749" s="111">
        <v>50000</v>
      </c>
      <c r="AI749" s="111">
        <v>0</v>
      </c>
      <c r="AJ749" s="111">
        <v>0</v>
      </c>
      <c r="AK749" s="111">
        <f>SUM(Tableau8[[#This Row],[Terrain
(a)]:[Construction
(b)]])</f>
        <v>0</v>
      </c>
      <c r="AL749" s="95"/>
      <c r="AM749" s="147" t="s">
        <v>1479</v>
      </c>
      <c r="AN749" s="157" t="s">
        <v>421</v>
      </c>
      <c r="AO749" s="97">
        <v>41455</v>
      </c>
      <c r="AP749" s="158" t="s">
        <v>0</v>
      </c>
      <c r="AQ749" s="113" t="s">
        <v>0</v>
      </c>
      <c r="AR749" s="100"/>
      <c r="AS749" s="101"/>
      <c r="AT749" s="102"/>
      <c r="AU749" s="103"/>
      <c r="AV749" s="104"/>
      <c r="AW749" s="105"/>
      <c r="AX749" s="106"/>
      <c r="AY749" s="106"/>
      <c r="AZ749" s="106"/>
      <c r="BA749" s="106"/>
      <c r="BB749" s="103"/>
      <c r="BC749" s="106"/>
      <c r="BD749" s="106"/>
      <c r="BE749" s="106"/>
      <c r="BF749" s="106"/>
      <c r="BG749" s="106"/>
      <c r="BH749" s="106"/>
      <c r="BI749" s="106"/>
    </row>
    <row r="750" spans="1:61" ht="13.5" hidden="1" thickBot="1" x14ac:dyDescent="0.25">
      <c r="A750" s="82"/>
      <c r="B750" s="83"/>
      <c r="C750" s="153" t="s">
        <v>1501</v>
      </c>
      <c r="D750" s="153" t="s">
        <v>71</v>
      </c>
      <c r="E750" s="85" t="s">
        <v>1502</v>
      </c>
      <c r="F750" s="85" t="s">
        <v>1536</v>
      </c>
      <c r="G750" s="86">
        <v>18719</v>
      </c>
      <c r="H750" s="153" t="s">
        <v>218</v>
      </c>
      <c r="I750" s="157" t="s">
        <v>219</v>
      </c>
      <c r="J750" s="86">
        <v>23</v>
      </c>
      <c r="K750" s="154" t="s">
        <v>0</v>
      </c>
      <c r="L750" s="88"/>
      <c r="M750" s="89" t="s">
        <v>0</v>
      </c>
      <c r="N750" s="208" t="s">
        <v>0</v>
      </c>
      <c r="O750" s="208" t="s">
        <v>0</v>
      </c>
      <c r="P750" s="208" t="s">
        <v>0</v>
      </c>
      <c r="Q750" s="89" t="s">
        <v>0</v>
      </c>
      <c r="R750" s="108">
        <f>SUM(Tableau8[[#This Row],[Indicative
     /PPE]:[Autre]])</f>
        <v>0</v>
      </c>
      <c r="S750" s="110" t="s">
        <v>0</v>
      </c>
      <c r="T750" s="110" t="s">
        <v>0</v>
      </c>
      <c r="U750" s="110" t="s">
        <v>0</v>
      </c>
      <c r="V750" s="110" t="s">
        <v>0</v>
      </c>
      <c r="W750" s="110" t="s">
        <v>0</v>
      </c>
      <c r="X750" s="109">
        <f t="shared" si="53"/>
        <v>0</v>
      </c>
      <c r="Y750" s="110" t="s">
        <v>0</v>
      </c>
      <c r="Z750" s="110" t="s">
        <v>0</v>
      </c>
      <c r="AA750" s="110" t="s">
        <v>0</v>
      </c>
      <c r="AB750" s="109" t="s">
        <v>0</v>
      </c>
      <c r="AC750" s="110" t="s">
        <v>0</v>
      </c>
      <c r="AD750" s="110" t="s">
        <v>0</v>
      </c>
      <c r="AE750" s="110" t="s">
        <v>0</v>
      </c>
      <c r="AF750" s="155">
        <f t="shared" si="54"/>
        <v>0</v>
      </c>
      <c r="AG750" s="92"/>
      <c r="AH750" s="111">
        <v>29000</v>
      </c>
      <c r="AI750" s="111">
        <v>0</v>
      </c>
      <c r="AJ750" s="111">
        <v>0</v>
      </c>
      <c r="AK750" s="111">
        <f>SUM(Tableau8[[#This Row],[Terrain
(a)]:[Construction
(b)]])</f>
        <v>0</v>
      </c>
      <c r="AL750" s="95"/>
      <c r="AM750" s="147" t="s">
        <v>1500</v>
      </c>
      <c r="AN750" s="157" t="s">
        <v>421</v>
      </c>
      <c r="AO750" s="97">
        <v>41182</v>
      </c>
      <c r="AP750" s="158" t="s">
        <v>0</v>
      </c>
      <c r="AQ750" s="113" t="s">
        <v>0</v>
      </c>
      <c r="AR750" s="100"/>
      <c r="AS750" s="101"/>
      <c r="AT750" s="102"/>
      <c r="AU750" s="103"/>
      <c r="AV750" s="104"/>
      <c r="AW750" s="105"/>
      <c r="AX750" s="106"/>
      <c r="AY750" s="106"/>
      <c r="AZ750" s="106"/>
      <c r="BA750" s="106"/>
      <c r="BB750" s="103"/>
      <c r="BC750" s="106"/>
      <c r="BD750" s="106"/>
      <c r="BE750" s="106"/>
      <c r="BF750" s="106"/>
      <c r="BG750" s="106"/>
      <c r="BH750" s="106"/>
      <c r="BI750" s="106"/>
    </row>
    <row r="751" spans="1:61" ht="13.5" hidden="1" thickBot="1" x14ac:dyDescent="0.25">
      <c r="A751" s="82"/>
      <c r="B751" s="83"/>
      <c r="C751" s="153" t="s">
        <v>1501</v>
      </c>
      <c r="D751" s="153" t="s">
        <v>71</v>
      </c>
      <c r="E751" s="85" t="s">
        <v>1502</v>
      </c>
      <c r="F751" s="85" t="s">
        <v>1537</v>
      </c>
      <c r="G751" s="86">
        <v>18720</v>
      </c>
      <c r="H751" s="153" t="s">
        <v>218</v>
      </c>
      <c r="I751" s="157" t="s">
        <v>219</v>
      </c>
      <c r="J751" s="86">
        <v>24</v>
      </c>
      <c r="K751" s="154" t="s">
        <v>0</v>
      </c>
      <c r="L751" s="88"/>
      <c r="M751" s="89" t="s">
        <v>0</v>
      </c>
      <c r="N751" s="208" t="s">
        <v>0</v>
      </c>
      <c r="O751" s="208" t="s">
        <v>0</v>
      </c>
      <c r="P751" s="208" t="s">
        <v>0</v>
      </c>
      <c r="Q751" s="89" t="s">
        <v>0</v>
      </c>
      <c r="R751" s="108">
        <f>SUM(Tableau8[[#This Row],[Indicative
     /PPE]:[Autre]])</f>
        <v>0</v>
      </c>
      <c r="S751" s="110" t="s">
        <v>0</v>
      </c>
      <c r="T751" s="110" t="s">
        <v>0</v>
      </c>
      <c r="U751" s="110" t="s">
        <v>0</v>
      </c>
      <c r="V751" s="110" t="s">
        <v>0</v>
      </c>
      <c r="W751" s="110" t="s">
        <v>0</v>
      </c>
      <c r="X751" s="109">
        <f t="shared" si="53"/>
        <v>0</v>
      </c>
      <c r="Y751" s="110" t="s">
        <v>0</v>
      </c>
      <c r="Z751" s="110" t="s">
        <v>0</v>
      </c>
      <c r="AA751" s="110" t="s">
        <v>0</v>
      </c>
      <c r="AB751" s="109" t="s">
        <v>0</v>
      </c>
      <c r="AC751" s="110" t="s">
        <v>0</v>
      </c>
      <c r="AD751" s="110" t="s">
        <v>0</v>
      </c>
      <c r="AE751" s="110" t="s">
        <v>0</v>
      </c>
      <c r="AF751" s="155">
        <f t="shared" si="54"/>
        <v>0</v>
      </c>
      <c r="AG751" s="92"/>
      <c r="AH751" s="111">
        <v>29000</v>
      </c>
      <c r="AI751" s="111">
        <v>0</v>
      </c>
      <c r="AJ751" s="111">
        <v>0</v>
      </c>
      <c r="AK751" s="111">
        <f>SUM(Tableau8[[#This Row],[Terrain
(a)]:[Construction
(b)]])</f>
        <v>0</v>
      </c>
      <c r="AL751" s="95"/>
      <c r="AM751" s="147" t="s">
        <v>1538</v>
      </c>
      <c r="AN751" s="157" t="s">
        <v>421</v>
      </c>
      <c r="AO751" s="97">
        <v>41362</v>
      </c>
      <c r="AP751" s="158" t="s">
        <v>0</v>
      </c>
      <c r="AQ751" s="113" t="s">
        <v>0</v>
      </c>
      <c r="AR751" s="100"/>
      <c r="AS751" s="101"/>
      <c r="AT751" s="102"/>
      <c r="AU751" s="103"/>
      <c r="AV751" s="104"/>
      <c r="AW751" s="105"/>
      <c r="AX751" s="106"/>
      <c r="AY751" s="106"/>
      <c r="AZ751" s="106"/>
      <c r="BA751" s="106"/>
      <c r="BB751" s="103"/>
      <c r="BC751" s="106"/>
      <c r="BD751" s="106"/>
      <c r="BE751" s="106"/>
      <c r="BF751" s="106"/>
      <c r="BG751" s="106"/>
      <c r="BH751" s="106"/>
      <c r="BI751" s="106"/>
    </row>
    <row r="752" spans="1:61" ht="13.5" hidden="1" thickBot="1" x14ac:dyDescent="0.25">
      <c r="A752" s="82"/>
      <c r="B752" s="83"/>
      <c r="C752" s="153" t="s">
        <v>1501</v>
      </c>
      <c r="D752" s="153" t="s">
        <v>71</v>
      </c>
      <c r="E752" s="85" t="s">
        <v>1502</v>
      </c>
      <c r="F752" s="85" t="s">
        <v>1539</v>
      </c>
      <c r="G752" s="86">
        <v>18721</v>
      </c>
      <c r="H752" s="153" t="s">
        <v>218</v>
      </c>
      <c r="I752" s="157" t="s">
        <v>219</v>
      </c>
      <c r="J752" s="86">
        <v>25</v>
      </c>
      <c r="K752" s="154" t="s">
        <v>0</v>
      </c>
      <c r="L752" s="88"/>
      <c r="M752" s="89" t="s">
        <v>0</v>
      </c>
      <c r="N752" s="208" t="s">
        <v>0</v>
      </c>
      <c r="O752" s="208" t="s">
        <v>0</v>
      </c>
      <c r="P752" s="208" t="s">
        <v>0</v>
      </c>
      <c r="Q752" s="89" t="s">
        <v>0</v>
      </c>
      <c r="R752" s="108">
        <f>SUM(Tableau8[[#This Row],[Indicative
     /PPE]:[Autre]])</f>
        <v>0</v>
      </c>
      <c r="S752" s="110" t="s">
        <v>0</v>
      </c>
      <c r="T752" s="110" t="s">
        <v>0</v>
      </c>
      <c r="U752" s="110" t="s">
        <v>0</v>
      </c>
      <c r="V752" s="110" t="s">
        <v>0</v>
      </c>
      <c r="W752" s="110" t="s">
        <v>0</v>
      </c>
      <c r="X752" s="109">
        <f t="shared" si="53"/>
        <v>0</v>
      </c>
      <c r="Y752" s="110" t="s">
        <v>0</v>
      </c>
      <c r="Z752" s="110" t="s">
        <v>0</v>
      </c>
      <c r="AA752" s="110" t="s">
        <v>0</v>
      </c>
      <c r="AB752" s="109" t="s">
        <v>0</v>
      </c>
      <c r="AC752" s="110" t="s">
        <v>0</v>
      </c>
      <c r="AD752" s="110" t="s">
        <v>0</v>
      </c>
      <c r="AE752" s="110" t="s">
        <v>0</v>
      </c>
      <c r="AF752" s="155">
        <f t="shared" si="54"/>
        <v>0</v>
      </c>
      <c r="AG752" s="92"/>
      <c r="AH752" s="111">
        <v>29000</v>
      </c>
      <c r="AI752" s="111">
        <v>0</v>
      </c>
      <c r="AJ752" s="111">
        <v>0</v>
      </c>
      <c r="AK752" s="111">
        <f>SUM(Tableau8[[#This Row],[Terrain
(a)]:[Construction
(b)]])</f>
        <v>0</v>
      </c>
      <c r="AL752" s="95"/>
      <c r="AM752" s="147" t="s">
        <v>1473</v>
      </c>
      <c r="AN752" s="157" t="s">
        <v>421</v>
      </c>
      <c r="AO752" s="97">
        <v>41258</v>
      </c>
      <c r="AP752" s="158" t="s">
        <v>0</v>
      </c>
      <c r="AQ752" s="113" t="s">
        <v>0</v>
      </c>
      <c r="AR752" s="100"/>
      <c r="AS752" s="101"/>
      <c r="AT752" s="102"/>
      <c r="AU752" s="103"/>
      <c r="AV752" s="104"/>
      <c r="AW752" s="105"/>
      <c r="AX752" s="106"/>
      <c r="AY752" s="106"/>
      <c r="AZ752" s="106"/>
      <c r="BA752" s="106"/>
      <c r="BB752" s="103"/>
      <c r="BC752" s="106"/>
      <c r="BD752" s="106"/>
      <c r="BE752" s="106"/>
      <c r="BF752" s="106"/>
      <c r="BG752" s="106"/>
      <c r="BH752" s="106"/>
      <c r="BI752" s="106"/>
    </row>
    <row r="753" spans="1:61" ht="13.5" hidden="1" thickBot="1" x14ac:dyDescent="0.25">
      <c r="A753" s="82"/>
      <c r="B753" s="83"/>
      <c r="C753" s="224" t="s">
        <v>1501</v>
      </c>
      <c r="D753" s="225" t="s">
        <v>71</v>
      </c>
      <c r="E753" s="226" t="s">
        <v>1502</v>
      </c>
      <c r="F753" s="226" t="s">
        <v>1540</v>
      </c>
      <c r="G753" s="227">
        <v>18722</v>
      </c>
      <c r="H753" s="225" t="s">
        <v>218</v>
      </c>
      <c r="I753" s="228" t="s">
        <v>219</v>
      </c>
      <c r="J753" s="227">
        <v>26</v>
      </c>
      <c r="K753" s="269" t="s">
        <v>0</v>
      </c>
      <c r="L753" s="88"/>
      <c r="M753" s="231" t="s">
        <v>0</v>
      </c>
      <c r="N753" s="231" t="s">
        <v>0</v>
      </c>
      <c r="O753" s="231" t="s">
        <v>0</v>
      </c>
      <c r="P753" s="231" t="s">
        <v>0</v>
      </c>
      <c r="Q753" s="231" t="s">
        <v>0</v>
      </c>
      <c r="R753" s="232">
        <f>SUM(Tableau8[[#This Row],[Indicative
     /PPE]:[Autre]])</f>
        <v>0</v>
      </c>
      <c r="S753" s="276" t="s">
        <v>0</v>
      </c>
      <c r="T753" s="231" t="s">
        <v>0</v>
      </c>
      <c r="U753" s="231" t="s">
        <v>0</v>
      </c>
      <c r="V753" s="231" t="s">
        <v>0</v>
      </c>
      <c r="W753" s="231" t="s">
        <v>0</v>
      </c>
      <c r="X753" s="234">
        <f t="shared" si="53"/>
        <v>0</v>
      </c>
      <c r="Y753" s="231" t="s">
        <v>0</v>
      </c>
      <c r="Z753" s="231" t="s">
        <v>0</v>
      </c>
      <c r="AA753" s="231" t="s">
        <v>0</v>
      </c>
      <c r="AB753" s="234" t="s">
        <v>0</v>
      </c>
      <c r="AC753" s="231" t="s">
        <v>0</v>
      </c>
      <c r="AD753" s="231" t="s">
        <v>0</v>
      </c>
      <c r="AE753" s="231" t="s">
        <v>0</v>
      </c>
      <c r="AF753" s="268">
        <f t="shared" si="54"/>
        <v>0</v>
      </c>
      <c r="AG753" s="92"/>
      <c r="AH753" s="236">
        <v>29000</v>
      </c>
      <c r="AI753" s="236">
        <v>0</v>
      </c>
      <c r="AJ753" s="236">
        <v>0</v>
      </c>
      <c r="AK753" s="236">
        <f>SUM(Tableau8[[#This Row],[Terrain
(a)]:[Construction
(b)]])</f>
        <v>0</v>
      </c>
      <c r="AL753" s="95"/>
      <c r="AM753" s="237" t="s">
        <v>1482</v>
      </c>
      <c r="AN753" s="228" t="s">
        <v>421</v>
      </c>
      <c r="AO753" s="238">
        <v>41258</v>
      </c>
      <c r="AP753" s="239" t="s">
        <v>0</v>
      </c>
      <c r="AQ753" s="229" t="s">
        <v>0</v>
      </c>
      <c r="AR753" s="100"/>
      <c r="AS753" s="240"/>
      <c r="AT753" s="241"/>
      <c r="AU753" s="241"/>
      <c r="AV753" s="242"/>
      <c r="AW753" s="243"/>
      <c r="AX753" s="229"/>
      <c r="AY753" s="229"/>
      <c r="AZ753" s="229"/>
      <c r="BA753" s="229"/>
      <c r="BB753" s="241"/>
      <c r="BC753" s="229"/>
      <c r="BD753" s="229"/>
      <c r="BE753" s="229"/>
      <c r="BF753" s="229"/>
      <c r="BG753" s="229"/>
      <c r="BH753" s="229"/>
      <c r="BI753" s="229"/>
    </row>
    <row r="754" spans="1:61" ht="13.5" hidden="1" thickBot="1" x14ac:dyDescent="0.25">
      <c r="A754" s="82"/>
      <c r="B754" s="83"/>
      <c r="C754" s="153" t="s">
        <v>1541</v>
      </c>
      <c r="D754" s="153" t="s">
        <v>71</v>
      </c>
      <c r="E754" s="85" t="s">
        <v>1542</v>
      </c>
      <c r="F754" s="85" t="s">
        <v>1543</v>
      </c>
      <c r="G754" s="86" t="s">
        <v>1544</v>
      </c>
      <c r="H754" s="153" t="s">
        <v>78</v>
      </c>
      <c r="I754" s="157" t="s">
        <v>86</v>
      </c>
      <c r="J754" s="86" t="s">
        <v>297</v>
      </c>
      <c r="K754" s="220">
        <v>3.5</v>
      </c>
      <c r="L754" s="88"/>
      <c r="M754" s="110">
        <v>74.8</v>
      </c>
      <c r="N754" s="110">
        <v>8</v>
      </c>
      <c r="O754" s="110">
        <v>71</v>
      </c>
      <c r="P754" s="110">
        <v>6.1</v>
      </c>
      <c r="Q754" s="110"/>
      <c r="R754" s="108">
        <f>SUM(Tableau8[[#This Row],[Indicative
     /PPE]:[Autre]])</f>
        <v>159.9</v>
      </c>
      <c r="S754" s="110" t="s">
        <v>0</v>
      </c>
      <c r="T754" s="110" t="s">
        <v>0</v>
      </c>
      <c r="U754" s="110" t="s">
        <v>0</v>
      </c>
      <c r="V754" s="110" t="s">
        <v>0</v>
      </c>
      <c r="W754" s="110" t="s">
        <v>0</v>
      </c>
      <c r="X754" s="109">
        <f t="shared" si="53"/>
        <v>0</v>
      </c>
      <c r="Y754" s="110" t="s">
        <v>0</v>
      </c>
      <c r="Z754" s="110" t="s">
        <v>0</v>
      </c>
      <c r="AA754" s="110" t="s">
        <v>0</v>
      </c>
      <c r="AB754" s="109" t="s">
        <v>0</v>
      </c>
      <c r="AC754" s="110" t="s">
        <v>0</v>
      </c>
      <c r="AD754" s="110" t="s">
        <v>0</v>
      </c>
      <c r="AE754" s="110" t="s">
        <v>0</v>
      </c>
      <c r="AF754" s="155">
        <f t="shared" si="54"/>
        <v>0</v>
      </c>
      <c r="AG754" s="92"/>
      <c r="AH754" s="111">
        <v>290000</v>
      </c>
      <c r="AI754" s="111">
        <v>0</v>
      </c>
      <c r="AJ754" s="111">
        <v>0</v>
      </c>
      <c r="AK754" s="111">
        <f>SUM(Tableau8[[#This Row],[Terrain
(a)]:[Construction
(b)]])</f>
        <v>0</v>
      </c>
      <c r="AL754" s="95"/>
      <c r="AM754" s="147" t="s">
        <v>1517</v>
      </c>
      <c r="AN754" s="157" t="s">
        <v>421</v>
      </c>
      <c r="AO754" s="97">
        <v>40998</v>
      </c>
      <c r="AP754" s="158" t="s">
        <v>0</v>
      </c>
      <c r="AQ754" s="113" t="s">
        <v>0</v>
      </c>
      <c r="AR754" s="100"/>
      <c r="AS754" s="101"/>
      <c r="AT754" s="102"/>
      <c r="AU754" s="102"/>
      <c r="AV754" s="112"/>
      <c r="AW754" s="84"/>
      <c r="AX754" s="113"/>
      <c r="AY754" s="106"/>
      <c r="AZ754" s="113"/>
      <c r="BA754" s="113"/>
      <c r="BB754" s="102"/>
      <c r="BC754" s="113"/>
      <c r="BD754" s="113"/>
      <c r="BE754" s="113"/>
      <c r="BF754" s="113"/>
      <c r="BG754" s="113"/>
      <c r="BH754" s="113"/>
      <c r="BI754" s="113"/>
    </row>
    <row r="755" spans="1:61" ht="13.5" hidden="1" thickBot="1" x14ac:dyDescent="0.25">
      <c r="A755" s="82"/>
      <c r="B755" s="83"/>
      <c r="C755" s="153" t="s">
        <v>1541</v>
      </c>
      <c r="D755" s="153" t="s">
        <v>71</v>
      </c>
      <c r="E755" s="85" t="s">
        <v>1542</v>
      </c>
      <c r="F755" s="85" t="s">
        <v>1545</v>
      </c>
      <c r="G755" s="86" t="s">
        <v>1546</v>
      </c>
      <c r="H755" s="153" t="s">
        <v>78</v>
      </c>
      <c r="I755" s="157" t="s">
        <v>86</v>
      </c>
      <c r="J755" s="86" t="s">
        <v>323</v>
      </c>
      <c r="K755" s="220">
        <v>5.5</v>
      </c>
      <c r="L755" s="88"/>
      <c r="M755" s="110">
        <v>113.7</v>
      </c>
      <c r="N755" s="110">
        <v>8</v>
      </c>
      <c r="O755" s="110">
        <v>121</v>
      </c>
      <c r="P755" s="110">
        <v>6.1</v>
      </c>
      <c r="Q755" s="110"/>
      <c r="R755" s="108">
        <f>SUM(Tableau8[[#This Row],[Indicative
     /PPE]:[Autre]])</f>
        <v>248.79999999999998</v>
      </c>
      <c r="S755" s="110" t="s">
        <v>0</v>
      </c>
      <c r="T755" s="110" t="s">
        <v>0</v>
      </c>
      <c r="U755" s="110" t="s">
        <v>0</v>
      </c>
      <c r="V755" s="110" t="s">
        <v>0</v>
      </c>
      <c r="W755" s="110" t="s">
        <v>0</v>
      </c>
      <c r="X755" s="109">
        <f t="shared" si="53"/>
        <v>0</v>
      </c>
      <c r="Y755" s="110" t="s">
        <v>0</v>
      </c>
      <c r="Z755" s="110" t="s">
        <v>0</v>
      </c>
      <c r="AA755" s="110" t="s">
        <v>0</v>
      </c>
      <c r="AB755" s="109" t="s">
        <v>0</v>
      </c>
      <c r="AC755" s="110" t="s">
        <v>0</v>
      </c>
      <c r="AD755" s="110" t="s">
        <v>0</v>
      </c>
      <c r="AE755" s="110" t="s">
        <v>0</v>
      </c>
      <c r="AF755" s="155">
        <f t="shared" si="54"/>
        <v>0</v>
      </c>
      <c r="AG755" s="92"/>
      <c r="AH755" s="111">
        <v>450000</v>
      </c>
      <c r="AI755" s="111">
        <v>0</v>
      </c>
      <c r="AJ755" s="111">
        <v>0</v>
      </c>
      <c r="AK755" s="111">
        <f>SUM(Tableau8[[#This Row],[Terrain
(a)]:[Construction
(b)]])</f>
        <v>0</v>
      </c>
      <c r="AL755" s="95"/>
      <c r="AM755" s="147" t="s">
        <v>1519</v>
      </c>
      <c r="AN755" s="157" t="s">
        <v>421</v>
      </c>
      <c r="AO755" s="97">
        <v>40999</v>
      </c>
      <c r="AP755" s="158" t="s">
        <v>0</v>
      </c>
      <c r="AQ755" s="113" t="s">
        <v>0</v>
      </c>
      <c r="AR755" s="100"/>
      <c r="AS755" s="101"/>
      <c r="AT755" s="102"/>
      <c r="AU755" s="103"/>
      <c r="AV755" s="104"/>
      <c r="AW755" s="105"/>
      <c r="AX755" s="106"/>
      <c r="AY755" s="106"/>
      <c r="AZ755" s="106"/>
      <c r="BA755" s="106"/>
      <c r="BB755" s="103"/>
      <c r="BC755" s="106"/>
      <c r="BD755" s="106"/>
      <c r="BE755" s="106"/>
      <c r="BF755" s="106"/>
      <c r="BG755" s="106"/>
      <c r="BH755" s="106"/>
      <c r="BI755" s="106"/>
    </row>
    <row r="756" spans="1:61" ht="13.5" hidden="1" thickBot="1" x14ac:dyDescent="0.25">
      <c r="A756" s="82"/>
      <c r="B756" s="83"/>
      <c r="C756" s="153" t="s">
        <v>1541</v>
      </c>
      <c r="D756" s="153" t="s">
        <v>71</v>
      </c>
      <c r="E756" s="85" t="s">
        <v>1542</v>
      </c>
      <c r="F756" s="85" t="s">
        <v>1547</v>
      </c>
      <c r="G756" s="86" t="s">
        <v>1548</v>
      </c>
      <c r="H756" s="153" t="s">
        <v>78</v>
      </c>
      <c r="I756" s="157" t="s">
        <v>142</v>
      </c>
      <c r="J756" s="86" t="s">
        <v>297</v>
      </c>
      <c r="K756" s="220">
        <v>4.5</v>
      </c>
      <c r="L756" s="88"/>
      <c r="M756" s="110">
        <v>101.5</v>
      </c>
      <c r="N756" s="110">
        <v>8.1</v>
      </c>
      <c r="O756" s="110" t="s">
        <v>0</v>
      </c>
      <c r="P756" s="110">
        <v>6.1</v>
      </c>
      <c r="Q756" s="110"/>
      <c r="R756" s="108">
        <f>SUM(Tableau8[[#This Row],[Indicative
     /PPE]:[Autre]])</f>
        <v>115.69999999999999</v>
      </c>
      <c r="S756" s="110" t="s">
        <v>0</v>
      </c>
      <c r="T756" s="110" t="s">
        <v>0</v>
      </c>
      <c r="U756" s="110" t="s">
        <v>0</v>
      </c>
      <c r="V756" s="110" t="s">
        <v>0</v>
      </c>
      <c r="W756" s="110" t="s">
        <v>0</v>
      </c>
      <c r="X756" s="109">
        <f t="shared" si="53"/>
        <v>0</v>
      </c>
      <c r="Y756" s="110" t="s">
        <v>0</v>
      </c>
      <c r="Z756" s="110" t="s">
        <v>0</v>
      </c>
      <c r="AA756" s="110" t="s">
        <v>0</v>
      </c>
      <c r="AB756" s="109" t="s">
        <v>0</v>
      </c>
      <c r="AC756" s="110" t="s">
        <v>0</v>
      </c>
      <c r="AD756" s="110" t="s">
        <v>0</v>
      </c>
      <c r="AE756" s="110" t="s">
        <v>0</v>
      </c>
      <c r="AF756" s="155">
        <f t="shared" si="54"/>
        <v>0</v>
      </c>
      <c r="AG756" s="92"/>
      <c r="AH756" s="111">
        <v>384000</v>
      </c>
      <c r="AI756" s="111">
        <v>0</v>
      </c>
      <c r="AJ756" s="111">
        <v>0</v>
      </c>
      <c r="AK756" s="111">
        <f>SUM(Tableau8[[#This Row],[Terrain
(a)]:[Construction
(b)]])</f>
        <v>0</v>
      </c>
      <c r="AL756" s="95"/>
      <c r="AM756" s="147" t="s">
        <v>1538</v>
      </c>
      <c r="AN756" s="157" t="s">
        <v>421</v>
      </c>
      <c r="AO756" s="97">
        <v>41362</v>
      </c>
      <c r="AP756" s="158" t="s">
        <v>0</v>
      </c>
      <c r="AQ756" s="113" t="s">
        <v>0</v>
      </c>
      <c r="AR756" s="100"/>
      <c r="AS756" s="101"/>
      <c r="AT756" s="102"/>
      <c r="AU756" s="103"/>
      <c r="AV756" s="104"/>
      <c r="AW756" s="105"/>
      <c r="AX756" s="106"/>
      <c r="AY756" s="106"/>
      <c r="AZ756" s="106"/>
      <c r="BA756" s="106"/>
      <c r="BB756" s="103"/>
      <c r="BC756" s="106"/>
      <c r="BD756" s="106"/>
      <c r="BE756" s="106"/>
      <c r="BF756" s="106"/>
      <c r="BG756" s="106"/>
      <c r="BH756" s="106"/>
      <c r="BI756" s="106"/>
    </row>
    <row r="757" spans="1:61" ht="13.5" hidden="1" thickBot="1" x14ac:dyDescent="0.25">
      <c r="A757" s="82"/>
      <c r="B757" s="83"/>
      <c r="C757" s="153" t="s">
        <v>1541</v>
      </c>
      <c r="D757" s="153" t="s">
        <v>71</v>
      </c>
      <c r="E757" s="85" t="s">
        <v>1542</v>
      </c>
      <c r="F757" s="85" t="s">
        <v>1549</v>
      </c>
      <c r="G757" s="86" t="s">
        <v>1550</v>
      </c>
      <c r="H757" s="153" t="s">
        <v>78</v>
      </c>
      <c r="I757" s="157" t="s">
        <v>142</v>
      </c>
      <c r="J757" s="86" t="s">
        <v>323</v>
      </c>
      <c r="K757" s="220">
        <v>5.5</v>
      </c>
      <c r="L757" s="88"/>
      <c r="M757" s="110">
        <v>118.3</v>
      </c>
      <c r="N757" s="110">
        <v>7.2</v>
      </c>
      <c r="O757" s="110" t="s">
        <v>0</v>
      </c>
      <c r="P757" s="110">
        <v>6.1</v>
      </c>
      <c r="Q757" s="110"/>
      <c r="R757" s="108">
        <f>SUM(Tableau8[[#This Row],[Indicative
     /PPE]:[Autre]])</f>
        <v>131.6</v>
      </c>
      <c r="S757" s="110" t="s">
        <v>0</v>
      </c>
      <c r="T757" s="110" t="s">
        <v>0</v>
      </c>
      <c r="U757" s="110" t="s">
        <v>0</v>
      </c>
      <c r="V757" s="110" t="s">
        <v>0</v>
      </c>
      <c r="W757" s="110" t="s">
        <v>0</v>
      </c>
      <c r="X757" s="109">
        <f t="shared" si="53"/>
        <v>0</v>
      </c>
      <c r="Y757" s="110" t="s">
        <v>0</v>
      </c>
      <c r="Z757" s="110" t="s">
        <v>0</v>
      </c>
      <c r="AA757" s="110" t="s">
        <v>0</v>
      </c>
      <c r="AB757" s="109" t="s">
        <v>0</v>
      </c>
      <c r="AC757" s="110" t="s">
        <v>0</v>
      </c>
      <c r="AD757" s="110" t="s">
        <v>0</v>
      </c>
      <c r="AE757" s="110" t="s">
        <v>0</v>
      </c>
      <c r="AF757" s="155">
        <f t="shared" si="54"/>
        <v>0</v>
      </c>
      <c r="AG757" s="92"/>
      <c r="AH757" s="111">
        <v>448000</v>
      </c>
      <c r="AI757" s="111">
        <v>0</v>
      </c>
      <c r="AJ757" s="111">
        <v>0</v>
      </c>
      <c r="AK757" s="111">
        <f>SUM(Tableau8[[#This Row],[Terrain
(a)]:[Construction
(b)]])</f>
        <v>0</v>
      </c>
      <c r="AL757" s="95"/>
      <c r="AM757" s="147" t="s">
        <v>1522</v>
      </c>
      <c r="AN757" s="157" t="s">
        <v>421</v>
      </c>
      <c r="AO757" s="97">
        <v>41061</v>
      </c>
      <c r="AP757" s="158" t="s">
        <v>0</v>
      </c>
      <c r="AQ757" s="113" t="s">
        <v>0</v>
      </c>
      <c r="AR757" s="100"/>
      <c r="AS757" s="101"/>
      <c r="AT757" s="102"/>
      <c r="AU757" s="103"/>
      <c r="AV757" s="104"/>
      <c r="AW757" s="105"/>
      <c r="AX757" s="106"/>
      <c r="AY757" s="106"/>
      <c r="AZ757" s="106"/>
      <c r="BA757" s="106"/>
      <c r="BB757" s="103"/>
      <c r="BC757" s="106"/>
      <c r="BD757" s="106"/>
      <c r="BE757" s="106"/>
      <c r="BF757" s="106"/>
      <c r="BG757" s="106"/>
      <c r="BH757" s="106"/>
      <c r="BI757" s="106"/>
    </row>
    <row r="758" spans="1:61" ht="13.5" hidden="1" thickBot="1" x14ac:dyDescent="0.25">
      <c r="A758" s="82"/>
      <c r="B758" s="83"/>
      <c r="C758" s="153" t="s">
        <v>1541</v>
      </c>
      <c r="D758" s="153" t="s">
        <v>71</v>
      </c>
      <c r="E758" s="85" t="s">
        <v>1542</v>
      </c>
      <c r="F758" s="85" t="s">
        <v>1551</v>
      </c>
      <c r="G758" s="86" t="s">
        <v>1552</v>
      </c>
      <c r="H758" s="153" t="s">
        <v>78</v>
      </c>
      <c r="I758" s="157" t="s">
        <v>142</v>
      </c>
      <c r="J758" s="86" t="s">
        <v>327</v>
      </c>
      <c r="K758" s="220">
        <v>4.5</v>
      </c>
      <c r="L758" s="88"/>
      <c r="M758" s="110">
        <v>100.1</v>
      </c>
      <c r="N758" s="110">
        <v>8</v>
      </c>
      <c r="O758" s="110">
        <v>80</v>
      </c>
      <c r="P758" s="110">
        <v>6.1</v>
      </c>
      <c r="Q758" s="110"/>
      <c r="R758" s="108">
        <f>SUM(Tableau8[[#This Row],[Indicative
     /PPE]:[Autre]])</f>
        <v>194.2</v>
      </c>
      <c r="S758" s="110" t="s">
        <v>0</v>
      </c>
      <c r="T758" s="110" t="s">
        <v>0</v>
      </c>
      <c r="U758" s="110" t="s">
        <v>0</v>
      </c>
      <c r="V758" s="110" t="s">
        <v>0</v>
      </c>
      <c r="W758" s="110" t="s">
        <v>0</v>
      </c>
      <c r="X758" s="109">
        <f t="shared" si="53"/>
        <v>0</v>
      </c>
      <c r="Y758" s="110" t="s">
        <v>0</v>
      </c>
      <c r="Z758" s="110" t="s">
        <v>0</v>
      </c>
      <c r="AA758" s="110" t="s">
        <v>0</v>
      </c>
      <c r="AB758" s="109" t="s">
        <v>0</v>
      </c>
      <c r="AC758" s="110" t="s">
        <v>0</v>
      </c>
      <c r="AD758" s="110" t="s">
        <v>0</v>
      </c>
      <c r="AE758" s="110" t="s">
        <v>0</v>
      </c>
      <c r="AF758" s="155">
        <f t="shared" si="54"/>
        <v>0</v>
      </c>
      <c r="AG758" s="92"/>
      <c r="AH758" s="111">
        <v>399000</v>
      </c>
      <c r="AI758" s="111">
        <v>0</v>
      </c>
      <c r="AJ758" s="111">
        <v>0</v>
      </c>
      <c r="AK758" s="111">
        <f>SUM(Tableau8[[#This Row],[Terrain
(a)]:[Construction
(b)]])</f>
        <v>0</v>
      </c>
      <c r="AL758" s="95"/>
      <c r="AM758" s="147" t="s">
        <v>1508</v>
      </c>
      <c r="AN758" s="157" t="s">
        <v>421</v>
      </c>
      <c r="AO758" s="97">
        <v>41090</v>
      </c>
      <c r="AP758" s="158" t="s">
        <v>0</v>
      </c>
      <c r="AQ758" s="113" t="s">
        <v>0</v>
      </c>
      <c r="AR758" s="100"/>
      <c r="AS758" s="101"/>
      <c r="AT758" s="102"/>
      <c r="AU758" s="103"/>
      <c r="AV758" s="104"/>
      <c r="AW758" s="105"/>
      <c r="AX758" s="106"/>
      <c r="AY758" s="106"/>
      <c r="AZ758" s="106"/>
      <c r="BA758" s="106"/>
      <c r="BB758" s="103"/>
      <c r="BC758" s="106"/>
      <c r="BD758" s="106"/>
      <c r="BE758" s="106"/>
      <c r="BF758" s="106"/>
      <c r="BG758" s="106"/>
      <c r="BH758" s="106"/>
      <c r="BI758" s="106"/>
    </row>
    <row r="759" spans="1:61" ht="13.5" hidden="1" thickBot="1" x14ac:dyDescent="0.25">
      <c r="A759" s="82"/>
      <c r="B759" s="83"/>
      <c r="C759" s="153" t="s">
        <v>1541</v>
      </c>
      <c r="D759" s="153" t="s">
        <v>71</v>
      </c>
      <c r="E759" s="85" t="s">
        <v>1542</v>
      </c>
      <c r="F759" s="85" t="s">
        <v>1553</v>
      </c>
      <c r="G759" s="86" t="s">
        <v>1554</v>
      </c>
      <c r="H759" s="153" t="s">
        <v>78</v>
      </c>
      <c r="I759" s="157" t="s">
        <v>102</v>
      </c>
      <c r="J759" s="86" t="s">
        <v>297</v>
      </c>
      <c r="K759" s="220">
        <v>4.5</v>
      </c>
      <c r="L759" s="88"/>
      <c r="M759" s="110">
        <v>101.2</v>
      </c>
      <c r="N759" s="110">
        <v>8.1</v>
      </c>
      <c r="O759" s="110" t="s">
        <v>0</v>
      </c>
      <c r="P759" s="110">
        <v>6.1</v>
      </c>
      <c r="Q759" s="110"/>
      <c r="R759" s="108">
        <f>SUM(Tableau8[[#This Row],[Indicative
     /PPE]:[Autre]])</f>
        <v>115.39999999999999</v>
      </c>
      <c r="S759" s="110" t="s">
        <v>0</v>
      </c>
      <c r="T759" s="110" t="s">
        <v>0</v>
      </c>
      <c r="U759" s="110" t="s">
        <v>0</v>
      </c>
      <c r="V759" s="110" t="s">
        <v>0</v>
      </c>
      <c r="W759" s="110" t="s">
        <v>0</v>
      </c>
      <c r="X759" s="109">
        <f t="shared" si="53"/>
        <v>0</v>
      </c>
      <c r="Y759" s="110" t="s">
        <v>0</v>
      </c>
      <c r="Z759" s="110" t="s">
        <v>0</v>
      </c>
      <c r="AA759" s="110" t="s">
        <v>0</v>
      </c>
      <c r="AB759" s="109" t="s">
        <v>0</v>
      </c>
      <c r="AC759" s="110" t="s">
        <v>0</v>
      </c>
      <c r="AD759" s="110" t="s">
        <v>0</v>
      </c>
      <c r="AE759" s="110" t="s">
        <v>0</v>
      </c>
      <c r="AF759" s="155">
        <f t="shared" si="54"/>
        <v>0</v>
      </c>
      <c r="AG759" s="92"/>
      <c r="AH759" s="111">
        <v>389000</v>
      </c>
      <c r="AI759" s="111">
        <v>0</v>
      </c>
      <c r="AJ759" s="111">
        <v>0</v>
      </c>
      <c r="AK759" s="111">
        <f>SUM(Tableau8[[#This Row],[Terrain
(a)]:[Construction
(b)]])</f>
        <v>0</v>
      </c>
      <c r="AL759" s="95"/>
      <c r="AM759" s="147" t="s">
        <v>1531</v>
      </c>
      <c r="AN759" s="157" t="s">
        <v>421</v>
      </c>
      <c r="AO759" s="97">
        <v>41090</v>
      </c>
      <c r="AP759" s="158" t="s">
        <v>0</v>
      </c>
      <c r="AQ759" s="113" t="s">
        <v>0</v>
      </c>
      <c r="AR759" s="100"/>
      <c r="AS759" s="101"/>
      <c r="AT759" s="102"/>
      <c r="AU759" s="103"/>
      <c r="AV759" s="104"/>
      <c r="AW759" s="105"/>
      <c r="AX759" s="106"/>
      <c r="AY759" s="106"/>
      <c r="AZ759" s="106"/>
      <c r="BA759" s="106"/>
      <c r="BB759" s="103"/>
      <c r="BC759" s="106"/>
      <c r="BD759" s="106"/>
      <c r="BE759" s="106"/>
      <c r="BF759" s="106"/>
      <c r="BG759" s="106"/>
      <c r="BH759" s="106"/>
      <c r="BI759" s="106"/>
    </row>
    <row r="760" spans="1:61" ht="13.5" hidden="1" thickBot="1" x14ac:dyDescent="0.25">
      <c r="A760" s="82"/>
      <c r="B760" s="83"/>
      <c r="C760" s="153" t="s">
        <v>1541</v>
      </c>
      <c r="D760" s="153" t="s">
        <v>71</v>
      </c>
      <c r="E760" s="85" t="s">
        <v>1542</v>
      </c>
      <c r="F760" s="85" t="s">
        <v>1555</v>
      </c>
      <c r="G760" s="86" t="s">
        <v>1556</v>
      </c>
      <c r="H760" s="153" t="s">
        <v>78</v>
      </c>
      <c r="I760" s="157" t="s">
        <v>102</v>
      </c>
      <c r="J760" s="86" t="s">
        <v>323</v>
      </c>
      <c r="K760" s="220">
        <v>5.5</v>
      </c>
      <c r="L760" s="88"/>
      <c r="M760" s="110">
        <v>118.2</v>
      </c>
      <c r="N760" s="110">
        <v>7.2</v>
      </c>
      <c r="O760" s="110" t="s">
        <v>0</v>
      </c>
      <c r="P760" s="110">
        <v>6.1</v>
      </c>
      <c r="Q760" s="110"/>
      <c r="R760" s="108">
        <f>SUM(Tableau8[[#This Row],[Indicative
     /PPE]:[Autre]])</f>
        <v>131.5</v>
      </c>
      <c r="S760" s="110" t="s">
        <v>0</v>
      </c>
      <c r="T760" s="110" t="s">
        <v>0</v>
      </c>
      <c r="U760" s="110" t="s">
        <v>0</v>
      </c>
      <c r="V760" s="110" t="s">
        <v>0</v>
      </c>
      <c r="W760" s="110" t="s">
        <v>0</v>
      </c>
      <c r="X760" s="109">
        <f t="shared" si="53"/>
        <v>0</v>
      </c>
      <c r="Y760" s="110" t="s">
        <v>0</v>
      </c>
      <c r="Z760" s="110" t="s">
        <v>0</v>
      </c>
      <c r="AA760" s="110" t="s">
        <v>0</v>
      </c>
      <c r="AB760" s="109" t="s">
        <v>0</v>
      </c>
      <c r="AC760" s="110" t="s">
        <v>0</v>
      </c>
      <c r="AD760" s="110" t="s">
        <v>0</v>
      </c>
      <c r="AE760" s="110" t="s">
        <v>0</v>
      </c>
      <c r="AF760" s="155">
        <f t="shared" si="54"/>
        <v>0</v>
      </c>
      <c r="AG760" s="92"/>
      <c r="AH760" s="111">
        <v>453000</v>
      </c>
      <c r="AI760" s="111">
        <v>0</v>
      </c>
      <c r="AJ760" s="111">
        <v>0</v>
      </c>
      <c r="AK760" s="111">
        <f>SUM(Tableau8[[#This Row],[Terrain
(a)]:[Construction
(b)]])</f>
        <v>0</v>
      </c>
      <c r="AL760" s="95"/>
      <c r="AM760" s="147" t="s">
        <v>1529</v>
      </c>
      <c r="AN760" s="157" t="s">
        <v>421</v>
      </c>
      <c r="AO760" s="97">
        <v>41153</v>
      </c>
      <c r="AP760" s="158" t="s">
        <v>0</v>
      </c>
      <c r="AQ760" s="113" t="s">
        <v>0</v>
      </c>
      <c r="AR760" s="100"/>
      <c r="AS760" s="101"/>
      <c r="AT760" s="102"/>
      <c r="AU760" s="103"/>
      <c r="AV760" s="104"/>
      <c r="AW760" s="105"/>
      <c r="AX760" s="106"/>
      <c r="AY760" s="106"/>
      <c r="AZ760" s="106"/>
      <c r="BA760" s="106"/>
      <c r="BB760" s="103"/>
      <c r="BC760" s="106"/>
      <c r="BD760" s="106"/>
      <c r="BE760" s="106"/>
      <c r="BF760" s="106"/>
      <c r="BG760" s="106"/>
      <c r="BH760" s="106"/>
      <c r="BI760" s="106"/>
    </row>
    <row r="761" spans="1:61" ht="13.5" hidden="1" thickBot="1" x14ac:dyDescent="0.25">
      <c r="A761" s="82"/>
      <c r="B761" s="83"/>
      <c r="C761" s="153" t="s">
        <v>1541</v>
      </c>
      <c r="D761" s="153" t="s">
        <v>71</v>
      </c>
      <c r="E761" s="85" t="s">
        <v>1542</v>
      </c>
      <c r="F761" s="85" t="s">
        <v>1557</v>
      </c>
      <c r="G761" s="86" t="s">
        <v>1558</v>
      </c>
      <c r="H761" s="153" t="s">
        <v>78</v>
      </c>
      <c r="I761" s="157" t="s">
        <v>102</v>
      </c>
      <c r="J761" s="86" t="s">
        <v>327</v>
      </c>
      <c r="K761" s="220">
        <v>4.5</v>
      </c>
      <c r="L761" s="88"/>
      <c r="M761" s="110">
        <v>99.8</v>
      </c>
      <c r="N761" s="110">
        <v>13.2</v>
      </c>
      <c r="O761" s="110" t="s">
        <v>0</v>
      </c>
      <c r="P761" s="110">
        <v>6.1</v>
      </c>
      <c r="Q761" s="110"/>
      <c r="R761" s="108">
        <f>SUM(Tableau8[[#This Row],[Indicative
     /PPE]:[Autre]])</f>
        <v>119.1</v>
      </c>
      <c r="S761" s="110" t="s">
        <v>0</v>
      </c>
      <c r="T761" s="110" t="s">
        <v>0</v>
      </c>
      <c r="U761" s="110" t="s">
        <v>0</v>
      </c>
      <c r="V761" s="110" t="s">
        <v>0</v>
      </c>
      <c r="W761" s="110" t="s">
        <v>0</v>
      </c>
      <c r="X761" s="109">
        <f t="shared" si="53"/>
        <v>0</v>
      </c>
      <c r="Y761" s="110" t="s">
        <v>0</v>
      </c>
      <c r="Z761" s="110" t="s">
        <v>0</v>
      </c>
      <c r="AA761" s="110" t="s">
        <v>0</v>
      </c>
      <c r="AB761" s="109" t="s">
        <v>0</v>
      </c>
      <c r="AC761" s="110" t="s">
        <v>0</v>
      </c>
      <c r="AD761" s="110" t="s">
        <v>0</v>
      </c>
      <c r="AE761" s="110" t="s">
        <v>0</v>
      </c>
      <c r="AF761" s="155">
        <f t="shared" si="54"/>
        <v>0</v>
      </c>
      <c r="AG761" s="92"/>
      <c r="AH761" s="111">
        <v>394000</v>
      </c>
      <c r="AI761" s="111">
        <v>0</v>
      </c>
      <c r="AJ761" s="111">
        <v>0</v>
      </c>
      <c r="AK761" s="111">
        <f>SUM(Tableau8[[#This Row],[Terrain
(a)]:[Construction
(b)]])</f>
        <v>0</v>
      </c>
      <c r="AL761" s="95"/>
      <c r="AM761" s="147" t="s">
        <v>1515</v>
      </c>
      <c r="AN761" s="157" t="s">
        <v>421</v>
      </c>
      <c r="AO761" s="97">
        <v>41061</v>
      </c>
      <c r="AP761" s="158" t="s">
        <v>0</v>
      </c>
      <c r="AQ761" s="113" t="s">
        <v>0</v>
      </c>
      <c r="AR761" s="100"/>
      <c r="AS761" s="101"/>
      <c r="AT761" s="102"/>
      <c r="AU761" s="103"/>
      <c r="AV761" s="104"/>
      <c r="AW761" s="105"/>
      <c r="AX761" s="106"/>
      <c r="AY761" s="106"/>
      <c r="AZ761" s="106"/>
      <c r="BA761" s="106"/>
      <c r="BB761" s="103"/>
      <c r="BC761" s="106"/>
      <c r="BD761" s="106"/>
      <c r="BE761" s="106"/>
      <c r="BF761" s="106"/>
      <c r="BG761" s="106"/>
      <c r="BH761" s="106"/>
      <c r="BI761" s="106"/>
    </row>
    <row r="762" spans="1:61" ht="13.5" hidden="1" thickBot="1" x14ac:dyDescent="0.25">
      <c r="A762" s="82"/>
      <c r="B762" s="83"/>
      <c r="C762" s="153" t="s">
        <v>1541</v>
      </c>
      <c r="D762" s="153" t="s">
        <v>71</v>
      </c>
      <c r="E762" s="85" t="s">
        <v>1542</v>
      </c>
      <c r="F762" s="85" t="s">
        <v>1559</v>
      </c>
      <c r="G762" s="86" t="s">
        <v>1560</v>
      </c>
      <c r="H762" s="153" t="s">
        <v>404</v>
      </c>
      <c r="I762" s="157" t="s">
        <v>404</v>
      </c>
      <c r="J762" s="86" t="s">
        <v>323</v>
      </c>
      <c r="K762" s="220">
        <v>4.5</v>
      </c>
      <c r="L762" s="88"/>
      <c r="M762" s="110">
        <v>94.6</v>
      </c>
      <c r="N762" s="110">
        <v>72.900000000000006</v>
      </c>
      <c r="O762" s="110" t="s">
        <v>0</v>
      </c>
      <c r="P762" s="110">
        <v>6.2</v>
      </c>
      <c r="Q762" s="110"/>
      <c r="R762" s="108">
        <f>SUM(Tableau8[[#This Row],[Indicative
     /PPE]:[Autre]])</f>
        <v>173.7</v>
      </c>
      <c r="S762" s="110" t="s">
        <v>0</v>
      </c>
      <c r="T762" s="110" t="s">
        <v>0</v>
      </c>
      <c r="U762" s="110" t="s">
        <v>0</v>
      </c>
      <c r="V762" s="110" t="s">
        <v>0</v>
      </c>
      <c r="W762" s="110" t="s">
        <v>0</v>
      </c>
      <c r="X762" s="109">
        <f t="shared" si="53"/>
        <v>0</v>
      </c>
      <c r="Y762" s="110" t="s">
        <v>0</v>
      </c>
      <c r="Z762" s="110" t="s">
        <v>0</v>
      </c>
      <c r="AA762" s="110" t="s">
        <v>0</v>
      </c>
      <c r="AB762" s="109" t="s">
        <v>0</v>
      </c>
      <c r="AC762" s="110" t="s">
        <v>0</v>
      </c>
      <c r="AD762" s="110" t="s">
        <v>0</v>
      </c>
      <c r="AE762" s="110" t="s">
        <v>0</v>
      </c>
      <c r="AF762" s="155">
        <f t="shared" si="54"/>
        <v>0</v>
      </c>
      <c r="AG762" s="92"/>
      <c r="AH762" s="111">
        <v>460000</v>
      </c>
      <c r="AI762" s="111">
        <v>0</v>
      </c>
      <c r="AJ762" s="111">
        <v>0</v>
      </c>
      <c r="AK762" s="111">
        <f>SUM(Tableau8[[#This Row],[Terrain
(a)]:[Construction
(b)]])</f>
        <v>0</v>
      </c>
      <c r="AL762" s="95"/>
      <c r="AM762" s="147" t="s">
        <v>1513</v>
      </c>
      <c r="AN762" s="157" t="s">
        <v>421</v>
      </c>
      <c r="AO762" s="97">
        <v>40999</v>
      </c>
      <c r="AP762" s="158" t="s">
        <v>0</v>
      </c>
      <c r="AQ762" s="113" t="s">
        <v>0</v>
      </c>
      <c r="AR762" s="100"/>
      <c r="AS762" s="101"/>
      <c r="AT762" s="102"/>
      <c r="AU762" s="103"/>
      <c r="AV762" s="104"/>
      <c r="AW762" s="105"/>
      <c r="AX762" s="106"/>
      <c r="AY762" s="106"/>
      <c r="AZ762" s="106"/>
      <c r="BA762" s="106"/>
      <c r="BB762" s="103"/>
      <c r="BC762" s="106"/>
      <c r="BD762" s="106"/>
      <c r="BE762" s="106"/>
      <c r="BF762" s="106"/>
      <c r="BG762" s="106"/>
      <c r="BH762" s="106"/>
      <c r="BI762" s="106"/>
    </row>
    <row r="763" spans="1:61" ht="13.5" hidden="1" thickBot="1" x14ac:dyDescent="0.25">
      <c r="A763" s="82"/>
      <c r="B763" s="83"/>
      <c r="C763" s="221" t="s">
        <v>1541</v>
      </c>
      <c r="D763" s="159" t="s">
        <v>71</v>
      </c>
      <c r="E763" s="117" t="s">
        <v>1542</v>
      </c>
      <c r="F763" s="117" t="s">
        <v>1561</v>
      </c>
      <c r="G763" s="118" t="s">
        <v>1562</v>
      </c>
      <c r="H763" s="159" t="s">
        <v>404</v>
      </c>
      <c r="I763" s="182" t="s">
        <v>404</v>
      </c>
      <c r="J763" s="118" t="s">
        <v>327</v>
      </c>
      <c r="K763" s="248">
        <v>4.5</v>
      </c>
      <c r="L763" s="88"/>
      <c r="M763" s="163">
        <v>99.6</v>
      </c>
      <c r="N763" s="163">
        <v>53.4</v>
      </c>
      <c r="O763" s="163" t="s">
        <v>0</v>
      </c>
      <c r="P763" s="163">
        <v>6.1</v>
      </c>
      <c r="Q763" s="163"/>
      <c r="R763" s="164">
        <f>SUM(Tableau8[[#This Row],[Indicative
     /PPE]:[Autre]])</f>
        <v>159.1</v>
      </c>
      <c r="S763" s="165" t="s">
        <v>0</v>
      </c>
      <c r="T763" s="163" t="s">
        <v>0</v>
      </c>
      <c r="U763" s="163" t="s">
        <v>0</v>
      </c>
      <c r="V763" s="163" t="s">
        <v>0</v>
      </c>
      <c r="W763" s="163" t="s">
        <v>0</v>
      </c>
      <c r="X763" s="166">
        <f t="shared" si="53"/>
        <v>0</v>
      </c>
      <c r="Y763" s="163" t="s">
        <v>0</v>
      </c>
      <c r="Z763" s="163" t="s">
        <v>0</v>
      </c>
      <c r="AA763" s="163" t="s">
        <v>0</v>
      </c>
      <c r="AB763" s="166" t="s">
        <v>0</v>
      </c>
      <c r="AC763" s="163" t="s">
        <v>0</v>
      </c>
      <c r="AD763" s="163" t="s">
        <v>0</v>
      </c>
      <c r="AE763" s="163" t="s">
        <v>0</v>
      </c>
      <c r="AF763" s="167">
        <f t="shared" si="54"/>
        <v>0</v>
      </c>
      <c r="AG763" s="92"/>
      <c r="AH763" s="181">
        <v>459500</v>
      </c>
      <c r="AI763" s="181">
        <v>0</v>
      </c>
      <c r="AJ763" s="181">
        <v>0</v>
      </c>
      <c r="AK763" s="181">
        <f>SUM(Tableau8[[#This Row],[Terrain
(a)]:[Construction
(b)]])</f>
        <v>0</v>
      </c>
      <c r="AL763" s="95"/>
      <c r="AM763" s="160" t="s">
        <v>1526</v>
      </c>
      <c r="AN763" s="182" t="s">
        <v>421</v>
      </c>
      <c r="AO763" s="128">
        <v>40999</v>
      </c>
      <c r="AP763" s="172" t="s">
        <v>0</v>
      </c>
      <c r="AQ763" s="134" t="s">
        <v>0</v>
      </c>
      <c r="AR763" s="100"/>
      <c r="AS763" s="131"/>
      <c r="AT763" s="132"/>
      <c r="AU763" s="132"/>
      <c r="AV763" s="133"/>
      <c r="AW763" s="116"/>
      <c r="AX763" s="134"/>
      <c r="AY763" s="134"/>
      <c r="AZ763" s="134"/>
      <c r="BA763" s="134"/>
      <c r="BB763" s="132"/>
      <c r="BC763" s="134"/>
      <c r="BD763" s="134"/>
      <c r="BE763" s="134"/>
      <c r="BF763" s="134"/>
      <c r="BG763" s="134"/>
      <c r="BH763" s="134"/>
      <c r="BI763" s="134"/>
    </row>
    <row r="764" spans="1:61" ht="13.5" hidden="1" thickBot="1" x14ac:dyDescent="0.25">
      <c r="A764" s="82"/>
      <c r="B764" s="83"/>
      <c r="C764" s="153" t="str">
        <f>[1]FoZ!AD43</f>
        <v>Rue de la Foulaz 8</v>
      </c>
      <c r="D764" s="153" t="str">
        <f>[1]FoZ!AD44</f>
        <v>Chez-le-Bart</v>
      </c>
      <c r="E764" s="85" t="str">
        <f>[1]FoZ!AD42</f>
        <v>-</v>
      </c>
      <c r="F764" s="85" t="s">
        <v>1563</v>
      </c>
      <c r="G764" s="86" t="str">
        <f>[1]FoZ!B41</f>
        <v>7031/D</v>
      </c>
      <c r="H764" s="153" t="str">
        <f>[1]FoZ!C41</f>
        <v>Appartement</v>
      </c>
      <c r="I764" s="157" t="str">
        <f>[1]FoZ!D41</f>
        <v>Rez</v>
      </c>
      <c r="J764" s="113" t="str">
        <f>[1]FoZ!E41</f>
        <v>Sud Ouest</v>
      </c>
      <c r="K764" s="273">
        <f>[1]FoZ!F41</f>
        <v>4.5</v>
      </c>
      <c r="L764" s="88"/>
      <c r="M764" s="245">
        <f>[1]FoZ!G41</f>
        <v>118.7</v>
      </c>
      <c r="N764" s="245">
        <f>[1]FoZ!I41</f>
        <v>11.5</v>
      </c>
      <c r="O764" s="245">
        <f>[1]FoZ!K41</f>
        <v>167</v>
      </c>
      <c r="P764" s="245">
        <f>[1]FoZ!L41</f>
        <v>4</v>
      </c>
      <c r="Q764" s="208" t="s">
        <v>0</v>
      </c>
      <c r="R764" s="108">
        <f>SUM(Tableau8[[#This Row],[Indicative
     /PPE]:[Autre]])</f>
        <v>301.2</v>
      </c>
      <c r="S764" s="110" t="s">
        <v>0</v>
      </c>
      <c r="T764" s="110" t="s">
        <v>0</v>
      </c>
      <c r="U764" s="110" t="s">
        <v>0</v>
      </c>
      <c r="V764" s="110" t="s">
        <v>0</v>
      </c>
      <c r="W764" s="110" t="s">
        <v>0</v>
      </c>
      <c r="X764" s="109">
        <f t="shared" si="53"/>
        <v>0</v>
      </c>
      <c r="Y764" s="110" t="s">
        <v>0</v>
      </c>
      <c r="Z764" s="110" t="s">
        <v>0</v>
      </c>
      <c r="AA764" s="110" t="s">
        <v>0</v>
      </c>
      <c r="AB764" s="109" t="s">
        <v>0</v>
      </c>
      <c r="AC764" s="110" t="s">
        <v>0</v>
      </c>
      <c r="AD764" s="110" t="s">
        <v>0</v>
      </c>
      <c r="AE764" s="110" t="s">
        <v>0</v>
      </c>
      <c r="AF764" s="155">
        <f t="shared" si="54"/>
        <v>0</v>
      </c>
      <c r="AG764" s="92"/>
      <c r="AH764" s="111">
        <f>[1]FoZ!N41</f>
        <v>690000</v>
      </c>
      <c r="AI764" s="111">
        <v>0</v>
      </c>
      <c r="AJ764" s="111">
        <v>0</v>
      </c>
      <c r="AK764" s="111">
        <f>SUM(Tableau8[[#This Row],[Terrain
(a)]:[Construction
(b)]])</f>
        <v>0</v>
      </c>
      <c r="AL764" s="95"/>
      <c r="AM764" s="258" t="str">
        <f>[1]FoZ!O41</f>
        <v>Kleck René</v>
      </c>
      <c r="AN764" s="157" t="str">
        <f>[1]FoZ!Q41</f>
        <v>Loué</v>
      </c>
      <c r="AO764" s="97" t="str">
        <f>[1]FoZ!R41</f>
        <v>-</v>
      </c>
      <c r="AP764" s="158" t="s">
        <v>0</v>
      </c>
      <c r="AQ764" s="212" t="str">
        <f>[1]FoZ!S41</f>
        <v>BàL jusqu'au 31.10.2023</v>
      </c>
      <c r="AR764" s="100"/>
      <c r="AS764" s="101" t="str">
        <f>Tableau8[[#This Row],[Adresse]]</f>
        <v>Rue de la Foulaz 8</v>
      </c>
      <c r="AT764" s="102">
        <v>40506</v>
      </c>
      <c r="AU764" s="103"/>
      <c r="AV764" s="104"/>
      <c r="AW764" s="105" t="s">
        <v>300</v>
      </c>
      <c r="AX764" s="106"/>
      <c r="AY764" s="106" t="s">
        <v>1127</v>
      </c>
      <c r="AZ764" s="106" t="s">
        <v>510</v>
      </c>
      <c r="BA764" s="106" t="s">
        <v>1564</v>
      </c>
      <c r="BB764" s="103">
        <v>41183</v>
      </c>
      <c r="BC764" s="106" t="s">
        <v>543</v>
      </c>
      <c r="BD764" s="106"/>
      <c r="BE764" s="106" t="s">
        <v>916</v>
      </c>
      <c r="BF764" s="106" t="s">
        <v>132</v>
      </c>
      <c r="BG764" s="106"/>
      <c r="BH764" s="106" t="s">
        <v>1470</v>
      </c>
      <c r="BI764" s="106"/>
    </row>
    <row r="765" spans="1:61" ht="13.5" hidden="1" thickBot="1" x14ac:dyDescent="0.25">
      <c r="A765" s="82"/>
      <c r="B765" s="83"/>
      <c r="C765" s="153" t="str">
        <f>C764</f>
        <v>Rue de la Foulaz 8</v>
      </c>
      <c r="D765" s="153" t="str">
        <f>D764</f>
        <v>Chez-le-Bart</v>
      </c>
      <c r="E765" s="85" t="str">
        <f>E764</f>
        <v>-</v>
      </c>
      <c r="F765" s="85" t="s">
        <v>1565</v>
      </c>
      <c r="G765" s="86" t="str">
        <f>[1]FoZ!B42</f>
        <v>7030/C</v>
      </c>
      <c r="H765" s="153" t="str">
        <f>[1]FoZ!C42</f>
        <v>Appartement</v>
      </c>
      <c r="I765" s="157" t="str">
        <f>[1]FoZ!D42</f>
        <v>Rez</v>
      </c>
      <c r="J765" s="113" t="str">
        <f>[1]FoZ!E42</f>
        <v>Centre Sud Ouest</v>
      </c>
      <c r="K765" s="273">
        <f>[1]FoZ!F42</f>
        <v>4.5</v>
      </c>
      <c r="L765" s="88"/>
      <c r="M765" s="245">
        <f>[1]FoZ!G42</f>
        <v>96.600000000000009</v>
      </c>
      <c r="N765" s="245">
        <f>[1]FoZ!I42</f>
        <v>14.8</v>
      </c>
      <c r="O765" s="245">
        <f>[1]FoZ!K42</f>
        <v>50</v>
      </c>
      <c r="P765" s="245">
        <f>[1]FoZ!L42</f>
        <v>4</v>
      </c>
      <c r="Q765" s="208" t="s">
        <v>0</v>
      </c>
      <c r="R765" s="108">
        <f>SUM(Tableau8[[#This Row],[Indicative
     /PPE]:[Autre]])</f>
        <v>165.4</v>
      </c>
      <c r="S765" s="110" t="s">
        <v>0</v>
      </c>
      <c r="T765" s="110" t="s">
        <v>0</v>
      </c>
      <c r="U765" s="110" t="s">
        <v>0</v>
      </c>
      <c r="V765" s="110" t="s">
        <v>0</v>
      </c>
      <c r="W765" s="110" t="s">
        <v>0</v>
      </c>
      <c r="X765" s="109">
        <f t="shared" si="53"/>
        <v>0</v>
      </c>
      <c r="Y765" s="110" t="s">
        <v>0</v>
      </c>
      <c r="Z765" s="110" t="s">
        <v>0</v>
      </c>
      <c r="AA765" s="110" t="s">
        <v>0</v>
      </c>
      <c r="AB765" s="109" t="s">
        <v>0</v>
      </c>
      <c r="AC765" s="110" t="s">
        <v>0</v>
      </c>
      <c r="AD765" s="110" t="s">
        <v>0</v>
      </c>
      <c r="AE765" s="110" t="s">
        <v>0</v>
      </c>
      <c r="AF765" s="155">
        <f t="shared" si="54"/>
        <v>0</v>
      </c>
      <c r="AG765" s="92"/>
      <c r="AH765" s="111">
        <f>[1]FoZ!N42</f>
        <v>525000</v>
      </c>
      <c r="AI765" s="111">
        <v>0</v>
      </c>
      <c r="AJ765" s="111">
        <v>0</v>
      </c>
      <c r="AK765" s="111">
        <f>SUM(Tableau8[[#This Row],[Terrain
(a)]:[Construction
(b)]])</f>
        <v>0</v>
      </c>
      <c r="AL765" s="95"/>
      <c r="AM765" s="258" t="str">
        <f>[1]FoZ!O42</f>
        <v>Frunz Patrick et Franziska</v>
      </c>
      <c r="AN765" s="157" t="str">
        <f>[1]FoZ!Q42</f>
        <v>Vendu</v>
      </c>
      <c r="AO765" s="97">
        <f>[1]FoZ!R42</f>
        <v>41182</v>
      </c>
      <c r="AP765" s="158" t="s">
        <v>0</v>
      </c>
      <c r="AQ765" s="212" t="str">
        <f>[1]FoZ!S42</f>
        <v>-</v>
      </c>
      <c r="AR765" s="100"/>
      <c r="AS765" s="101"/>
      <c r="AT765" s="102"/>
      <c r="AU765" s="103"/>
      <c r="AV765" s="104"/>
      <c r="AW765" s="105"/>
      <c r="AX765" s="106"/>
      <c r="AY765" s="106"/>
      <c r="AZ765" s="106"/>
      <c r="BA765" s="106"/>
      <c r="BB765" s="103"/>
      <c r="BC765" s="106"/>
      <c r="BD765" s="106"/>
      <c r="BE765" s="106"/>
      <c r="BF765" s="106"/>
      <c r="BG765" s="106"/>
      <c r="BH765" s="106"/>
      <c r="BI765" s="106"/>
    </row>
    <row r="766" spans="1:61" ht="13.5" hidden="1" thickBot="1" x14ac:dyDescent="0.25">
      <c r="A766" s="82"/>
      <c r="B766" s="83"/>
      <c r="C766" s="153" t="str">
        <f t="shared" ref="C766:E781" si="55">C765</f>
        <v>Rue de la Foulaz 8</v>
      </c>
      <c r="D766" s="153" t="str">
        <f t="shared" si="55"/>
        <v>Chez-le-Bart</v>
      </c>
      <c r="E766" s="85" t="str">
        <f t="shared" si="55"/>
        <v>-</v>
      </c>
      <c r="F766" s="85" t="s">
        <v>1566</v>
      </c>
      <c r="G766" s="86" t="str">
        <f>[1]FoZ!B43</f>
        <v>7029/B</v>
      </c>
      <c r="H766" s="153" t="str">
        <f>[1]FoZ!C43</f>
        <v>Duplex</v>
      </c>
      <c r="I766" s="157" t="str">
        <f>[1]FoZ!D43</f>
        <v>Rez/1er</v>
      </c>
      <c r="J766" s="113" t="str">
        <f>[1]FoZ!E43</f>
        <v>Centre Nord Ouest</v>
      </c>
      <c r="K766" s="273">
        <f>[1]FoZ!F43</f>
        <v>4.5</v>
      </c>
      <c r="L766" s="88"/>
      <c r="M766" s="245">
        <f>[1]FoZ!G43</f>
        <v>120.7</v>
      </c>
      <c r="N766" s="245">
        <f>[1]FoZ!I43</f>
        <v>18.8</v>
      </c>
      <c r="O766" s="245">
        <f>[1]FoZ!K43</f>
        <v>36</v>
      </c>
      <c r="P766" s="245">
        <f>[1]FoZ!L43</f>
        <v>4</v>
      </c>
      <c r="Q766" s="208" t="s">
        <v>0</v>
      </c>
      <c r="R766" s="108">
        <f>SUM(Tableau8[[#This Row],[Indicative
     /PPE]:[Autre]])</f>
        <v>179.5</v>
      </c>
      <c r="S766" s="110" t="s">
        <v>0</v>
      </c>
      <c r="T766" s="110" t="s">
        <v>0</v>
      </c>
      <c r="U766" s="110" t="s">
        <v>0</v>
      </c>
      <c r="V766" s="110" t="s">
        <v>0</v>
      </c>
      <c r="W766" s="110" t="s">
        <v>0</v>
      </c>
      <c r="X766" s="109">
        <f t="shared" si="53"/>
        <v>0</v>
      </c>
      <c r="Y766" s="110" t="s">
        <v>0</v>
      </c>
      <c r="Z766" s="110" t="s">
        <v>0</v>
      </c>
      <c r="AA766" s="110" t="s">
        <v>0</v>
      </c>
      <c r="AB766" s="109" t="s">
        <v>0</v>
      </c>
      <c r="AC766" s="110" t="s">
        <v>0</v>
      </c>
      <c r="AD766" s="110" t="s">
        <v>0</v>
      </c>
      <c r="AE766" s="110" t="s">
        <v>0</v>
      </c>
      <c r="AF766" s="155">
        <f t="shared" si="54"/>
        <v>0</v>
      </c>
      <c r="AG766" s="92"/>
      <c r="AH766" s="111">
        <f>[1]FoZ!N43</f>
        <v>640000</v>
      </c>
      <c r="AI766" s="111">
        <v>0</v>
      </c>
      <c r="AJ766" s="111">
        <v>0</v>
      </c>
      <c r="AK766" s="111">
        <f>SUM(Tableau8[[#This Row],[Terrain
(a)]:[Construction
(b)]])</f>
        <v>0</v>
      </c>
      <c r="AL766" s="95"/>
      <c r="AM766" s="258" t="str">
        <f>[1]FoZ!O43</f>
        <v>Vaira Fabrice et Nathalie</v>
      </c>
      <c r="AN766" s="157" t="str">
        <f>[1]FoZ!Q43</f>
        <v>Vendu</v>
      </c>
      <c r="AO766" s="97">
        <f>[1]FoZ!R43</f>
        <v>41182</v>
      </c>
      <c r="AP766" s="158" t="s">
        <v>0</v>
      </c>
      <c r="AQ766" s="212" t="str">
        <f>[1]FoZ!S43</f>
        <v>-</v>
      </c>
      <c r="AR766" s="100"/>
      <c r="AS766" s="101"/>
      <c r="AT766" s="102"/>
      <c r="AU766" s="103"/>
      <c r="AV766" s="104"/>
      <c r="AW766" s="105"/>
      <c r="AX766" s="106"/>
      <c r="AY766" s="106"/>
      <c r="AZ766" s="106"/>
      <c r="BA766" s="106"/>
      <c r="BB766" s="103"/>
      <c r="BC766" s="106"/>
      <c r="BD766" s="106"/>
      <c r="BE766" s="106"/>
      <c r="BF766" s="106"/>
      <c r="BG766" s="106"/>
      <c r="BH766" s="106"/>
      <c r="BI766" s="106"/>
    </row>
    <row r="767" spans="1:61" ht="13.5" hidden="1" thickBot="1" x14ac:dyDescent="0.25">
      <c r="A767" s="82"/>
      <c r="B767" s="83"/>
      <c r="C767" s="153" t="str">
        <f t="shared" si="55"/>
        <v>Rue de la Foulaz 8</v>
      </c>
      <c r="D767" s="153" t="str">
        <f t="shared" si="55"/>
        <v>Chez-le-Bart</v>
      </c>
      <c r="E767" s="85" t="str">
        <f t="shared" si="55"/>
        <v>-</v>
      </c>
      <c r="F767" s="85" t="s">
        <v>1567</v>
      </c>
      <c r="G767" s="86" t="str">
        <f>[1]FoZ!B44</f>
        <v>7028/A</v>
      </c>
      <c r="H767" s="153" t="str">
        <f>[1]FoZ!C44</f>
        <v>Appartement</v>
      </c>
      <c r="I767" s="157" t="str">
        <f>[1]FoZ!D44</f>
        <v>Rez</v>
      </c>
      <c r="J767" s="113" t="str">
        <f>[1]FoZ!E44</f>
        <v>Nord Ouest</v>
      </c>
      <c r="K767" s="273">
        <f>[1]FoZ!F44</f>
        <v>5.5</v>
      </c>
      <c r="L767" s="88"/>
      <c r="M767" s="245">
        <f>[1]FoZ!G44</f>
        <v>126.3</v>
      </c>
      <c r="N767" s="245">
        <f>[1]FoZ!I44</f>
        <v>8</v>
      </c>
      <c r="O767" s="245">
        <f>[1]FoZ!K44</f>
        <v>64</v>
      </c>
      <c r="P767" s="245">
        <f>[1]FoZ!L44</f>
        <v>4</v>
      </c>
      <c r="Q767" s="208" t="s">
        <v>0</v>
      </c>
      <c r="R767" s="108">
        <f>SUM(Tableau8[[#This Row],[Indicative
     /PPE]:[Autre]])</f>
        <v>202.3</v>
      </c>
      <c r="S767" s="110" t="s">
        <v>0</v>
      </c>
      <c r="T767" s="110" t="s">
        <v>0</v>
      </c>
      <c r="U767" s="110" t="s">
        <v>0</v>
      </c>
      <c r="V767" s="110" t="s">
        <v>0</v>
      </c>
      <c r="W767" s="110" t="s">
        <v>0</v>
      </c>
      <c r="X767" s="109">
        <f t="shared" si="53"/>
        <v>0</v>
      </c>
      <c r="Y767" s="89" t="s">
        <v>0</v>
      </c>
      <c r="Z767" s="89" t="s">
        <v>0</v>
      </c>
      <c r="AA767" s="89" t="s">
        <v>0</v>
      </c>
      <c r="AB767" s="91" t="s">
        <v>0</v>
      </c>
      <c r="AC767" s="110" t="s">
        <v>0</v>
      </c>
      <c r="AD767" s="110" t="s">
        <v>0</v>
      </c>
      <c r="AE767" s="110" t="s">
        <v>0</v>
      </c>
      <c r="AF767" s="155">
        <f t="shared" si="54"/>
        <v>0</v>
      </c>
      <c r="AG767" s="92"/>
      <c r="AH767" s="111">
        <f>[1]FoZ!N44</f>
        <v>645000</v>
      </c>
      <c r="AI767" s="111">
        <v>0</v>
      </c>
      <c r="AJ767" s="111">
        <v>0</v>
      </c>
      <c r="AK767" s="111">
        <f>SUM(Tableau8[[#This Row],[Terrain
(a)]:[Construction
(b)]])</f>
        <v>0</v>
      </c>
      <c r="AL767" s="95"/>
      <c r="AM767" s="258" t="str">
        <f>[1]FoZ!O44</f>
        <v>Guercioni Gabriele</v>
      </c>
      <c r="AN767" s="157" t="str">
        <f>[1]FoZ!Q44</f>
        <v>Vendu</v>
      </c>
      <c r="AO767" s="97">
        <f>[1]FoZ!R44</f>
        <v>41304</v>
      </c>
      <c r="AP767" s="158" t="s">
        <v>0</v>
      </c>
      <c r="AQ767" s="212" t="str">
        <f>[1]FoZ!S44</f>
        <v>-</v>
      </c>
      <c r="AR767" s="100"/>
      <c r="AS767" s="101"/>
      <c r="AT767" s="102"/>
      <c r="AU767" s="103"/>
      <c r="AV767" s="104"/>
      <c r="AW767" s="105"/>
      <c r="AX767" s="106"/>
      <c r="AY767" s="106"/>
      <c r="AZ767" s="106"/>
      <c r="BA767" s="106"/>
      <c r="BB767" s="103"/>
      <c r="BC767" s="106"/>
      <c r="BD767" s="106"/>
      <c r="BE767" s="106"/>
      <c r="BF767" s="106"/>
      <c r="BG767" s="106"/>
      <c r="BH767" s="106"/>
      <c r="BI767" s="106"/>
    </row>
    <row r="768" spans="1:61" ht="13.5" hidden="1" thickBot="1" x14ac:dyDescent="0.25">
      <c r="A768" s="82"/>
      <c r="B768" s="83"/>
      <c r="C768" s="153" t="str">
        <f t="shared" si="55"/>
        <v>Rue de la Foulaz 8</v>
      </c>
      <c r="D768" s="153" t="str">
        <f t="shared" si="55"/>
        <v>Chez-le-Bart</v>
      </c>
      <c r="E768" s="85" t="str">
        <f t="shared" si="55"/>
        <v>-</v>
      </c>
      <c r="F768" s="85" t="s">
        <v>1568</v>
      </c>
      <c r="G768" s="86" t="str">
        <f>[1]FoZ!B45</f>
        <v>7034/G</v>
      </c>
      <c r="H768" s="153" t="str">
        <f>[1]FoZ!C45</f>
        <v>Appartement</v>
      </c>
      <c r="I768" s="157" t="str">
        <f>[1]FoZ!D45</f>
        <v>1er</v>
      </c>
      <c r="J768" s="113" t="str">
        <f>[1]FoZ!E45</f>
        <v>Sud Ouest</v>
      </c>
      <c r="K768" s="273">
        <f>[1]FoZ!F45</f>
        <v>5.5</v>
      </c>
      <c r="L768" s="88"/>
      <c r="M768" s="245">
        <f>[1]FoZ!G45</f>
        <v>123.9</v>
      </c>
      <c r="N768" s="245">
        <f>[1]FoZ!I45</f>
        <v>27.5</v>
      </c>
      <c r="O768" s="89" t="s">
        <v>0</v>
      </c>
      <c r="P768" s="245">
        <f>[1]FoZ!L45</f>
        <v>4</v>
      </c>
      <c r="Q768" s="208" t="s">
        <v>0</v>
      </c>
      <c r="R768" s="108">
        <f>SUM(Tableau8[[#This Row],[Indicative
     /PPE]:[Autre]])</f>
        <v>155.4</v>
      </c>
      <c r="S768" s="110" t="s">
        <v>0</v>
      </c>
      <c r="T768" s="110" t="s">
        <v>0</v>
      </c>
      <c r="U768" s="110" t="s">
        <v>0</v>
      </c>
      <c r="V768" s="110" t="s">
        <v>0</v>
      </c>
      <c r="W768" s="110" t="s">
        <v>0</v>
      </c>
      <c r="X768" s="109">
        <f t="shared" si="53"/>
        <v>0</v>
      </c>
      <c r="Y768" s="89" t="s">
        <v>0</v>
      </c>
      <c r="Z768" s="89" t="s">
        <v>0</v>
      </c>
      <c r="AA768" s="89" t="s">
        <v>0</v>
      </c>
      <c r="AB768" s="91" t="s">
        <v>0</v>
      </c>
      <c r="AC768" s="110" t="s">
        <v>0</v>
      </c>
      <c r="AD768" s="110" t="s">
        <v>0</v>
      </c>
      <c r="AE768" s="110" t="s">
        <v>0</v>
      </c>
      <c r="AF768" s="155">
        <f t="shared" si="54"/>
        <v>0</v>
      </c>
      <c r="AG768" s="92"/>
      <c r="AH768" s="111">
        <f>[1]FoZ!N45</f>
        <v>690000</v>
      </c>
      <c r="AI768" s="111">
        <v>0</v>
      </c>
      <c r="AJ768" s="111">
        <v>0</v>
      </c>
      <c r="AK768" s="111">
        <f>SUM(Tableau8[[#This Row],[Terrain
(a)]:[Construction
(b)]])</f>
        <v>0</v>
      </c>
      <c r="AL768" s="95"/>
      <c r="AM768" s="258" t="str">
        <f>[1]FoZ!O45</f>
        <v>Bolis Marc et Emilie</v>
      </c>
      <c r="AN768" s="157" t="str">
        <f>[1]FoZ!Q45</f>
        <v>Vendu</v>
      </c>
      <c r="AO768" s="97">
        <f>[1]FoZ!R45</f>
        <v>41182</v>
      </c>
      <c r="AP768" s="158" t="s">
        <v>0</v>
      </c>
      <c r="AQ768" s="212" t="str">
        <f>[1]FoZ!S45</f>
        <v>-</v>
      </c>
      <c r="AR768" s="100"/>
      <c r="AS768" s="101"/>
      <c r="AT768" s="102"/>
      <c r="AU768" s="103"/>
      <c r="AV768" s="104"/>
      <c r="AW768" s="105"/>
      <c r="AX768" s="106"/>
      <c r="AY768" s="106"/>
      <c r="AZ768" s="106"/>
      <c r="BA768" s="106"/>
      <c r="BB768" s="103"/>
      <c r="BC768" s="106"/>
      <c r="BD768" s="106"/>
      <c r="BE768" s="106"/>
      <c r="BF768" s="106"/>
      <c r="BG768" s="106"/>
      <c r="BH768" s="106"/>
      <c r="BI768" s="106"/>
    </row>
    <row r="769" spans="1:61" ht="13.5" hidden="1" thickBot="1" x14ac:dyDescent="0.25">
      <c r="A769" s="82"/>
      <c r="B769" s="83"/>
      <c r="C769" s="153" t="str">
        <f t="shared" si="55"/>
        <v>Rue de la Foulaz 8</v>
      </c>
      <c r="D769" s="153" t="str">
        <f t="shared" si="55"/>
        <v>Chez-le-Bart</v>
      </c>
      <c r="E769" s="85" t="str">
        <f t="shared" si="55"/>
        <v>-</v>
      </c>
      <c r="F769" s="85" t="s">
        <v>1569</v>
      </c>
      <c r="G769" s="86" t="str">
        <f>[1]FoZ!B46</f>
        <v>7033/F</v>
      </c>
      <c r="H769" s="153" t="str">
        <f>[1]FoZ!C46</f>
        <v>Appartement</v>
      </c>
      <c r="I769" s="157" t="str">
        <f>[1]FoZ!D46</f>
        <v>1er</v>
      </c>
      <c r="J769" s="113" t="str">
        <f>[1]FoZ!E46</f>
        <v>Centre Sud Ouest</v>
      </c>
      <c r="K769" s="273">
        <f>[1]FoZ!F46</f>
        <v>4.5</v>
      </c>
      <c r="L769" s="88"/>
      <c r="M769" s="245">
        <f>[1]FoZ!G46</f>
        <v>96.600000000000009</v>
      </c>
      <c r="N769" s="245">
        <f>[1]FoZ!I46</f>
        <v>14.8</v>
      </c>
      <c r="O769" s="89" t="s">
        <v>0</v>
      </c>
      <c r="P769" s="245">
        <f>[1]FoZ!L46</f>
        <v>4</v>
      </c>
      <c r="Q769" s="208" t="s">
        <v>0</v>
      </c>
      <c r="R769" s="108">
        <f>SUM(Tableau8[[#This Row],[Indicative
     /PPE]:[Autre]])</f>
        <v>115.4</v>
      </c>
      <c r="S769" s="110" t="s">
        <v>0</v>
      </c>
      <c r="T769" s="110" t="s">
        <v>0</v>
      </c>
      <c r="U769" s="110" t="s">
        <v>0</v>
      </c>
      <c r="V769" s="110" t="s">
        <v>0</v>
      </c>
      <c r="W769" s="110" t="s">
        <v>0</v>
      </c>
      <c r="X769" s="109">
        <f t="shared" si="53"/>
        <v>0</v>
      </c>
      <c r="Y769" s="89" t="s">
        <v>0</v>
      </c>
      <c r="Z769" s="89" t="s">
        <v>0</v>
      </c>
      <c r="AA769" s="89" t="s">
        <v>0</v>
      </c>
      <c r="AB769" s="91" t="s">
        <v>0</v>
      </c>
      <c r="AC769" s="110" t="s">
        <v>0</v>
      </c>
      <c r="AD769" s="110" t="s">
        <v>0</v>
      </c>
      <c r="AE769" s="110" t="s">
        <v>0</v>
      </c>
      <c r="AF769" s="155">
        <f t="shared" si="54"/>
        <v>0</v>
      </c>
      <c r="AG769" s="92"/>
      <c r="AH769" s="111">
        <f>[1]FoZ!N46</f>
        <v>510000</v>
      </c>
      <c r="AI769" s="111">
        <v>0</v>
      </c>
      <c r="AJ769" s="111">
        <v>0</v>
      </c>
      <c r="AK769" s="111">
        <f>SUM(Tableau8[[#This Row],[Terrain
(a)]:[Construction
(b)]])</f>
        <v>0</v>
      </c>
      <c r="AL769" s="95"/>
      <c r="AM769" s="258" t="str">
        <f>[1]FoZ!O46</f>
        <v>Nussbaum Frédy et Chantal</v>
      </c>
      <c r="AN769" s="157" t="str">
        <f>[1]FoZ!Q46</f>
        <v>Vendu</v>
      </c>
      <c r="AO769" s="97">
        <f>[1]FoZ!R46</f>
        <v>41271</v>
      </c>
      <c r="AP769" s="158" t="s">
        <v>0</v>
      </c>
      <c r="AQ769" s="212" t="str">
        <f>[1]FoZ!S46</f>
        <v>-</v>
      </c>
      <c r="AR769" s="100"/>
      <c r="AS769" s="101"/>
      <c r="AT769" s="102"/>
      <c r="AU769" s="103"/>
      <c r="AV769" s="104"/>
      <c r="AW769" s="105"/>
      <c r="AX769" s="106"/>
      <c r="AY769" s="106"/>
      <c r="AZ769" s="106"/>
      <c r="BA769" s="106"/>
      <c r="BB769" s="103"/>
      <c r="BC769" s="106"/>
      <c r="BD769" s="106"/>
      <c r="BE769" s="106"/>
      <c r="BF769" s="106"/>
      <c r="BG769" s="106"/>
      <c r="BH769" s="106"/>
      <c r="BI769" s="106"/>
    </row>
    <row r="770" spans="1:61" ht="13.5" hidden="1" thickBot="1" x14ac:dyDescent="0.25">
      <c r="A770" s="82"/>
      <c r="B770" s="83"/>
      <c r="C770" s="153" t="str">
        <f t="shared" si="55"/>
        <v>Rue de la Foulaz 8</v>
      </c>
      <c r="D770" s="153" t="str">
        <f t="shared" si="55"/>
        <v>Chez-le-Bart</v>
      </c>
      <c r="E770" s="85" t="str">
        <f t="shared" si="55"/>
        <v>-</v>
      </c>
      <c r="F770" s="85" t="s">
        <v>1570</v>
      </c>
      <c r="G770" s="86" t="str">
        <f>[1]FoZ!B47</f>
        <v>7032/E</v>
      </c>
      <c r="H770" s="153" t="str">
        <f>[1]FoZ!C47</f>
        <v>Appartement</v>
      </c>
      <c r="I770" s="157" t="str">
        <f>[1]FoZ!D47</f>
        <v>1er</v>
      </c>
      <c r="J770" s="113" t="str">
        <f>[1]FoZ!E47</f>
        <v>Nord Ouest</v>
      </c>
      <c r="K770" s="273">
        <f>[1]FoZ!F47</f>
        <v>5.5</v>
      </c>
      <c r="L770" s="88"/>
      <c r="M770" s="245">
        <f>[1]FoZ!G47</f>
        <v>126.3</v>
      </c>
      <c r="N770" s="245">
        <f>[1]FoZ!I47</f>
        <v>8</v>
      </c>
      <c r="O770" s="89" t="s">
        <v>0</v>
      </c>
      <c r="P770" s="245">
        <f>[1]FoZ!L47</f>
        <v>4</v>
      </c>
      <c r="Q770" s="208" t="s">
        <v>0</v>
      </c>
      <c r="R770" s="108">
        <f>SUM(Tableau8[[#This Row],[Indicative
     /PPE]:[Autre]])</f>
        <v>138.30000000000001</v>
      </c>
      <c r="S770" s="110" t="s">
        <v>0</v>
      </c>
      <c r="T770" s="110" t="s">
        <v>0</v>
      </c>
      <c r="U770" s="110" t="s">
        <v>0</v>
      </c>
      <c r="V770" s="110" t="s">
        <v>0</v>
      </c>
      <c r="W770" s="110" t="s">
        <v>0</v>
      </c>
      <c r="X770" s="109">
        <f t="shared" si="53"/>
        <v>0</v>
      </c>
      <c r="Y770" s="89" t="s">
        <v>0</v>
      </c>
      <c r="Z770" s="89" t="s">
        <v>0</v>
      </c>
      <c r="AA770" s="89" t="s">
        <v>0</v>
      </c>
      <c r="AB770" s="91" t="s">
        <v>0</v>
      </c>
      <c r="AC770" s="110" t="s">
        <v>0</v>
      </c>
      <c r="AD770" s="110" t="s">
        <v>0</v>
      </c>
      <c r="AE770" s="110" t="s">
        <v>0</v>
      </c>
      <c r="AF770" s="155">
        <f t="shared" si="54"/>
        <v>0</v>
      </c>
      <c r="AG770" s="92"/>
      <c r="AH770" s="111">
        <f>[1]FoZ!N47</f>
        <v>640000</v>
      </c>
      <c r="AI770" s="111">
        <v>0</v>
      </c>
      <c r="AJ770" s="111">
        <v>0</v>
      </c>
      <c r="AK770" s="111">
        <f>SUM(Tableau8[[#This Row],[Terrain
(a)]:[Construction
(b)]])</f>
        <v>0</v>
      </c>
      <c r="AL770" s="95"/>
      <c r="AM770" s="258" t="str">
        <f>[1]FoZ!O47</f>
        <v>Freiburghaus Isabel</v>
      </c>
      <c r="AN770" s="157" t="str">
        <f>[1]FoZ!Q47</f>
        <v>Vendu</v>
      </c>
      <c r="AO770" s="97">
        <f>[1]FoZ!R47</f>
        <v>41257</v>
      </c>
      <c r="AP770" s="158" t="s">
        <v>0</v>
      </c>
      <c r="AQ770" s="212" t="str">
        <f>[1]FoZ!S47</f>
        <v>-</v>
      </c>
      <c r="AR770" s="100"/>
      <c r="AS770" s="101"/>
      <c r="AT770" s="102"/>
      <c r="AU770" s="103"/>
      <c r="AV770" s="104"/>
      <c r="AW770" s="105"/>
      <c r="AX770" s="106"/>
      <c r="AY770" s="106"/>
      <c r="AZ770" s="106"/>
      <c r="BA770" s="106"/>
      <c r="BB770" s="103"/>
      <c r="BC770" s="106"/>
      <c r="BD770" s="106"/>
      <c r="BE770" s="106"/>
      <c r="BF770" s="106"/>
      <c r="BG770" s="106"/>
      <c r="BH770" s="106"/>
      <c r="BI770" s="106"/>
    </row>
    <row r="771" spans="1:61" ht="13.5" hidden="1" thickBot="1" x14ac:dyDescent="0.25">
      <c r="A771" s="82"/>
      <c r="B771" s="83"/>
      <c r="C771" s="153" t="str">
        <f t="shared" si="55"/>
        <v>Rue de la Foulaz 8</v>
      </c>
      <c r="D771" s="153" t="str">
        <f t="shared" si="55"/>
        <v>Chez-le-Bart</v>
      </c>
      <c r="E771" s="85" t="str">
        <f t="shared" si="55"/>
        <v>-</v>
      </c>
      <c r="F771" s="85" t="s">
        <v>1571</v>
      </c>
      <c r="G771" s="86" t="str">
        <f>[1]FoZ!B48</f>
        <v>7037/K</v>
      </c>
      <c r="H771" s="153" t="str">
        <f>[1]FoZ!C48</f>
        <v>Attique</v>
      </c>
      <c r="I771" s="157" t="str">
        <f>[1]FoZ!D48</f>
        <v>Combles</v>
      </c>
      <c r="J771" s="113" t="str">
        <f>[1]FoZ!E48</f>
        <v>Sud Ouest</v>
      </c>
      <c r="K771" s="273">
        <f>[1]FoZ!F48</f>
        <v>4.5</v>
      </c>
      <c r="L771" s="88"/>
      <c r="M771" s="245">
        <f>[1]FoZ!G48</f>
        <v>114.3</v>
      </c>
      <c r="N771" s="245">
        <f>[1]FoZ!I48</f>
        <v>11.5</v>
      </c>
      <c r="O771" s="89" t="s">
        <v>0</v>
      </c>
      <c r="P771" s="245">
        <f>[1]FoZ!L48</f>
        <v>4</v>
      </c>
      <c r="Q771" s="208" t="s">
        <v>0</v>
      </c>
      <c r="R771" s="108">
        <f>SUM(Tableau8[[#This Row],[Indicative
     /PPE]:[Autre]])</f>
        <v>129.80000000000001</v>
      </c>
      <c r="S771" s="110" t="s">
        <v>0</v>
      </c>
      <c r="T771" s="110" t="s">
        <v>0</v>
      </c>
      <c r="U771" s="110" t="s">
        <v>0</v>
      </c>
      <c r="V771" s="110" t="s">
        <v>0</v>
      </c>
      <c r="W771" s="110" t="s">
        <v>0</v>
      </c>
      <c r="X771" s="109">
        <f t="shared" si="53"/>
        <v>0</v>
      </c>
      <c r="Y771" s="89" t="s">
        <v>0</v>
      </c>
      <c r="Z771" s="89" t="s">
        <v>0</v>
      </c>
      <c r="AA771" s="89" t="s">
        <v>0</v>
      </c>
      <c r="AB771" s="91" t="s">
        <v>0</v>
      </c>
      <c r="AC771" s="110" t="s">
        <v>0</v>
      </c>
      <c r="AD771" s="110" t="s">
        <v>0</v>
      </c>
      <c r="AE771" s="110" t="s">
        <v>0</v>
      </c>
      <c r="AF771" s="155">
        <f t="shared" si="54"/>
        <v>0</v>
      </c>
      <c r="AG771" s="92"/>
      <c r="AH771" s="111">
        <f>[1]FoZ!N48</f>
        <v>610000</v>
      </c>
      <c r="AI771" s="111">
        <v>0</v>
      </c>
      <c r="AJ771" s="111">
        <v>0</v>
      </c>
      <c r="AK771" s="111">
        <f>SUM(Tableau8[[#This Row],[Terrain
(a)]:[Construction
(b)]])</f>
        <v>0</v>
      </c>
      <c r="AL771" s="95"/>
      <c r="AM771" s="258" t="str">
        <f>[1]FoZ!O48</f>
        <v xml:space="preserve">Revilloud Geneviève </v>
      </c>
      <c r="AN771" s="157" t="str">
        <f>[1]FoZ!Q48</f>
        <v>Vendu</v>
      </c>
      <c r="AO771" s="97">
        <f>[1]FoZ!R48</f>
        <v>41182</v>
      </c>
      <c r="AP771" s="158" t="s">
        <v>0</v>
      </c>
      <c r="AQ771" s="212" t="str">
        <f>[1]FoZ!S48</f>
        <v>-</v>
      </c>
      <c r="AR771" s="100"/>
      <c r="AS771" s="101"/>
      <c r="AT771" s="102"/>
      <c r="AU771" s="103"/>
      <c r="AV771" s="104"/>
      <c r="AW771" s="105"/>
      <c r="AX771" s="106"/>
      <c r="AY771" s="106"/>
      <c r="AZ771" s="106"/>
      <c r="BA771" s="106"/>
      <c r="BB771" s="103"/>
      <c r="BC771" s="106"/>
      <c r="BD771" s="106"/>
      <c r="BE771" s="106"/>
      <c r="BF771" s="106"/>
      <c r="BG771" s="106"/>
      <c r="BH771" s="106"/>
      <c r="BI771" s="106"/>
    </row>
    <row r="772" spans="1:61" ht="13.5" hidden="1" thickBot="1" x14ac:dyDescent="0.25">
      <c r="A772" s="82"/>
      <c r="B772" s="83"/>
      <c r="C772" s="153" t="str">
        <f t="shared" si="55"/>
        <v>Rue de la Foulaz 8</v>
      </c>
      <c r="D772" s="153" t="str">
        <f t="shared" si="55"/>
        <v>Chez-le-Bart</v>
      </c>
      <c r="E772" s="85" t="str">
        <f t="shared" si="55"/>
        <v>-</v>
      </c>
      <c r="F772" s="85" t="s">
        <v>1572</v>
      </c>
      <c r="G772" s="86" t="str">
        <f>[1]FoZ!B49</f>
        <v>7036/J</v>
      </c>
      <c r="H772" s="153" t="str">
        <f>[1]FoZ!C49</f>
        <v>Attique</v>
      </c>
      <c r="I772" s="157" t="str">
        <f>[1]FoZ!D49</f>
        <v>Combles</v>
      </c>
      <c r="J772" s="113" t="str">
        <f>[1]FoZ!E49</f>
        <v>Centre</v>
      </c>
      <c r="K772" s="273">
        <f>[1]FoZ!F49</f>
        <v>4.5</v>
      </c>
      <c r="L772" s="88"/>
      <c r="M772" s="245">
        <f>[1]FoZ!G49</f>
        <v>98.4</v>
      </c>
      <c r="N772" s="245">
        <f>[1]FoZ!I49</f>
        <v>14.8</v>
      </c>
      <c r="O772" s="89" t="s">
        <v>0</v>
      </c>
      <c r="P772" s="245">
        <f>[1]FoZ!L49</f>
        <v>4</v>
      </c>
      <c r="Q772" s="208" t="s">
        <v>0</v>
      </c>
      <c r="R772" s="108">
        <f>SUM(Tableau8[[#This Row],[Indicative
     /PPE]:[Autre]])</f>
        <v>117.2</v>
      </c>
      <c r="S772" s="110" t="s">
        <v>0</v>
      </c>
      <c r="T772" s="110" t="s">
        <v>0</v>
      </c>
      <c r="U772" s="110" t="s">
        <v>0</v>
      </c>
      <c r="V772" s="110" t="s">
        <v>0</v>
      </c>
      <c r="W772" s="110" t="s">
        <v>0</v>
      </c>
      <c r="X772" s="109">
        <f t="shared" si="53"/>
        <v>0</v>
      </c>
      <c r="Y772" s="89" t="s">
        <v>0</v>
      </c>
      <c r="Z772" s="89" t="s">
        <v>0</v>
      </c>
      <c r="AA772" s="89" t="s">
        <v>0</v>
      </c>
      <c r="AB772" s="91" t="s">
        <v>0</v>
      </c>
      <c r="AC772" s="110" t="s">
        <v>0</v>
      </c>
      <c r="AD772" s="110" t="s">
        <v>0</v>
      </c>
      <c r="AE772" s="110" t="s">
        <v>0</v>
      </c>
      <c r="AF772" s="155">
        <f t="shared" si="54"/>
        <v>0</v>
      </c>
      <c r="AG772" s="92"/>
      <c r="AH772" s="111">
        <f>[1]FoZ!N49</f>
        <v>530000</v>
      </c>
      <c r="AI772" s="111">
        <v>0</v>
      </c>
      <c r="AJ772" s="111">
        <v>0</v>
      </c>
      <c r="AK772" s="111">
        <f>SUM(Tableau8[[#This Row],[Terrain
(a)]:[Construction
(b)]])</f>
        <v>0</v>
      </c>
      <c r="AL772" s="95"/>
      <c r="AM772" s="258" t="str">
        <f>[1]FoZ!O49</f>
        <v>Schneider Patrick et Arlette</v>
      </c>
      <c r="AN772" s="157" t="str">
        <f>[1]FoZ!Q49</f>
        <v>Vendu</v>
      </c>
      <c r="AO772" s="97">
        <f>[1]FoZ!R49</f>
        <v>41173</v>
      </c>
      <c r="AP772" s="158" t="s">
        <v>0</v>
      </c>
      <c r="AQ772" s="212" t="str">
        <f>[1]FoZ!S49</f>
        <v>-</v>
      </c>
      <c r="AR772" s="100"/>
      <c r="AS772" s="101"/>
      <c r="AT772" s="102"/>
      <c r="AU772" s="103"/>
      <c r="AV772" s="104"/>
      <c r="AW772" s="105"/>
      <c r="AX772" s="106"/>
      <c r="AY772" s="106"/>
      <c r="AZ772" s="106"/>
      <c r="BA772" s="106"/>
      <c r="BB772" s="103"/>
      <c r="BC772" s="106"/>
      <c r="BD772" s="106"/>
      <c r="BE772" s="106"/>
      <c r="BF772" s="106"/>
      <c r="BG772" s="106"/>
      <c r="BH772" s="106"/>
      <c r="BI772" s="106"/>
    </row>
    <row r="773" spans="1:61" ht="13.5" hidden="1" thickBot="1" x14ac:dyDescent="0.25">
      <c r="A773" s="82"/>
      <c r="B773" s="83"/>
      <c r="C773" s="153" t="str">
        <f t="shared" si="55"/>
        <v>Rue de la Foulaz 8</v>
      </c>
      <c r="D773" s="153" t="str">
        <f t="shared" si="55"/>
        <v>Chez-le-Bart</v>
      </c>
      <c r="E773" s="85" t="str">
        <f t="shared" si="55"/>
        <v>-</v>
      </c>
      <c r="F773" s="85" t="s">
        <v>1573</v>
      </c>
      <c r="G773" s="86" t="str">
        <f>[1]FoZ!B50</f>
        <v>7035/H</v>
      </c>
      <c r="H773" s="153" t="str">
        <f>[1]FoZ!C50</f>
        <v>Attique</v>
      </c>
      <c r="I773" s="157" t="str">
        <f>[1]FoZ!D50</f>
        <v>Combles</v>
      </c>
      <c r="J773" s="113" t="str">
        <f>[1]FoZ!E50</f>
        <v>Nord Ouest</v>
      </c>
      <c r="K773" s="273">
        <f>[1]FoZ!F50</f>
        <v>4.5</v>
      </c>
      <c r="L773" s="88"/>
      <c r="M773" s="245">
        <f>[1]FoZ!G50</f>
        <v>125.5</v>
      </c>
      <c r="N773" s="245">
        <f>[1]FoZ!I50</f>
        <v>52.3</v>
      </c>
      <c r="O773" s="89" t="s">
        <v>0</v>
      </c>
      <c r="P773" s="245">
        <f>[1]FoZ!L50</f>
        <v>4</v>
      </c>
      <c r="Q773" s="208" t="s">
        <v>0</v>
      </c>
      <c r="R773" s="108">
        <f>SUM(Tableau8[[#This Row],[Indicative
     /PPE]:[Autre]])</f>
        <v>181.8</v>
      </c>
      <c r="S773" s="110" t="s">
        <v>0</v>
      </c>
      <c r="T773" s="110" t="s">
        <v>0</v>
      </c>
      <c r="U773" s="110" t="s">
        <v>0</v>
      </c>
      <c r="V773" s="110" t="s">
        <v>0</v>
      </c>
      <c r="W773" s="110" t="s">
        <v>0</v>
      </c>
      <c r="X773" s="109">
        <f t="shared" ref="X773:X836" si="56">SUM(S773:W773)</f>
        <v>0</v>
      </c>
      <c r="Y773" s="89" t="s">
        <v>0</v>
      </c>
      <c r="Z773" s="89" t="s">
        <v>0</v>
      </c>
      <c r="AA773" s="89" t="s">
        <v>0</v>
      </c>
      <c r="AB773" s="91" t="s">
        <v>0</v>
      </c>
      <c r="AC773" s="110" t="s">
        <v>0</v>
      </c>
      <c r="AD773" s="110" t="s">
        <v>0</v>
      </c>
      <c r="AE773" s="110" t="s">
        <v>0</v>
      </c>
      <c r="AF773" s="155">
        <f t="shared" si="54"/>
        <v>0</v>
      </c>
      <c r="AG773" s="92"/>
      <c r="AH773" s="111">
        <f>[1]FoZ!N50</f>
        <v>715000</v>
      </c>
      <c r="AI773" s="111">
        <v>0</v>
      </c>
      <c r="AJ773" s="111">
        <v>0</v>
      </c>
      <c r="AK773" s="111">
        <f>SUM(Tableau8[[#This Row],[Terrain
(a)]:[Construction
(b)]])</f>
        <v>0</v>
      </c>
      <c r="AL773" s="95"/>
      <c r="AM773" s="258" t="str">
        <f>[1]FoZ!O50</f>
        <v>Freiburghaus Nadia et Boldarin Fabrizio</v>
      </c>
      <c r="AN773" s="157" t="str">
        <f>[1]FoZ!Q50</f>
        <v>Vendu</v>
      </c>
      <c r="AO773" s="97">
        <f>[1]FoZ!R50</f>
        <v>41090</v>
      </c>
      <c r="AP773" s="158" t="s">
        <v>0</v>
      </c>
      <c r="AQ773" s="212" t="str">
        <f>[1]FoZ!S50</f>
        <v>-</v>
      </c>
      <c r="AR773" s="100"/>
      <c r="AS773" s="101"/>
      <c r="AT773" s="102"/>
      <c r="AU773" s="103"/>
      <c r="AV773" s="104"/>
      <c r="AW773" s="105"/>
      <c r="AX773" s="106"/>
      <c r="AY773" s="106"/>
      <c r="AZ773" s="106"/>
      <c r="BA773" s="106"/>
      <c r="BB773" s="103"/>
      <c r="BC773" s="106"/>
      <c r="BD773" s="106"/>
      <c r="BE773" s="106"/>
      <c r="BF773" s="106"/>
      <c r="BG773" s="106"/>
      <c r="BH773" s="106"/>
      <c r="BI773" s="106"/>
    </row>
    <row r="774" spans="1:61" ht="13.5" hidden="1" thickBot="1" x14ac:dyDescent="0.25">
      <c r="A774" s="82"/>
      <c r="B774" s="83"/>
      <c r="C774" s="153" t="str">
        <f t="shared" si="55"/>
        <v>Rue de la Foulaz 8</v>
      </c>
      <c r="D774" s="153" t="str">
        <f t="shared" si="55"/>
        <v>Chez-le-Bart</v>
      </c>
      <c r="E774" s="85" t="str">
        <f t="shared" si="55"/>
        <v>-</v>
      </c>
      <c r="F774" s="85" t="s">
        <v>1574</v>
      </c>
      <c r="G774" s="86">
        <f>[1]FoZ!B51</f>
        <v>15506</v>
      </c>
      <c r="H774" s="153" t="str">
        <f>[1]FoZ!C51</f>
        <v>Place de parc extérieure simple</v>
      </c>
      <c r="I774" s="157" t="str">
        <f>[1]FoZ!D51</f>
        <v>Extérieur</v>
      </c>
      <c r="J774" s="113">
        <f>[1]FoZ!E51</f>
        <v>1</v>
      </c>
      <c r="K774" s="273" t="str">
        <f>[1]FoZ!F51</f>
        <v>-</v>
      </c>
      <c r="L774" s="88"/>
      <c r="M774" s="245" t="str">
        <f>[1]FoZ!G51</f>
        <v>-</v>
      </c>
      <c r="N774" s="245" t="str">
        <f>[1]FoZ!I51</f>
        <v>-</v>
      </c>
      <c r="O774" s="245" t="str">
        <f>[1]FoZ!K51</f>
        <v>-</v>
      </c>
      <c r="P774" s="245" t="str">
        <f>[1]FoZ!L51</f>
        <v>-</v>
      </c>
      <c r="Q774" s="245" t="str">
        <f>[1]FoZ!M51</f>
        <v>-</v>
      </c>
      <c r="R774" s="108">
        <f>SUM(Tableau8[[#This Row],[Indicative
     /PPE]:[Autre]])</f>
        <v>0</v>
      </c>
      <c r="S774" s="110" t="s">
        <v>0</v>
      </c>
      <c r="T774" s="110" t="s">
        <v>0</v>
      </c>
      <c r="U774" s="110" t="s">
        <v>0</v>
      </c>
      <c r="V774" s="110" t="s">
        <v>0</v>
      </c>
      <c r="W774" s="110" t="s">
        <v>0</v>
      </c>
      <c r="X774" s="109">
        <f t="shared" si="56"/>
        <v>0</v>
      </c>
      <c r="Y774" s="89" t="s">
        <v>0</v>
      </c>
      <c r="Z774" s="89" t="s">
        <v>0</v>
      </c>
      <c r="AA774" s="89" t="s">
        <v>0</v>
      </c>
      <c r="AB774" s="91" t="s">
        <v>0</v>
      </c>
      <c r="AC774" s="110" t="s">
        <v>0</v>
      </c>
      <c r="AD774" s="110" t="s">
        <v>0</v>
      </c>
      <c r="AE774" s="110" t="s">
        <v>0</v>
      </c>
      <c r="AF774" s="155">
        <f t="shared" ref="AF774:AF837" si="57">SUM(AC774:AE774)</f>
        <v>0</v>
      </c>
      <c r="AG774" s="92"/>
      <c r="AH774" s="111">
        <f>[1]FoZ!N51</f>
        <v>10000</v>
      </c>
      <c r="AI774" s="111">
        <v>0</v>
      </c>
      <c r="AJ774" s="111">
        <v>0</v>
      </c>
      <c r="AK774" s="111">
        <f>SUM(Tableau8[[#This Row],[Terrain
(a)]:[Construction
(b)]])</f>
        <v>0</v>
      </c>
      <c r="AL774" s="95"/>
      <c r="AM774" s="258" t="str">
        <f>[1]FoZ!O51</f>
        <v>Kleck René</v>
      </c>
      <c r="AN774" s="157" t="str">
        <f>[1]FoZ!Q51</f>
        <v>Loué</v>
      </c>
      <c r="AO774" s="97" t="str">
        <f>[1]FoZ!R51</f>
        <v>-</v>
      </c>
      <c r="AP774" s="158" t="s">
        <v>0</v>
      </c>
      <c r="AQ774" s="212" t="str">
        <f>[1]FoZ!S51</f>
        <v>-</v>
      </c>
      <c r="AR774" s="100"/>
      <c r="AS774" s="101"/>
      <c r="AT774" s="102"/>
      <c r="AU774" s="103"/>
      <c r="AV774" s="104"/>
      <c r="AW774" s="105"/>
      <c r="AX774" s="106"/>
      <c r="AY774" s="106"/>
      <c r="AZ774" s="106"/>
      <c r="BA774" s="106"/>
      <c r="BB774" s="103"/>
      <c r="BC774" s="106"/>
      <c r="BD774" s="106"/>
      <c r="BE774" s="106"/>
      <c r="BF774" s="106"/>
      <c r="BG774" s="106"/>
      <c r="BH774" s="106"/>
      <c r="BI774" s="106"/>
    </row>
    <row r="775" spans="1:61" ht="13.5" hidden="1" thickBot="1" x14ac:dyDescent="0.25">
      <c r="A775" s="82"/>
      <c r="B775" s="83"/>
      <c r="C775" s="153" t="str">
        <f t="shared" si="55"/>
        <v>Rue de la Foulaz 8</v>
      </c>
      <c r="D775" s="153" t="str">
        <f t="shared" si="55"/>
        <v>Chez-le-Bart</v>
      </c>
      <c r="E775" s="85" t="str">
        <f t="shared" si="55"/>
        <v>-</v>
      </c>
      <c r="F775" s="85" t="s">
        <v>1575</v>
      </c>
      <c r="G775" s="86">
        <f>[1]FoZ!B52</f>
        <v>15507</v>
      </c>
      <c r="H775" s="153" t="str">
        <f>[1]FoZ!C52</f>
        <v>Place de parc extérieure simple</v>
      </c>
      <c r="I775" s="157" t="str">
        <f>[1]FoZ!D52</f>
        <v>Extérieur</v>
      </c>
      <c r="J775" s="113">
        <f>[1]FoZ!E52</f>
        <v>2</v>
      </c>
      <c r="K775" s="273" t="str">
        <f>[1]FoZ!F52</f>
        <v>-</v>
      </c>
      <c r="L775" s="88"/>
      <c r="M775" s="245" t="str">
        <f>[1]FoZ!G52</f>
        <v>-</v>
      </c>
      <c r="N775" s="245" t="str">
        <f>[1]FoZ!I52</f>
        <v>-</v>
      </c>
      <c r="O775" s="245" t="str">
        <f>[1]FoZ!K52</f>
        <v>-</v>
      </c>
      <c r="P775" s="245" t="str">
        <f>[1]FoZ!L52</f>
        <v>-</v>
      </c>
      <c r="Q775" s="245" t="str">
        <f>[1]FoZ!M52</f>
        <v>-</v>
      </c>
      <c r="R775" s="108">
        <f>SUM(Tableau8[[#This Row],[Indicative
     /PPE]:[Autre]])</f>
        <v>0</v>
      </c>
      <c r="S775" s="110" t="s">
        <v>0</v>
      </c>
      <c r="T775" s="110" t="s">
        <v>0</v>
      </c>
      <c r="U775" s="110" t="s">
        <v>0</v>
      </c>
      <c r="V775" s="110" t="s">
        <v>0</v>
      </c>
      <c r="W775" s="110" t="s">
        <v>0</v>
      </c>
      <c r="X775" s="109">
        <f t="shared" si="56"/>
        <v>0</v>
      </c>
      <c r="Y775" s="89" t="s">
        <v>0</v>
      </c>
      <c r="Z775" s="89" t="s">
        <v>0</v>
      </c>
      <c r="AA775" s="89" t="s">
        <v>0</v>
      </c>
      <c r="AB775" s="91" t="s">
        <v>0</v>
      </c>
      <c r="AC775" s="110" t="s">
        <v>0</v>
      </c>
      <c r="AD775" s="110" t="s">
        <v>0</v>
      </c>
      <c r="AE775" s="110" t="s">
        <v>0</v>
      </c>
      <c r="AF775" s="155">
        <f t="shared" si="57"/>
        <v>0</v>
      </c>
      <c r="AG775" s="92"/>
      <c r="AH775" s="111">
        <f>[1]FoZ!N52</f>
        <v>10000</v>
      </c>
      <c r="AI775" s="111">
        <v>0</v>
      </c>
      <c r="AJ775" s="111">
        <v>0</v>
      </c>
      <c r="AK775" s="111">
        <f>SUM(Tableau8[[#This Row],[Terrain
(a)]:[Construction
(b)]])</f>
        <v>0</v>
      </c>
      <c r="AL775" s="95"/>
      <c r="AM775" s="258" t="str">
        <f>[1]FoZ!O52</f>
        <v>Frunz Patrick et Franziska</v>
      </c>
      <c r="AN775" s="157" t="str">
        <f>[1]FoZ!Q52</f>
        <v>Vendu</v>
      </c>
      <c r="AO775" s="97">
        <f>[1]FoZ!R52</f>
        <v>41182</v>
      </c>
      <c r="AP775" s="158" t="s">
        <v>0</v>
      </c>
      <c r="AQ775" s="212" t="str">
        <f>[1]FoZ!S52</f>
        <v>-</v>
      </c>
      <c r="AR775" s="100"/>
      <c r="AS775" s="101"/>
      <c r="AT775" s="102"/>
      <c r="AU775" s="103"/>
      <c r="AV775" s="104"/>
      <c r="AW775" s="105"/>
      <c r="AX775" s="106"/>
      <c r="AY775" s="106"/>
      <c r="AZ775" s="106"/>
      <c r="BA775" s="106"/>
      <c r="BB775" s="103"/>
      <c r="BC775" s="106"/>
      <c r="BD775" s="106"/>
      <c r="BE775" s="106"/>
      <c r="BF775" s="106"/>
      <c r="BG775" s="106"/>
      <c r="BH775" s="106"/>
      <c r="BI775" s="106"/>
    </row>
    <row r="776" spans="1:61" ht="13.5" hidden="1" thickBot="1" x14ac:dyDescent="0.25">
      <c r="A776" s="82"/>
      <c r="B776" s="83"/>
      <c r="C776" s="153" t="str">
        <f t="shared" si="55"/>
        <v>Rue de la Foulaz 8</v>
      </c>
      <c r="D776" s="153" t="str">
        <f t="shared" si="55"/>
        <v>Chez-le-Bart</v>
      </c>
      <c r="E776" s="85" t="str">
        <f t="shared" si="55"/>
        <v>-</v>
      </c>
      <c r="F776" s="85" t="s">
        <v>1576</v>
      </c>
      <c r="G776" s="86">
        <f>[1]FoZ!B53</f>
        <v>15508</v>
      </c>
      <c r="H776" s="153" t="str">
        <f>[1]FoZ!C53</f>
        <v>Place de parc extérieure simple</v>
      </c>
      <c r="I776" s="157" t="str">
        <f>[1]FoZ!D53</f>
        <v>Extérieur</v>
      </c>
      <c r="J776" s="113">
        <f>[1]FoZ!E53</f>
        <v>3</v>
      </c>
      <c r="K776" s="273" t="str">
        <f>[1]FoZ!F53</f>
        <v>-</v>
      </c>
      <c r="L776" s="88"/>
      <c r="M776" s="245" t="str">
        <f>[1]FoZ!G53</f>
        <v>-</v>
      </c>
      <c r="N776" s="245" t="str">
        <f>[1]FoZ!I53</f>
        <v>-</v>
      </c>
      <c r="O776" s="245" t="str">
        <f>[1]FoZ!K53</f>
        <v>-</v>
      </c>
      <c r="P776" s="245" t="str">
        <f>[1]FoZ!L53</f>
        <v>-</v>
      </c>
      <c r="Q776" s="245" t="str">
        <f>[1]FoZ!M53</f>
        <v>-</v>
      </c>
      <c r="R776" s="108">
        <f>SUM(Tableau8[[#This Row],[Indicative
     /PPE]:[Autre]])</f>
        <v>0</v>
      </c>
      <c r="S776" s="110" t="s">
        <v>0</v>
      </c>
      <c r="T776" s="110" t="s">
        <v>0</v>
      </c>
      <c r="U776" s="110" t="s">
        <v>0</v>
      </c>
      <c r="V776" s="110" t="s">
        <v>0</v>
      </c>
      <c r="W776" s="110" t="s">
        <v>0</v>
      </c>
      <c r="X776" s="109">
        <f t="shared" si="56"/>
        <v>0</v>
      </c>
      <c r="Y776" s="89" t="s">
        <v>0</v>
      </c>
      <c r="Z776" s="89" t="s">
        <v>0</v>
      </c>
      <c r="AA776" s="89" t="s">
        <v>0</v>
      </c>
      <c r="AB776" s="91" t="s">
        <v>0</v>
      </c>
      <c r="AC776" s="110" t="s">
        <v>0</v>
      </c>
      <c r="AD776" s="110" t="s">
        <v>0</v>
      </c>
      <c r="AE776" s="110" t="s">
        <v>0</v>
      </c>
      <c r="AF776" s="155">
        <f t="shared" si="57"/>
        <v>0</v>
      </c>
      <c r="AG776" s="92"/>
      <c r="AH776" s="111">
        <f>[1]FoZ!N53</f>
        <v>10000</v>
      </c>
      <c r="AI776" s="111">
        <v>0</v>
      </c>
      <c r="AJ776" s="111">
        <v>0</v>
      </c>
      <c r="AK776" s="111">
        <f>SUM(Tableau8[[#This Row],[Terrain
(a)]:[Construction
(b)]])</f>
        <v>0</v>
      </c>
      <c r="AL776" s="95"/>
      <c r="AM776" s="258" t="str">
        <f>[1]FoZ!O53</f>
        <v>Vaira Fabrice et Nathalie</v>
      </c>
      <c r="AN776" s="157" t="str">
        <f>[1]FoZ!Q53</f>
        <v>Vendu</v>
      </c>
      <c r="AO776" s="97">
        <f>[1]FoZ!R53</f>
        <v>41182</v>
      </c>
      <c r="AP776" s="158" t="s">
        <v>0</v>
      </c>
      <c r="AQ776" s="212" t="str">
        <f>[1]FoZ!S53</f>
        <v>-</v>
      </c>
      <c r="AR776" s="100"/>
      <c r="AS776" s="101"/>
      <c r="AT776" s="102"/>
      <c r="AU776" s="103"/>
      <c r="AV776" s="104"/>
      <c r="AW776" s="105"/>
      <c r="AX776" s="106"/>
      <c r="AY776" s="106"/>
      <c r="AZ776" s="106"/>
      <c r="BA776" s="106"/>
      <c r="BB776" s="103"/>
      <c r="BC776" s="106"/>
      <c r="BD776" s="106"/>
      <c r="BE776" s="106"/>
      <c r="BF776" s="106"/>
      <c r="BG776" s="106"/>
      <c r="BH776" s="106"/>
      <c r="BI776" s="106"/>
    </row>
    <row r="777" spans="1:61" ht="13.5" hidden="1" thickBot="1" x14ac:dyDescent="0.25">
      <c r="A777" s="82"/>
      <c r="B777" s="83"/>
      <c r="C777" s="153" t="str">
        <f t="shared" si="55"/>
        <v>Rue de la Foulaz 8</v>
      </c>
      <c r="D777" s="153" t="str">
        <f t="shared" si="55"/>
        <v>Chez-le-Bart</v>
      </c>
      <c r="E777" s="85" t="str">
        <f t="shared" si="55"/>
        <v>-</v>
      </c>
      <c r="F777" s="85" t="s">
        <v>1577</v>
      </c>
      <c r="G777" s="86">
        <f>[1]FoZ!B54</f>
        <v>15509</v>
      </c>
      <c r="H777" s="153" t="str">
        <f>[1]FoZ!C54</f>
        <v>Place de parc extérieure simple</v>
      </c>
      <c r="I777" s="157" t="str">
        <f>[1]FoZ!D54</f>
        <v>Extérieur</v>
      </c>
      <c r="J777" s="113">
        <f>[1]FoZ!E54</f>
        <v>4</v>
      </c>
      <c r="K777" s="273" t="str">
        <f>[1]FoZ!F54</f>
        <v>-</v>
      </c>
      <c r="L777" s="88"/>
      <c r="M777" s="245" t="str">
        <f>[1]FoZ!G54</f>
        <v>-</v>
      </c>
      <c r="N777" s="245" t="str">
        <f>[1]FoZ!I54</f>
        <v>-</v>
      </c>
      <c r="O777" s="245" t="str">
        <f>[1]FoZ!K54</f>
        <v>-</v>
      </c>
      <c r="P777" s="245" t="str">
        <f>[1]FoZ!L54</f>
        <v>-</v>
      </c>
      <c r="Q777" s="245" t="str">
        <f>[1]FoZ!M54</f>
        <v>-</v>
      </c>
      <c r="R777" s="108">
        <f>SUM(Tableau8[[#This Row],[Indicative
     /PPE]:[Autre]])</f>
        <v>0</v>
      </c>
      <c r="S777" s="110" t="s">
        <v>0</v>
      </c>
      <c r="T777" s="110" t="s">
        <v>0</v>
      </c>
      <c r="U777" s="110" t="s">
        <v>0</v>
      </c>
      <c r="V777" s="110" t="s">
        <v>0</v>
      </c>
      <c r="W777" s="110" t="s">
        <v>0</v>
      </c>
      <c r="X777" s="109">
        <f t="shared" si="56"/>
        <v>0</v>
      </c>
      <c r="Y777" s="89" t="s">
        <v>0</v>
      </c>
      <c r="Z777" s="89" t="s">
        <v>0</v>
      </c>
      <c r="AA777" s="89" t="s">
        <v>0</v>
      </c>
      <c r="AB777" s="91" t="s">
        <v>0</v>
      </c>
      <c r="AC777" s="110" t="s">
        <v>0</v>
      </c>
      <c r="AD777" s="110" t="s">
        <v>0</v>
      </c>
      <c r="AE777" s="110" t="s">
        <v>0</v>
      </c>
      <c r="AF777" s="155">
        <f t="shared" si="57"/>
        <v>0</v>
      </c>
      <c r="AG777" s="92"/>
      <c r="AH777" s="111">
        <f>[1]FoZ!N54</f>
        <v>10000</v>
      </c>
      <c r="AI777" s="111">
        <v>0</v>
      </c>
      <c r="AJ777" s="111">
        <v>0</v>
      </c>
      <c r="AK777" s="111">
        <f>SUM(Tableau8[[#This Row],[Terrain
(a)]:[Construction
(b)]])</f>
        <v>0</v>
      </c>
      <c r="AL777" s="95"/>
      <c r="AM777" s="258" t="str">
        <f>[1]FoZ!O54</f>
        <v>Guercioni Gabriele</v>
      </c>
      <c r="AN777" s="157" t="str">
        <f>[1]FoZ!Q54</f>
        <v>Vendu</v>
      </c>
      <c r="AO777" s="97">
        <f>[1]FoZ!R54</f>
        <v>41304</v>
      </c>
      <c r="AP777" s="158" t="s">
        <v>0</v>
      </c>
      <c r="AQ777" s="212" t="str">
        <f>[1]FoZ!S54</f>
        <v>-</v>
      </c>
      <c r="AR777" s="100"/>
      <c r="AS777" s="101"/>
      <c r="AT777" s="102"/>
      <c r="AU777" s="103"/>
      <c r="AV777" s="104"/>
      <c r="AW777" s="105"/>
      <c r="AX777" s="106"/>
      <c r="AY777" s="106"/>
      <c r="AZ777" s="106"/>
      <c r="BA777" s="106"/>
      <c r="BB777" s="103"/>
      <c r="BC777" s="106"/>
      <c r="BD777" s="106"/>
      <c r="BE777" s="106"/>
      <c r="BF777" s="106"/>
      <c r="BG777" s="106"/>
      <c r="BH777" s="106"/>
      <c r="BI777" s="106"/>
    </row>
    <row r="778" spans="1:61" ht="13.5" hidden="1" thickBot="1" x14ac:dyDescent="0.25">
      <c r="A778" s="82"/>
      <c r="B778" s="83"/>
      <c r="C778" s="153" t="str">
        <f t="shared" si="55"/>
        <v>Rue de la Foulaz 8</v>
      </c>
      <c r="D778" s="153" t="str">
        <f t="shared" si="55"/>
        <v>Chez-le-Bart</v>
      </c>
      <c r="E778" s="85" t="str">
        <f t="shared" si="55"/>
        <v>-</v>
      </c>
      <c r="F778" s="85" t="s">
        <v>1578</v>
      </c>
      <c r="G778" s="86">
        <f>[1]FoZ!B55</f>
        <v>15510.1</v>
      </c>
      <c r="H778" s="153" t="str">
        <f>[1]FoZ!C55</f>
        <v>Place de parc extérieure simple</v>
      </c>
      <c r="I778" s="157" t="str">
        <f>[1]FoZ!D55</f>
        <v>Extérieur</v>
      </c>
      <c r="J778" s="113">
        <f>[1]FoZ!E55</f>
        <v>5</v>
      </c>
      <c r="K778" s="273" t="str">
        <f>[1]FoZ!F55</f>
        <v>-</v>
      </c>
      <c r="L778" s="88"/>
      <c r="M778" s="245" t="str">
        <f>[1]FoZ!G55</f>
        <v>-</v>
      </c>
      <c r="N778" s="245" t="str">
        <f>[1]FoZ!I55</f>
        <v>-</v>
      </c>
      <c r="O778" s="245" t="str">
        <f>[1]FoZ!K55</f>
        <v>-</v>
      </c>
      <c r="P778" s="245" t="str">
        <f>[1]FoZ!L55</f>
        <v>-</v>
      </c>
      <c r="Q778" s="245" t="str">
        <f>[1]FoZ!M55</f>
        <v>-</v>
      </c>
      <c r="R778" s="108">
        <f>SUM(Tableau8[[#This Row],[Indicative
     /PPE]:[Autre]])</f>
        <v>0</v>
      </c>
      <c r="S778" s="110" t="s">
        <v>0</v>
      </c>
      <c r="T778" s="110" t="s">
        <v>0</v>
      </c>
      <c r="U778" s="110" t="s">
        <v>0</v>
      </c>
      <c r="V778" s="110" t="s">
        <v>0</v>
      </c>
      <c r="W778" s="110" t="s">
        <v>0</v>
      </c>
      <c r="X778" s="109">
        <f t="shared" si="56"/>
        <v>0</v>
      </c>
      <c r="Y778" s="89" t="s">
        <v>0</v>
      </c>
      <c r="Z778" s="89" t="s">
        <v>0</v>
      </c>
      <c r="AA778" s="89" t="s">
        <v>0</v>
      </c>
      <c r="AB778" s="91" t="s">
        <v>0</v>
      </c>
      <c r="AC778" s="110" t="s">
        <v>0</v>
      </c>
      <c r="AD778" s="110" t="s">
        <v>0</v>
      </c>
      <c r="AE778" s="110" t="s">
        <v>0</v>
      </c>
      <c r="AF778" s="155">
        <f t="shared" si="57"/>
        <v>0</v>
      </c>
      <c r="AG778" s="92"/>
      <c r="AH778" s="111">
        <f>[1]FoZ!N55</f>
        <v>10000</v>
      </c>
      <c r="AI778" s="111">
        <v>0</v>
      </c>
      <c r="AJ778" s="111">
        <v>0</v>
      </c>
      <c r="AK778" s="111">
        <f>SUM(Tableau8[[#This Row],[Terrain
(a)]:[Construction
(b)]])</f>
        <v>0</v>
      </c>
      <c r="AL778" s="95"/>
      <c r="AM778" s="258" t="str">
        <f>[1]FoZ!O55</f>
        <v>Bolis Marc et Emilie</v>
      </c>
      <c r="AN778" s="157" t="str">
        <f>[1]FoZ!Q55</f>
        <v>Vendu</v>
      </c>
      <c r="AO778" s="97">
        <f>[1]FoZ!R55</f>
        <v>41182</v>
      </c>
      <c r="AP778" s="158" t="s">
        <v>0</v>
      </c>
      <c r="AQ778" s="212" t="str">
        <f>[1]FoZ!S55</f>
        <v>-</v>
      </c>
      <c r="AR778" s="100"/>
      <c r="AS778" s="101"/>
      <c r="AT778" s="102"/>
      <c r="AU778" s="103"/>
      <c r="AV778" s="104"/>
      <c r="AW778" s="105"/>
      <c r="AX778" s="106"/>
      <c r="AY778" s="106"/>
      <c r="AZ778" s="106"/>
      <c r="BA778" s="106"/>
      <c r="BB778" s="103"/>
      <c r="BC778" s="106"/>
      <c r="BD778" s="106"/>
      <c r="BE778" s="106"/>
      <c r="BF778" s="106"/>
      <c r="BG778" s="106"/>
      <c r="BH778" s="106"/>
      <c r="BI778" s="106"/>
    </row>
    <row r="779" spans="1:61" ht="13.5" hidden="1" thickBot="1" x14ac:dyDescent="0.25">
      <c r="A779" s="82"/>
      <c r="B779" s="83"/>
      <c r="C779" s="153" t="str">
        <f t="shared" si="55"/>
        <v>Rue de la Foulaz 8</v>
      </c>
      <c r="D779" s="153" t="str">
        <f t="shared" si="55"/>
        <v>Chez-le-Bart</v>
      </c>
      <c r="E779" s="85" t="str">
        <f t="shared" si="55"/>
        <v>-</v>
      </c>
      <c r="F779" s="85" t="s">
        <v>1579</v>
      </c>
      <c r="G779" s="86">
        <f>[1]FoZ!B56</f>
        <v>15511</v>
      </c>
      <c r="H779" s="153" t="str">
        <f>[1]FoZ!C56</f>
        <v>Place de parc extérieure simple</v>
      </c>
      <c r="I779" s="157" t="str">
        <f>[1]FoZ!D56</f>
        <v>Extérieur</v>
      </c>
      <c r="J779" s="113">
        <f>[1]FoZ!E56</f>
        <v>6</v>
      </c>
      <c r="K779" s="273" t="str">
        <f>[1]FoZ!F56</f>
        <v>-</v>
      </c>
      <c r="L779" s="88"/>
      <c r="M779" s="245" t="str">
        <f>[1]FoZ!G56</f>
        <v>-</v>
      </c>
      <c r="N779" s="245" t="str">
        <f>[1]FoZ!I56</f>
        <v>-</v>
      </c>
      <c r="O779" s="245" t="str">
        <f>[1]FoZ!K56</f>
        <v>-</v>
      </c>
      <c r="P779" s="245" t="str">
        <f>[1]FoZ!L56</f>
        <v>-</v>
      </c>
      <c r="Q779" s="245" t="str">
        <f>[1]FoZ!M56</f>
        <v>-</v>
      </c>
      <c r="R779" s="108">
        <f>SUM(Tableau8[[#This Row],[Indicative
     /PPE]:[Autre]])</f>
        <v>0</v>
      </c>
      <c r="S779" s="110" t="s">
        <v>0</v>
      </c>
      <c r="T779" s="110" t="s">
        <v>0</v>
      </c>
      <c r="U779" s="110" t="s">
        <v>0</v>
      </c>
      <c r="V779" s="110" t="s">
        <v>0</v>
      </c>
      <c r="W779" s="110" t="s">
        <v>0</v>
      </c>
      <c r="X779" s="109">
        <f t="shared" si="56"/>
        <v>0</v>
      </c>
      <c r="Y779" s="89" t="s">
        <v>0</v>
      </c>
      <c r="Z779" s="89" t="s">
        <v>0</v>
      </c>
      <c r="AA779" s="89" t="s">
        <v>0</v>
      </c>
      <c r="AB779" s="91" t="s">
        <v>0</v>
      </c>
      <c r="AC779" s="110" t="s">
        <v>0</v>
      </c>
      <c r="AD779" s="110" t="s">
        <v>0</v>
      </c>
      <c r="AE779" s="110" t="s">
        <v>0</v>
      </c>
      <c r="AF779" s="155">
        <f t="shared" si="57"/>
        <v>0</v>
      </c>
      <c r="AG779" s="92"/>
      <c r="AH779" s="111">
        <f>[1]FoZ!N56</f>
        <v>10000</v>
      </c>
      <c r="AI779" s="111">
        <v>0</v>
      </c>
      <c r="AJ779" s="111">
        <v>0</v>
      </c>
      <c r="AK779" s="111">
        <f>SUM(Tableau8[[#This Row],[Terrain
(a)]:[Construction
(b)]])</f>
        <v>0</v>
      </c>
      <c r="AL779" s="95"/>
      <c r="AM779" s="258" t="str">
        <f>[1]FoZ!O56</f>
        <v xml:space="preserve">Revilloud Geneviève </v>
      </c>
      <c r="AN779" s="157" t="str">
        <f>[1]FoZ!Q56</f>
        <v>Vendu</v>
      </c>
      <c r="AO779" s="97">
        <f>[1]FoZ!R56</f>
        <v>41182</v>
      </c>
      <c r="AP779" s="158" t="s">
        <v>0</v>
      </c>
      <c r="AQ779" s="212" t="str">
        <f>[1]FoZ!S56</f>
        <v>-</v>
      </c>
      <c r="AR779" s="100"/>
      <c r="AS779" s="101"/>
      <c r="AT779" s="102"/>
      <c r="AU779" s="103"/>
      <c r="AV779" s="104"/>
      <c r="AW779" s="105"/>
      <c r="AX779" s="106"/>
      <c r="AY779" s="106"/>
      <c r="AZ779" s="106"/>
      <c r="BA779" s="106"/>
      <c r="BB779" s="103"/>
      <c r="BC779" s="106"/>
      <c r="BD779" s="106"/>
      <c r="BE779" s="106"/>
      <c r="BF779" s="106"/>
      <c r="BG779" s="106"/>
      <c r="BH779" s="106"/>
      <c r="BI779" s="106"/>
    </row>
    <row r="780" spans="1:61" ht="13.5" hidden="1" thickBot="1" x14ac:dyDescent="0.25">
      <c r="A780" s="82"/>
      <c r="B780" s="83"/>
      <c r="C780" s="153" t="str">
        <f t="shared" si="55"/>
        <v>Rue de la Foulaz 8</v>
      </c>
      <c r="D780" s="153" t="str">
        <f t="shared" si="55"/>
        <v>Chez-le-Bart</v>
      </c>
      <c r="E780" s="85" t="str">
        <f t="shared" si="55"/>
        <v>-</v>
      </c>
      <c r="F780" s="85" t="s">
        <v>1580</v>
      </c>
      <c r="G780" s="86">
        <f>[1]FoZ!B57</f>
        <v>15512.1</v>
      </c>
      <c r="H780" s="153" t="str">
        <f>[1]FoZ!C57</f>
        <v>Place de parc extérieure simple</v>
      </c>
      <c r="I780" s="157" t="str">
        <f>[1]FoZ!D57</f>
        <v>Extérieur</v>
      </c>
      <c r="J780" s="113">
        <f>[1]FoZ!E57</f>
        <v>7</v>
      </c>
      <c r="K780" s="273" t="str">
        <f>[1]FoZ!F57</f>
        <v>-</v>
      </c>
      <c r="L780" s="88"/>
      <c r="M780" s="245" t="str">
        <f>[1]FoZ!G57</f>
        <v>-</v>
      </c>
      <c r="N780" s="245" t="str">
        <f>[1]FoZ!I57</f>
        <v>-</v>
      </c>
      <c r="O780" s="245" t="str">
        <f>[1]FoZ!K57</f>
        <v>-</v>
      </c>
      <c r="P780" s="245" t="str">
        <f>[1]FoZ!L57</f>
        <v>-</v>
      </c>
      <c r="Q780" s="245" t="str">
        <f>[1]FoZ!M57</f>
        <v>-</v>
      </c>
      <c r="R780" s="108">
        <f>SUM(Tableau8[[#This Row],[Indicative
     /PPE]:[Autre]])</f>
        <v>0</v>
      </c>
      <c r="S780" s="110" t="s">
        <v>0</v>
      </c>
      <c r="T780" s="110" t="s">
        <v>0</v>
      </c>
      <c r="U780" s="110" t="s">
        <v>0</v>
      </c>
      <c r="V780" s="110" t="s">
        <v>0</v>
      </c>
      <c r="W780" s="110" t="s">
        <v>0</v>
      </c>
      <c r="X780" s="109">
        <f t="shared" si="56"/>
        <v>0</v>
      </c>
      <c r="Y780" s="89" t="s">
        <v>0</v>
      </c>
      <c r="Z780" s="89" t="s">
        <v>0</v>
      </c>
      <c r="AA780" s="89" t="s">
        <v>0</v>
      </c>
      <c r="AB780" s="91" t="s">
        <v>0</v>
      </c>
      <c r="AC780" s="110" t="s">
        <v>0</v>
      </c>
      <c r="AD780" s="110" t="s">
        <v>0</v>
      </c>
      <c r="AE780" s="110" t="s">
        <v>0</v>
      </c>
      <c r="AF780" s="155">
        <f t="shared" si="57"/>
        <v>0</v>
      </c>
      <c r="AG780" s="92"/>
      <c r="AH780" s="111">
        <f>[1]FoZ!N57</f>
        <v>10000</v>
      </c>
      <c r="AI780" s="111">
        <v>0</v>
      </c>
      <c r="AJ780" s="111">
        <v>0</v>
      </c>
      <c r="AK780" s="111">
        <f>SUM(Tableau8[[#This Row],[Terrain
(a)]:[Construction
(b)]])</f>
        <v>0</v>
      </c>
      <c r="AL780" s="95"/>
      <c r="AM780" s="258" t="str">
        <f>[1]FoZ!O57</f>
        <v>Schneider Patrick et Arlette</v>
      </c>
      <c r="AN780" s="157" t="str">
        <f>[1]FoZ!Q57</f>
        <v>Vendu</v>
      </c>
      <c r="AO780" s="97">
        <f>[1]FoZ!R57</f>
        <v>41173</v>
      </c>
      <c r="AP780" s="158" t="s">
        <v>0</v>
      </c>
      <c r="AQ780" s="212" t="str">
        <f>[1]FoZ!S57</f>
        <v>-</v>
      </c>
      <c r="AR780" s="100"/>
      <c r="AS780" s="101"/>
      <c r="AT780" s="102"/>
      <c r="AU780" s="103"/>
      <c r="AV780" s="104"/>
      <c r="AW780" s="105"/>
      <c r="AX780" s="106"/>
      <c r="AY780" s="106"/>
      <c r="AZ780" s="106"/>
      <c r="BA780" s="106"/>
      <c r="BB780" s="103"/>
      <c r="BC780" s="106"/>
      <c r="BD780" s="106"/>
      <c r="BE780" s="106"/>
      <c r="BF780" s="106"/>
      <c r="BG780" s="106"/>
      <c r="BH780" s="106"/>
      <c r="BI780" s="106"/>
    </row>
    <row r="781" spans="1:61" ht="13.5" hidden="1" thickBot="1" x14ac:dyDescent="0.25">
      <c r="A781" s="82"/>
      <c r="B781" s="83"/>
      <c r="C781" s="153" t="str">
        <f t="shared" si="55"/>
        <v>Rue de la Foulaz 8</v>
      </c>
      <c r="D781" s="153" t="str">
        <f t="shared" si="55"/>
        <v>Chez-le-Bart</v>
      </c>
      <c r="E781" s="85" t="str">
        <f t="shared" si="55"/>
        <v>-</v>
      </c>
      <c r="F781" s="85" t="s">
        <v>1581</v>
      </c>
      <c r="G781" s="86">
        <f>[1]FoZ!B58</f>
        <v>15513</v>
      </c>
      <c r="H781" s="153" t="str">
        <f>[1]FoZ!C58</f>
        <v>Place de parc extérieure simple</v>
      </c>
      <c r="I781" s="157" t="str">
        <f>[1]FoZ!D58</f>
        <v>Extérieur</v>
      </c>
      <c r="J781" s="113">
        <f>[1]FoZ!E58</f>
        <v>8</v>
      </c>
      <c r="K781" s="273" t="str">
        <f>[1]FoZ!F58</f>
        <v>-</v>
      </c>
      <c r="L781" s="88"/>
      <c r="M781" s="245" t="str">
        <f>[1]FoZ!G58</f>
        <v>-</v>
      </c>
      <c r="N781" s="245" t="str">
        <f>[1]FoZ!I58</f>
        <v>-</v>
      </c>
      <c r="O781" s="245" t="str">
        <f>[1]FoZ!K58</f>
        <v>-</v>
      </c>
      <c r="P781" s="245" t="str">
        <f>[1]FoZ!L58</f>
        <v>-</v>
      </c>
      <c r="Q781" s="245" t="str">
        <f>[1]FoZ!M58</f>
        <v>-</v>
      </c>
      <c r="R781" s="108">
        <f>SUM(Tableau8[[#This Row],[Indicative
     /PPE]:[Autre]])</f>
        <v>0</v>
      </c>
      <c r="S781" s="110" t="s">
        <v>0</v>
      </c>
      <c r="T781" s="110" t="s">
        <v>0</v>
      </c>
      <c r="U781" s="110" t="s">
        <v>0</v>
      </c>
      <c r="V781" s="110" t="s">
        <v>0</v>
      </c>
      <c r="W781" s="110" t="s">
        <v>0</v>
      </c>
      <c r="X781" s="109">
        <f t="shared" si="56"/>
        <v>0</v>
      </c>
      <c r="Y781" s="89" t="s">
        <v>0</v>
      </c>
      <c r="Z781" s="89" t="s">
        <v>0</v>
      </c>
      <c r="AA781" s="89" t="s">
        <v>0</v>
      </c>
      <c r="AB781" s="91" t="s">
        <v>0</v>
      </c>
      <c r="AC781" s="110" t="s">
        <v>0</v>
      </c>
      <c r="AD781" s="110" t="s">
        <v>0</v>
      </c>
      <c r="AE781" s="110" t="s">
        <v>0</v>
      </c>
      <c r="AF781" s="155">
        <f t="shared" si="57"/>
        <v>0</v>
      </c>
      <c r="AG781" s="92"/>
      <c r="AH781" s="111">
        <f>[1]FoZ!N58</f>
        <v>10000</v>
      </c>
      <c r="AI781" s="111">
        <v>0</v>
      </c>
      <c r="AJ781" s="111">
        <v>0</v>
      </c>
      <c r="AK781" s="111">
        <f>SUM(Tableau8[[#This Row],[Terrain
(a)]:[Construction
(b)]])</f>
        <v>0</v>
      </c>
      <c r="AL781" s="95"/>
      <c r="AM781" s="258" t="str">
        <f>[1]FoZ!O58</f>
        <v>Freiburghaus Nadia et Boldarin Fabrizio</v>
      </c>
      <c r="AN781" s="157" t="str">
        <f>[1]FoZ!Q58</f>
        <v>Vendu</v>
      </c>
      <c r="AO781" s="97" t="str">
        <f>[1]FoZ!R58</f>
        <v>-</v>
      </c>
      <c r="AP781" s="158" t="s">
        <v>0</v>
      </c>
      <c r="AQ781" s="212" t="str">
        <f>[1]FoZ!S58</f>
        <v>-</v>
      </c>
      <c r="AR781" s="100"/>
      <c r="AS781" s="101"/>
      <c r="AT781" s="102"/>
      <c r="AU781" s="103"/>
      <c r="AV781" s="104"/>
      <c r="AW781" s="105"/>
      <c r="AX781" s="106"/>
      <c r="AY781" s="106"/>
      <c r="AZ781" s="106"/>
      <c r="BA781" s="106"/>
      <c r="BB781" s="103"/>
      <c r="BC781" s="106"/>
      <c r="BD781" s="106"/>
      <c r="BE781" s="106"/>
      <c r="BF781" s="106"/>
      <c r="BG781" s="106"/>
      <c r="BH781" s="106"/>
      <c r="BI781" s="106"/>
    </row>
    <row r="782" spans="1:61" ht="13.5" hidden="1" thickBot="1" x14ac:dyDescent="0.25">
      <c r="A782" s="82"/>
      <c r="B782" s="83"/>
      <c r="C782" s="153" t="str">
        <f t="shared" ref="C782:E793" si="58">C781</f>
        <v>Rue de la Foulaz 8</v>
      </c>
      <c r="D782" s="153" t="str">
        <f t="shared" si="58"/>
        <v>Chez-le-Bart</v>
      </c>
      <c r="E782" s="85" t="str">
        <f t="shared" si="58"/>
        <v>-</v>
      </c>
      <c r="F782" s="85" t="s">
        <v>1582</v>
      </c>
      <c r="G782" s="86">
        <f>[1]FoZ!B59</f>
        <v>15514.1</v>
      </c>
      <c r="H782" s="153" t="str">
        <f>[1]FoZ!C59</f>
        <v>Place de parc extérieure simple</v>
      </c>
      <c r="I782" s="157" t="str">
        <f>[1]FoZ!D59</f>
        <v>Extérieur</v>
      </c>
      <c r="J782" s="113">
        <f>[1]FoZ!E59</f>
        <v>9</v>
      </c>
      <c r="K782" s="273" t="str">
        <f>[1]FoZ!F59</f>
        <v>-</v>
      </c>
      <c r="L782" s="88"/>
      <c r="M782" s="245" t="str">
        <f>[1]FoZ!G59</f>
        <v>-</v>
      </c>
      <c r="N782" s="245" t="str">
        <f>[1]FoZ!I59</f>
        <v>-</v>
      </c>
      <c r="O782" s="245" t="str">
        <f>[1]FoZ!K59</f>
        <v>-</v>
      </c>
      <c r="P782" s="245" t="str">
        <f>[1]FoZ!L59</f>
        <v>-</v>
      </c>
      <c r="Q782" s="245" t="str">
        <f>[1]FoZ!M59</f>
        <v>-</v>
      </c>
      <c r="R782" s="108">
        <f>SUM(Tableau8[[#This Row],[Indicative
     /PPE]:[Autre]])</f>
        <v>0</v>
      </c>
      <c r="S782" s="110" t="s">
        <v>0</v>
      </c>
      <c r="T782" s="110" t="s">
        <v>0</v>
      </c>
      <c r="U782" s="110" t="s">
        <v>0</v>
      </c>
      <c r="V782" s="110" t="s">
        <v>0</v>
      </c>
      <c r="W782" s="110" t="s">
        <v>0</v>
      </c>
      <c r="X782" s="109">
        <f t="shared" si="56"/>
        <v>0</v>
      </c>
      <c r="Y782" s="89" t="s">
        <v>0</v>
      </c>
      <c r="Z782" s="89" t="s">
        <v>0</v>
      </c>
      <c r="AA782" s="89" t="s">
        <v>0</v>
      </c>
      <c r="AB782" s="91" t="s">
        <v>0</v>
      </c>
      <c r="AC782" s="110" t="s">
        <v>0</v>
      </c>
      <c r="AD782" s="110" t="s">
        <v>0</v>
      </c>
      <c r="AE782" s="110" t="s">
        <v>0</v>
      </c>
      <c r="AF782" s="155">
        <f t="shared" si="57"/>
        <v>0</v>
      </c>
      <c r="AG782" s="92"/>
      <c r="AH782" s="111">
        <f>[1]FoZ!N59</f>
        <v>10000</v>
      </c>
      <c r="AI782" s="111">
        <v>0</v>
      </c>
      <c r="AJ782" s="111">
        <v>0</v>
      </c>
      <c r="AK782" s="111">
        <f>SUM(Tableau8[[#This Row],[Terrain
(a)]:[Construction
(b)]])</f>
        <v>0</v>
      </c>
      <c r="AL782" s="95"/>
      <c r="AM782" s="258" t="str">
        <f>[1]FoZ!O59</f>
        <v>Freiburghaus Isabel</v>
      </c>
      <c r="AN782" s="157" t="str">
        <f>[1]FoZ!Q59</f>
        <v>Loué</v>
      </c>
      <c r="AO782" s="97" t="str">
        <f>[1]FoZ!R59</f>
        <v>-</v>
      </c>
      <c r="AP782" s="158" t="s">
        <v>0</v>
      </c>
      <c r="AQ782" s="212" t="str">
        <f>[1]FoZ!S59</f>
        <v>Mise à disposition pour 5 ans, puis achat dès le 14.12.2017</v>
      </c>
      <c r="AR782" s="100"/>
      <c r="AS782" s="101"/>
      <c r="AT782" s="102"/>
      <c r="AU782" s="103"/>
      <c r="AV782" s="104"/>
      <c r="AW782" s="105"/>
      <c r="AX782" s="106"/>
      <c r="AY782" s="106"/>
      <c r="AZ782" s="106"/>
      <c r="BA782" s="106"/>
      <c r="BB782" s="103"/>
      <c r="BC782" s="106"/>
      <c r="BD782" s="106"/>
      <c r="BE782" s="106"/>
      <c r="BF782" s="106"/>
      <c r="BG782" s="106"/>
      <c r="BH782" s="106"/>
      <c r="BI782" s="106"/>
    </row>
    <row r="783" spans="1:61" ht="13.5" hidden="1" thickBot="1" x14ac:dyDescent="0.25">
      <c r="A783" s="82"/>
      <c r="B783" s="83"/>
      <c r="C783" s="153" t="str">
        <f t="shared" si="58"/>
        <v>Rue de la Foulaz 8</v>
      </c>
      <c r="D783" s="153" t="str">
        <f t="shared" si="58"/>
        <v>Chez-le-Bart</v>
      </c>
      <c r="E783" s="85" t="str">
        <f t="shared" si="58"/>
        <v>-</v>
      </c>
      <c r="F783" s="85" t="s">
        <v>1583</v>
      </c>
      <c r="G783" s="86">
        <f>[1]FoZ!B60</f>
        <v>15515.1</v>
      </c>
      <c r="H783" s="153" t="str">
        <f>[1]FoZ!C60</f>
        <v>Place de parc extérieure simple</v>
      </c>
      <c r="I783" s="157" t="str">
        <f>[1]FoZ!D60</f>
        <v>Extérieur</v>
      </c>
      <c r="J783" s="113">
        <f>[1]FoZ!E60</f>
        <v>10</v>
      </c>
      <c r="K783" s="273" t="str">
        <f>[1]FoZ!F60</f>
        <v>-</v>
      </c>
      <c r="L783" s="88"/>
      <c r="M783" s="245" t="str">
        <f>[1]FoZ!G60</f>
        <v>-</v>
      </c>
      <c r="N783" s="245" t="str">
        <f>[1]FoZ!I60</f>
        <v>-</v>
      </c>
      <c r="O783" s="245" t="str">
        <f>[1]FoZ!K60</f>
        <v>-</v>
      </c>
      <c r="P783" s="245" t="str">
        <f>[1]FoZ!L60</f>
        <v>-</v>
      </c>
      <c r="Q783" s="245" t="str">
        <f>[1]FoZ!M60</f>
        <v>-</v>
      </c>
      <c r="R783" s="108">
        <f>SUM(Tableau8[[#This Row],[Indicative
     /PPE]:[Autre]])</f>
        <v>0</v>
      </c>
      <c r="S783" s="110" t="s">
        <v>0</v>
      </c>
      <c r="T783" s="110" t="s">
        <v>0</v>
      </c>
      <c r="U783" s="110" t="s">
        <v>0</v>
      </c>
      <c r="V783" s="110" t="s">
        <v>0</v>
      </c>
      <c r="W783" s="110" t="s">
        <v>0</v>
      </c>
      <c r="X783" s="109">
        <f t="shared" si="56"/>
        <v>0</v>
      </c>
      <c r="Y783" s="89" t="s">
        <v>0</v>
      </c>
      <c r="Z783" s="89" t="s">
        <v>0</v>
      </c>
      <c r="AA783" s="89" t="s">
        <v>0</v>
      </c>
      <c r="AB783" s="91" t="s">
        <v>0</v>
      </c>
      <c r="AC783" s="110" t="s">
        <v>0</v>
      </c>
      <c r="AD783" s="110" t="s">
        <v>0</v>
      </c>
      <c r="AE783" s="110" t="s">
        <v>0</v>
      </c>
      <c r="AF783" s="155">
        <f t="shared" si="57"/>
        <v>0</v>
      </c>
      <c r="AG783" s="92"/>
      <c r="AH783" s="111">
        <f>[1]FoZ!N60</f>
        <v>10000</v>
      </c>
      <c r="AI783" s="111">
        <v>0</v>
      </c>
      <c r="AJ783" s="111">
        <v>0</v>
      </c>
      <c r="AK783" s="111">
        <f>SUM(Tableau8[[#This Row],[Terrain
(a)]:[Construction
(b)]])</f>
        <v>0</v>
      </c>
      <c r="AL783" s="95"/>
      <c r="AM783" s="258" t="str">
        <f>[1]FoZ!O60</f>
        <v>Nussbaum Frédy et Chantal</v>
      </c>
      <c r="AN783" s="157" t="str">
        <f>[1]FoZ!Q60</f>
        <v>Vendu</v>
      </c>
      <c r="AO783" s="97">
        <f>[1]FoZ!R60</f>
        <v>41271</v>
      </c>
      <c r="AP783" s="158" t="s">
        <v>0</v>
      </c>
      <c r="AQ783" s="212" t="str">
        <f>[1]FoZ!S60</f>
        <v>-</v>
      </c>
      <c r="AR783" s="100"/>
      <c r="AS783" s="101"/>
      <c r="AT783" s="102"/>
      <c r="AU783" s="103"/>
      <c r="AV783" s="104"/>
      <c r="AW783" s="105"/>
      <c r="AX783" s="106"/>
      <c r="AY783" s="106"/>
      <c r="AZ783" s="106"/>
      <c r="BA783" s="106"/>
      <c r="BB783" s="103"/>
      <c r="BC783" s="106"/>
      <c r="BD783" s="106"/>
      <c r="BE783" s="106"/>
      <c r="BF783" s="106"/>
      <c r="BG783" s="106"/>
      <c r="BH783" s="106"/>
      <c r="BI783" s="106"/>
    </row>
    <row r="784" spans="1:61" ht="13.5" hidden="1" thickBot="1" x14ac:dyDescent="0.25">
      <c r="A784" s="82"/>
      <c r="B784" s="83"/>
      <c r="C784" s="153" t="str">
        <f t="shared" si="58"/>
        <v>Rue de la Foulaz 8</v>
      </c>
      <c r="D784" s="153" t="str">
        <f t="shared" si="58"/>
        <v>Chez-le-Bart</v>
      </c>
      <c r="E784" s="85" t="str">
        <f t="shared" si="58"/>
        <v>-</v>
      </c>
      <c r="F784" s="85" t="s">
        <v>1584</v>
      </c>
      <c r="G784" s="86" t="str">
        <f>[1]FoZ!B61</f>
        <v>-</v>
      </c>
      <c r="H784" s="153" t="str">
        <f>[1]FoZ!C61</f>
        <v>Place de parc extérieure simple</v>
      </c>
      <c r="I784" s="157" t="str">
        <f>[1]FoZ!D61</f>
        <v>Extérieur</v>
      </c>
      <c r="J784" s="113">
        <f>[1]FoZ!E61</f>
        <v>11</v>
      </c>
      <c r="K784" s="273" t="str">
        <f>[1]FoZ!F61</f>
        <v>-</v>
      </c>
      <c r="L784" s="88"/>
      <c r="M784" s="245" t="str">
        <f>[1]FoZ!G61</f>
        <v>-</v>
      </c>
      <c r="N784" s="245" t="str">
        <f>[1]FoZ!I61</f>
        <v>-</v>
      </c>
      <c r="O784" s="245" t="str">
        <f>[1]FoZ!K61</f>
        <v>-</v>
      </c>
      <c r="P784" s="245" t="str">
        <f>[1]FoZ!L61</f>
        <v>-</v>
      </c>
      <c r="Q784" s="245" t="str">
        <f>[1]FoZ!M61</f>
        <v>-</v>
      </c>
      <c r="R784" s="108">
        <f>SUM(Tableau8[[#This Row],[Indicative
     /PPE]:[Autre]])</f>
        <v>0</v>
      </c>
      <c r="S784" s="110" t="s">
        <v>0</v>
      </c>
      <c r="T784" s="110" t="s">
        <v>0</v>
      </c>
      <c r="U784" s="110" t="s">
        <v>0</v>
      </c>
      <c r="V784" s="110" t="s">
        <v>0</v>
      </c>
      <c r="W784" s="110" t="s">
        <v>0</v>
      </c>
      <c r="X784" s="109">
        <f t="shared" si="56"/>
        <v>0</v>
      </c>
      <c r="Y784" s="89" t="s">
        <v>0</v>
      </c>
      <c r="Z784" s="89" t="s">
        <v>0</v>
      </c>
      <c r="AA784" s="89" t="s">
        <v>0</v>
      </c>
      <c r="AB784" s="91" t="s">
        <v>0</v>
      </c>
      <c r="AC784" s="110" t="s">
        <v>0</v>
      </c>
      <c r="AD784" s="110" t="s">
        <v>0</v>
      </c>
      <c r="AE784" s="110" t="s">
        <v>0</v>
      </c>
      <c r="AF784" s="155">
        <f t="shared" si="57"/>
        <v>0</v>
      </c>
      <c r="AG784" s="92"/>
      <c r="AH784" s="111" t="str">
        <f>[1]FoZ!N61</f>
        <v>A définir</v>
      </c>
      <c r="AI784" s="111">
        <v>0</v>
      </c>
      <c r="AJ784" s="111">
        <v>0</v>
      </c>
      <c r="AK784" s="111">
        <f>SUM(Tableau8[[#This Row],[Terrain
(a)]:[Construction
(b)]])</f>
        <v>0</v>
      </c>
      <c r="AL784" s="95"/>
      <c r="AM784" s="258" t="str">
        <f>[1]FoZ!O61</f>
        <v>Bolis Marc et Emilie</v>
      </c>
      <c r="AN784" s="157" t="str">
        <f>[1]FoZ!Q61</f>
        <v>Attribuée</v>
      </c>
      <c r="AO784" s="97">
        <f>[1]FoZ!R61</f>
        <v>43378</v>
      </c>
      <c r="AP784" s="158" t="s">
        <v>0</v>
      </c>
      <c r="AQ784" s="212" t="str">
        <f>[1]FoZ!S61</f>
        <v>Prévue contractuellement</v>
      </c>
      <c r="AR784" s="100"/>
      <c r="AS784" s="101"/>
      <c r="AT784" s="102"/>
      <c r="AU784" s="103"/>
      <c r="AV784" s="104"/>
      <c r="AW784" s="105"/>
      <c r="AX784" s="106"/>
      <c r="AY784" s="106"/>
      <c r="AZ784" s="106"/>
      <c r="BA784" s="106"/>
      <c r="BB784" s="103"/>
      <c r="BC784" s="106"/>
      <c r="BD784" s="106"/>
      <c r="BE784" s="106"/>
      <c r="BF784" s="106"/>
      <c r="BG784" s="106"/>
      <c r="BH784" s="106"/>
      <c r="BI784" s="106"/>
    </row>
    <row r="785" spans="1:61" ht="13.5" hidden="1" thickBot="1" x14ac:dyDescent="0.25">
      <c r="A785" s="82"/>
      <c r="B785" s="83"/>
      <c r="C785" s="153" t="str">
        <f t="shared" si="58"/>
        <v>Rue de la Foulaz 8</v>
      </c>
      <c r="D785" s="153" t="str">
        <f t="shared" si="58"/>
        <v>Chez-le-Bart</v>
      </c>
      <c r="E785" s="85" t="str">
        <f t="shared" si="58"/>
        <v>-</v>
      </c>
      <c r="F785" s="85" t="s">
        <v>1585</v>
      </c>
      <c r="G785" s="86" t="str">
        <f>[1]FoZ!B62</f>
        <v>-</v>
      </c>
      <c r="H785" s="153" t="str">
        <f>[1]FoZ!C62</f>
        <v>Place de parc extérieure simple</v>
      </c>
      <c r="I785" s="157" t="str">
        <f>[1]FoZ!D62</f>
        <v>Extérieur</v>
      </c>
      <c r="J785" s="113">
        <f>[1]FoZ!E62</f>
        <v>12</v>
      </c>
      <c r="K785" s="273" t="str">
        <f>[1]FoZ!F62</f>
        <v>-</v>
      </c>
      <c r="L785" s="88"/>
      <c r="M785" s="245" t="str">
        <f>[1]FoZ!G62</f>
        <v>-</v>
      </c>
      <c r="N785" s="245" t="str">
        <f>[1]FoZ!I62</f>
        <v>-</v>
      </c>
      <c r="O785" s="245" t="str">
        <f>[1]FoZ!K62</f>
        <v>-</v>
      </c>
      <c r="P785" s="245" t="str">
        <f>[1]FoZ!L62</f>
        <v>-</v>
      </c>
      <c r="Q785" s="245" t="str">
        <f>[1]FoZ!M62</f>
        <v>-</v>
      </c>
      <c r="R785" s="108">
        <f>SUM(Tableau8[[#This Row],[Indicative
     /PPE]:[Autre]])</f>
        <v>0</v>
      </c>
      <c r="S785" s="110" t="s">
        <v>0</v>
      </c>
      <c r="T785" s="110" t="s">
        <v>0</v>
      </c>
      <c r="U785" s="110" t="s">
        <v>0</v>
      </c>
      <c r="V785" s="110" t="s">
        <v>0</v>
      </c>
      <c r="W785" s="110" t="s">
        <v>0</v>
      </c>
      <c r="X785" s="109">
        <f t="shared" si="56"/>
        <v>0</v>
      </c>
      <c r="Y785" s="89" t="s">
        <v>0</v>
      </c>
      <c r="Z785" s="89" t="s">
        <v>0</v>
      </c>
      <c r="AA785" s="89" t="s">
        <v>0</v>
      </c>
      <c r="AB785" s="91" t="s">
        <v>0</v>
      </c>
      <c r="AC785" s="110" t="s">
        <v>0</v>
      </c>
      <c r="AD785" s="110" t="s">
        <v>0</v>
      </c>
      <c r="AE785" s="110" t="s">
        <v>0</v>
      </c>
      <c r="AF785" s="155">
        <f t="shared" si="57"/>
        <v>0</v>
      </c>
      <c r="AG785" s="92"/>
      <c r="AH785" s="111" t="str">
        <f>[1]FoZ!N62</f>
        <v>A définir</v>
      </c>
      <c r="AI785" s="111">
        <v>0</v>
      </c>
      <c r="AJ785" s="111">
        <v>0</v>
      </c>
      <c r="AK785" s="111">
        <f>SUM(Tableau8[[#This Row],[Terrain
(a)]:[Construction
(b)]])</f>
        <v>0</v>
      </c>
      <c r="AL785" s="95"/>
      <c r="AM785" s="258" t="str">
        <f>[1]FoZ!O62</f>
        <v xml:space="preserve">Revilloud Geneviève </v>
      </c>
      <c r="AN785" s="157" t="str">
        <f>[1]FoZ!Q62</f>
        <v>Attribuée</v>
      </c>
      <c r="AO785" s="97">
        <f>[1]FoZ!R62</f>
        <v>43378</v>
      </c>
      <c r="AP785" s="158" t="s">
        <v>0</v>
      </c>
      <c r="AQ785" s="212" t="str">
        <f>[1]FoZ!S62</f>
        <v>Prévue contractuellement</v>
      </c>
      <c r="AR785" s="100"/>
      <c r="AS785" s="101"/>
      <c r="AT785" s="102"/>
      <c r="AU785" s="103"/>
      <c r="AV785" s="104"/>
      <c r="AW785" s="105"/>
      <c r="AX785" s="106"/>
      <c r="AY785" s="106"/>
      <c r="AZ785" s="106"/>
      <c r="BA785" s="106"/>
      <c r="BB785" s="103"/>
      <c r="BC785" s="106"/>
      <c r="BD785" s="106"/>
      <c r="BE785" s="106"/>
      <c r="BF785" s="106"/>
      <c r="BG785" s="106"/>
      <c r="BH785" s="106"/>
      <c r="BI785" s="106"/>
    </row>
    <row r="786" spans="1:61" ht="13.5" hidden="1" thickBot="1" x14ac:dyDescent="0.25">
      <c r="A786" s="82"/>
      <c r="B786" s="83"/>
      <c r="C786" s="153" t="str">
        <f t="shared" si="58"/>
        <v>Rue de la Foulaz 8</v>
      </c>
      <c r="D786" s="153" t="str">
        <f t="shared" si="58"/>
        <v>Chez-le-Bart</v>
      </c>
      <c r="E786" s="85" t="str">
        <f t="shared" si="58"/>
        <v>-</v>
      </c>
      <c r="F786" s="85" t="s">
        <v>1586</v>
      </c>
      <c r="G786" s="86" t="str">
        <f>[1]FoZ!B63</f>
        <v>-</v>
      </c>
      <c r="H786" s="153" t="str">
        <f>[1]FoZ!C63</f>
        <v>Place de parc extérieure simple</v>
      </c>
      <c r="I786" s="157" t="str">
        <f>[1]FoZ!D63</f>
        <v>Extérieur</v>
      </c>
      <c r="J786" s="113">
        <f>[1]FoZ!E63</f>
        <v>13</v>
      </c>
      <c r="K786" s="273" t="str">
        <f>[1]FoZ!F63</f>
        <v>-</v>
      </c>
      <c r="L786" s="88"/>
      <c r="M786" s="245" t="str">
        <f>[1]FoZ!G63</f>
        <v>-</v>
      </c>
      <c r="N786" s="245" t="str">
        <f>[1]FoZ!I63</f>
        <v>-</v>
      </c>
      <c r="O786" s="245" t="str">
        <f>[1]FoZ!K63</f>
        <v>-</v>
      </c>
      <c r="P786" s="245" t="str">
        <f>[1]FoZ!L63</f>
        <v>-</v>
      </c>
      <c r="Q786" s="245" t="str">
        <f>[1]FoZ!M63</f>
        <v>-</v>
      </c>
      <c r="R786" s="108">
        <f>SUM(Tableau8[[#This Row],[Indicative
     /PPE]:[Autre]])</f>
        <v>0</v>
      </c>
      <c r="S786" s="110" t="s">
        <v>0</v>
      </c>
      <c r="T786" s="110" t="s">
        <v>0</v>
      </c>
      <c r="U786" s="110" t="s">
        <v>0</v>
      </c>
      <c r="V786" s="110" t="s">
        <v>0</v>
      </c>
      <c r="W786" s="110" t="s">
        <v>0</v>
      </c>
      <c r="X786" s="109">
        <f t="shared" si="56"/>
        <v>0</v>
      </c>
      <c r="Y786" s="89" t="s">
        <v>0</v>
      </c>
      <c r="Z786" s="89" t="s">
        <v>0</v>
      </c>
      <c r="AA786" s="89" t="s">
        <v>0</v>
      </c>
      <c r="AB786" s="91" t="s">
        <v>0</v>
      </c>
      <c r="AC786" s="110" t="s">
        <v>0</v>
      </c>
      <c r="AD786" s="110" t="s">
        <v>0</v>
      </c>
      <c r="AE786" s="110" t="s">
        <v>0</v>
      </c>
      <c r="AF786" s="155">
        <f t="shared" si="57"/>
        <v>0</v>
      </c>
      <c r="AG786" s="92"/>
      <c r="AH786" s="111" t="str">
        <f>[1]FoZ!N63</f>
        <v>A définir</v>
      </c>
      <c r="AI786" s="111">
        <v>0</v>
      </c>
      <c r="AJ786" s="111">
        <v>0</v>
      </c>
      <c r="AK786" s="111">
        <f>SUM(Tableau8[[#This Row],[Terrain
(a)]:[Construction
(b)]])</f>
        <v>0</v>
      </c>
      <c r="AL786" s="95"/>
      <c r="AM786" s="258" t="str">
        <f>[1]FoZ!O63</f>
        <v>Schneider Patrick et Arlette</v>
      </c>
      <c r="AN786" s="157" t="str">
        <f>[1]FoZ!Q63</f>
        <v>Attribuée</v>
      </c>
      <c r="AO786" s="97">
        <f>[1]FoZ!R63</f>
        <v>43378</v>
      </c>
      <c r="AP786" s="158" t="s">
        <v>0</v>
      </c>
      <c r="AQ786" s="212" t="str">
        <f>[1]FoZ!S63</f>
        <v>Prévue contractuellement</v>
      </c>
      <c r="AR786" s="100"/>
      <c r="AS786" s="101"/>
      <c r="AT786" s="102"/>
      <c r="AU786" s="103"/>
      <c r="AV786" s="104"/>
      <c r="AW786" s="105"/>
      <c r="AX786" s="106"/>
      <c r="AY786" s="106"/>
      <c r="AZ786" s="106"/>
      <c r="BA786" s="106"/>
      <c r="BB786" s="103"/>
      <c r="BC786" s="106"/>
      <c r="BD786" s="106"/>
      <c r="BE786" s="106"/>
      <c r="BF786" s="106"/>
      <c r="BG786" s="106"/>
      <c r="BH786" s="106"/>
      <c r="BI786" s="106"/>
    </row>
    <row r="787" spans="1:61" ht="13.5" hidden="1" thickBot="1" x14ac:dyDescent="0.25">
      <c r="A787" s="82"/>
      <c r="B787" s="83"/>
      <c r="C787" s="153" t="str">
        <f t="shared" si="58"/>
        <v>Rue de la Foulaz 8</v>
      </c>
      <c r="D787" s="153" t="str">
        <f t="shared" si="58"/>
        <v>Chez-le-Bart</v>
      </c>
      <c r="E787" s="85" t="str">
        <f t="shared" si="58"/>
        <v>-</v>
      </c>
      <c r="F787" s="85" t="s">
        <v>1587</v>
      </c>
      <c r="G787" s="86" t="str">
        <f>[1]FoZ!B64</f>
        <v>-</v>
      </c>
      <c r="H787" s="153" t="str">
        <f>[1]FoZ!C64</f>
        <v>Place de parc extérieure simple</v>
      </c>
      <c r="I787" s="157" t="str">
        <f>[1]FoZ!D64</f>
        <v>Extérieur</v>
      </c>
      <c r="J787" s="113">
        <f>[1]FoZ!E64</f>
        <v>14</v>
      </c>
      <c r="K787" s="273" t="str">
        <f>[1]FoZ!F64</f>
        <v>-</v>
      </c>
      <c r="L787" s="88"/>
      <c r="M787" s="245" t="str">
        <f>[1]FoZ!G64</f>
        <v>-</v>
      </c>
      <c r="N787" s="245" t="str">
        <f>[1]FoZ!I64</f>
        <v>-</v>
      </c>
      <c r="O787" s="245" t="str">
        <f>[1]FoZ!K64</f>
        <v>-</v>
      </c>
      <c r="P787" s="245" t="str">
        <f>[1]FoZ!L64</f>
        <v>-</v>
      </c>
      <c r="Q787" s="245" t="str">
        <f>[1]FoZ!M64</f>
        <v>-</v>
      </c>
      <c r="R787" s="108">
        <f>SUM(Tableau8[[#This Row],[Indicative
     /PPE]:[Autre]])</f>
        <v>0</v>
      </c>
      <c r="S787" s="110" t="s">
        <v>0</v>
      </c>
      <c r="T787" s="110" t="s">
        <v>0</v>
      </c>
      <c r="U787" s="110" t="s">
        <v>0</v>
      </c>
      <c r="V787" s="110" t="s">
        <v>0</v>
      </c>
      <c r="W787" s="110" t="s">
        <v>0</v>
      </c>
      <c r="X787" s="109">
        <f t="shared" si="56"/>
        <v>0</v>
      </c>
      <c r="Y787" s="89" t="s">
        <v>0</v>
      </c>
      <c r="Z787" s="89" t="s">
        <v>0</v>
      </c>
      <c r="AA787" s="89" t="s">
        <v>0</v>
      </c>
      <c r="AB787" s="91" t="s">
        <v>0</v>
      </c>
      <c r="AC787" s="110" t="s">
        <v>0</v>
      </c>
      <c r="AD787" s="110" t="s">
        <v>0</v>
      </c>
      <c r="AE787" s="110" t="s">
        <v>0</v>
      </c>
      <c r="AF787" s="155">
        <f t="shared" si="57"/>
        <v>0</v>
      </c>
      <c r="AG787" s="92"/>
      <c r="AH787" s="111" t="str">
        <f>[1]FoZ!N64</f>
        <v>A définir</v>
      </c>
      <c r="AI787" s="111">
        <v>0</v>
      </c>
      <c r="AJ787" s="111">
        <v>0</v>
      </c>
      <c r="AK787" s="111">
        <f>SUM(Tableau8[[#This Row],[Terrain
(a)]:[Construction
(b)]])</f>
        <v>0</v>
      </c>
      <c r="AL787" s="95"/>
      <c r="AM787" s="258" t="str">
        <f>[1]FoZ!O64</f>
        <v>Freiburghaus Nadia et Boldarin Fabrizio</v>
      </c>
      <c r="AN787" s="157" t="str">
        <f>[1]FoZ!Q64</f>
        <v>Attribuée</v>
      </c>
      <c r="AO787" s="97">
        <f>[1]FoZ!R64</f>
        <v>43378</v>
      </c>
      <c r="AP787" s="158" t="s">
        <v>0</v>
      </c>
      <c r="AQ787" s="212" t="str">
        <f>[1]FoZ!S64</f>
        <v>Prévue contractuellement</v>
      </c>
      <c r="AR787" s="100"/>
      <c r="AS787" s="101"/>
      <c r="AT787" s="102"/>
      <c r="AU787" s="103"/>
      <c r="AV787" s="104"/>
      <c r="AW787" s="105"/>
      <c r="AX787" s="106"/>
      <c r="AY787" s="106"/>
      <c r="AZ787" s="106"/>
      <c r="BA787" s="106"/>
      <c r="BB787" s="103"/>
      <c r="BC787" s="106"/>
      <c r="BD787" s="106"/>
      <c r="BE787" s="106"/>
      <c r="BF787" s="106"/>
      <c r="BG787" s="106"/>
      <c r="BH787" s="106"/>
      <c r="BI787" s="106"/>
    </row>
    <row r="788" spans="1:61" ht="13.5" hidden="1" thickBot="1" x14ac:dyDescent="0.25">
      <c r="A788" s="82"/>
      <c r="B788" s="83"/>
      <c r="C788" s="153" t="str">
        <f t="shared" si="58"/>
        <v>Rue de la Foulaz 8</v>
      </c>
      <c r="D788" s="153" t="str">
        <f t="shared" si="58"/>
        <v>Chez-le-Bart</v>
      </c>
      <c r="E788" s="85" t="str">
        <f t="shared" si="58"/>
        <v>-</v>
      </c>
      <c r="F788" s="85" t="s">
        <v>1588</v>
      </c>
      <c r="G788" s="86" t="str">
        <f>[1]FoZ!B65</f>
        <v>-</v>
      </c>
      <c r="H788" s="153" t="str">
        <f>[1]FoZ!C65</f>
        <v>Place de parc extérieure simple</v>
      </c>
      <c r="I788" s="157" t="str">
        <f>[1]FoZ!D65</f>
        <v>Extérieur</v>
      </c>
      <c r="J788" s="113">
        <f>[1]FoZ!E65</f>
        <v>15</v>
      </c>
      <c r="K788" s="273" t="str">
        <f>[1]FoZ!F65</f>
        <v>-</v>
      </c>
      <c r="L788" s="88"/>
      <c r="M788" s="245" t="str">
        <f>[1]FoZ!G65</f>
        <v>-</v>
      </c>
      <c r="N788" s="245" t="str">
        <f>[1]FoZ!I65</f>
        <v>-</v>
      </c>
      <c r="O788" s="245" t="str">
        <f>[1]FoZ!K65</f>
        <v>-</v>
      </c>
      <c r="P788" s="245" t="str">
        <f>[1]FoZ!L65</f>
        <v>-</v>
      </c>
      <c r="Q788" s="245" t="str">
        <f>[1]FoZ!M65</f>
        <v>-</v>
      </c>
      <c r="R788" s="108">
        <f>SUM(Tableau8[[#This Row],[Indicative
     /PPE]:[Autre]])</f>
        <v>0</v>
      </c>
      <c r="S788" s="110" t="s">
        <v>0</v>
      </c>
      <c r="T788" s="110" t="s">
        <v>0</v>
      </c>
      <c r="U788" s="110" t="s">
        <v>0</v>
      </c>
      <c r="V788" s="110" t="s">
        <v>0</v>
      </c>
      <c r="W788" s="110" t="s">
        <v>0</v>
      </c>
      <c r="X788" s="109">
        <f t="shared" si="56"/>
        <v>0</v>
      </c>
      <c r="Y788" s="89" t="s">
        <v>0</v>
      </c>
      <c r="Z788" s="89" t="s">
        <v>0</v>
      </c>
      <c r="AA788" s="89" t="s">
        <v>0</v>
      </c>
      <c r="AB788" s="91" t="s">
        <v>0</v>
      </c>
      <c r="AC788" s="110" t="s">
        <v>0</v>
      </c>
      <c r="AD788" s="110" t="s">
        <v>0</v>
      </c>
      <c r="AE788" s="110" t="s">
        <v>0</v>
      </c>
      <c r="AF788" s="155">
        <f t="shared" si="57"/>
        <v>0</v>
      </c>
      <c r="AG788" s="92"/>
      <c r="AH788" s="111" t="str">
        <f>[1]FoZ!N65</f>
        <v>A définir</v>
      </c>
      <c r="AI788" s="111">
        <v>0</v>
      </c>
      <c r="AJ788" s="111">
        <v>0</v>
      </c>
      <c r="AK788" s="111">
        <f>SUM(Tableau8[[#This Row],[Terrain
(a)]:[Construction
(b)]])</f>
        <v>0</v>
      </c>
      <c r="AL788" s="95"/>
      <c r="AM788" s="258" t="str">
        <f>[1]FoZ!O65</f>
        <v>Freiburghaus Isabel</v>
      </c>
      <c r="AN788" s="157" t="str">
        <f>[1]FoZ!Q65</f>
        <v>Attribuée</v>
      </c>
      <c r="AO788" s="97">
        <f>[1]FoZ!R65</f>
        <v>43378</v>
      </c>
      <c r="AP788" s="158" t="s">
        <v>0</v>
      </c>
      <c r="AQ788" s="212" t="str">
        <f>[1]FoZ!S65</f>
        <v>Prévue contractuellement</v>
      </c>
      <c r="AR788" s="100"/>
      <c r="AS788" s="101"/>
      <c r="AT788" s="102"/>
      <c r="AU788" s="103"/>
      <c r="AV788" s="104"/>
      <c r="AW788" s="105"/>
      <c r="AX788" s="106"/>
      <c r="AY788" s="106"/>
      <c r="AZ788" s="106"/>
      <c r="BA788" s="106"/>
      <c r="BB788" s="103"/>
      <c r="BC788" s="106"/>
      <c r="BD788" s="106"/>
      <c r="BE788" s="106"/>
      <c r="BF788" s="106"/>
      <c r="BG788" s="106"/>
      <c r="BH788" s="106"/>
      <c r="BI788" s="106"/>
    </row>
    <row r="789" spans="1:61" ht="13.5" hidden="1" thickBot="1" x14ac:dyDescent="0.25">
      <c r="A789" s="82"/>
      <c r="B789" s="83"/>
      <c r="C789" s="153" t="str">
        <f t="shared" si="58"/>
        <v>Rue de la Foulaz 8</v>
      </c>
      <c r="D789" s="153" t="str">
        <f t="shared" si="58"/>
        <v>Chez-le-Bart</v>
      </c>
      <c r="E789" s="85" t="str">
        <f t="shared" si="58"/>
        <v>-</v>
      </c>
      <c r="F789" s="85" t="s">
        <v>1589</v>
      </c>
      <c r="G789" s="86" t="str">
        <f>[1]FoZ!B66</f>
        <v>-</v>
      </c>
      <c r="H789" s="153" t="str">
        <f>[1]FoZ!C66</f>
        <v>Place de parc extérieure simple</v>
      </c>
      <c r="I789" s="157" t="str">
        <f>[1]FoZ!D66</f>
        <v>Extérieur</v>
      </c>
      <c r="J789" s="113">
        <f>[1]FoZ!E66</f>
        <v>16</v>
      </c>
      <c r="K789" s="273" t="str">
        <f>[1]FoZ!F66</f>
        <v>-</v>
      </c>
      <c r="L789" s="88"/>
      <c r="M789" s="245" t="str">
        <f>[1]FoZ!G66</f>
        <v>-</v>
      </c>
      <c r="N789" s="245" t="str">
        <f>[1]FoZ!I66</f>
        <v>-</v>
      </c>
      <c r="O789" s="245" t="str">
        <f>[1]FoZ!K66</f>
        <v>-</v>
      </c>
      <c r="P789" s="245" t="str">
        <f>[1]FoZ!L66</f>
        <v>-</v>
      </c>
      <c r="Q789" s="245" t="str">
        <f>[1]FoZ!M66</f>
        <v>-</v>
      </c>
      <c r="R789" s="108">
        <f>SUM(Tableau8[[#This Row],[Indicative
     /PPE]:[Autre]])</f>
        <v>0</v>
      </c>
      <c r="S789" s="110" t="s">
        <v>0</v>
      </c>
      <c r="T789" s="110" t="s">
        <v>0</v>
      </c>
      <c r="U789" s="110" t="s">
        <v>0</v>
      </c>
      <c r="V789" s="110" t="s">
        <v>0</v>
      </c>
      <c r="W789" s="110" t="s">
        <v>0</v>
      </c>
      <c r="X789" s="109">
        <f t="shared" si="56"/>
        <v>0</v>
      </c>
      <c r="Y789" s="89" t="s">
        <v>0</v>
      </c>
      <c r="Z789" s="89" t="s">
        <v>0</v>
      </c>
      <c r="AA789" s="89" t="s">
        <v>0</v>
      </c>
      <c r="AB789" s="91" t="s">
        <v>0</v>
      </c>
      <c r="AC789" s="110" t="s">
        <v>0</v>
      </c>
      <c r="AD789" s="110" t="s">
        <v>0</v>
      </c>
      <c r="AE789" s="110" t="s">
        <v>0</v>
      </c>
      <c r="AF789" s="155">
        <f t="shared" si="57"/>
        <v>0</v>
      </c>
      <c r="AG789" s="92"/>
      <c r="AH789" s="111" t="str">
        <f>[1]FoZ!N66</f>
        <v>A définir</v>
      </c>
      <c r="AI789" s="111">
        <v>0</v>
      </c>
      <c r="AJ789" s="111">
        <v>0</v>
      </c>
      <c r="AK789" s="111">
        <f>SUM(Tableau8[[#This Row],[Terrain
(a)]:[Construction
(b)]])</f>
        <v>0</v>
      </c>
      <c r="AL789" s="95"/>
      <c r="AM789" s="258" t="str">
        <f>[1]FoZ!O66</f>
        <v>Nussbaum Frédy et Chantal</v>
      </c>
      <c r="AN789" s="157" t="str">
        <f>[1]FoZ!Q66</f>
        <v>Attribuée</v>
      </c>
      <c r="AO789" s="97">
        <f>[1]FoZ!R66</f>
        <v>43378</v>
      </c>
      <c r="AP789" s="158" t="s">
        <v>0</v>
      </c>
      <c r="AQ789" s="212" t="str">
        <f>[1]FoZ!S66</f>
        <v>Prévue contractuellement</v>
      </c>
      <c r="AR789" s="100"/>
      <c r="AS789" s="101"/>
      <c r="AT789" s="102"/>
      <c r="AU789" s="103"/>
      <c r="AV789" s="104"/>
      <c r="AW789" s="105"/>
      <c r="AX789" s="106"/>
      <c r="AY789" s="106"/>
      <c r="AZ789" s="106"/>
      <c r="BA789" s="106"/>
      <c r="BB789" s="103"/>
      <c r="BC789" s="106"/>
      <c r="BD789" s="106"/>
      <c r="BE789" s="106"/>
      <c r="BF789" s="106"/>
      <c r="BG789" s="106"/>
      <c r="BH789" s="106"/>
      <c r="BI789" s="106"/>
    </row>
    <row r="790" spans="1:61" ht="13.5" hidden="1" thickBot="1" x14ac:dyDescent="0.25">
      <c r="A790" s="82"/>
      <c r="B790" s="83"/>
      <c r="C790" s="153" t="str">
        <f t="shared" si="58"/>
        <v>Rue de la Foulaz 8</v>
      </c>
      <c r="D790" s="153" t="str">
        <f t="shared" si="58"/>
        <v>Chez-le-Bart</v>
      </c>
      <c r="E790" s="85" t="str">
        <f t="shared" si="58"/>
        <v>-</v>
      </c>
      <c r="F790" s="85" t="s">
        <v>1590</v>
      </c>
      <c r="G790" s="86" t="str">
        <f>[1]FoZ!B67</f>
        <v>-</v>
      </c>
      <c r="H790" s="153" t="str">
        <f>[1]FoZ!C67</f>
        <v>Place de parc extérieure simple</v>
      </c>
      <c r="I790" s="157" t="str">
        <f>[1]FoZ!D67</f>
        <v>Extérieur</v>
      </c>
      <c r="J790" s="113">
        <f>[1]FoZ!E67</f>
        <v>17</v>
      </c>
      <c r="K790" s="273" t="str">
        <f>[1]FoZ!F67</f>
        <v>-</v>
      </c>
      <c r="L790" s="88"/>
      <c r="M790" s="245" t="str">
        <f>[1]FoZ!G67</f>
        <v>-</v>
      </c>
      <c r="N790" s="245" t="str">
        <f>[1]FoZ!I67</f>
        <v>-</v>
      </c>
      <c r="O790" s="245" t="str">
        <f>[1]FoZ!K67</f>
        <v>-</v>
      </c>
      <c r="P790" s="245" t="str">
        <f>[1]FoZ!L67</f>
        <v>-</v>
      </c>
      <c r="Q790" s="245" t="str">
        <f>[1]FoZ!M67</f>
        <v>-</v>
      </c>
      <c r="R790" s="108">
        <f>SUM(Tableau8[[#This Row],[Indicative
     /PPE]:[Autre]])</f>
        <v>0</v>
      </c>
      <c r="S790" s="110" t="s">
        <v>0</v>
      </c>
      <c r="T790" s="110" t="s">
        <v>0</v>
      </c>
      <c r="U790" s="110" t="s">
        <v>0</v>
      </c>
      <c r="V790" s="110" t="s">
        <v>0</v>
      </c>
      <c r="W790" s="110" t="s">
        <v>0</v>
      </c>
      <c r="X790" s="109">
        <f t="shared" si="56"/>
        <v>0</v>
      </c>
      <c r="Y790" s="89" t="s">
        <v>0</v>
      </c>
      <c r="Z790" s="89" t="s">
        <v>0</v>
      </c>
      <c r="AA790" s="89" t="s">
        <v>0</v>
      </c>
      <c r="AB790" s="91" t="s">
        <v>0</v>
      </c>
      <c r="AC790" s="110" t="s">
        <v>0</v>
      </c>
      <c r="AD790" s="110" t="s">
        <v>0</v>
      </c>
      <c r="AE790" s="110" t="s">
        <v>0</v>
      </c>
      <c r="AF790" s="155">
        <f t="shared" si="57"/>
        <v>0</v>
      </c>
      <c r="AG790" s="92"/>
      <c r="AH790" s="111" t="str">
        <f>[1]FoZ!N67</f>
        <v>A définir</v>
      </c>
      <c r="AI790" s="111">
        <v>0</v>
      </c>
      <c r="AJ790" s="111">
        <v>0</v>
      </c>
      <c r="AK790" s="111">
        <f>SUM(Tableau8[[#This Row],[Terrain
(a)]:[Construction
(b)]])</f>
        <v>0</v>
      </c>
      <c r="AL790" s="95"/>
      <c r="AM790" s="258" t="str">
        <f>[1]FoZ!O67</f>
        <v>-</v>
      </c>
      <c r="AN790" s="157" t="str">
        <f>[1]FoZ!Q67</f>
        <v>A vendre</v>
      </c>
      <c r="AO790" s="97">
        <f>[1]FoZ!R67</f>
        <v>43378</v>
      </c>
      <c r="AP790" s="158" t="s">
        <v>0</v>
      </c>
      <c r="AQ790" s="99" t="s">
        <v>0</v>
      </c>
      <c r="AR790" s="100"/>
      <c r="AS790" s="101"/>
      <c r="AT790" s="102"/>
      <c r="AU790" s="103"/>
      <c r="AV790" s="104"/>
      <c r="AW790" s="105"/>
      <c r="AX790" s="106"/>
      <c r="AY790" s="106"/>
      <c r="AZ790" s="106"/>
      <c r="BA790" s="106"/>
      <c r="BB790" s="103"/>
      <c r="BC790" s="106"/>
      <c r="BD790" s="106"/>
      <c r="BE790" s="106"/>
      <c r="BF790" s="106"/>
      <c r="BG790" s="106"/>
      <c r="BH790" s="106"/>
      <c r="BI790" s="106"/>
    </row>
    <row r="791" spans="1:61" ht="13.5" hidden="1" thickBot="1" x14ac:dyDescent="0.25">
      <c r="A791" s="82"/>
      <c r="B791" s="83"/>
      <c r="C791" s="153" t="str">
        <f t="shared" si="58"/>
        <v>Rue de la Foulaz 8</v>
      </c>
      <c r="D791" s="153" t="str">
        <f t="shared" si="58"/>
        <v>Chez-le-Bart</v>
      </c>
      <c r="E791" s="85" t="str">
        <f t="shared" si="58"/>
        <v>-</v>
      </c>
      <c r="F791" s="85" t="s">
        <v>1591</v>
      </c>
      <c r="G791" s="86" t="str">
        <f>[1]FoZ!B68</f>
        <v>-</v>
      </c>
      <c r="H791" s="153" t="str">
        <f>[1]FoZ!C68</f>
        <v>Place de parc extérieure simple</v>
      </c>
      <c r="I791" s="157" t="str">
        <f>[1]FoZ!D68</f>
        <v>Extérieur</v>
      </c>
      <c r="J791" s="113">
        <f>[1]FoZ!E68</f>
        <v>18</v>
      </c>
      <c r="K791" s="273" t="str">
        <f>[1]FoZ!F68</f>
        <v>-</v>
      </c>
      <c r="L791" s="88"/>
      <c r="M791" s="245" t="str">
        <f>[1]FoZ!G68</f>
        <v>-</v>
      </c>
      <c r="N791" s="245" t="str">
        <f>[1]FoZ!I68</f>
        <v>-</v>
      </c>
      <c r="O791" s="245" t="str">
        <f>[1]FoZ!K68</f>
        <v>-</v>
      </c>
      <c r="P791" s="245" t="str">
        <f>[1]FoZ!L68</f>
        <v>-</v>
      </c>
      <c r="Q791" s="245" t="str">
        <f>[1]FoZ!M68</f>
        <v>-</v>
      </c>
      <c r="R791" s="108">
        <f>SUM(Tableau8[[#This Row],[Indicative
     /PPE]:[Autre]])</f>
        <v>0</v>
      </c>
      <c r="S791" s="110" t="s">
        <v>0</v>
      </c>
      <c r="T791" s="110" t="s">
        <v>0</v>
      </c>
      <c r="U791" s="110" t="s">
        <v>0</v>
      </c>
      <c r="V791" s="110" t="s">
        <v>0</v>
      </c>
      <c r="W791" s="110" t="s">
        <v>0</v>
      </c>
      <c r="X791" s="109">
        <f t="shared" si="56"/>
        <v>0</v>
      </c>
      <c r="Y791" s="89" t="s">
        <v>0</v>
      </c>
      <c r="Z791" s="89" t="s">
        <v>0</v>
      </c>
      <c r="AA791" s="89" t="s">
        <v>0</v>
      </c>
      <c r="AB791" s="91" t="s">
        <v>0</v>
      </c>
      <c r="AC791" s="110" t="s">
        <v>0</v>
      </c>
      <c r="AD791" s="110" t="s">
        <v>0</v>
      </c>
      <c r="AE791" s="110" t="s">
        <v>0</v>
      </c>
      <c r="AF791" s="155">
        <f t="shared" si="57"/>
        <v>0</v>
      </c>
      <c r="AG791" s="92"/>
      <c r="AH791" s="111" t="str">
        <f>[1]FoZ!N68</f>
        <v>A définir</v>
      </c>
      <c r="AI791" s="111">
        <v>0</v>
      </c>
      <c r="AJ791" s="111">
        <v>0</v>
      </c>
      <c r="AK791" s="111">
        <f>SUM(Tableau8[[#This Row],[Terrain
(a)]:[Construction
(b)]])</f>
        <v>0</v>
      </c>
      <c r="AL791" s="95"/>
      <c r="AM791" s="258" t="str">
        <f>[1]FoZ!O68</f>
        <v>Vaira Fabrice et Nathalie</v>
      </c>
      <c r="AN791" s="157" t="str">
        <f>[1]FoZ!Q68</f>
        <v>Attribuée</v>
      </c>
      <c r="AO791" s="97">
        <f>[1]FoZ!R68</f>
        <v>43378</v>
      </c>
      <c r="AP791" s="158" t="s">
        <v>0</v>
      </c>
      <c r="AQ791" s="212" t="str">
        <f>[1]FoZ!S68</f>
        <v>Prévue contractuellement</v>
      </c>
      <c r="AR791" s="100"/>
      <c r="AS791" s="101"/>
      <c r="AT791" s="102"/>
      <c r="AU791" s="103"/>
      <c r="AV791" s="104"/>
      <c r="AW791" s="105"/>
      <c r="AX791" s="106"/>
      <c r="AY791" s="106"/>
      <c r="AZ791" s="106"/>
      <c r="BA791" s="106"/>
      <c r="BB791" s="103"/>
      <c r="BC791" s="106"/>
      <c r="BD791" s="106"/>
      <c r="BE791" s="106"/>
      <c r="BF791" s="106"/>
      <c r="BG791" s="106"/>
      <c r="BH791" s="106"/>
      <c r="BI791" s="106"/>
    </row>
    <row r="792" spans="1:61" ht="13.5" hidden="1" thickBot="1" x14ac:dyDescent="0.25">
      <c r="A792" s="82"/>
      <c r="B792" s="83"/>
      <c r="C792" s="153" t="str">
        <f t="shared" si="58"/>
        <v>Rue de la Foulaz 8</v>
      </c>
      <c r="D792" s="153" t="str">
        <f t="shared" si="58"/>
        <v>Chez-le-Bart</v>
      </c>
      <c r="E792" s="85" t="str">
        <f t="shared" si="58"/>
        <v>-</v>
      </c>
      <c r="F792" s="85" t="s">
        <v>1592</v>
      </c>
      <c r="G792" s="86" t="str">
        <f>[1]FoZ!B69</f>
        <v>-</v>
      </c>
      <c r="H792" s="153" t="str">
        <f>[1]FoZ!C69</f>
        <v>Place de parc extérieure simple</v>
      </c>
      <c r="I792" s="157" t="str">
        <f>[1]FoZ!D69</f>
        <v>Extérieur</v>
      </c>
      <c r="J792" s="113">
        <f>[1]FoZ!E69</f>
        <v>19</v>
      </c>
      <c r="K792" s="273" t="str">
        <f>[1]FoZ!F69</f>
        <v>-</v>
      </c>
      <c r="L792" s="88"/>
      <c r="M792" s="245" t="str">
        <f>[1]FoZ!G69</f>
        <v>-</v>
      </c>
      <c r="N792" s="245" t="str">
        <f>[1]FoZ!I69</f>
        <v>-</v>
      </c>
      <c r="O792" s="245" t="str">
        <f>[1]FoZ!K69</f>
        <v>-</v>
      </c>
      <c r="P792" s="245" t="str">
        <f>[1]FoZ!L69</f>
        <v>-</v>
      </c>
      <c r="Q792" s="245" t="str">
        <f>[1]FoZ!M69</f>
        <v>-</v>
      </c>
      <c r="R792" s="108">
        <f>SUM(Tableau8[[#This Row],[Indicative
     /PPE]:[Autre]])</f>
        <v>0</v>
      </c>
      <c r="S792" s="110" t="s">
        <v>0</v>
      </c>
      <c r="T792" s="110" t="s">
        <v>0</v>
      </c>
      <c r="U792" s="110" t="s">
        <v>0</v>
      </c>
      <c r="V792" s="110" t="s">
        <v>0</v>
      </c>
      <c r="W792" s="110" t="s">
        <v>0</v>
      </c>
      <c r="X792" s="109">
        <f t="shared" si="56"/>
        <v>0</v>
      </c>
      <c r="Y792" s="89" t="s">
        <v>0</v>
      </c>
      <c r="Z792" s="89" t="s">
        <v>0</v>
      </c>
      <c r="AA792" s="89" t="s">
        <v>0</v>
      </c>
      <c r="AB792" s="91" t="s">
        <v>0</v>
      </c>
      <c r="AC792" s="110" t="s">
        <v>0</v>
      </c>
      <c r="AD792" s="110" t="s">
        <v>0</v>
      </c>
      <c r="AE792" s="110" t="s">
        <v>0</v>
      </c>
      <c r="AF792" s="155">
        <f t="shared" si="57"/>
        <v>0</v>
      </c>
      <c r="AG792" s="92"/>
      <c r="AH792" s="111" t="str">
        <f>[1]FoZ!N69</f>
        <v>A définir</v>
      </c>
      <c r="AI792" s="111">
        <v>0</v>
      </c>
      <c r="AJ792" s="111">
        <v>0</v>
      </c>
      <c r="AK792" s="111">
        <f>SUM(Tableau8[[#This Row],[Terrain
(a)]:[Construction
(b)]])</f>
        <v>0</v>
      </c>
      <c r="AL792" s="95"/>
      <c r="AM792" s="258" t="str">
        <f>[1]FoZ!O69</f>
        <v>-</v>
      </c>
      <c r="AN792" s="157" t="str">
        <f>[1]FoZ!Q69</f>
        <v>A vendre</v>
      </c>
      <c r="AO792" s="97">
        <f>[1]FoZ!R69</f>
        <v>43378</v>
      </c>
      <c r="AP792" s="158" t="s">
        <v>0</v>
      </c>
      <c r="AQ792" s="99" t="s">
        <v>0</v>
      </c>
      <c r="AR792" s="100"/>
      <c r="AS792" s="101"/>
      <c r="AT792" s="102"/>
      <c r="AU792" s="103"/>
      <c r="AV792" s="104"/>
      <c r="AW792" s="105"/>
      <c r="AX792" s="106"/>
      <c r="AY792" s="106"/>
      <c r="AZ792" s="106"/>
      <c r="BA792" s="106"/>
      <c r="BB792" s="103"/>
      <c r="BC792" s="106"/>
      <c r="BD792" s="106"/>
      <c r="BE792" s="106"/>
      <c r="BF792" s="106"/>
      <c r="BG792" s="106"/>
      <c r="BH792" s="106"/>
      <c r="BI792" s="106"/>
    </row>
    <row r="793" spans="1:61" ht="13.5" hidden="1" thickBot="1" x14ac:dyDescent="0.25">
      <c r="A793" s="82"/>
      <c r="B793" s="83"/>
      <c r="C793" s="159" t="str">
        <f t="shared" si="58"/>
        <v>Rue de la Foulaz 8</v>
      </c>
      <c r="D793" s="159" t="str">
        <f t="shared" si="58"/>
        <v>Chez-le-Bart</v>
      </c>
      <c r="E793" s="117" t="str">
        <f t="shared" si="58"/>
        <v>-</v>
      </c>
      <c r="F793" s="117" t="s">
        <v>1593</v>
      </c>
      <c r="G793" s="118" t="str">
        <f>[1]FoZ!B70</f>
        <v>-</v>
      </c>
      <c r="H793" s="159" t="str">
        <f>[1]FoZ!C70</f>
        <v>Place de parc extérieure simple</v>
      </c>
      <c r="I793" s="182" t="str">
        <f>[1]FoZ!D70</f>
        <v>Extérieur</v>
      </c>
      <c r="J793" s="134">
        <f>[1]FoZ!E70</f>
        <v>20</v>
      </c>
      <c r="K793" s="277" t="str">
        <f>[1]FoZ!F70</f>
        <v>-</v>
      </c>
      <c r="L793" s="88"/>
      <c r="M793" s="259" t="str">
        <f>[1]FoZ!G70</f>
        <v>-</v>
      </c>
      <c r="N793" s="249" t="str">
        <f>[1]FoZ!I70</f>
        <v>-</v>
      </c>
      <c r="O793" s="249" t="str">
        <f>[1]FoZ!K70</f>
        <v>-</v>
      </c>
      <c r="P793" s="249" t="str">
        <f>[1]FoZ!L70</f>
        <v>-</v>
      </c>
      <c r="Q793" s="249" t="str">
        <f>[1]FoZ!M70</f>
        <v>-</v>
      </c>
      <c r="R793" s="164">
        <f>SUM(Tableau8[[#This Row],[Indicative
     /PPE]:[Autre]])</f>
        <v>0</v>
      </c>
      <c r="S793" s="163" t="s">
        <v>0</v>
      </c>
      <c r="T793" s="163" t="s">
        <v>0</v>
      </c>
      <c r="U793" s="163" t="s">
        <v>0</v>
      </c>
      <c r="V793" s="163" t="s">
        <v>0</v>
      </c>
      <c r="W793" s="163" t="s">
        <v>0</v>
      </c>
      <c r="X793" s="166">
        <f t="shared" si="56"/>
        <v>0</v>
      </c>
      <c r="Y793" s="123" t="s">
        <v>0</v>
      </c>
      <c r="Z793" s="120" t="s">
        <v>0</v>
      </c>
      <c r="AA793" s="120" t="s">
        <v>0</v>
      </c>
      <c r="AB793" s="122" t="s">
        <v>0</v>
      </c>
      <c r="AC793" s="165" t="s">
        <v>0</v>
      </c>
      <c r="AD793" s="163" t="s">
        <v>0</v>
      </c>
      <c r="AE793" s="163" t="s">
        <v>0</v>
      </c>
      <c r="AF793" s="167">
        <f t="shared" si="57"/>
        <v>0</v>
      </c>
      <c r="AG793" s="92"/>
      <c r="AH793" s="173" t="str">
        <f>[1]FoZ!N70</f>
        <v>A définir</v>
      </c>
      <c r="AI793" s="181">
        <v>0</v>
      </c>
      <c r="AJ793" s="181">
        <v>0</v>
      </c>
      <c r="AK793" s="170">
        <f>SUM(Tableau8[[#This Row],[Terrain
(a)]:[Construction
(b)]])</f>
        <v>0</v>
      </c>
      <c r="AL793" s="95"/>
      <c r="AM793" s="260" t="str">
        <f>[1]FoZ!O70</f>
        <v>-</v>
      </c>
      <c r="AN793" s="182" t="str">
        <f>[1]FoZ!Q70</f>
        <v>A vendre</v>
      </c>
      <c r="AO793" s="128">
        <f>[1]FoZ!R70</f>
        <v>43378</v>
      </c>
      <c r="AP793" s="172" t="s">
        <v>0</v>
      </c>
      <c r="AQ793" s="130" t="s">
        <v>0</v>
      </c>
      <c r="AR793" s="100"/>
      <c r="AS793" s="131"/>
      <c r="AT793" s="132"/>
      <c r="AU793" s="132"/>
      <c r="AV793" s="133"/>
      <c r="AW793" s="116"/>
      <c r="AX793" s="134"/>
      <c r="AY793" s="134"/>
      <c r="AZ793" s="134"/>
      <c r="BA793" s="134"/>
      <c r="BB793" s="132"/>
      <c r="BC793" s="134"/>
      <c r="BD793" s="134"/>
      <c r="BE793" s="134"/>
      <c r="BF793" s="134"/>
      <c r="BG793" s="134"/>
      <c r="BH793" s="134"/>
      <c r="BI793" s="134"/>
    </row>
    <row r="794" spans="1:61" ht="13.5" hidden="1" thickBot="1" x14ac:dyDescent="0.25">
      <c r="A794" s="82"/>
      <c r="B794" s="83"/>
      <c r="C794" s="153" t="s">
        <v>1594</v>
      </c>
      <c r="D794" s="153" t="s">
        <v>71</v>
      </c>
      <c r="E794" s="85" t="s">
        <v>1595</v>
      </c>
      <c r="F794" s="85" t="s">
        <v>1596</v>
      </c>
      <c r="G794" s="86" t="s">
        <v>1597</v>
      </c>
      <c r="H794" s="153" t="s">
        <v>78</v>
      </c>
      <c r="I794" s="157" t="s">
        <v>86</v>
      </c>
      <c r="J794" s="113" t="s">
        <v>327</v>
      </c>
      <c r="K794" s="154">
        <v>4.5</v>
      </c>
      <c r="L794" s="88"/>
      <c r="M794" s="245">
        <v>101</v>
      </c>
      <c r="N794" s="245">
        <v>11.4</v>
      </c>
      <c r="O794" s="245">
        <v>72</v>
      </c>
      <c r="P794" s="245">
        <v>8</v>
      </c>
      <c r="Q794" s="110" t="s">
        <v>0</v>
      </c>
      <c r="R794" s="108">
        <f>SUM(Tableau8[[#This Row],[Indicative
     /PPE]:[Autre]])</f>
        <v>192.4</v>
      </c>
      <c r="S794" s="110" t="s">
        <v>0</v>
      </c>
      <c r="T794" s="110" t="s">
        <v>0</v>
      </c>
      <c r="U794" s="110" t="s">
        <v>0</v>
      </c>
      <c r="V794" s="110" t="s">
        <v>0</v>
      </c>
      <c r="W794" s="110" t="s">
        <v>0</v>
      </c>
      <c r="X794" s="109">
        <f t="shared" si="56"/>
        <v>0</v>
      </c>
      <c r="Y794" s="89" t="s">
        <v>0</v>
      </c>
      <c r="Z794" s="89" t="s">
        <v>0</v>
      </c>
      <c r="AA794" s="89" t="s">
        <v>0</v>
      </c>
      <c r="AB794" s="91" t="s">
        <v>0</v>
      </c>
      <c r="AC794" s="110" t="s">
        <v>0</v>
      </c>
      <c r="AD794" s="110" t="s">
        <v>0</v>
      </c>
      <c r="AE794" s="110" t="s">
        <v>0</v>
      </c>
      <c r="AF794" s="155">
        <f t="shared" si="57"/>
        <v>0</v>
      </c>
      <c r="AG794" s="92"/>
      <c r="AH794" s="111">
        <v>0</v>
      </c>
      <c r="AI794" s="111">
        <v>0</v>
      </c>
      <c r="AJ794" s="111">
        <v>0</v>
      </c>
      <c r="AK794" s="111">
        <f>SUM(Tableau8[[#This Row],[Terrain
(a)]:[Construction
(b)]])</f>
        <v>0</v>
      </c>
      <c r="AL794" s="95"/>
      <c r="AM794" s="147" t="s">
        <v>892</v>
      </c>
      <c r="AN794" s="157" t="s">
        <v>893</v>
      </c>
      <c r="AO794" s="102" t="s">
        <v>0</v>
      </c>
      <c r="AP794" s="158" t="s">
        <v>0</v>
      </c>
      <c r="AQ794" s="113" t="s">
        <v>0</v>
      </c>
      <c r="AR794" s="100"/>
      <c r="AS794" s="101" t="str">
        <f>Tableau8[[#This Row],[Adresse]]</f>
        <v>Route de l'Orée du Bois 12</v>
      </c>
      <c r="AT794" s="102"/>
      <c r="AU794" s="103"/>
      <c r="AV794" s="104"/>
      <c r="AW794" s="105" t="s">
        <v>126</v>
      </c>
      <c r="AX794" s="106" t="s">
        <v>1598</v>
      </c>
      <c r="AY794" s="106"/>
      <c r="AZ794" s="106" t="s">
        <v>1599</v>
      </c>
      <c r="BA794" s="106" t="s">
        <v>0</v>
      </c>
      <c r="BB794" s="103" t="s">
        <v>0</v>
      </c>
      <c r="BC794" s="106"/>
      <c r="BD794" s="106"/>
      <c r="BE794" s="106"/>
      <c r="BF794" s="106" t="s">
        <v>132</v>
      </c>
      <c r="BG794" s="106"/>
      <c r="BH794" s="106"/>
      <c r="BI794" s="106" t="s">
        <v>1600</v>
      </c>
    </row>
    <row r="795" spans="1:61" ht="13.5" hidden="1" thickBot="1" x14ac:dyDescent="0.25">
      <c r="A795" s="82"/>
      <c r="B795" s="83"/>
      <c r="C795" s="153" t="s">
        <v>1594</v>
      </c>
      <c r="D795" s="153" t="s">
        <v>71</v>
      </c>
      <c r="E795" s="85" t="s">
        <v>1595</v>
      </c>
      <c r="F795" s="85" t="s">
        <v>1601</v>
      </c>
      <c r="G795" s="86" t="s">
        <v>1602</v>
      </c>
      <c r="H795" s="153" t="s">
        <v>78</v>
      </c>
      <c r="I795" s="157" t="s">
        <v>86</v>
      </c>
      <c r="J795" s="86" t="s">
        <v>297</v>
      </c>
      <c r="K795" s="154">
        <v>4.5</v>
      </c>
      <c r="L795" s="88"/>
      <c r="M795" s="245">
        <v>105</v>
      </c>
      <c r="N795" s="245">
        <v>8.4</v>
      </c>
      <c r="O795" s="245">
        <v>46</v>
      </c>
      <c r="P795" s="245">
        <v>7</v>
      </c>
      <c r="Q795" s="110" t="s">
        <v>0</v>
      </c>
      <c r="R795" s="108">
        <f>SUM(Tableau8[[#This Row],[Indicative
     /PPE]:[Autre]])</f>
        <v>166.4</v>
      </c>
      <c r="S795" s="110" t="s">
        <v>0</v>
      </c>
      <c r="T795" s="110" t="s">
        <v>0</v>
      </c>
      <c r="U795" s="110" t="s">
        <v>0</v>
      </c>
      <c r="V795" s="110" t="s">
        <v>0</v>
      </c>
      <c r="W795" s="110" t="s">
        <v>0</v>
      </c>
      <c r="X795" s="109">
        <f t="shared" si="56"/>
        <v>0</v>
      </c>
      <c r="Y795" s="89" t="s">
        <v>0</v>
      </c>
      <c r="Z795" s="89" t="s">
        <v>0</v>
      </c>
      <c r="AA795" s="89" t="s">
        <v>0</v>
      </c>
      <c r="AB795" s="91" t="s">
        <v>0</v>
      </c>
      <c r="AC795" s="110" t="s">
        <v>0</v>
      </c>
      <c r="AD795" s="110" t="s">
        <v>0</v>
      </c>
      <c r="AE795" s="110" t="s">
        <v>0</v>
      </c>
      <c r="AF795" s="155">
        <f t="shared" si="57"/>
        <v>0</v>
      </c>
      <c r="AG795" s="92"/>
      <c r="AH795" s="111">
        <v>0</v>
      </c>
      <c r="AI795" s="111">
        <v>0</v>
      </c>
      <c r="AJ795" s="111">
        <v>0</v>
      </c>
      <c r="AK795" s="111">
        <f>SUM(Tableau8[[#This Row],[Terrain
(a)]:[Construction
(b)]])</f>
        <v>0</v>
      </c>
      <c r="AL795" s="95"/>
      <c r="AM795" s="147" t="s">
        <v>892</v>
      </c>
      <c r="AN795" s="157" t="s">
        <v>893</v>
      </c>
      <c r="AO795" s="102" t="s">
        <v>0</v>
      </c>
      <c r="AP795" s="158" t="s">
        <v>0</v>
      </c>
      <c r="AQ795" s="113" t="s">
        <v>0</v>
      </c>
      <c r="AR795" s="100"/>
      <c r="AS795" s="101"/>
      <c r="AT795" s="102"/>
      <c r="AU795" s="103"/>
      <c r="AV795" s="104"/>
      <c r="AW795" s="105"/>
      <c r="AX795" s="106"/>
      <c r="AY795" s="106"/>
      <c r="AZ795" s="106"/>
      <c r="BA795" s="106"/>
      <c r="BB795" s="103"/>
      <c r="BC795" s="106"/>
      <c r="BD795" s="106"/>
      <c r="BE795" s="106"/>
      <c r="BF795" s="106"/>
      <c r="BG795" s="106"/>
      <c r="BH795" s="106"/>
      <c r="BI795" s="106"/>
    </row>
    <row r="796" spans="1:61" ht="13.5" hidden="1" thickBot="1" x14ac:dyDescent="0.25">
      <c r="A796" s="82"/>
      <c r="B796" s="83"/>
      <c r="C796" s="153" t="s">
        <v>1594</v>
      </c>
      <c r="D796" s="153" t="s">
        <v>71</v>
      </c>
      <c r="E796" s="85" t="s">
        <v>1595</v>
      </c>
      <c r="F796" s="85" t="s">
        <v>1603</v>
      </c>
      <c r="G796" s="86" t="s">
        <v>1604</v>
      </c>
      <c r="H796" s="153" t="s">
        <v>78</v>
      </c>
      <c r="I796" s="157" t="s">
        <v>86</v>
      </c>
      <c r="J796" s="113" t="s">
        <v>323</v>
      </c>
      <c r="K796" s="154">
        <v>5.5</v>
      </c>
      <c r="L796" s="88"/>
      <c r="M796" s="245">
        <v>122</v>
      </c>
      <c r="N796" s="245">
        <v>8.4</v>
      </c>
      <c r="O796" s="245">
        <v>141</v>
      </c>
      <c r="P796" s="245">
        <v>7</v>
      </c>
      <c r="Q796" s="110" t="s">
        <v>0</v>
      </c>
      <c r="R796" s="108">
        <f>SUM(Tableau8[[#This Row],[Indicative
     /PPE]:[Autre]])</f>
        <v>278.39999999999998</v>
      </c>
      <c r="S796" s="110" t="s">
        <v>0</v>
      </c>
      <c r="T796" s="110" t="s">
        <v>0</v>
      </c>
      <c r="U796" s="110" t="s">
        <v>0</v>
      </c>
      <c r="V796" s="110" t="s">
        <v>0</v>
      </c>
      <c r="W796" s="110" t="s">
        <v>0</v>
      </c>
      <c r="X796" s="109">
        <f t="shared" si="56"/>
        <v>0</v>
      </c>
      <c r="Y796" s="89" t="s">
        <v>0</v>
      </c>
      <c r="Z796" s="89" t="s">
        <v>0</v>
      </c>
      <c r="AA796" s="89" t="s">
        <v>0</v>
      </c>
      <c r="AB796" s="91" t="s">
        <v>0</v>
      </c>
      <c r="AC796" s="110" t="s">
        <v>0</v>
      </c>
      <c r="AD796" s="110" t="s">
        <v>0</v>
      </c>
      <c r="AE796" s="110" t="s">
        <v>0</v>
      </c>
      <c r="AF796" s="155">
        <f t="shared" si="57"/>
        <v>0</v>
      </c>
      <c r="AG796" s="92"/>
      <c r="AH796" s="111">
        <v>0</v>
      </c>
      <c r="AI796" s="111">
        <v>0</v>
      </c>
      <c r="AJ796" s="111">
        <v>0</v>
      </c>
      <c r="AK796" s="111">
        <f>SUM(Tableau8[[#This Row],[Terrain
(a)]:[Construction
(b)]])</f>
        <v>0</v>
      </c>
      <c r="AL796" s="95"/>
      <c r="AM796" s="147" t="s">
        <v>892</v>
      </c>
      <c r="AN796" s="157" t="s">
        <v>893</v>
      </c>
      <c r="AO796" s="102" t="s">
        <v>0</v>
      </c>
      <c r="AP796" s="158" t="s">
        <v>0</v>
      </c>
      <c r="AQ796" s="113" t="s">
        <v>0</v>
      </c>
      <c r="AR796" s="100"/>
      <c r="AS796" s="101"/>
      <c r="AT796" s="102"/>
      <c r="AU796" s="103"/>
      <c r="AV796" s="104"/>
      <c r="AW796" s="105"/>
      <c r="AX796" s="106"/>
      <c r="AY796" s="106"/>
      <c r="AZ796" s="106"/>
      <c r="BA796" s="106"/>
      <c r="BB796" s="103"/>
      <c r="BC796" s="106"/>
      <c r="BD796" s="106"/>
      <c r="BE796" s="106"/>
      <c r="BF796" s="106"/>
      <c r="BG796" s="106"/>
      <c r="BH796" s="106"/>
      <c r="BI796" s="106"/>
    </row>
    <row r="797" spans="1:61" ht="13.5" hidden="1" thickBot="1" x14ac:dyDescent="0.25">
      <c r="A797" s="82"/>
      <c r="B797" s="83"/>
      <c r="C797" s="153" t="s">
        <v>1594</v>
      </c>
      <c r="D797" s="153" t="s">
        <v>71</v>
      </c>
      <c r="E797" s="85" t="s">
        <v>1595</v>
      </c>
      <c r="F797" s="85" t="s">
        <v>1605</v>
      </c>
      <c r="G797" s="86" t="s">
        <v>1606</v>
      </c>
      <c r="H797" s="153" t="s">
        <v>78</v>
      </c>
      <c r="I797" s="157" t="s">
        <v>142</v>
      </c>
      <c r="J797" s="113" t="s">
        <v>327</v>
      </c>
      <c r="K797" s="154">
        <v>4.5</v>
      </c>
      <c r="L797" s="88"/>
      <c r="M797" s="245">
        <v>112</v>
      </c>
      <c r="N797" s="245">
        <v>11</v>
      </c>
      <c r="O797" s="110" t="s">
        <v>0</v>
      </c>
      <c r="P797" s="245">
        <v>9</v>
      </c>
      <c r="Q797" s="110" t="s">
        <v>0</v>
      </c>
      <c r="R797" s="108">
        <f>SUM(Tableau8[[#This Row],[Indicative
     /PPE]:[Autre]])</f>
        <v>132</v>
      </c>
      <c r="S797" s="110" t="s">
        <v>0</v>
      </c>
      <c r="T797" s="110" t="s">
        <v>0</v>
      </c>
      <c r="U797" s="110" t="s">
        <v>0</v>
      </c>
      <c r="V797" s="110" t="s">
        <v>0</v>
      </c>
      <c r="W797" s="110" t="s">
        <v>0</v>
      </c>
      <c r="X797" s="109">
        <f t="shared" si="56"/>
        <v>0</v>
      </c>
      <c r="Y797" s="89" t="s">
        <v>0</v>
      </c>
      <c r="Z797" s="89" t="s">
        <v>0</v>
      </c>
      <c r="AA797" s="89" t="s">
        <v>0</v>
      </c>
      <c r="AB797" s="91" t="s">
        <v>0</v>
      </c>
      <c r="AC797" s="110" t="s">
        <v>0</v>
      </c>
      <c r="AD797" s="110" t="s">
        <v>0</v>
      </c>
      <c r="AE797" s="110" t="s">
        <v>0</v>
      </c>
      <c r="AF797" s="155">
        <f t="shared" si="57"/>
        <v>0</v>
      </c>
      <c r="AG797" s="92"/>
      <c r="AH797" s="111">
        <v>0</v>
      </c>
      <c r="AI797" s="111">
        <v>0</v>
      </c>
      <c r="AJ797" s="111">
        <v>0</v>
      </c>
      <c r="AK797" s="111">
        <f>SUM(Tableau8[[#This Row],[Terrain
(a)]:[Construction
(b)]])</f>
        <v>0</v>
      </c>
      <c r="AL797" s="95"/>
      <c r="AM797" s="147" t="s">
        <v>892</v>
      </c>
      <c r="AN797" s="157" t="s">
        <v>893</v>
      </c>
      <c r="AO797" s="102" t="s">
        <v>0</v>
      </c>
      <c r="AP797" s="158" t="s">
        <v>0</v>
      </c>
      <c r="AQ797" s="113" t="s">
        <v>0</v>
      </c>
      <c r="AR797" s="100"/>
      <c r="AS797" s="101"/>
      <c r="AT797" s="102"/>
      <c r="AU797" s="103"/>
      <c r="AV797" s="104"/>
      <c r="AW797" s="105"/>
      <c r="AX797" s="106"/>
      <c r="AY797" s="106"/>
      <c r="AZ797" s="106"/>
      <c r="BA797" s="106"/>
      <c r="BB797" s="103"/>
      <c r="BC797" s="106"/>
      <c r="BD797" s="106"/>
      <c r="BE797" s="106"/>
      <c r="BF797" s="106"/>
      <c r="BG797" s="106"/>
      <c r="BH797" s="106"/>
      <c r="BI797" s="106"/>
    </row>
    <row r="798" spans="1:61" ht="13.5" hidden="1" thickBot="1" x14ac:dyDescent="0.25">
      <c r="A798" s="82"/>
      <c r="B798" s="83"/>
      <c r="C798" s="153" t="s">
        <v>1594</v>
      </c>
      <c r="D798" s="153" t="s">
        <v>71</v>
      </c>
      <c r="E798" s="85" t="s">
        <v>1595</v>
      </c>
      <c r="F798" s="85" t="s">
        <v>1607</v>
      </c>
      <c r="G798" s="86" t="s">
        <v>1608</v>
      </c>
      <c r="H798" s="153" t="s">
        <v>78</v>
      </c>
      <c r="I798" s="157" t="s">
        <v>142</v>
      </c>
      <c r="J798" s="86" t="s">
        <v>297</v>
      </c>
      <c r="K798" s="154">
        <v>4.5</v>
      </c>
      <c r="L798" s="88"/>
      <c r="M798" s="245">
        <v>114</v>
      </c>
      <c r="N798" s="245">
        <v>8.1</v>
      </c>
      <c r="O798" s="110" t="s">
        <v>0</v>
      </c>
      <c r="P798" s="245">
        <v>8</v>
      </c>
      <c r="Q798" s="110" t="s">
        <v>0</v>
      </c>
      <c r="R798" s="108">
        <f>SUM(Tableau8[[#This Row],[Indicative
     /PPE]:[Autre]])</f>
        <v>130.1</v>
      </c>
      <c r="S798" s="110" t="s">
        <v>0</v>
      </c>
      <c r="T798" s="110" t="s">
        <v>0</v>
      </c>
      <c r="U798" s="110" t="s">
        <v>0</v>
      </c>
      <c r="V798" s="110" t="s">
        <v>0</v>
      </c>
      <c r="W798" s="110" t="s">
        <v>0</v>
      </c>
      <c r="X798" s="109">
        <f t="shared" si="56"/>
        <v>0</v>
      </c>
      <c r="Y798" s="89" t="s">
        <v>0</v>
      </c>
      <c r="Z798" s="89" t="s">
        <v>0</v>
      </c>
      <c r="AA798" s="89" t="s">
        <v>0</v>
      </c>
      <c r="AB798" s="91" t="s">
        <v>0</v>
      </c>
      <c r="AC798" s="110" t="s">
        <v>0</v>
      </c>
      <c r="AD798" s="110" t="s">
        <v>0</v>
      </c>
      <c r="AE798" s="110" t="s">
        <v>0</v>
      </c>
      <c r="AF798" s="155">
        <f t="shared" si="57"/>
        <v>0</v>
      </c>
      <c r="AG798" s="92"/>
      <c r="AH798" s="111">
        <v>0</v>
      </c>
      <c r="AI798" s="111">
        <v>0</v>
      </c>
      <c r="AJ798" s="111">
        <v>0</v>
      </c>
      <c r="AK798" s="111">
        <f>SUM(Tableau8[[#This Row],[Terrain
(a)]:[Construction
(b)]])</f>
        <v>0</v>
      </c>
      <c r="AL798" s="95"/>
      <c r="AM798" s="147" t="s">
        <v>892</v>
      </c>
      <c r="AN798" s="157" t="s">
        <v>893</v>
      </c>
      <c r="AO798" s="102" t="s">
        <v>0</v>
      </c>
      <c r="AP798" s="158" t="s">
        <v>0</v>
      </c>
      <c r="AQ798" s="113" t="s">
        <v>0</v>
      </c>
      <c r="AR798" s="100"/>
      <c r="AS798" s="101"/>
      <c r="AT798" s="102"/>
      <c r="AU798" s="103"/>
      <c r="AV798" s="104"/>
      <c r="AW798" s="105"/>
      <c r="AX798" s="106"/>
      <c r="AY798" s="106"/>
      <c r="AZ798" s="106"/>
      <c r="BA798" s="106"/>
      <c r="BB798" s="103"/>
      <c r="BC798" s="106"/>
      <c r="BD798" s="106"/>
      <c r="BE798" s="106"/>
      <c r="BF798" s="106"/>
      <c r="BG798" s="106"/>
      <c r="BH798" s="106"/>
      <c r="BI798" s="106"/>
    </row>
    <row r="799" spans="1:61" ht="13.5" hidden="1" thickBot="1" x14ac:dyDescent="0.25">
      <c r="A799" s="82"/>
      <c r="B799" s="83"/>
      <c r="C799" s="153" t="s">
        <v>1594</v>
      </c>
      <c r="D799" s="153" t="s">
        <v>71</v>
      </c>
      <c r="E799" s="85" t="s">
        <v>1595</v>
      </c>
      <c r="F799" s="85" t="s">
        <v>1609</v>
      </c>
      <c r="G799" s="86" t="s">
        <v>1610</v>
      </c>
      <c r="H799" s="153" t="s">
        <v>78</v>
      </c>
      <c r="I799" s="157" t="s">
        <v>142</v>
      </c>
      <c r="J799" s="113" t="s">
        <v>323</v>
      </c>
      <c r="K799" s="154">
        <v>5.5</v>
      </c>
      <c r="L799" s="88"/>
      <c r="M799" s="245">
        <v>131</v>
      </c>
      <c r="N799" s="245">
        <v>8.1</v>
      </c>
      <c r="O799" s="110" t="s">
        <v>0</v>
      </c>
      <c r="P799" s="245">
        <v>9</v>
      </c>
      <c r="Q799" s="110" t="s">
        <v>0</v>
      </c>
      <c r="R799" s="108">
        <f>SUM(Tableau8[[#This Row],[Indicative
     /PPE]:[Autre]])</f>
        <v>148.1</v>
      </c>
      <c r="S799" s="110" t="s">
        <v>0</v>
      </c>
      <c r="T799" s="110" t="s">
        <v>0</v>
      </c>
      <c r="U799" s="110" t="s">
        <v>0</v>
      </c>
      <c r="V799" s="110" t="s">
        <v>0</v>
      </c>
      <c r="W799" s="110" t="s">
        <v>0</v>
      </c>
      <c r="X799" s="109">
        <f t="shared" si="56"/>
        <v>0</v>
      </c>
      <c r="Y799" s="89" t="s">
        <v>0</v>
      </c>
      <c r="Z799" s="89" t="s">
        <v>0</v>
      </c>
      <c r="AA799" s="89" t="s">
        <v>0</v>
      </c>
      <c r="AB799" s="91" t="s">
        <v>0</v>
      </c>
      <c r="AC799" s="110" t="s">
        <v>0</v>
      </c>
      <c r="AD799" s="110" t="s">
        <v>0</v>
      </c>
      <c r="AE799" s="110" t="s">
        <v>0</v>
      </c>
      <c r="AF799" s="155">
        <f t="shared" si="57"/>
        <v>0</v>
      </c>
      <c r="AG799" s="92"/>
      <c r="AH799" s="111">
        <v>0</v>
      </c>
      <c r="AI799" s="111">
        <v>0</v>
      </c>
      <c r="AJ799" s="111">
        <v>0</v>
      </c>
      <c r="AK799" s="111">
        <f>SUM(Tableau8[[#This Row],[Terrain
(a)]:[Construction
(b)]])</f>
        <v>0</v>
      </c>
      <c r="AL799" s="95"/>
      <c r="AM799" s="147" t="s">
        <v>892</v>
      </c>
      <c r="AN799" s="157" t="s">
        <v>893</v>
      </c>
      <c r="AO799" s="102" t="s">
        <v>0</v>
      </c>
      <c r="AP799" s="158" t="s">
        <v>0</v>
      </c>
      <c r="AQ799" s="113" t="s">
        <v>0</v>
      </c>
      <c r="AR799" s="100"/>
      <c r="AS799" s="101"/>
      <c r="AT799" s="102"/>
      <c r="AU799" s="103"/>
      <c r="AV799" s="104"/>
      <c r="AW799" s="105"/>
      <c r="AX799" s="106"/>
      <c r="AY799" s="106"/>
      <c r="AZ799" s="106"/>
      <c r="BA799" s="106"/>
      <c r="BB799" s="103"/>
      <c r="BC799" s="106"/>
      <c r="BD799" s="106"/>
      <c r="BE799" s="106"/>
      <c r="BF799" s="106"/>
      <c r="BG799" s="106"/>
      <c r="BH799" s="106"/>
      <c r="BI799" s="106"/>
    </row>
    <row r="800" spans="1:61" ht="13.5" hidden="1" thickBot="1" x14ac:dyDescent="0.25">
      <c r="A800" s="82"/>
      <c r="B800" s="83"/>
      <c r="C800" s="153" t="s">
        <v>1594</v>
      </c>
      <c r="D800" s="153" t="s">
        <v>71</v>
      </c>
      <c r="E800" s="85" t="s">
        <v>1595</v>
      </c>
      <c r="F800" s="85" t="s">
        <v>1611</v>
      </c>
      <c r="G800" s="86" t="s">
        <v>1612</v>
      </c>
      <c r="H800" s="153" t="s">
        <v>78</v>
      </c>
      <c r="I800" s="157" t="s">
        <v>102</v>
      </c>
      <c r="J800" s="113" t="s">
        <v>327</v>
      </c>
      <c r="K800" s="154">
        <v>4.5</v>
      </c>
      <c r="L800" s="88"/>
      <c r="M800" s="245">
        <v>112</v>
      </c>
      <c r="N800" s="245">
        <v>11</v>
      </c>
      <c r="O800" s="110" t="s">
        <v>0</v>
      </c>
      <c r="P800" s="245">
        <v>8</v>
      </c>
      <c r="Q800" s="110" t="s">
        <v>0</v>
      </c>
      <c r="R800" s="108">
        <f>SUM(Tableau8[[#This Row],[Indicative
     /PPE]:[Autre]])</f>
        <v>131</v>
      </c>
      <c r="S800" s="110" t="s">
        <v>0</v>
      </c>
      <c r="T800" s="110" t="s">
        <v>0</v>
      </c>
      <c r="U800" s="110" t="s">
        <v>0</v>
      </c>
      <c r="V800" s="110" t="s">
        <v>0</v>
      </c>
      <c r="W800" s="110" t="s">
        <v>0</v>
      </c>
      <c r="X800" s="109">
        <f t="shared" si="56"/>
        <v>0</v>
      </c>
      <c r="Y800" s="89" t="s">
        <v>0</v>
      </c>
      <c r="Z800" s="89" t="s">
        <v>0</v>
      </c>
      <c r="AA800" s="89" t="s">
        <v>0</v>
      </c>
      <c r="AB800" s="91" t="s">
        <v>0</v>
      </c>
      <c r="AC800" s="110" t="s">
        <v>0</v>
      </c>
      <c r="AD800" s="110" t="s">
        <v>0</v>
      </c>
      <c r="AE800" s="110" t="s">
        <v>0</v>
      </c>
      <c r="AF800" s="155">
        <f t="shared" si="57"/>
        <v>0</v>
      </c>
      <c r="AG800" s="92"/>
      <c r="AH800" s="111">
        <v>0</v>
      </c>
      <c r="AI800" s="111">
        <v>0</v>
      </c>
      <c r="AJ800" s="111">
        <v>0</v>
      </c>
      <c r="AK800" s="111">
        <f>SUM(Tableau8[[#This Row],[Terrain
(a)]:[Construction
(b)]])</f>
        <v>0</v>
      </c>
      <c r="AL800" s="95"/>
      <c r="AM800" s="147" t="s">
        <v>892</v>
      </c>
      <c r="AN800" s="157" t="s">
        <v>893</v>
      </c>
      <c r="AO800" s="102" t="s">
        <v>0</v>
      </c>
      <c r="AP800" s="158" t="s">
        <v>0</v>
      </c>
      <c r="AQ800" s="113" t="s">
        <v>0</v>
      </c>
      <c r="AR800" s="100"/>
      <c r="AS800" s="101"/>
      <c r="AT800" s="102"/>
      <c r="AU800" s="103"/>
      <c r="AV800" s="104"/>
      <c r="AW800" s="105"/>
      <c r="AX800" s="106"/>
      <c r="AY800" s="106"/>
      <c r="AZ800" s="106"/>
      <c r="BA800" s="106"/>
      <c r="BB800" s="103"/>
      <c r="BC800" s="106"/>
      <c r="BD800" s="106"/>
      <c r="BE800" s="106"/>
      <c r="BF800" s="106"/>
      <c r="BG800" s="106"/>
      <c r="BH800" s="106"/>
      <c r="BI800" s="106"/>
    </row>
    <row r="801" spans="1:61" ht="13.5" hidden="1" thickBot="1" x14ac:dyDescent="0.25">
      <c r="A801" s="82"/>
      <c r="B801" s="83"/>
      <c r="C801" s="153" t="s">
        <v>1594</v>
      </c>
      <c r="D801" s="153" t="s">
        <v>71</v>
      </c>
      <c r="E801" s="85" t="s">
        <v>1595</v>
      </c>
      <c r="F801" s="85" t="s">
        <v>1613</v>
      </c>
      <c r="G801" s="86" t="s">
        <v>1614</v>
      </c>
      <c r="H801" s="153" t="s">
        <v>78</v>
      </c>
      <c r="I801" s="157" t="s">
        <v>102</v>
      </c>
      <c r="J801" s="86" t="s">
        <v>297</v>
      </c>
      <c r="K801" s="154">
        <v>4.5</v>
      </c>
      <c r="L801" s="88"/>
      <c r="M801" s="245">
        <v>114</v>
      </c>
      <c r="N801" s="245">
        <v>8.1</v>
      </c>
      <c r="O801" s="110" t="s">
        <v>0</v>
      </c>
      <c r="P801" s="245">
        <v>8</v>
      </c>
      <c r="Q801" s="110" t="s">
        <v>0</v>
      </c>
      <c r="R801" s="108">
        <f>SUM(Tableau8[[#This Row],[Indicative
     /PPE]:[Autre]])</f>
        <v>130.1</v>
      </c>
      <c r="S801" s="110" t="s">
        <v>0</v>
      </c>
      <c r="T801" s="110" t="s">
        <v>0</v>
      </c>
      <c r="U801" s="110" t="s">
        <v>0</v>
      </c>
      <c r="V801" s="110" t="s">
        <v>0</v>
      </c>
      <c r="W801" s="110" t="s">
        <v>0</v>
      </c>
      <c r="X801" s="109">
        <f t="shared" si="56"/>
        <v>0</v>
      </c>
      <c r="Y801" s="89" t="s">
        <v>0</v>
      </c>
      <c r="Z801" s="89" t="s">
        <v>0</v>
      </c>
      <c r="AA801" s="89" t="s">
        <v>0</v>
      </c>
      <c r="AB801" s="91" t="s">
        <v>0</v>
      </c>
      <c r="AC801" s="110" t="s">
        <v>0</v>
      </c>
      <c r="AD801" s="110" t="s">
        <v>0</v>
      </c>
      <c r="AE801" s="110" t="s">
        <v>0</v>
      </c>
      <c r="AF801" s="155">
        <f t="shared" si="57"/>
        <v>0</v>
      </c>
      <c r="AG801" s="92"/>
      <c r="AH801" s="111">
        <v>0</v>
      </c>
      <c r="AI801" s="111">
        <v>0</v>
      </c>
      <c r="AJ801" s="111">
        <v>0</v>
      </c>
      <c r="AK801" s="111">
        <f>SUM(Tableau8[[#This Row],[Terrain
(a)]:[Construction
(b)]])</f>
        <v>0</v>
      </c>
      <c r="AL801" s="95"/>
      <c r="AM801" s="147" t="s">
        <v>892</v>
      </c>
      <c r="AN801" s="157" t="s">
        <v>893</v>
      </c>
      <c r="AO801" s="102" t="s">
        <v>0</v>
      </c>
      <c r="AP801" s="158" t="s">
        <v>0</v>
      </c>
      <c r="AQ801" s="113" t="s">
        <v>0</v>
      </c>
      <c r="AR801" s="100"/>
      <c r="AS801" s="101"/>
      <c r="AT801" s="102"/>
      <c r="AU801" s="103"/>
      <c r="AV801" s="104"/>
      <c r="AW801" s="105"/>
      <c r="AX801" s="106"/>
      <c r="AY801" s="106"/>
      <c r="AZ801" s="106"/>
      <c r="BA801" s="106"/>
      <c r="BB801" s="103"/>
      <c r="BC801" s="106"/>
      <c r="BD801" s="106"/>
      <c r="BE801" s="106"/>
      <c r="BF801" s="106"/>
      <c r="BG801" s="106"/>
      <c r="BH801" s="106"/>
      <c r="BI801" s="106"/>
    </row>
    <row r="802" spans="1:61" ht="13.5" hidden="1" thickBot="1" x14ac:dyDescent="0.25">
      <c r="A802" s="82"/>
      <c r="B802" s="83"/>
      <c r="C802" s="153" t="s">
        <v>1594</v>
      </c>
      <c r="D802" s="153" t="s">
        <v>71</v>
      </c>
      <c r="E802" s="85" t="s">
        <v>1595</v>
      </c>
      <c r="F802" s="85" t="s">
        <v>1615</v>
      </c>
      <c r="G802" s="86" t="s">
        <v>1616</v>
      </c>
      <c r="H802" s="153" t="s">
        <v>78</v>
      </c>
      <c r="I802" s="157" t="s">
        <v>102</v>
      </c>
      <c r="J802" s="113" t="s">
        <v>323</v>
      </c>
      <c r="K802" s="154">
        <v>5.5</v>
      </c>
      <c r="L802" s="88"/>
      <c r="M802" s="245">
        <v>130</v>
      </c>
      <c r="N802" s="245">
        <v>8.1</v>
      </c>
      <c r="O802" s="110" t="s">
        <v>0</v>
      </c>
      <c r="P802" s="245">
        <v>8</v>
      </c>
      <c r="Q802" s="110" t="s">
        <v>0</v>
      </c>
      <c r="R802" s="108">
        <f>SUM(Tableau8[[#This Row],[Indicative
     /PPE]:[Autre]])</f>
        <v>146.1</v>
      </c>
      <c r="S802" s="110" t="s">
        <v>0</v>
      </c>
      <c r="T802" s="110" t="s">
        <v>0</v>
      </c>
      <c r="U802" s="110" t="s">
        <v>0</v>
      </c>
      <c r="V802" s="110" t="s">
        <v>0</v>
      </c>
      <c r="W802" s="110" t="s">
        <v>0</v>
      </c>
      <c r="X802" s="109">
        <f t="shared" si="56"/>
        <v>0</v>
      </c>
      <c r="Y802" s="89" t="s">
        <v>0</v>
      </c>
      <c r="Z802" s="89" t="s">
        <v>0</v>
      </c>
      <c r="AA802" s="89" t="s">
        <v>0</v>
      </c>
      <c r="AB802" s="91" t="s">
        <v>0</v>
      </c>
      <c r="AC802" s="110" t="s">
        <v>0</v>
      </c>
      <c r="AD802" s="110" t="s">
        <v>0</v>
      </c>
      <c r="AE802" s="110" t="s">
        <v>0</v>
      </c>
      <c r="AF802" s="155">
        <f t="shared" si="57"/>
        <v>0</v>
      </c>
      <c r="AG802" s="92"/>
      <c r="AH802" s="111">
        <v>0</v>
      </c>
      <c r="AI802" s="111">
        <v>0</v>
      </c>
      <c r="AJ802" s="111">
        <v>0</v>
      </c>
      <c r="AK802" s="111">
        <f>SUM(Tableau8[[#This Row],[Terrain
(a)]:[Construction
(b)]])</f>
        <v>0</v>
      </c>
      <c r="AL802" s="95"/>
      <c r="AM802" s="147" t="s">
        <v>892</v>
      </c>
      <c r="AN802" s="157" t="s">
        <v>893</v>
      </c>
      <c r="AO802" s="102" t="s">
        <v>0</v>
      </c>
      <c r="AP802" s="158" t="s">
        <v>0</v>
      </c>
      <c r="AQ802" s="113" t="s">
        <v>0</v>
      </c>
      <c r="AR802" s="100"/>
      <c r="AS802" s="101"/>
      <c r="AT802" s="102"/>
      <c r="AU802" s="103"/>
      <c r="AV802" s="104"/>
      <c r="AW802" s="105"/>
      <c r="AX802" s="106"/>
      <c r="AY802" s="106"/>
      <c r="AZ802" s="106"/>
      <c r="BA802" s="106"/>
      <c r="BB802" s="103"/>
      <c r="BC802" s="106"/>
      <c r="BD802" s="106"/>
      <c r="BE802" s="106"/>
      <c r="BF802" s="106"/>
      <c r="BG802" s="106"/>
      <c r="BH802" s="106"/>
      <c r="BI802" s="106"/>
    </row>
    <row r="803" spans="1:61" ht="13.5" hidden="1" thickBot="1" x14ac:dyDescent="0.25">
      <c r="A803" s="82"/>
      <c r="B803" s="83"/>
      <c r="C803" s="153" t="s">
        <v>1594</v>
      </c>
      <c r="D803" s="153" t="s">
        <v>71</v>
      </c>
      <c r="E803" s="85" t="s">
        <v>1595</v>
      </c>
      <c r="F803" s="85" t="s">
        <v>1617</v>
      </c>
      <c r="G803" s="86" t="s">
        <v>1618</v>
      </c>
      <c r="H803" s="153" t="s">
        <v>404</v>
      </c>
      <c r="I803" s="157" t="s">
        <v>404</v>
      </c>
      <c r="J803" s="113" t="s">
        <v>327</v>
      </c>
      <c r="K803" s="154">
        <v>4.5</v>
      </c>
      <c r="L803" s="88"/>
      <c r="M803" s="245">
        <v>100</v>
      </c>
      <c r="N803" s="245">
        <v>38.700000000000003</v>
      </c>
      <c r="O803" s="110" t="s">
        <v>0</v>
      </c>
      <c r="P803" s="245">
        <v>8</v>
      </c>
      <c r="Q803" s="110" t="s">
        <v>0</v>
      </c>
      <c r="R803" s="108">
        <f>SUM(Tableau8[[#This Row],[Indicative
     /PPE]:[Autre]])</f>
        <v>146.69999999999999</v>
      </c>
      <c r="S803" s="110" t="s">
        <v>0</v>
      </c>
      <c r="T803" s="110" t="s">
        <v>0</v>
      </c>
      <c r="U803" s="110" t="s">
        <v>0</v>
      </c>
      <c r="V803" s="110" t="s">
        <v>0</v>
      </c>
      <c r="W803" s="110" t="s">
        <v>0</v>
      </c>
      <c r="X803" s="109">
        <f t="shared" si="56"/>
        <v>0</v>
      </c>
      <c r="Y803" s="89" t="s">
        <v>0</v>
      </c>
      <c r="Z803" s="89" t="s">
        <v>0</v>
      </c>
      <c r="AA803" s="89" t="s">
        <v>0</v>
      </c>
      <c r="AB803" s="91" t="s">
        <v>0</v>
      </c>
      <c r="AC803" s="110" t="s">
        <v>0</v>
      </c>
      <c r="AD803" s="110" t="s">
        <v>0</v>
      </c>
      <c r="AE803" s="110" t="s">
        <v>0</v>
      </c>
      <c r="AF803" s="155">
        <f t="shared" si="57"/>
        <v>0</v>
      </c>
      <c r="AG803" s="92"/>
      <c r="AH803" s="111">
        <v>0</v>
      </c>
      <c r="AI803" s="111">
        <v>0</v>
      </c>
      <c r="AJ803" s="111">
        <v>0</v>
      </c>
      <c r="AK803" s="111">
        <f>SUM(Tableau8[[#This Row],[Terrain
(a)]:[Construction
(b)]])</f>
        <v>0</v>
      </c>
      <c r="AL803" s="95"/>
      <c r="AM803" s="147" t="s">
        <v>892</v>
      </c>
      <c r="AN803" s="157" t="s">
        <v>893</v>
      </c>
      <c r="AO803" s="102" t="s">
        <v>0</v>
      </c>
      <c r="AP803" s="158" t="s">
        <v>0</v>
      </c>
      <c r="AQ803" s="113" t="s">
        <v>0</v>
      </c>
      <c r="AR803" s="100"/>
      <c r="AS803" s="101"/>
      <c r="AT803" s="102"/>
      <c r="AU803" s="103"/>
      <c r="AV803" s="104"/>
      <c r="AW803" s="105"/>
      <c r="AX803" s="106"/>
      <c r="AY803" s="106"/>
      <c r="AZ803" s="106"/>
      <c r="BA803" s="106"/>
      <c r="BB803" s="103"/>
      <c r="BC803" s="106"/>
      <c r="BD803" s="106"/>
      <c r="BE803" s="106"/>
      <c r="BF803" s="106"/>
      <c r="BG803" s="106"/>
      <c r="BH803" s="106"/>
      <c r="BI803" s="106"/>
    </row>
    <row r="804" spans="1:61" ht="13.5" hidden="1" thickBot="1" x14ac:dyDescent="0.25">
      <c r="A804" s="82"/>
      <c r="B804" s="83"/>
      <c r="C804" s="225" t="s">
        <v>1594</v>
      </c>
      <c r="D804" s="278" t="s">
        <v>71</v>
      </c>
      <c r="E804" s="279" t="s">
        <v>1595</v>
      </c>
      <c r="F804" s="279" t="s">
        <v>1619</v>
      </c>
      <c r="G804" s="280" t="s">
        <v>1620</v>
      </c>
      <c r="H804" s="278" t="s">
        <v>404</v>
      </c>
      <c r="I804" s="281" t="s">
        <v>404</v>
      </c>
      <c r="J804" s="282" t="s">
        <v>323</v>
      </c>
      <c r="K804" s="283">
        <v>5.5</v>
      </c>
      <c r="L804" s="88"/>
      <c r="M804" s="284">
        <v>114</v>
      </c>
      <c r="N804" s="284">
        <v>62.3</v>
      </c>
      <c r="O804" s="285" t="s">
        <v>0</v>
      </c>
      <c r="P804" s="284">
        <v>8</v>
      </c>
      <c r="Q804" s="285" t="s">
        <v>0</v>
      </c>
      <c r="R804" s="286">
        <f>SUM(Tableau8[[#This Row],[Indicative
     /PPE]:[Autre]])</f>
        <v>184.3</v>
      </c>
      <c r="S804" s="285" t="s">
        <v>0</v>
      </c>
      <c r="T804" s="285" t="s">
        <v>0</v>
      </c>
      <c r="U804" s="285" t="s">
        <v>0</v>
      </c>
      <c r="V804" s="285" t="s">
        <v>0</v>
      </c>
      <c r="W804" s="285" t="s">
        <v>0</v>
      </c>
      <c r="X804" s="287">
        <f t="shared" si="56"/>
        <v>0</v>
      </c>
      <c r="Y804" s="288" t="s">
        <v>0</v>
      </c>
      <c r="Z804" s="288" t="s">
        <v>0</v>
      </c>
      <c r="AA804" s="288" t="s">
        <v>0</v>
      </c>
      <c r="AB804" s="289" t="s">
        <v>0</v>
      </c>
      <c r="AC804" s="285" t="s">
        <v>0</v>
      </c>
      <c r="AD804" s="285" t="s">
        <v>0</v>
      </c>
      <c r="AE804" s="285" t="s">
        <v>0</v>
      </c>
      <c r="AF804" s="290">
        <f t="shared" si="57"/>
        <v>0</v>
      </c>
      <c r="AG804" s="92"/>
      <c r="AH804" s="291">
        <v>490000</v>
      </c>
      <c r="AI804" s="291">
        <v>0</v>
      </c>
      <c r="AJ804" s="291">
        <v>0</v>
      </c>
      <c r="AK804" s="292">
        <f>SUM(Tableau8[[#This Row],[Terrain
(a)]:[Construction
(b)]])</f>
        <v>0</v>
      </c>
      <c r="AL804" s="95"/>
      <c r="AM804" s="237" t="s">
        <v>1621</v>
      </c>
      <c r="AN804" s="228" t="s">
        <v>1622</v>
      </c>
      <c r="AO804" s="238">
        <v>45838</v>
      </c>
      <c r="AP804" s="239"/>
      <c r="AQ804" s="227"/>
      <c r="AR804" s="100"/>
      <c r="AS804" s="240"/>
      <c r="AT804" s="241"/>
      <c r="AU804" s="241"/>
      <c r="AV804" s="242"/>
      <c r="AW804" s="243"/>
      <c r="AX804" s="229"/>
      <c r="AY804" s="229"/>
      <c r="AZ804" s="229"/>
      <c r="BA804" s="229"/>
      <c r="BB804" s="241"/>
      <c r="BC804" s="229"/>
      <c r="BD804" s="229"/>
      <c r="BE804" s="229"/>
      <c r="BF804" s="229"/>
      <c r="BG804" s="229"/>
      <c r="BH804" s="229"/>
      <c r="BI804" s="229"/>
    </row>
    <row r="805" spans="1:61" ht="13.5" hidden="1" thickBot="1" x14ac:dyDescent="0.25">
      <c r="A805" s="82"/>
      <c r="B805" s="83"/>
      <c r="C805" s="153" t="s">
        <v>1623</v>
      </c>
      <c r="D805" s="153" t="s">
        <v>71</v>
      </c>
      <c r="E805" s="85" t="s">
        <v>1624</v>
      </c>
      <c r="F805" s="85" t="s">
        <v>1625</v>
      </c>
      <c r="G805" s="86" t="s">
        <v>1626</v>
      </c>
      <c r="H805" s="153" t="s">
        <v>218</v>
      </c>
      <c r="I805" s="157" t="s">
        <v>219</v>
      </c>
      <c r="J805" s="113">
        <v>1</v>
      </c>
      <c r="K805" s="154" t="s">
        <v>0</v>
      </c>
      <c r="L805" s="88"/>
      <c r="M805" s="110" t="s">
        <v>0</v>
      </c>
      <c r="N805" s="110" t="s">
        <v>0</v>
      </c>
      <c r="O805" s="110" t="s">
        <v>0</v>
      </c>
      <c r="P805" s="110" t="s">
        <v>0</v>
      </c>
      <c r="Q805" s="110" t="s">
        <v>0</v>
      </c>
      <c r="R805" s="108">
        <f>SUM(Tableau8[[#This Row],[Indicative
     /PPE]:[Autre]])</f>
        <v>0</v>
      </c>
      <c r="S805" s="110" t="s">
        <v>0</v>
      </c>
      <c r="T805" s="110" t="s">
        <v>0</v>
      </c>
      <c r="U805" s="110" t="s">
        <v>0</v>
      </c>
      <c r="V805" s="110" t="s">
        <v>0</v>
      </c>
      <c r="W805" s="110" t="s">
        <v>0</v>
      </c>
      <c r="X805" s="109">
        <f t="shared" si="56"/>
        <v>0</v>
      </c>
      <c r="Y805" s="89" t="s">
        <v>0</v>
      </c>
      <c r="Z805" s="89" t="s">
        <v>0</v>
      </c>
      <c r="AA805" s="89" t="s">
        <v>0</v>
      </c>
      <c r="AB805" s="91" t="s">
        <v>0</v>
      </c>
      <c r="AC805" s="110" t="s">
        <v>0</v>
      </c>
      <c r="AD805" s="110" t="s">
        <v>0</v>
      </c>
      <c r="AE805" s="110" t="s">
        <v>0</v>
      </c>
      <c r="AF805" s="155">
        <f t="shared" si="57"/>
        <v>0</v>
      </c>
      <c r="AG805" s="92"/>
      <c r="AH805" s="156">
        <v>0</v>
      </c>
      <c r="AI805" s="156">
        <v>0</v>
      </c>
      <c r="AJ805" s="111">
        <v>0</v>
      </c>
      <c r="AK805" s="111">
        <f>SUM(Tableau8[[#This Row],[Terrain
(a)]:[Construction
(b)]])</f>
        <v>0</v>
      </c>
      <c r="AL805" s="95"/>
      <c r="AM805" s="147" t="s">
        <v>892</v>
      </c>
      <c r="AN805" s="157" t="s">
        <v>893</v>
      </c>
      <c r="AO805" s="102" t="s">
        <v>0</v>
      </c>
      <c r="AP805" s="158" t="s">
        <v>0</v>
      </c>
      <c r="AQ805" s="113" t="s">
        <v>0</v>
      </c>
      <c r="AR805" s="100"/>
      <c r="AS805" s="101"/>
      <c r="AT805" s="102"/>
      <c r="AU805" s="103"/>
      <c r="AV805" s="104"/>
      <c r="AW805" s="105"/>
      <c r="AX805" s="106"/>
      <c r="AY805" s="106"/>
      <c r="AZ805" s="106"/>
      <c r="BA805" s="106"/>
      <c r="BB805" s="103"/>
      <c r="BC805" s="106"/>
      <c r="BD805" s="106"/>
      <c r="BE805" s="106"/>
      <c r="BF805" s="106" t="s">
        <v>132</v>
      </c>
      <c r="BG805" s="106"/>
      <c r="BH805" s="106"/>
      <c r="BI805" s="106" t="s">
        <v>1600</v>
      </c>
    </row>
    <row r="806" spans="1:61" ht="13.5" hidden="1" thickBot="1" x14ac:dyDescent="0.25">
      <c r="A806" s="82"/>
      <c r="B806" s="83"/>
      <c r="C806" s="153" t="s">
        <v>1623</v>
      </c>
      <c r="D806" s="153" t="s">
        <v>71</v>
      </c>
      <c r="E806" s="85" t="s">
        <v>1624</v>
      </c>
      <c r="F806" s="85" t="s">
        <v>1627</v>
      </c>
      <c r="G806" s="86" t="s">
        <v>1628</v>
      </c>
      <c r="H806" s="153" t="s">
        <v>218</v>
      </c>
      <c r="I806" s="157" t="s">
        <v>219</v>
      </c>
      <c r="J806" s="113">
        <v>2</v>
      </c>
      <c r="K806" s="154" t="s">
        <v>0</v>
      </c>
      <c r="L806" s="88"/>
      <c r="M806" s="110" t="s">
        <v>0</v>
      </c>
      <c r="N806" s="110" t="s">
        <v>0</v>
      </c>
      <c r="O806" s="110" t="s">
        <v>0</v>
      </c>
      <c r="P806" s="110" t="s">
        <v>0</v>
      </c>
      <c r="Q806" s="110" t="s">
        <v>0</v>
      </c>
      <c r="R806" s="108">
        <f>SUM(Tableau8[[#This Row],[Indicative
     /PPE]:[Autre]])</f>
        <v>0</v>
      </c>
      <c r="S806" s="110" t="s">
        <v>0</v>
      </c>
      <c r="T806" s="110" t="s">
        <v>0</v>
      </c>
      <c r="U806" s="110" t="s">
        <v>0</v>
      </c>
      <c r="V806" s="110" t="s">
        <v>0</v>
      </c>
      <c r="W806" s="110" t="s">
        <v>0</v>
      </c>
      <c r="X806" s="109">
        <f t="shared" si="56"/>
        <v>0</v>
      </c>
      <c r="Y806" s="89" t="s">
        <v>0</v>
      </c>
      <c r="Z806" s="89" t="s">
        <v>0</v>
      </c>
      <c r="AA806" s="89" t="s">
        <v>0</v>
      </c>
      <c r="AB806" s="91" t="s">
        <v>0</v>
      </c>
      <c r="AC806" s="110" t="s">
        <v>0</v>
      </c>
      <c r="AD806" s="110" t="s">
        <v>0</v>
      </c>
      <c r="AE806" s="110" t="s">
        <v>0</v>
      </c>
      <c r="AF806" s="155">
        <f t="shared" si="57"/>
        <v>0</v>
      </c>
      <c r="AG806" s="92"/>
      <c r="AH806" s="111">
        <v>0</v>
      </c>
      <c r="AI806" s="111">
        <v>0</v>
      </c>
      <c r="AJ806" s="111">
        <v>0</v>
      </c>
      <c r="AK806" s="111">
        <f>SUM(Tableau8[[#This Row],[Terrain
(a)]:[Construction
(b)]])</f>
        <v>0</v>
      </c>
      <c r="AL806" s="95"/>
      <c r="AM806" s="147" t="s">
        <v>892</v>
      </c>
      <c r="AN806" s="157" t="s">
        <v>893</v>
      </c>
      <c r="AO806" s="102" t="s">
        <v>0</v>
      </c>
      <c r="AP806" s="158" t="s">
        <v>0</v>
      </c>
      <c r="AQ806" s="113" t="s">
        <v>0</v>
      </c>
      <c r="AR806" s="100"/>
      <c r="AS806" s="101"/>
      <c r="AT806" s="102"/>
      <c r="AU806" s="103"/>
      <c r="AV806" s="104"/>
      <c r="AW806" s="105"/>
      <c r="AX806" s="106"/>
      <c r="AY806" s="106"/>
      <c r="AZ806" s="106"/>
      <c r="BA806" s="106"/>
      <c r="BB806" s="103"/>
      <c r="BC806" s="106"/>
      <c r="BD806" s="106"/>
      <c r="BE806" s="106"/>
      <c r="BF806" s="106"/>
      <c r="BG806" s="106"/>
      <c r="BH806" s="106"/>
      <c r="BI806" s="106"/>
    </row>
    <row r="807" spans="1:61" ht="13.5" hidden="1" thickBot="1" x14ac:dyDescent="0.25">
      <c r="A807" s="82"/>
      <c r="B807" s="83"/>
      <c r="C807" s="153" t="s">
        <v>1623</v>
      </c>
      <c r="D807" s="153" t="s">
        <v>71</v>
      </c>
      <c r="E807" s="85" t="s">
        <v>1624</v>
      </c>
      <c r="F807" s="85" t="s">
        <v>1629</v>
      </c>
      <c r="G807" s="86" t="s">
        <v>1630</v>
      </c>
      <c r="H807" s="153" t="s">
        <v>218</v>
      </c>
      <c r="I807" s="157" t="s">
        <v>219</v>
      </c>
      <c r="J807" s="113">
        <v>3</v>
      </c>
      <c r="K807" s="154" t="s">
        <v>0</v>
      </c>
      <c r="L807" s="88"/>
      <c r="M807" s="110" t="s">
        <v>0</v>
      </c>
      <c r="N807" s="110" t="s">
        <v>0</v>
      </c>
      <c r="O807" s="110" t="s">
        <v>0</v>
      </c>
      <c r="P807" s="110" t="s">
        <v>0</v>
      </c>
      <c r="Q807" s="110" t="s">
        <v>0</v>
      </c>
      <c r="R807" s="108">
        <f>SUM(Tableau8[[#This Row],[Indicative
     /PPE]:[Autre]])</f>
        <v>0</v>
      </c>
      <c r="S807" s="110" t="s">
        <v>0</v>
      </c>
      <c r="T807" s="110" t="s">
        <v>0</v>
      </c>
      <c r="U807" s="110" t="s">
        <v>0</v>
      </c>
      <c r="V807" s="110" t="s">
        <v>0</v>
      </c>
      <c r="W807" s="110" t="s">
        <v>0</v>
      </c>
      <c r="X807" s="109">
        <f t="shared" si="56"/>
        <v>0</v>
      </c>
      <c r="Y807" s="89" t="s">
        <v>0</v>
      </c>
      <c r="Z807" s="89" t="s">
        <v>0</v>
      </c>
      <c r="AA807" s="89" t="s">
        <v>0</v>
      </c>
      <c r="AB807" s="91" t="s">
        <v>0</v>
      </c>
      <c r="AC807" s="110" t="s">
        <v>0</v>
      </c>
      <c r="AD807" s="110" t="s">
        <v>0</v>
      </c>
      <c r="AE807" s="110" t="s">
        <v>0</v>
      </c>
      <c r="AF807" s="155">
        <f t="shared" si="57"/>
        <v>0</v>
      </c>
      <c r="AG807" s="92"/>
      <c r="AH807" s="111">
        <v>0</v>
      </c>
      <c r="AI807" s="111">
        <v>0</v>
      </c>
      <c r="AJ807" s="111">
        <v>0</v>
      </c>
      <c r="AK807" s="111">
        <f>SUM(Tableau8[[#This Row],[Terrain
(a)]:[Construction
(b)]])</f>
        <v>0</v>
      </c>
      <c r="AL807" s="95"/>
      <c r="AM807" s="147" t="s">
        <v>892</v>
      </c>
      <c r="AN807" s="157" t="s">
        <v>893</v>
      </c>
      <c r="AO807" s="102" t="s">
        <v>0</v>
      </c>
      <c r="AP807" s="158" t="s">
        <v>0</v>
      </c>
      <c r="AQ807" s="113" t="s">
        <v>0</v>
      </c>
      <c r="AR807" s="100"/>
      <c r="AS807" s="101"/>
      <c r="AT807" s="102"/>
      <c r="AU807" s="103"/>
      <c r="AV807" s="104"/>
      <c r="AW807" s="105"/>
      <c r="AX807" s="106"/>
      <c r="AY807" s="106"/>
      <c r="AZ807" s="106"/>
      <c r="BA807" s="106"/>
      <c r="BB807" s="103"/>
      <c r="BC807" s="106"/>
      <c r="BD807" s="106"/>
      <c r="BE807" s="106"/>
      <c r="BF807" s="106"/>
      <c r="BG807" s="106"/>
      <c r="BH807" s="106"/>
      <c r="BI807" s="106"/>
    </row>
    <row r="808" spans="1:61" ht="13.5" hidden="1" thickBot="1" x14ac:dyDescent="0.25">
      <c r="A808" s="82"/>
      <c r="B808" s="83"/>
      <c r="C808" s="153" t="s">
        <v>1623</v>
      </c>
      <c r="D808" s="153" t="s">
        <v>71</v>
      </c>
      <c r="E808" s="85" t="s">
        <v>1624</v>
      </c>
      <c r="F808" s="85" t="s">
        <v>1631</v>
      </c>
      <c r="G808" s="86" t="s">
        <v>1632</v>
      </c>
      <c r="H808" s="153" t="s">
        <v>218</v>
      </c>
      <c r="I808" s="157" t="s">
        <v>219</v>
      </c>
      <c r="J808" s="113">
        <v>4</v>
      </c>
      <c r="K808" s="154" t="s">
        <v>0</v>
      </c>
      <c r="L808" s="88"/>
      <c r="M808" s="110" t="s">
        <v>0</v>
      </c>
      <c r="N808" s="110" t="s">
        <v>0</v>
      </c>
      <c r="O808" s="110" t="s">
        <v>0</v>
      </c>
      <c r="P808" s="110" t="s">
        <v>0</v>
      </c>
      <c r="Q808" s="110" t="s">
        <v>0</v>
      </c>
      <c r="R808" s="108">
        <f>SUM(Tableau8[[#This Row],[Indicative
     /PPE]:[Autre]])</f>
        <v>0</v>
      </c>
      <c r="S808" s="110" t="s">
        <v>0</v>
      </c>
      <c r="T808" s="110" t="s">
        <v>0</v>
      </c>
      <c r="U808" s="110" t="s">
        <v>0</v>
      </c>
      <c r="V808" s="110" t="s">
        <v>0</v>
      </c>
      <c r="W808" s="110" t="s">
        <v>0</v>
      </c>
      <c r="X808" s="109">
        <f t="shared" si="56"/>
        <v>0</v>
      </c>
      <c r="Y808" s="89" t="s">
        <v>0</v>
      </c>
      <c r="Z808" s="89" t="s">
        <v>0</v>
      </c>
      <c r="AA808" s="89" t="s">
        <v>0</v>
      </c>
      <c r="AB808" s="91" t="s">
        <v>0</v>
      </c>
      <c r="AC808" s="110" t="s">
        <v>0</v>
      </c>
      <c r="AD808" s="110" t="s">
        <v>0</v>
      </c>
      <c r="AE808" s="110" t="s">
        <v>0</v>
      </c>
      <c r="AF808" s="155">
        <f t="shared" si="57"/>
        <v>0</v>
      </c>
      <c r="AG808" s="92"/>
      <c r="AH808" s="111">
        <v>0</v>
      </c>
      <c r="AI808" s="111">
        <v>0</v>
      </c>
      <c r="AJ808" s="111">
        <v>0</v>
      </c>
      <c r="AK808" s="111">
        <f>SUM(Tableau8[[#This Row],[Terrain
(a)]:[Construction
(b)]])</f>
        <v>0</v>
      </c>
      <c r="AL808" s="95"/>
      <c r="AM808" s="147" t="s">
        <v>892</v>
      </c>
      <c r="AN808" s="157" t="s">
        <v>893</v>
      </c>
      <c r="AO808" s="102" t="s">
        <v>0</v>
      </c>
      <c r="AP808" s="158" t="s">
        <v>0</v>
      </c>
      <c r="AQ808" s="113" t="s">
        <v>0</v>
      </c>
      <c r="AR808" s="100"/>
      <c r="AS808" s="101"/>
      <c r="AT808" s="102"/>
      <c r="AU808" s="103"/>
      <c r="AV808" s="104"/>
      <c r="AW808" s="105"/>
      <c r="AX808" s="106"/>
      <c r="AY808" s="106"/>
      <c r="AZ808" s="106"/>
      <c r="BA808" s="106"/>
      <c r="BB808" s="103"/>
      <c r="BC808" s="106"/>
      <c r="BD808" s="106"/>
      <c r="BE808" s="106"/>
      <c r="BF808" s="106"/>
      <c r="BG808" s="106"/>
      <c r="BH808" s="106"/>
      <c r="BI808" s="106"/>
    </row>
    <row r="809" spans="1:61" ht="13.5" hidden="1" thickBot="1" x14ac:dyDescent="0.25">
      <c r="A809" s="82"/>
      <c r="B809" s="83"/>
      <c r="C809" s="153" t="s">
        <v>1623</v>
      </c>
      <c r="D809" s="153" t="s">
        <v>71</v>
      </c>
      <c r="E809" s="85" t="s">
        <v>1624</v>
      </c>
      <c r="F809" s="85" t="s">
        <v>1633</v>
      </c>
      <c r="G809" s="86" t="s">
        <v>1634</v>
      </c>
      <c r="H809" s="153" t="s">
        <v>218</v>
      </c>
      <c r="I809" s="157" t="s">
        <v>219</v>
      </c>
      <c r="J809" s="113">
        <v>5</v>
      </c>
      <c r="K809" s="154" t="s">
        <v>0</v>
      </c>
      <c r="L809" s="88"/>
      <c r="M809" s="110" t="s">
        <v>0</v>
      </c>
      <c r="N809" s="110" t="s">
        <v>0</v>
      </c>
      <c r="O809" s="110" t="s">
        <v>0</v>
      </c>
      <c r="P809" s="110" t="s">
        <v>0</v>
      </c>
      <c r="Q809" s="110" t="s">
        <v>0</v>
      </c>
      <c r="R809" s="108">
        <f>SUM(Tableau8[[#This Row],[Indicative
     /PPE]:[Autre]])</f>
        <v>0</v>
      </c>
      <c r="S809" s="110" t="s">
        <v>0</v>
      </c>
      <c r="T809" s="110" t="s">
        <v>0</v>
      </c>
      <c r="U809" s="110" t="s">
        <v>0</v>
      </c>
      <c r="V809" s="110" t="s">
        <v>0</v>
      </c>
      <c r="W809" s="110" t="s">
        <v>0</v>
      </c>
      <c r="X809" s="109">
        <f t="shared" si="56"/>
        <v>0</v>
      </c>
      <c r="Y809" s="89" t="s">
        <v>0</v>
      </c>
      <c r="Z809" s="89" t="s">
        <v>0</v>
      </c>
      <c r="AA809" s="89" t="s">
        <v>0</v>
      </c>
      <c r="AB809" s="91" t="s">
        <v>0</v>
      </c>
      <c r="AC809" s="110" t="s">
        <v>0</v>
      </c>
      <c r="AD809" s="110" t="s">
        <v>0</v>
      </c>
      <c r="AE809" s="110" t="s">
        <v>0</v>
      </c>
      <c r="AF809" s="155">
        <f t="shared" si="57"/>
        <v>0</v>
      </c>
      <c r="AG809" s="92"/>
      <c r="AH809" s="111">
        <v>0</v>
      </c>
      <c r="AI809" s="111">
        <v>0</v>
      </c>
      <c r="AJ809" s="111">
        <v>0</v>
      </c>
      <c r="AK809" s="111">
        <f>SUM(Tableau8[[#This Row],[Terrain
(a)]:[Construction
(b)]])</f>
        <v>0</v>
      </c>
      <c r="AL809" s="95"/>
      <c r="AM809" s="147" t="s">
        <v>892</v>
      </c>
      <c r="AN809" s="157" t="s">
        <v>893</v>
      </c>
      <c r="AO809" s="102" t="s">
        <v>0</v>
      </c>
      <c r="AP809" s="158" t="s">
        <v>0</v>
      </c>
      <c r="AQ809" s="113" t="s">
        <v>0</v>
      </c>
      <c r="AR809" s="100"/>
      <c r="AS809" s="101"/>
      <c r="AT809" s="102"/>
      <c r="AU809" s="103"/>
      <c r="AV809" s="104"/>
      <c r="AW809" s="105"/>
      <c r="AX809" s="106"/>
      <c r="AY809" s="106"/>
      <c r="AZ809" s="106"/>
      <c r="BA809" s="106"/>
      <c r="BB809" s="103"/>
      <c r="BC809" s="106"/>
      <c r="BD809" s="106"/>
      <c r="BE809" s="106"/>
      <c r="BF809" s="106"/>
      <c r="BG809" s="106"/>
      <c r="BH809" s="106"/>
      <c r="BI809" s="106"/>
    </row>
    <row r="810" spans="1:61" ht="13.5" hidden="1" thickBot="1" x14ac:dyDescent="0.25">
      <c r="A810" s="82"/>
      <c r="B810" s="83"/>
      <c r="C810" s="153" t="s">
        <v>1623</v>
      </c>
      <c r="D810" s="153" t="s">
        <v>71</v>
      </c>
      <c r="E810" s="85" t="s">
        <v>1624</v>
      </c>
      <c r="F810" s="85" t="s">
        <v>1635</v>
      </c>
      <c r="G810" s="86" t="s">
        <v>1636</v>
      </c>
      <c r="H810" s="153" t="s">
        <v>218</v>
      </c>
      <c r="I810" s="157" t="s">
        <v>219</v>
      </c>
      <c r="J810" s="113">
        <v>6</v>
      </c>
      <c r="K810" s="154" t="s">
        <v>0</v>
      </c>
      <c r="L810" s="88"/>
      <c r="M810" s="110" t="s">
        <v>0</v>
      </c>
      <c r="N810" s="110" t="s">
        <v>0</v>
      </c>
      <c r="O810" s="110" t="s">
        <v>0</v>
      </c>
      <c r="P810" s="110" t="s">
        <v>0</v>
      </c>
      <c r="Q810" s="110" t="s">
        <v>0</v>
      </c>
      <c r="R810" s="108">
        <f>SUM(Tableau8[[#This Row],[Indicative
     /PPE]:[Autre]])</f>
        <v>0</v>
      </c>
      <c r="S810" s="110" t="s">
        <v>0</v>
      </c>
      <c r="T810" s="110" t="s">
        <v>0</v>
      </c>
      <c r="U810" s="110" t="s">
        <v>0</v>
      </c>
      <c r="V810" s="110" t="s">
        <v>0</v>
      </c>
      <c r="W810" s="110" t="s">
        <v>0</v>
      </c>
      <c r="X810" s="109">
        <f t="shared" si="56"/>
        <v>0</v>
      </c>
      <c r="Y810" s="89" t="s">
        <v>0</v>
      </c>
      <c r="Z810" s="89" t="s">
        <v>0</v>
      </c>
      <c r="AA810" s="89" t="s">
        <v>0</v>
      </c>
      <c r="AB810" s="91" t="s">
        <v>0</v>
      </c>
      <c r="AC810" s="110" t="s">
        <v>0</v>
      </c>
      <c r="AD810" s="110" t="s">
        <v>0</v>
      </c>
      <c r="AE810" s="110" t="s">
        <v>0</v>
      </c>
      <c r="AF810" s="155">
        <f t="shared" si="57"/>
        <v>0</v>
      </c>
      <c r="AG810" s="92"/>
      <c r="AH810" s="111">
        <v>0</v>
      </c>
      <c r="AI810" s="111">
        <v>0</v>
      </c>
      <c r="AJ810" s="111">
        <v>0</v>
      </c>
      <c r="AK810" s="111">
        <f>SUM(Tableau8[[#This Row],[Terrain
(a)]:[Construction
(b)]])</f>
        <v>0</v>
      </c>
      <c r="AL810" s="95"/>
      <c r="AM810" s="147" t="s">
        <v>892</v>
      </c>
      <c r="AN810" s="157" t="s">
        <v>893</v>
      </c>
      <c r="AO810" s="102" t="s">
        <v>0</v>
      </c>
      <c r="AP810" s="158" t="s">
        <v>0</v>
      </c>
      <c r="AQ810" s="113" t="s">
        <v>0</v>
      </c>
      <c r="AR810" s="100"/>
      <c r="AS810" s="101"/>
      <c r="AT810" s="102"/>
      <c r="AU810" s="103"/>
      <c r="AV810" s="104"/>
      <c r="AW810" s="105"/>
      <c r="AX810" s="106"/>
      <c r="AY810" s="106"/>
      <c r="AZ810" s="106"/>
      <c r="BA810" s="106"/>
      <c r="BB810" s="103"/>
      <c r="BC810" s="106"/>
      <c r="BD810" s="106"/>
      <c r="BE810" s="106"/>
      <c r="BF810" s="106"/>
      <c r="BG810" s="106"/>
      <c r="BH810" s="106"/>
      <c r="BI810" s="106"/>
    </row>
    <row r="811" spans="1:61" ht="13.5" hidden="1" thickBot="1" x14ac:dyDescent="0.25">
      <c r="A811" s="82"/>
      <c r="B811" s="83"/>
      <c r="C811" s="153" t="s">
        <v>1623</v>
      </c>
      <c r="D811" s="153" t="s">
        <v>71</v>
      </c>
      <c r="E811" s="85" t="s">
        <v>1624</v>
      </c>
      <c r="F811" s="85" t="s">
        <v>1637</v>
      </c>
      <c r="G811" s="86" t="s">
        <v>1638</v>
      </c>
      <c r="H811" s="153" t="s">
        <v>218</v>
      </c>
      <c r="I811" s="157" t="s">
        <v>219</v>
      </c>
      <c r="J811" s="113">
        <v>7</v>
      </c>
      <c r="K811" s="154" t="s">
        <v>0</v>
      </c>
      <c r="L811" s="88"/>
      <c r="M811" s="110" t="s">
        <v>0</v>
      </c>
      <c r="N811" s="110" t="s">
        <v>0</v>
      </c>
      <c r="O811" s="110" t="s">
        <v>0</v>
      </c>
      <c r="P811" s="110" t="s">
        <v>0</v>
      </c>
      <c r="Q811" s="110" t="s">
        <v>0</v>
      </c>
      <c r="R811" s="108">
        <f>SUM(Tableau8[[#This Row],[Indicative
     /PPE]:[Autre]])</f>
        <v>0</v>
      </c>
      <c r="S811" s="110" t="s">
        <v>0</v>
      </c>
      <c r="T811" s="110" t="s">
        <v>0</v>
      </c>
      <c r="U811" s="110" t="s">
        <v>0</v>
      </c>
      <c r="V811" s="110" t="s">
        <v>0</v>
      </c>
      <c r="W811" s="110" t="s">
        <v>0</v>
      </c>
      <c r="X811" s="109">
        <f t="shared" si="56"/>
        <v>0</v>
      </c>
      <c r="Y811" s="89" t="s">
        <v>0</v>
      </c>
      <c r="Z811" s="89" t="s">
        <v>0</v>
      </c>
      <c r="AA811" s="89" t="s">
        <v>0</v>
      </c>
      <c r="AB811" s="91" t="s">
        <v>0</v>
      </c>
      <c r="AC811" s="110" t="s">
        <v>0</v>
      </c>
      <c r="AD811" s="110" t="s">
        <v>0</v>
      </c>
      <c r="AE811" s="110" t="s">
        <v>0</v>
      </c>
      <c r="AF811" s="155">
        <f t="shared" si="57"/>
        <v>0</v>
      </c>
      <c r="AG811" s="92"/>
      <c r="AH811" s="111">
        <v>0</v>
      </c>
      <c r="AI811" s="111">
        <v>0</v>
      </c>
      <c r="AJ811" s="111">
        <v>0</v>
      </c>
      <c r="AK811" s="111">
        <f>SUM(Tableau8[[#This Row],[Terrain
(a)]:[Construction
(b)]])</f>
        <v>0</v>
      </c>
      <c r="AL811" s="95"/>
      <c r="AM811" s="147" t="s">
        <v>892</v>
      </c>
      <c r="AN811" s="157" t="s">
        <v>893</v>
      </c>
      <c r="AO811" s="102" t="s">
        <v>0</v>
      </c>
      <c r="AP811" s="158" t="s">
        <v>0</v>
      </c>
      <c r="AQ811" s="113" t="s">
        <v>0</v>
      </c>
      <c r="AR811" s="100"/>
      <c r="AS811" s="101"/>
      <c r="AT811" s="102"/>
      <c r="AU811" s="103"/>
      <c r="AV811" s="104"/>
      <c r="AW811" s="105"/>
      <c r="AX811" s="106"/>
      <c r="AY811" s="106"/>
      <c r="AZ811" s="106"/>
      <c r="BA811" s="106"/>
      <c r="BB811" s="103"/>
      <c r="BC811" s="106"/>
      <c r="BD811" s="106"/>
      <c r="BE811" s="106"/>
      <c r="BF811" s="106"/>
      <c r="BG811" s="106"/>
      <c r="BH811" s="106"/>
      <c r="BI811" s="106"/>
    </row>
    <row r="812" spans="1:61" ht="13.5" hidden="1" thickBot="1" x14ac:dyDescent="0.25">
      <c r="A812" s="82"/>
      <c r="B812" s="83"/>
      <c r="C812" s="153" t="s">
        <v>1623</v>
      </c>
      <c r="D812" s="153" t="s">
        <v>71</v>
      </c>
      <c r="E812" s="85" t="s">
        <v>1624</v>
      </c>
      <c r="F812" s="85" t="s">
        <v>1639</v>
      </c>
      <c r="G812" s="86" t="s">
        <v>1640</v>
      </c>
      <c r="H812" s="153" t="s">
        <v>218</v>
      </c>
      <c r="I812" s="157" t="s">
        <v>219</v>
      </c>
      <c r="J812" s="113">
        <v>8</v>
      </c>
      <c r="K812" s="154" t="s">
        <v>0</v>
      </c>
      <c r="L812" s="88"/>
      <c r="M812" s="110" t="s">
        <v>0</v>
      </c>
      <c r="N812" s="110" t="s">
        <v>0</v>
      </c>
      <c r="O812" s="110" t="s">
        <v>0</v>
      </c>
      <c r="P812" s="110" t="s">
        <v>0</v>
      </c>
      <c r="Q812" s="110" t="s">
        <v>0</v>
      </c>
      <c r="R812" s="108">
        <f>SUM(Tableau8[[#This Row],[Indicative
     /PPE]:[Autre]])</f>
        <v>0</v>
      </c>
      <c r="S812" s="110" t="s">
        <v>0</v>
      </c>
      <c r="T812" s="110" t="s">
        <v>0</v>
      </c>
      <c r="U812" s="110" t="s">
        <v>0</v>
      </c>
      <c r="V812" s="110" t="s">
        <v>0</v>
      </c>
      <c r="W812" s="110" t="s">
        <v>0</v>
      </c>
      <c r="X812" s="109">
        <f t="shared" si="56"/>
        <v>0</v>
      </c>
      <c r="Y812" s="89" t="s">
        <v>0</v>
      </c>
      <c r="Z812" s="89" t="s">
        <v>0</v>
      </c>
      <c r="AA812" s="89" t="s">
        <v>0</v>
      </c>
      <c r="AB812" s="91" t="s">
        <v>0</v>
      </c>
      <c r="AC812" s="110" t="s">
        <v>0</v>
      </c>
      <c r="AD812" s="110" t="s">
        <v>0</v>
      </c>
      <c r="AE812" s="110" t="s">
        <v>0</v>
      </c>
      <c r="AF812" s="155">
        <f t="shared" si="57"/>
        <v>0</v>
      </c>
      <c r="AG812" s="92"/>
      <c r="AH812" s="111">
        <v>30000</v>
      </c>
      <c r="AI812" s="111">
        <v>0</v>
      </c>
      <c r="AJ812" s="111">
        <v>0</v>
      </c>
      <c r="AK812" s="111">
        <f>SUM(Tableau8[[#This Row],[Terrain
(a)]:[Construction
(b)]])</f>
        <v>0</v>
      </c>
      <c r="AL812" s="95"/>
      <c r="AM812" s="147" t="s">
        <v>88</v>
      </c>
      <c r="AN812" s="157" t="s">
        <v>82</v>
      </c>
      <c r="AO812" s="102">
        <v>42286</v>
      </c>
      <c r="AP812" s="158" t="s">
        <v>0</v>
      </c>
      <c r="AQ812" s="113" t="s">
        <v>0</v>
      </c>
      <c r="AR812" s="100"/>
      <c r="AS812" s="101"/>
      <c r="AT812" s="102"/>
      <c r="AU812" s="103"/>
      <c r="AV812" s="104"/>
      <c r="AW812" s="105"/>
      <c r="AX812" s="106"/>
      <c r="AY812" s="106"/>
      <c r="AZ812" s="106"/>
      <c r="BA812" s="106"/>
      <c r="BB812" s="103"/>
      <c r="BC812" s="106"/>
      <c r="BD812" s="106"/>
      <c r="BE812" s="106"/>
      <c r="BF812" s="106"/>
      <c r="BG812" s="106"/>
      <c r="BH812" s="106"/>
      <c r="BI812" s="106"/>
    </row>
    <row r="813" spans="1:61" ht="13.5" hidden="1" thickBot="1" x14ac:dyDescent="0.25">
      <c r="A813" s="82"/>
      <c r="B813" s="83"/>
      <c r="C813" s="153" t="s">
        <v>1623</v>
      </c>
      <c r="D813" s="153" t="s">
        <v>71</v>
      </c>
      <c r="E813" s="85" t="s">
        <v>1624</v>
      </c>
      <c r="F813" s="85" t="s">
        <v>1641</v>
      </c>
      <c r="G813" s="86" t="s">
        <v>1642</v>
      </c>
      <c r="H813" s="153" t="s">
        <v>218</v>
      </c>
      <c r="I813" s="157" t="s">
        <v>219</v>
      </c>
      <c r="J813" s="113">
        <v>9</v>
      </c>
      <c r="K813" s="154" t="s">
        <v>0</v>
      </c>
      <c r="L813" s="88"/>
      <c r="M813" s="110" t="s">
        <v>0</v>
      </c>
      <c r="N813" s="110" t="s">
        <v>0</v>
      </c>
      <c r="O813" s="110" t="s">
        <v>0</v>
      </c>
      <c r="P813" s="110" t="s">
        <v>0</v>
      </c>
      <c r="Q813" s="110" t="s">
        <v>0</v>
      </c>
      <c r="R813" s="108">
        <f>SUM(Tableau8[[#This Row],[Indicative
     /PPE]:[Autre]])</f>
        <v>0</v>
      </c>
      <c r="S813" s="110" t="s">
        <v>0</v>
      </c>
      <c r="T813" s="110" t="s">
        <v>0</v>
      </c>
      <c r="U813" s="110" t="s">
        <v>0</v>
      </c>
      <c r="V813" s="110" t="s">
        <v>0</v>
      </c>
      <c r="W813" s="110" t="s">
        <v>0</v>
      </c>
      <c r="X813" s="109">
        <f t="shared" si="56"/>
        <v>0</v>
      </c>
      <c r="Y813" s="89" t="s">
        <v>0</v>
      </c>
      <c r="Z813" s="89" t="s">
        <v>0</v>
      </c>
      <c r="AA813" s="89" t="s">
        <v>0</v>
      </c>
      <c r="AB813" s="91" t="s">
        <v>0</v>
      </c>
      <c r="AC813" s="110" t="s">
        <v>0</v>
      </c>
      <c r="AD813" s="110" t="s">
        <v>0</v>
      </c>
      <c r="AE813" s="110" t="s">
        <v>0</v>
      </c>
      <c r="AF813" s="155">
        <f t="shared" si="57"/>
        <v>0</v>
      </c>
      <c r="AG813" s="92"/>
      <c r="AH813" s="111">
        <v>30000</v>
      </c>
      <c r="AI813" s="111">
        <v>0</v>
      </c>
      <c r="AJ813" s="111">
        <v>0</v>
      </c>
      <c r="AK813" s="111">
        <f>SUM(Tableau8[[#This Row],[Terrain
(a)]:[Construction
(b)]])</f>
        <v>0</v>
      </c>
      <c r="AL813" s="95"/>
      <c r="AM813" s="147" t="s">
        <v>88</v>
      </c>
      <c r="AN813" s="157" t="s">
        <v>1643</v>
      </c>
      <c r="AO813" s="102">
        <v>42286</v>
      </c>
      <c r="AP813" s="158" t="s">
        <v>0</v>
      </c>
      <c r="AQ813" s="113" t="s">
        <v>0</v>
      </c>
      <c r="AR813" s="100"/>
      <c r="AS813" s="101"/>
      <c r="AT813" s="102"/>
      <c r="AU813" s="103"/>
      <c r="AV813" s="104"/>
      <c r="AW813" s="105"/>
      <c r="AX813" s="106"/>
      <c r="AY813" s="106"/>
      <c r="AZ813" s="106"/>
      <c r="BA813" s="106"/>
      <c r="BB813" s="103"/>
      <c r="BC813" s="106"/>
      <c r="BD813" s="106"/>
      <c r="BE813" s="106"/>
      <c r="BF813" s="106"/>
      <c r="BG813" s="106"/>
      <c r="BH813" s="106"/>
      <c r="BI813" s="106"/>
    </row>
    <row r="814" spans="1:61" ht="13.5" hidden="1" thickBot="1" x14ac:dyDescent="0.25">
      <c r="A814" s="82"/>
      <c r="B814" s="83"/>
      <c r="C814" s="153" t="s">
        <v>1623</v>
      </c>
      <c r="D814" s="153" t="s">
        <v>71</v>
      </c>
      <c r="E814" s="85" t="s">
        <v>1624</v>
      </c>
      <c r="F814" s="85" t="s">
        <v>1644</v>
      </c>
      <c r="G814" s="86" t="s">
        <v>1645</v>
      </c>
      <c r="H814" s="153" t="s">
        <v>218</v>
      </c>
      <c r="I814" s="157" t="s">
        <v>219</v>
      </c>
      <c r="J814" s="113">
        <v>10</v>
      </c>
      <c r="K814" s="154" t="s">
        <v>0</v>
      </c>
      <c r="L814" s="88"/>
      <c r="M814" s="110" t="s">
        <v>0</v>
      </c>
      <c r="N814" s="110" t="s">
        <v>0</v>
      </c>
      <c r="O814" s="110" t="s">
        <v>0</v>
      </c>
      <c r="P814" s="110" t="s">
        <v>0</v>
      </c>
      <c r="Q814" s="110" t="s">
        <v>0</v>
      </c>
      <c r="R814" s="108">
        <f>SUM(Tableau8[[#This Row],[Indicative
     /PPE]:[Autre]])</f>
        <v>0</v>
      </c>
      <c r="S814" s="110" t="s">
        <v>0</v>
      </c>
      <c r="T814" s="110" t="s">
        <v>0</v>
      </c>
      <c r="U814" s="110" t="s">
        <v>0</v>
      </c>
      <c r="V814" s="110" t="s">
        <v>0</v>
      </c>
      <c r="W814" s="110" t="s">
        <v>0</v>
      </c>
      <c r="X814" s="109">
        <f t="shared" si="56"/>
        <v>0</v>
      </c>
      <c r="Y814" s="89" t="s">
        <v>0</v>
      </c>
      <c r="Z814" s="89" t="s">
        <v>0</v>
      </c>
      <c r="AA814" s="89" t="s">
        <v>0</v>
      </c>
      <c r="AB814" s="91" t="s">
        <v>0</v>
      </c>
      <c r="AC814" s="110" t="s">
        <v>0</v>
      </c>
      <c r="AD814" s="110" t="s">
        <v>0</v>
      </c>
      <c r="AE814" s="110" t="s">
        <v>0</v>
      </c>
      <c r="AF814" s="155">
        <f t="shared" si="57"/>
        <v>0</v>
      </c>
      <c r="AG814" s="92"/>
      <c r="AH814" s="111">
        <v>30000</v>
      </c>
      <c r="AI814" s="111">
        <v>0</v>
      </c>
      <c r="AJ814" s="111">
        <v>0</v>
      </c>
      <c r="AK814" s="111">
        <f>SUM(Tableau8[[#This Row],[Terrain
(a)]:[Construction
(b)]])</f>
        <v>0</v>
      </c>
      <c r="AL814" s="95"/>
      <c r="AM814" s="147" t="s">
        <v>1646</v>
      </c>
      <c r="AN814" s="157" t="s">
        <v>82</v>
      </c>
      <c r="AO814" s="102">
        <v>42278</v>
      </c>
      <c r="AP814" s="158" t="s">
        <v>0</v>
      </c>
      <c r="AQ814" s="113" t="s">
        <v>0</v>
      </c>
      <c r="AR814" s="100"/>
      <c r="AS814" s="101"/>
      <c r="AT814" s="102"/>
      <c r="AU814" s="103"/>
      <c r="AV814" s="104"/>
      <c r="AW814" s="105"/>
      <c r="AX814" s="106"/>
      <c r="AY814" s="106"/>
      <c r="AZ814" s="106"/>
      <c r="BA814" s="106"/>
      <c r="BB814" s="103"/>
      <c r="BC814" s="106"/>
      <c r="BD814" s="106"/>
      <c r="BE814" s="106"/>
      <c r="BF814" s="106"/>
      <c r="BG814" s="106"/>
      <c r="BH814" s="106"/>
      <c r="BI814" s="106"/>
    </row>
    <row r="815" spans="1:61" ht="13.5" hidden="1" thickBot="1" x14ac:dyDescent="0.25">
      <c r="A815" s="82"/>
      <c r="B815" s="83"/>
      <c r="C815" s="153" t="s">
        <v>1623</v>
      </c>
      <c r="D815" s="153" t="s">
        <v>71</v>
      </c>
      <c r="E815" s="85" t="s">
        <v>1624</v>
      </c>
      <c r="F815" s="85" t="s">
        <v>1647</v>
      </c>
      <c r="G815" s="86" t="s">
        <v>1648</v>
      </c>
      <c r="H815" s="153" t="s">
        <v>218</v>
      </c>
      <c r="I815" s="157" t="s">
        <v>219</v>
      </c>
      <c r="J815" s="113">
        <v>11</v>
      </c>
      <c r="K815" s="154" t="s">
        <v>0</v>
      </c>
      <c r="L815" s="88"/>
      <c r="M815" s="110" t="s">
        <v>0</v>
      </c>
      <c r="N815" s="110" t="s">
        <v>0</v>
      </c>
      <c r="O815" s="110" t="s">
        <v>0</v>
      </c>
      <c r="P815" s="110" t="s">
        <v>0</v>
      </c>
      <c r="Q815" s="110" t="s">
        <v>0</v>
      </c>
      <c r="R815" s="108">
        <f>SUM(Tableau8[[#This Row],[Indicative
     /PPE]:[Autre]])</f>
        <v>0</v>
      </c>
      <c r="S815" s="110" t="s">
        <v>0</v>
      </c>
      <c r="T815" s="110" t="s">
        <v>0</v>
      </c>
      <c r="U815" s="110" t="s">
        <v>0</v>
      </c>
      <c r="V815" s="110" t="s">
        <v>0</v>
      </c>
      <c r="W815" s="110" t="s">
        <v>0</v>
      </c>
      <c r="X815" s="109">
        <f t="shared" si="56"/>
        <v>0</v>
      </c>
      <c r="Y815" s="89" t="s">
        <v>0</v>
      </c>
      <c r="Z815" s="89" t="s">
        <v>0</v>
      </c>
      <c r="AA815" s="89" t="s">
        <v>0</v>
      </c>
      <c r="AB815" s="91" t="s">
        <v>0</v>
      </c>
      <c r="AC815" s="110" t="s">
        <v>0</v>
      </c>
      <c r="AD815" s="110" t="s">
        <v>0</v>
      </c>
      <c r="AE815" s="110" t="s">
        <v>0</v>
      </c>
      <c r="AF815" s="155">
        <f t="shared" si="57"/>
        <v>0</v>
      </c>
      <c r="AG815" s="92"/>
      <c r="AH815" s="111">
        <v>30000</v>
      </c>
      <c r="AI815" s="111">
        <v>0</v>
      </c>
      <c r="AJ815" s="111">
        <v>0</v>
      </c>
      <c r="AK815" s="111">
        <f>SUM(Tableau8[[#This Row],[Terrain
(a)]:[Construction
(b)]])</f>
        <v>0</v>
      </c>
      <c r="AL815" s="95"/>
      <c r="AM815" s="157" t="s">
        <v>1649</v>
      </c>
      <c r="AN815" s="157" t="s">
        <v>82</v>
      </c>
      <c r="AO815" s="102">
        <v>42613</v>
      </c>
      <c r="AP815" s="158" t="s">
        <v>0</v>
      </c>
      <c r="AQ815" s="113" t="s">
        <v>0</v>
      </c>
      <c r="AR815" s="100"/>
      <c r="AS815" s="101"/>
      <c r="AT815" s="102"/>
      <c r="AU815" s="103"/>
      <c r="AV815" s="104"/>
      <c r="AW815" s="105"/>
      <c r="AX815" s="106"/>
      <c r="AY815" s="106"/>
      <c r="AZ815" s="106"/>
      <c r="BA815" s="106"/>
      <c r="BB815" s="103"/>
      <c r="BC815" s="106"/>
      <c r="BD815" s="106"/>
      <c r="BE815" s="106"/>
      <c r="BF815" s="106"/>
      <c r="BG815" s="106"/>
      <c r="BH815" s="106"/>
      <c r="BI815" s="106"/>
    </row>
    <row r="816" spans="1:61" ht="13.5" hidden="1" thickBot="1" x14ac:dyDescent="0.25">
      <c r="A816" s="82"/>
      <c r="B816" s="83"/>
      <c r="C816" s="153" t="s">
        <v>1623</v>
      </c>
      <c r="D816" s="153" t="s">
        <v>71</v>
      </c>
      <c r="E816" s="85" t="s">
        <v>1624</v>
      </c>
      <c r="F816" s="85" t="s">
        <v>1650</v>
      </c>
      <c r="G816" s="86" t="s">
        <v>1651</v>
      </c>
      <c r="H816" s="153" t="s">
        <v>218</v>
      </c>
      <c r="I816" s="157" t="s">
        <v>219</v>
      </c>
      <c r="J816" s="113">
        <v>12</v>
      </c>
      <c r="K816" s="154" t="s">
        <v>0</v>
      </c>
      <c r="L816" s="88"/>
      <c r="M816" s="110" t="s">
        <v>0</v>
      </c>
      <c r="N816" s="110" t="s">
        <v>0</v>
      </c>
      <c r="O816" s="110" t="s">
        <v>0</v>
      </c>
      <c r="P816" s="110" t="s">
        <v>0</v>
      </c>
      <c r="Q816" s="110" t="s">
        <v>0</v>
      </c>
      <c r="R816" s="108">
        <f>SUM(Tableau8[[#This Row],[Indicative
     /PPE]:[Autre]])</f>
        <v>0</v>
      </c>
      <c r="S816" s="110" t="s">
        <v>0</v>
      </c>
      <c r="T816" s="110" t="s">
        <v>0</v>
      </c>
      <c r="U816" s="110" t="s">
        <v>0</v>
      </c>
      <c r="V816" s="110" t="s">
        <v>0</v>
      </c>
      <c r="W816" s="110" t="s">
        <v>0</v>
      </c>
      <c r="X816" s="109">
        <f t="shared" si="56"/>
        <v>0</v>
      </c>
      <c r="Y816" s="89" t="s">
        <v>0</v>
      </c>
      <c r="Z816" s="89" t="s">
        <v>0</v>
      </c>
      <c r="AA816" s="89" t="s">
        <v>0</v>
      </c>
      <c r="AB816" s="91" t="s">
        <v>0</v>
      </c>
      <c r="AC816" s="110" t="s">
        <v>0</v>
      </c>
      <c r="AD816" s="110" t="s">
        <v>0</v>
      </c>
      <c r="AE816" s="110" t="s">
        <v>0</v>
      </c>
      <c r="AF816" s="155">
        <f t="shared" si="57"/>
        <v>0</v>
      </c>
      <c r="AG816" s="92"/>
      <c r="AH816" s="111">
        <v>30000</v>
      </c>
      <c r="AI816" s="111">
        <v>0</v>
      </c>
      <c r="AJ816" s="111">
        <v>0</v>
      </c>
      <c r="AK816" s="111">
        <f>SUM(Tableau8[[#This Row],[Terrain
(a)]:[Construction
(b)]])</f>
        <v>0</v>
      </c>
      <c r="AL816" s="95"/>
      <c r="AM816" s="147" t="s">
        <v>1652</v>
      </c>
      <c r="AN816" s="157" t="s">
        <v>82</v>
      </c>
      <c r="AO816" s="102">
        <v>41988</v>
      </c>
      <c r="AP816" s="158" t="s">
        <v>0</v>
      </c>
      <c r="AQ816" s="113" t="s">
        <v>0</v>
      </c>
      <c r="AR816" s="100"/>
      <c r="AS816" s="101"/>
      <c r="AT816" s="102"/>
      <c r="AU816" s="103"/>
      <c r="AV816" s="104"/>
      <c r="AW816" s="105"/>
      <c r="AX816" s="106"/>
      <c r="AY816" s="106"/>
      <c r="AZ816" s="106"/>
      <c r="BA816" s="106"/>
      <c r="BB816" s="103"/>
      <c r="BC816" s="106"/>
      <c r="BD816" s="106"/>
      <c r="BE816" s="106"/>
      <c r="BF816" s="106"/>
      <c r="BG816" s="106"/>
      <c r="BH816" s="106"/>
      <c r="BI816" s="106"/>
    </row>
    <row r="817" spans="1:61" ht="13.5" hidden="1" thickBot="1" x14ac:dyDescent="0.25">
      <c r="A817" s="82"/>
      <c r="B817" s="83"/>
      <c r="C817" s="153" t="s">
        <v>1623</v>
      </c>
      <c r="D817" s="153" t="s">
        <v>71</v>
      </c>
      <c r="E817" s="85" t="s">
        <v>1624</v>
      </c>
      <c r="F817" s="85" t="s">
        <v>1653</v>
      </c>
      <c r="G817" s="86" t="s">
        <v>1654</v>
      </c>
      <c r="H817" s="153" t="s">
        <v>218</v>
      </c>
      <c r="I817" s="157" t="s">
        <v>219</v>
      </c>
      <c r="J817" s="113">
        <v>13</v>
      </c>
      <c r="K817" s="154" t="s">
        <v>0</v>
      </c>
      <c r="L817" s="88"/>
      <c r="M817" s="110" t="s">
        <v>0</v>
      </c>
      <c r="N817" s="110" t="s">
        <v>0</v>
      </c>
      <c r="O817" s="110" t="s">
        <v>0</v>
      </c>
      <c r="P817" s="110" t="s">
        <v>0</v>
      </c>
      <c r="Q817" s="110" t="s">
        <v>0</v>
      </c>
      <c r="R817" s="108">
        <f>SUM(Tableau8[[#This Row],[Indicative
     /PPE]:[Autre]])</f>
        <v>0</v>
      </c>
      <c r="S817" s="110" t="s">
        <v>0</v>
      </c>
      <c r="T817" s="110" t="s">
        <v>0</v>
      </c>
      <c r="U817" s="110" t="s">
        <v>0</v>
      </c>
      <c r="V817" s="110" t="s">
        <v>0</v>
      </c>
      <c r="W817" s="110" t="s">
        <v>0</v>
      </c>
      <c r="X817" s="109">
        <f t="shared" si="56"/>
        <v>0</v>
      </c>
      <c r="Y817" s="89" t="s">
        <v>0</v>
      </c>
      <c r="Z817" s="89" t="s">
        <v>0</v>
      </c>
      <c r="AA817" s="89" t="s">
        <v>0</v>
      </c>
      <c r="AB817" s="91" t="s">
        <v>0</v>
      </c>
      <c r="AC817" s="110" t="s">
        <v>0</v>
      </c>
      <c r="AD817" s="110" t="s">
        <v>0</v>
      </c>
      <c r="AE817" s="110" t="s">
        <v>0</v>
      </c>
      <c r="AF817" s="155">
        <f t="shared" si="57"/>
        <v>0</v>
      </c>
      <c r="AG817" s="92"/>
      <c r="AH817" s="111">
        <v>30000</v>
      </c>
      <c r="AI817" s="111">
        <v>0</v>
      </c>
      <c r="AJ817" s="111">
        <v>0</v>
      </c>
      <c r="AK817" s="111">
        <f>SUM(Tableau8[[#This Row],[Terrain
(a)]:[Construction
(b)]])</f>
        <v>0</v>
      </c>
      <c r="AL817" s="95"/>
      <c r="AM817" s="147" t="s">
        <v>1652</v>
      </c>
      <c r="AN817" s="157" t="s">
        <v>82</v>
      </c>
      <c r="AO817" s="102">
        <v>41988</v>
      </c>
      <c r="AP817" s="158" t="s">
        <v>0</v>
      </c>
      <c r="AQ817" s="113" t="s">
        <v>0</v>
      </c>
      <c r="AR817" s="100"/>
      <c r="AS817" s="101"/>
      <c r="AT817" s="102"/>
      <c r="AU817" s="103"/>
      <c r="AV817" s="104"/>
      <c r="AW817" s="105"/>
      <c r="AX817" s="106"/>
      <c r="AY817" s="106"/>
      <c r="AZ817" s="106"/>
      <c r="BA817" s="106"/>
      <c r="BB817" s="103"/>
      <c r="BC817" s="106"/>
      <c r="BD817" s="106"/>
      <c r="BE817" s="106"/>
      <c r="BF817" s="106"/>
      <c r="BG817" s="106"/>
      <c r="BH817" s="106"/>
      <c r="BI817" s="106"/>
    </row>
    <row r="818" spans="1:61" ht="13.5" hidden="1" thickBot="1" x14ac:dyDescent="0.25">
      <c r="A818" s="82"/>
      <c r="B818" s="83"/>
      <c r="C818" s="153" t="s">
        <v>1623</v>
      </c>
      <c r="D818" s="153" t="s">
        <v>71</v>
      </c>
      <c r="E818" s="85" t="s">
        <v>1624</v>
      </c>
      <c r="F818" s="85" t="s">
        <v>1655</v>
      </c>
      <c r="G818" s="86" t="s">
        <v>1656</v>
      </c>
      <c r="H818" s="153" t="s">
        <v>218</v>
      </c>
      <c r="I818" s="157" t="s">
        <v>219</v>
      </c>
      <c r="J818" s="113">
        <v>14</v>
      </c>
      <c r="K818" s="154" t="s">
        <v>0</v>
      </c>
      <c r="L818" s="88"/>
      <c r="M818" s="110" t="s">
        <v>0</v>
      </c>
      <c r="N818" s="110" t="s">
        <v>0</v>
      </c>
      <c r="O818" s="110" t="s">
        <v>0</v>
      </c>
      <c r="P818" s="110" t="s">
        <v>0</v>
      </c>
      <c r="Q818" s="110" t="s">
        <v>0</v>
      </c>
      <c r="R818" s="108">
        <f>SUM(Tableau8[[#This Row],[Indicative
     /PPE]:[Autre]])</f>
        <v>0</v>
      </c>
      <c r="S818" s="110" t="s">
        <v>0</v>
      </c>
      <c r="T818" s="110" t="s">
        <v>0</v>
      </c>
      <c r="U818" s="110" t="s">
        <v>0</v>
      </c>
      <c r="V818" s="110" t="s">
        <v>0</v>
      </c>
      <c r="W818" s="110" t="s">
        <v>0</v>
      </c>
      <c r="X818" s="109">
        <f t="shared" si="56"/>
        <v>0</v>
      </c>
      <c r="Y818" s="89" t="s">
        <v>0</v>
      </c>
      <c r="Z818" s="89" t="s">
        <v>0</v>
      </c>
      <c r="AA818" s="89" t="s">
        <v>0</v>
      </c>
      <c r="AB818" s="91" t="s">
        <v>0</v>
      </c>
      <c r="AC818" s="110" t="s">
        <v>0</v>
      </c>
      <c r="AD818" s="110" t="s">
        <v>0</v>
      </c>
      <c r="AE818" s="110" t="s">
        <v>0</v>
      </c>
      <c r="AF818" s="155">
        <f t="shared" si="57"/>
        <v>0</v>
      </c>
      <c r="AG818" s="92"/>
      <c r="AH818" s="111">
        <v>30000</v>
      </c>
      <c r="AI818" s="111">
        <v>0</v>
      </c>
      <c r="AJ818" s="111">
        <v>0</v>
      </c>
      <c r="AK818" s="111">
        <f>SUM(Tableau8[[#This Row],[Terrain
(a)]:[Construction
(b)]])</f>
        <v>0</v>
      </c>
      <c r="AL818" s="95"/>
      <c r="AM818" s="147" t="s">
        <v>1657</v>
      </c>
      <c r="AN818" s="157" t="s">
        <v>82</v>
      </c>
      <c r="AO818" s="102">
        <v>42277</v>
      </c>
      <c r="AP818" s="158" t="s">
        <v>0</v>
      </c>
      <c r="AQ818" s="113" t="s">
        <v>0</v>
      </c>
      <c r="AR818" s="100"/>
      <c r="AS818" s="101"/>
      <c r="AT818" s="102"/>
      <c r="AU818" s="103"/>
      <c r="AV818" s="104"/>
      <c r="AW818" s="105"/>
      <c r="AX818" s="106"/>
      <c r="AY818" s="106"/>
      <c r="AZ818" s="106"/>
      <c r="BA818" s="106"/>
      <c r="BB818" s="103"/>
      <c r="BC818" s="106"/>
      <c r="BD818" s="106"/>
      <c r="BE818" s="106"/>
      <c r="BF818" s="106"/>
      <c r="BG818" s="106"/>
      <c r="BH818" s="106"/>
      <c r="BI818" s="106"/>
    </row>
    <row r="819" spans="1:61" ht="13.5" hidden="1" thickBot="1" x14ac:dyDescent="0.25">
      <c r="A819" s="82"/>
      <c r="B819" s="83"/>
      <c r="C819" s="153" t="s">
        <v>1623</v>
      </c>
      <c r="D819" s="153" t="s">
        <v>71</v>
      </c>
      <c r="E819" s="85" t="s">
        <v>1624</v>
      </c>
      <c r="F819" s="85" t="s">
        <v>1658</v>
      </c>
      <c r="G819" s="86" t="s">
        <v>1659</v>
      </c>
      <c r="H819" s="153" t="s">
        <v>218</v>
      </c>
      <c r="I819" s="157" t="s">
        <v>219</v>
      </c>
      <c r="J819" s="113">
        <v>15</v>
      </c>
      <c r="K819" s="154" t="s">
        <v>0</v>
      </c>
      <c r="L819" s="88"/>
      <c r="M819" s="110" t="s">
        <v>0</v>
      </c>
      <c r="N819" s="110" t="s">
        <v>0</v>
      </c>
      <c r="O819" s="110" t="s">
        <v>0</v>
      </c>
      <c r="P819" s="110" t="s">
        <v>0</v>
      </c>
      <c r="Q819" s="110" t="s">
        <v>0</v>
      </c>
      <c r="R819" s="108">
        <f>SUM(Tableau8[[#This Row],[Indicative
     /PPE]:[Autre]])</f>
        <v>0</v>
      </c>
      <c r="S819" s="110" t="s">
        <v>0</v>
      </c>
      <c r="T819" s="110" t="s">
        <v>0</v>
      </c>
      <c r="U819" s="110" t="s">
        <v>0</v>
      </c>
      <c r="V819" s="110" t="s">
        <v>0</v>
      </c>
      <c r="W819" s="110" t="s">
        <v>0</v>
      </c>
      <c r="X819" s="109">
        <f t="shared" si="56"/>
        <v>0</v>
      </c>
      <c r="Y819" s="89" t="s">
        <v>0</v>
      </c>
      <c r="Z819" s="89" t="s">
        <v>0</v>
      </c>
      <c r="AA819" s="89" t="s">
        <v>0</v>
      </c>
      <c r="AB819" s="91" t="s">
        <v>0</v>
      </c>
      <c r="AC819" s="110" t="s">
        <v>0</v>
      </c>
      <c r="AD819" s="110" t="s">
        <v>0</v>
      </c>
      <c r="AE819" s="110" t="s">
        <v>0</v>
      </c>
      <c r="AF819" s="155">
        <f t="shared" si="57"/>
        <v>0</v>
      </c>
      <c r="AG819" s="92"/>
      <c r="AH819" s="111">
        <v>30000</v>
      </c>
      <c r="AI819" s="111">
        <v>0</v>
      </c>
      <c r="AJ819" s="111">
        <v>0</v>
      </c>
      <c r="AK819" s="111">
        <f>SUM(Tableau8[[#This Row],[Terrain
(a)]:[Construction
(b)]])</f>
        <v>0</v>
      </c>
      <c r="AL819" s="95"/>
      <c r="AM819" s="157" t="s">
        <v>1649</v>
      </c>
      <c r="AN819" s="157" t="s">
        <v>82</v>
      </c>
      <c r="AO819" s="102">
        <v>42613</v>
      </c>
      <c r="AP819" s="158" t="s">
        <v>0</v>
      </c>
      <c r="AQ819" s="113" t="s">
        <v>0</v>
      </c>
      <c r="AR819" s="100"/>
      <c r="AS819" s="101"/>
      <c r="AT819" s="102"/>
      <c r="AU819" s="103"/>
      <c r="AV819" s="104"/>
      <c r="AW819" s="105"/>
      <c r="AX819" s="106"/>
      <c r="AY819" s="106"/>
      <c r="AZ819" s="106"/>
      <c r="BA819" s="106"/>
      <c r="BB819" s="103"/>
      <c r="BC819" s="106"/>
      <c r="BD819" s="106"/>
      <c r="BE819" s="106"/>
      <c r="BF819" s="106"/>
      <c r="BG819" s="106"/>
      <c r="BH819" s="106"/>
      <c r="BI819" s="106"/>
    </row>
    <row r="820" spans="1:61" ht="13.5" hidden="1" thickBot="1" x14ac:dyDescent="0.25">
      <c r="A820" s="82"/>
      <c r="B820" s="83"/>
      <c r="C820" s="153" t="s">
        <v>1623</v>
      </c>
      <c r="D820" s="153" t="s">
        <v>71</v>
      </c>
      <c r="E820" s="85" t="s">
        <v>1624</v>
      </c>
      <c r="F820" s="85" t="s">
        <v>1660</v>
      </c>
      <c r="G820" s="86" t="s">
        <v>1661</v>
      </c>
      <c r="H820" s="153" t="s">
        <v>218</v>
      </c>
      <c r="I820" s="157" t="s">
        <v>219</v>
      </c>
      <c r="J820" s="113">
        <v>16</v>
      </c>
      <c r="K820" s="154" t="s">
        <v>0</v>
      </c>
      <c r="L820" s="88"/>
      <c r="M820" s="110" t="s">
        <v>0</v>
      </c>
      <c r="N820" s="110" t="s">
        <v>0</v>
      </c>
      <c r="O820" s="110" t="s">
        <v>0</v>
      </c>
      <c r="P820" s="110" t="s">
        <v>0</v>
      </c>
      <c r="Q820" s="110" t="s">
        <v>0</v>
      </c>
      <c r="R820" s="108">
        <f>SUM(Tableau8[[#This Row],[Indicative
     /PPE]:[Autre]])</f>
        <v>0</v>
      </c>
      <c r="S820" s="110" t="s">
        <v>0</v>
      </c>
      <c r="T820" s="110" t="s">
        <v>0</v>
      </c>
      <c r="U820" s="110" t="s">
        <v>0</v>
      </c>
      <c r="V820" s="110" t="s">
        <v>0</v>
      </c>
      <c r="W820" s="110" t="s">
        <v>0</v>
      </c>
      <c r="X820" s="109">
        <f t="shared" si="56"/>
        <v>0</v>
      </c>
      <c r="Y820" s="89" t="s">
        <v>0</v>
      </c>
      <c r="Z820" s="89" t="s">
        <v>0</v>
      </c>
      <c r="AA820" s="89" t="s">
        <v>0</v>
      </c>
      <c r="AB820" s="91" t="s">
        <v>0</v>
      </c>
      <c r="AC820" s="110" t="s">
        <v>0</v>
      </c>
      <c r="AD820" s="110" t="s">
        <v>0</v>
      </c>
      <c r="AE820" s="110" t="s">
        <v>0</v>
      </c>
      <c r="AF820" s="155">
        <f t="shared" si="57"/>
        <v>0</v>
      </c>
      <c r="AG820" s="92"/>
      <c r="AH820" s="111">
        <v>30000</v>
      </c>
      <c r="AI820" s="111">
        <v>0</v>
      </c>
      <c r="AJ820" s="111">
        <v>0</v>
      </c>
      <c r="AK820" s="111">
        <f>SUM(Tableau8[[#This Row],[Terrain
(a)]:[Construction
(b)]])</f>
        <v>0</v>
      </c>
      <c r="AL820" s="95"/>
      <c r="AM820" s="147" t="s">
        <v>1662</v>
      </c>
      <c r="AN820" s="157" t="s">
        <v>82</v>
      </c>
      <c r="AO820" s="102">
        <v>42277</v>
      </c>
      <c r="AP820" s="158" t="s">
        <v>0</v>
      </c>
      <c r="AQ820" s="113" t="s">
        <v>0</v>
      </c>
      <c r="AR820" s="100"/>
      <c r="AS820" s="101"/>
      <c r="AT820" s="102"/>
      <c r="AU820" s="103"/>
      <c r="AV820" s="104"/>
      <c r="AW820" s="105"/>
      <c r="AX820" s="106"/>
      <c r="AY820" s="106"/>
      <c r="AZ820" s="106"/>
      <c r="BA820" s="106"/>
      <c r="BB820" s="103"/>
      <c r="BC820" s="106"/>
      <c r="BD820" s="106"/>
      <c r="BE820" s="106"/>
      <c r="BF820" s="106"/>
      <c r="BG820" s="106"/>
      <c r="BH820" s="106"/>
      <c r="BI820" s="106"/>
    </row>
    <row r="821" spans="1:61" ht="13.5" hidden="1" thickBot="1" x14ac:dyDescent="0.25">
      <c r="A821" s="82"/>
      <c r="B821" s="83"/>
      <c r="C821" s="153" t="s">
        <v>1623</v>
      </c>
      <c r="D821" s="153" t="s">
        <v>71</v>
      </c>
      <c r="E821" s="85" t="s">
        <v>1624</v>
      </c>
      <c r="F821" s="85" t="s">
        <v>1663</v>
      </c>
      <c r="G821" s="86" t="s">
        <v>1664</v>
      </c>
      <c r="H821" s="153" t="s">
        <v>218</v>
      </c>
      <c r="I821" s="157" t="s">
        <v>219</v>
      </c>
      <c r="J821" s="113">
        <v>17</v>
      </c>
      <c r="K821" s="154" t="s">
        <v>0</v>
      </c>
      <c r="L821" s="88"/>
      <c r="M821" s="110" t="s">
        <v>0</v>
      </c>
      <c r="N821" s="110" t="s">
        <v>0</v>
      </c>
      <c r="O821" s="110" t="s">
        <v>0</v>
      </c>
      <c r="P821" s="110" t="s">
        <v>0</v>
      </c>
      <c r="Q821" s="110" t="s">
        <v>0</v>
      </c>
      <c r="R821" s="108">
        <f>SUM(Tableau8[[#This Row],[Indicative
     /PPE]:[Autre]])</f>
        <v>0</v>
      </c>
      <c r="S821" s="110" t="s">
        <v>0</v>
      </c>
      <c r="T821" s="110" t="s">
        <v>0</v>
      </c>
      <c r="U821" s="110" t="s">
        <v>0</v>
      </c>
      <c r="V821" s="110" t="s">
        <v>0</v>
      </c>
      <c r="W821" s="110" t="s">
        <v>0</v>
      </c>
      <c r="X821" s="109">
        <f t="shared" si="56"/>
        <v>0</v>
      </c>
      <c r="Y821" s="89" t="s">
        <v>0</v>
      </c>
      <c r="Z821" s="89" t="s">
        <v>0</v>
      </c>
      <c r="AA821" s="89" t="s">
        <v>0</v>
      </c>
      <c r="AB821" s="91" t="s">
        <v>0</v>
      </c>
      <c r="AC821" s="110" t="s">
        <v>0</v>
      </c>
      <c r="AD821" s="110" t="s">
        <v>0</v>
      </c>
      <c r="AE821" s="110" t="s">
        <v>0</v>
      </c>
      <c r="AF821" s="155">
        <f t="shared" si="57"/>
        <v>0</v>
      </c>
      <c r="AG821" s="92"/>
      <c r="AH821" s="111">
        <v>30000</v>
      </c>
      <c r="AI821" s="111">
        <v>0</v>
      </c>
      <c r="AJ821" s="111">
        <v>0</v>
      </c>
      <c r="AK821" s="111">
        <f>SUM(Tableau8[[#This Row],[Terrain
(a)]:[Construction
(b)]])</f>
        <v>0</v>
      </c>
      <c r="AL821" s="95"/>
      <c r="AM821" s="147" t="s">
        <v>1665</v>
      </c>
      <c r="AN821" s="157" t="s">
        <v>82</v>
      </c>
      <c r="AO821" s="102">
        <v>42124</v>
      </c>
      <c r="AP821" s="158" t="s">
        <v>0</v>
      </c>
      <c r="AQ821" s="113" t="s">
        <v>0</v>
      </c>
      <c r="AR821" s="100"/>
      <c r="AS821" s="101"/>
      <c r="AT821" s="102"/>
      <c r="AU821" s="103"/>
      <c r="AV821" s="104"/>
      <c r="AW821" s="105"/>
      <c r="AX821" s="106"/>
      <c r="AY821" s="106"/>
      <c r="AZ821" s="106"/>
      <c r="BA821" s="106"/>
      <c r="BB821" s="103"/>
      <c r="BC821" s="106"/>
      <c r="BD821" s="106"/>
      <c r="BE821" s="106"/>
      <c r="BF821" s="106"/>
      <c r="BG821" s="106"/>
      <c r="BH821" s="106"/>
      <c r="BI821" s="106"/>
    </row>
    <row r="822" spans="1:61" ht="13.5" hidden="1" thickBot="1" x14ac:dyDescent="0.25">
      <c r="A822" s="82"/>
      <c r="B822" s="83"/>
      <c r="C822" s="153" t="s">
        <v>1623</v>
      </c>
      <c r="D822" s="153" t="s">
        <v>71</v>
      </c>
      <c r="E822" s="85" t="s">
        <v>1624</v>
      </c>
      <c r="F822" s="85" t="s">
        <v>1666</v>
      </c>
      <c r="G822" s="86" t="s">
        <v>1667</v>
      </c>
      <c r="H822" s="153" t="s">
        <v>1525</v>
      </c>
      <c r="I822" s="157" t="s">
        <v>219</v>
      </c>
      <c r="J822" s="113">
        <v>18</v>
      </c>
      <c r="K822" s="154" t="s">
        <v>0</v>
      </c>
      <c r="L822" s="88"/>
      <c r="M822" s="110" t="s">
        <v>0</v>
      </c>
      <c r="N822" s="110" t="s">
        <v>0</v>
      </c>
      <c r="O822" s="110" t="s">
        <v>0</v>
      </c>
      <c r="P822" s="110" t="s">
        <v>0</v>
      </c>
      <c r="Q822" s="110" t="s">
        <v>0</v>
      </c>
      <c r="R822" s="108">
        <f>SUM(Tableau8[[#This Row],[Indicative
     /PPE]:[Autre]])</f>
        <v>0</v>
      </c>
      <c r="S822" s="110" t="s">
        <v>0</v>
      </c>
      <c r="T822" s="110" t="s">
        <v>0</v>
      </c>
      <c r="U822" s="110" t="s">
        <v>0</v>
      </c>
      <c r="V822" s="110" t="s">
        <v>0</v>
      </c>
      <c r="W822" s="110" t="s">
        <v>0</v>
      </c>
      <c r="X822" s="109">
        <f t="shared" si="56"/>
        <v>0</v>
      </c>
      <c r="Y822" s="89" t="s">
        <v>0</v>
      </c>
      <c r="Z822" s="89" t="s">
        <v>0</v>
      </c>
      <c r="AA822" s="89" t="s">
        <v>0</v>
      </c>
      <c r="AB822" s="91" t="s">
        <v>0</v>
      </c>
      <c r="AC822" s="110" t="s">
        <v>0</v>
      </c>
      <c r="AD822" s="110" t="s">
        <v>0</v>
      </c>
      <c r="AE822" s="110" t="s">
        <v>0</v>
      </c>
      <c r="AF822" s="155">
        <f t="shared" si="57"/>
        <v>0</v>
      </c>
      <c r="AG822" s="92"/>
      <c r="AH822" s="111">
        <v>46000</v>
      </c>
      <c r="AI822" s="111">
        <v>0</v>
      </c>
      <c r="AJ822" s="111">
        <v>0</v>
      </c>
      <c r="AK822" s="111">
        <f>SUM(Tableau8[[#This Row],[Terrain
(a)]:[Construction
(b)]])</f>
        <v>0</v>
      </c>
      <c r="AL822" s="95"/>
      <c r="AM822" s="147" t="s">
        <v>1668</v>
      </c>
      <c r="AN822" s="157" t="s">
        <v>82</v>
      </c>
      <c r="AO822" s="102">
        <v>42353</v>
      </c>
      <c r="AP822" s="158" t="s">
        <v>0</v>
      </c>
      <c r="AQ822" s="113" t="s">
        <v>0</v>
      </c>
      <c r="AR822" s="100"/>
      <c r="AS822" s="101"/>
      <c r="AT822" s="102"/>
      <c r="AU822" s="103"/>
      <c r="AV822" s="104"/>
      <c r="AW822" s="105"/>
      <c r="AX822" s="106"/>
      <c r="AY822" s="106"/>
      <c r="AZ822" s="106"/>
      <c r="BA822" s="106"/>
      <c r="BB822" s="103"/>
      <c r="BC822" s="106"/>
      <c r="BD822" s="106"/>
      <c r="BE822" s="106"/>
      <c r="BF822" s="106"/>
      <c r="BG822" s="106"/>
      <c r="BH822" s="106"/>
      <c r="BI822" s="106"/>
    </row>
    <row r="823" spans="1:61" ht="13.5" hidden="1" thickBot="1" x14ac:dyDescent="0.25">
      <c r="A823" s="82"/>
      <c r="B823" s="83"/>
      <c r="C823" s="153" t="s">
        <v>1623</v>
      </c>
      <c r="D823" s="153" t="s">
        <v>71</v>
      </c>
      <c r="E823" s="85" t="s">
        <v>1624</v>
      </c>
      <c r="F823" s="85" t="s">
        <v>1669</v>
      </c>
      <c r="G823" s="86" t="s">
        <v>1670</v>
      </c>
      <c r="H823" s="153" t="s">
        <v>1535</v>
      </c>
      <c r="I823" s="157" t="s">
        <v>219</v>
      </c>
      <c r="J823" s="113">
        <v>19</v>
      </c>
      <c r="K823" s="154" t="s">
        <v>0</v>
      </c>
      <c r="L823" s="88"/>
      <c r="M823" s="110" t="s">
        <v>0</v>
      </c>
      <c r="N823" s="110" t="s">
        <v>0</v>
      </c>
      <c r="O823" s="110" t="s">
        <v>0</v>
      </c>
      <c r="P823" s="110" t="s">
        <v>0</v>
      </c>
      <c r="Q823" s="110" t="s">
        <v>0</v>
      </c>
      <c r="R823" s="108">
        <f>SUM(Tableau8[[#This Row],[Indicative
     /PPE]:[Autre]])</f>
        <v>0</v>
      </c>
      <c r="S823" s="110" t="s">
        <v>0</v>
      </c>
      <c r="T823" s="110" t="s">
        <v>0</v>
      </c>
      <c r="U823" s="110" t="s">
        <v>0</v>
      </c>
      <c r="V823" s="110" t="s">
        <v>0</v>
      </c>
      <c r="W823" s="110" t="s">
        <v>0</v>
      </c>
      <c r="X823" s="109">
        <f t="shared" si="56"/>
        <v>0</v>
      </c>
      <c r="Y823" s="89" t="s">
        <v>0</v>
      </c>
      <c r="Z823" s="89" t="s">
        <v>0</v>
      </c>
      <c r="AA823" s="89" t="s">
        <v>0</v>
      </c>
      <c r="AB823" s="91" t="s">
        <v>0</v>
      </c>
      <c r="AC823" s="110" t="s">
        <v>0</v>
      </c>
      <c r="AD823" s="110" t="s">
        <v>0</v>
      </c>
      <c r="AE823" s="110" t="s">
        <v>0</v>
      </c>
      <c r="AF823" s="155">
        <f t="shared" si="57"/>
        <v>0</v>
      </c>
      <c r="AG823" s="92"/>
      <c r="AH823" s="111">
        <v>50000</v>
      </c>
      <c r="AI823" s="111">
        <v>0</v>
      </c>
      <c r="AJ823" s="111">
        <v>0</v>
      </c>
      <c r="AK823" s="111">
        <f>SUM(Tableau8[[#This Row],[Terrain
(a)]:[Construction
(b)]])</f>
        <v>0</v>
      </c>
      <c r="AL823" s="95"/>
      <c r="AM823" s="147" t="s">
        <v>1671</v>
      </c>
      <c r="AN823" s="157" t="s">
        <v>82</v>
      </c>
      <c r="AO823" s="102">
        <v>41912</v>
      </c>
      <c r="AP823" s="158" t="s">
        <v>0</v>
      </c>
      <c r="AQ823" s="113" t="s">
        <v>0</v>
      </c>
      <c r="AR823" s="100"/>
      <c r="AS823" s="101"/>
      <c r="AT823" s="102"/>
      <c r="AU823" s="103"/>
      <c r="AV823" s="104"/>
      <c r="AW823" s="105"/>
      <c r="AX823" s="106"/>
      <c r="AY823" s="106"/>
      <c r="AZ823" s="106"/>
      <c r="BA823" s="106"/>
      <c r="BB823" s="103"/>
      <c r="BC823" s="106"/>
      <c r="BD823" s="106"/>
      <c r="BE823" s="106"/>
      <c r="BF823" s="106"/>
      <c r="BG823" s="106"/>
      <c r="BH823" s="106"/>
      <c r="BI823" s="106"/>
    </row>
    <row r="824" spans="1:61" ht="13.5" hidden="1" thickBot="1" x14ac:dyDescent="0.25">
      <c r="A824" s="82"/>
      <c r="B824" s="83"/>
      <c r="C824" s="153" t="s">
        <v>1623</v>
      </c>
      <c r="D824" s="153" t="s">
        <v>71</v>
      </c>
      <c r="E824" s="85" t="s">
        <v>1624</v>
      </c>
      <c r="F824" s="85" t="s">
        <v>1672</v>
      </c>
      <c r="G824" s="86" t="s">
        <v>1673</v>
      </c>
      <c r="H824" s="153" t="s">
        <v>1525</v>
      </c>
      <c r="I824" s="157" t="s">
        <v>219</v>
      </c>
      <c r="J824" s="113">
        <v>20</v>
      </c>
      <c r="K824" s="154" t="s">
        <v>0</v>
      </c>
      <c r="L824" s="88"/>
      <c r="M824" s="110" t="s">
        <v>0</v>
      </c>
      <c r="N824" s="110" t="s">
        <v>0</v>
      </c>
      <c r="O824" s="110" t="s">
        <v>0</v>
      </c>
      <c r="P824" s="110" t="s">
        <v>0</v>
      </c>
      <c r="Q824" s="110" t="s">
        <v>0</v>
      </c>
      <c r="R824" s="108">
        <f>SUM(Tableau8[[#This Row],[Indicative
     /PPE]:[Autre]])</f>
        <v>0</v>
      </c>
      <c r="S824" s="110" t="s">
        <v>0</v>
      </c>
      <c r="T824" s="110" t="s">
        <v>0</v>
      </c>
      <c r="U824" s="110" t="s">
        <v>0</v>
      </c>
      <c r="V824" s="110" t="s">
        <v>0</v>
      </c>
      <c r="W824" s="110" t="s">
        <v>0</v>
      </c>
      <c r="X824" s="109">
        <f t="shared" si="56"/>
        <v>0</v>
      </c>
      <c r="Y824" s="89" t="s">
        <v>0</v>
      </c>
      <c r="Z824" s="89" t="s">
        <v>0</v>
      </c>
      <c r="AA824" s="89" t="s">
        <v>0</v>
      </c>
      <c r="AB824" s="91" t="s">
        <v>0</v>
      </c>
      <c r="AC824" s="110" t="s">
        <v>0</v>
      </c>
      <c r="AD824" s="110" t="s">
        <v>0</v>
      </c>
      <c r="AE824" s="110" t="s">
        <v>0</v>
      </c>
      <c r="AF824" s="155">
        <f t="shared" si="57"/>
        <v>0</v>
      </c>
      <c r="AG824" s="92"/>
      <c r="AH824" s="111">
        <v>46000</v>
      </c>
      <c r="AI824" s="111">
        <v>0</v>
      </c>
      <c r="AJ824" s="111">
        <v>0</v>
      </c>
      <c r="AK824" s="111">
        <f>SUM(Tableau8[[#This Row],[Terrain
(a)]:[Construction
(b)]])</f>
        <v>0</v>
      </c>
      <c r="AL824" s="95"/>
      <c r="AM824" s="147" t="s">
        <v>1674</v>
      </c>
      <c r="AN824" s="157" t="s">
        <v>82</v>
      </c>
      <c r="AO824" s="102">
        <v>42453</v>
      </c>
      <c r="AP824" s="158" t="s">
        <v>0</v>
      </c>
      <c r="AQ824" s="113" t="s">
        <v>0</v>
      </c>
      <c r="AR824" s="100"/>
      <c r="AS824" s="101"/>
      <c r="AT824" s="102"/>
      <c r="AU824" s="103"/>
      <c r="AV824" s="104"/>
      <c r="AW824" s="105"/>
      <c r="AX824" s="106"/>
      <c r="AY824" s="106"/>
      <c r="AZ824" s="106"/>
      <c r="BA824" s="106"/>
      <c r="BB824" s="103"/>
      <c r="BC824" s="106"/>
      <c r="BD824" s="106"/>
      <c r="BE824" s="106"/>
      <c r="BF824" s="106"/>
      <c r="BG824" s="106"/>
      <c r="BH824" s="106"/>
      <c r="BI824" s="106"/>
    </row>
    <row r="825" spans="1:61" ht="13.5" hidden="1" thickBot="1" x14ac:dyDescent="0.25">
      <c r="A825" s="82"/>
      <c r="B825" s="83"/>
      <c r="C825" s="153" t="s">
        <v>1623</v>
      </c>
      <c r="D825" s="153" t="s">
        <v>71</v>
      </c>
      <c r="E825" s="85" t="s">
        <v>1624</v>
      </c>
      <c r="F825" s="85" t="s">
        <v>1675</v>
      </c>
      <c r="G825" s="86" t="s">
        <v>1676</v>
      </c>
      <c r="H825" s="153" t="s">
        <v>1525</v>
      </c>
      <c r="I825" s="157" t="s">
        <v>219</v>
      </c>
      <c r="J825" s="113">
        <v>21</v>
      </c>
      <c r="K825" s="154" t="s">
        <v>0</v>
      </c>
      <c r="L825" s="88"/>
      <c r="M825" s="110" t="s">
        <v>0</v>
      </c>
      <c r="N825" s="110" t="s">
        <v>0</v>
      </c>
      <c r="O825" s="110" t="s">
        <v>0</v>
      </c>
      <c r="P825" s="110" t="s">
        <v>0</v>
      </c>
      <c r="Q825" s="110" t="s">
        <v>0</v>
      </c>
      <c r="R825" s="108">
        <f>SUM(Tableau8[[#This Row],[Indicative
     /PPE]:[Autre]])</f>
        <v>0</v>
      </c>
      <c r="S825" s="110" t="s">
        <v>0</v>
      </c>
      <c r="T825" s="110" t="s">
        <v>0</v>
      </c>
      <c r="U825" s="110" t="s">
        <v>0</v>
      </c>
      <c r="V825" s="110" t="s">
        <v>0</v>
      </c>
      <c r="W825" s="110" t="s">
        <v>0</v>
      </c>
      <c r="X825" s="109">
        <f t="shared" si="56"/>
        <v>0</v>
      </c>
      <c r="Y825" s="89" t="s">
        <v>0</v>
      </c>
      <c r="Z825" s="89" t="s">
        <v>0</v>
      </c>
      <c r="AA825" s="89" t="s">
        <v>0</v>
      </c>
      <c r="AB825" s="91" t="s">
        <v>0</v>
      </c>
      <c r="AC825" s="110" t="s">
        <v>0</v>
      </c>
      <c r="AD825" s="110" t="s">
        <v>0</v>
      </c>
      <c r="AE825" s="110" t="s">
        <v>0</v>
      </c>
      <c r="AF825" s="155">
        <f t="shared" si="57"/>
        <v>0</v>
      </c>
      <c r="AG825" s="92"/>
      <c r="AH825" s="111">
        <v>46000</v>
      </c>
      <c r="AI825" s="111">
        <v>0</v>
      </c>
      <c r="AJ825" s="111">
        <v>0</v>
      </c>
      <c r="AK825" s="111">
        <f>SUM(Tableau8[[#This Row],[Terrain
(a)]:[Construction
(b)]])</f>
        <v>0</v>
      </c>
      <c r="AL825" s="95"/>
      <c r="AM825" s="147" t="s">
        <v>1677</v>
      </c>
      <c r="AN825" s="157" t="s">
        <v>82</v>
      </c>
      <c r="AO825" s="102">
        <v>42440</v>
      </c>
      <c r="AP825" s="158" t="s">
        <v>0</v>
      </c>
      <c r="AQ825" s="113" t="s">
        <v>0</v>
      </c>
      <c r="AR825" s="100"/>
      <c r="AS825" s="101"/>
      <c r="AT825" s="102"/>
      <c r="AU825" s="103"/>
      <c r="AV825" s="104"/>
      <c r="AW825" s="105"/>
      <c r="AX825" s="106"/>
      <c r="AY825" s="106"/>
      <c r="AZ825" s="106"/>
      <c r="BA825" s="106"/>
      <c r="BB825" s="103"/>
      <c r="BC825" s="106"/>
      <c r="BD825" s="106"/>
      <c r="BE825" s="106"/>
      <c r="BF825" s="106"/>
      <c r="BG825" s="106"/>
      <c r="BH825" s="106"/>
      <c r="BI825" s="106"/>
    </row>
    <row r="826" spans="1:61" ht="13.5" hidden="1" thickBot="1" x14ac:dyDescent="0.25">
      <c r="A826" s="82"/>
      <c r="B826" s="83"/>
      <c r="C826" s="153" t="s">
        <v>1623</v>
      </c>
      <c r="D826" s="153" t="s">
        <v>71</v>
      </c>
      <c r="E826" s="85" t="s">
        <v>1624</v>
      </c>
      <c r="F826" s="85" t="s">
        <v>1678</v>
      </c>
      <c r="G826" s="86" t="s">
        <v>1679</v>
      </c>
      <c r="H826" s="153" t="s">
        <v>1525</v>
      </c>
      <c r="I826" s="157" t="s">
        <v>219</v>
      </c>
      <c r="J826" s="113">
        <v>22</v>
      </c>
      <c r="K826" s="154" t="s">
        <v>0</v>
      </c>
      <c r="L826" s="88"/>
      <c r="M826" s="110" t="s">
        <v>0</v>
      </c>
      <c r="N826" s="110" t="s">
        <v>0</v>
      </c>
      <c r="O826" s="110" t="s">
        <v>0</v>
      </c>
      <c r="P826" s="110" t="s">
        <v>0</v>
      </c>
      <c r="Q826" s="110" t="s">
        <v>0</v>
      </c>
      <c r="R826" s="108">
        <f>SUM(Tableau8[[#This Row],[Indicative
     /PPE]:[Autre]])</f>
        <v>0</v>
      </c>
      <c r="S826" s="110" t="s">
        <v>0</v>
      </c>
      <c r="T826" s="110" t="s">
        <v>0</v>
      </c>
      <c r="U826" s="110" t="s">
        <v>0</v>
      </c>
      <c r="V826" s="110" t="s">
        <v>0</v>
      </c>
      <c r="W826" s="110" t="s">
        <v>0</v>
      </c>
      <c r="X826" s="109">
        <f t="shared" si="56"/>
        <v>0</v>
      </c>
      <c r="Y826" s="89" t="s">
        <v>0</v>
      </c>
      <c r="Z826" s="89" t="s">
        <v>0</v>
      </c>
      <c r="AA826" s="89" t="s">
        <v>0</v>
      </c>
      <c r="AB826" s="91" t="s">
        <v>0</v>
      </c>
      <c r="AC826" s="110" t="s">
        <v>0</v>
      </c>
      <c r="AD826" s="110" t="s">
        <v>0</v>
      </c>
      <c r="AE826" s="110" t="s">
        <v>0</v>
      </c>
      <c r="AF826" s="155">
        <f t="shared" si="57"/>
        <v>0</v>
      </c>
      <c r="AG826" s="92"/>
      <c r="AH826" s="111">
        <v>0</v>
      </c>
      <c r="AI826" s="111">
        <v>0</v>
      </c>
      <c r="AJ826" s="111">
        <v>0</v>
      </c>
      <c r="AK826" s="111">
        <f>SUM(Tableau8[[#This Row],[Terrain
(a)]:[Construction
(b)]])</f>
        <v>0</v>
      </c>
      <c r="AL826" s="95"/>
      <c r="AM826" s="147" t="s">
        <v>892</v>
      </c>
      <c r="AN826" s="157" t="s">
        <v>893</v>
      </c>
      <c r="AO826" s="102" t="s">
        <v>0</v>
      </c>
      <c r="AP826" s="158" t="s">
        <v>0</v>
      </c>
      <c r="AQ826" s="113" t="s">
        <v>0</v>
      </c>
      <c r="AR826" s="100"/>
      <c r="AS826" s="101"/>
      <c r="AT826" s="102"/>
      <c r="AU826" s="103"/>
      <c r="AV826" s="104"/>
      <c r="AW826" s="105"/>
      <c r="AX826" s="106"/>
      <c r="AY826" s="106"/>
      <c r="AZ826" s="106"/>
      <c r="BA826" s="106"/>
      <c r="BB826" s="103"/>
      <c r="BC826" s="106"/>
      <c r="BD826" s="106"/>
      <c r="BE826" s="106"/>
      <c r="BF826" s="106"/>
      <c r="BG826" s="106"/>
      <c r="BH826" s="106"/>
      <c r="BI826" s="106"/>
    </row>
    <row r="827" spans="1:61" ht="13.5" hidden="1" thickBot="1" x14ac:dyDescent="0.25">
      <c r="A827" s="82"/>
      <c r="B827" s="83"/>
      <c r="C827" s="153" t="s">
        <v>1623</v>
      </c>
      <c r="D827" s="153" t="s">
        <v>71</v>
      </c>
      <c r="E827" s="85" t="s">
        <v>1624</v>
      </c>
      <c r="F827" s="85" t="s">
        <v>1680</v>
      </c>
      <c r="G827" s="86" t="s">
        <v>1681</v>
      </c>
      <c r="H827" s="153" t="s">
        <v>1525</v>
      </c>
      <c r="I827" s="157" t="s">
        <v>219</v>
      </c>
      <c r="J827" s="113">
        <v>23</v>
      </c>
      <c r="K827" s="154" t="s">
        <v>0</v>
      </c>
      <c r="L827" s="88"/>
      <c r="M827" s="110" t="s">
        <v>0</v>
      </c>
      <c r="N827" s="110" t="s">
        <v>0</v>
      </c>
      <c r="O827" s="110" t="s">
        <v>0</v>
      </c>
      <c r="P827" s="110" t="s">
        <v>0</v>
      </c>
      <c r="Q827" s="110" t="s">
        <v>0</v>
      </c>
      <c r="R827" s="108">
        <f>SUM(Tableau8[[#This Row],[Indicative
     /PPE]:[Autre]])</f>
        <v>0</v>
      </c>
      <c r="S827" s="110" t="s">
        <v>0</v>
      </c>
      <c r="T827" s="110" t="s">
        <v>0</v>
      </c>
      <c r="U827" s="110" t="s">
        <v>0</v>
      </c>
      <c r="V827" s="110" t="s">
        <v>0</v>
      </c>
      <c r="W827" s="110" t="s">
        <v>0</v>
      </c>
      <c r="X827" s="109">
        <f t="shared" si="56"/>
        <v>0</v>
      </c>
      <c r="Y827" s="89" t="s">
        <v>0</v>
      </c>
      <c r="Z827" s="89" t="s">
        <v>0</v>
      </c>
      <c r="AA827" s="89" t="s">
        <v>0</v>
      </c>
      <c r="AB827" s="91" t="s">
        <v>0</v>
      </c>
      <c r="AC827" s="110" t="s">
        <v>0</v>
      </c>
      <c r="AD827" s="110" t="s">
        <v>0</v>
      </c>
      <c r="AE827" s="110" t="s">
        <v>0</v>
      </c>
      <c r="AF827" s="155">
        <f t="shared" si="57"/>
        <v>0</v>
      </c>
      <c r="AG827" s="92"/>
      <c r="AH827" s="111">
        <v>0</v>
      </c>
      <c r="AI827" s="111">
        <v>0</v>
      </c>
      <c r="AJ827" s="111">
        <v>0</v>
      </c>
      <c r="AK827" s="111">
        <f>SUM(Tableau8[[#This Row],[Terrain
(a)]:[Construction
(b)]])</f>
        <v>0</v>
      </c>
      <c r="AL827" s="95"/>
      <c r="AM827" s="147" t="s">
        <v>892</v>
      </c>
      <c r="AN827" s="157" t="s">
        <v>893</v>
      </c>
      <c r="AO827" s="102" t="s">
        <v>0</v>
      </c>
      <c r="AP827" s="158" t="s">
        <v>0</v>
      </c>
      <c r="AQ827" s="113" t="s">
        <v>0</v>
      </c>
      <c r="AR827" s="100"/>
      <c r="AS827" s="101"/>
      <c r="AT827" s="102"/>
      <c r="AU827" s="103"/>
      <c r="AV827" s="104"/>
      <c r="AW827" s="105"/>
      <c r="AX827" s="106"/>
      <c r="AY827" s="106"/>
      <c r="AZ827" s="106"/>
      <c r="BA827" s="106"/>
      <c r="BB827" s="103"/>
      <c r="BC827" s="106"/>
      <c r="BD827" s="106"/>
      <c r="BE827" s="106"/>
      <c r="BF827" s="106"/>
      <c r="BG827" s="106"/>
      <c r="BH827" s="106"/>
      <c r="BI827" s="106"/>
    </row>
    <row r="828" spans="1:61" ht="13.5" hidden="1" thickBot="1" x14ac:dyDescent="0.25">
      <c r="A828" s="82"/>
      <c r="B828" s="83"/>
      <c r="C828" s="153" t="s">
        <v>1623</v>
      </c>
      <c r="D828" s="153" t="s">
        <v>71</v>
      </c>
      <c r="E828" s="85" t="s">
        <v>1624</v>
      </c>
      <c r="F828" s="85" t="s">
        <v>1682</v>
      </c>
      <c r="G828" s="86" t="s">
        <v>1683</v>
      </c>
      <c r="H828" s="153" t="s">
        <v>1525</v>
      </c>
      <c r="I828" s="157" t="s">
        <v>219</v>
      </c>
      <c r="J828" s="113">
        <v>24</v>
      </c>
      <c r="K828" s="154" t="s">
        <v>0</v>
      </c>
      <c r="L828" s="88"/>
      <c r="M828" s="110" t="s">
        <v>0</v>
      </c>
      <c r="N828" s="110" t="s">
        <v>0</v>
      </c>
      <c r="O828" s="110" t="s">
        <v>0</v>
      </c>
      <c r="P828" s="110" t="s">
        <v>0</v>
      </c>
      <c r="Q828" s="110" t="s">
        <v>0</v>
      </c>
      <c r="R828" s="108">
        <f>SUM(Tableau8[[#This Row],[Indicative
     /PPE]:[Autre]])</f>
        <v>0</v>
      </c>
      <c r="S828" s="110" t="s">
        <v>0</v>
      </c>
      <c r="T828" s="110" t="s">
        <v>0</v>
      </c>
      <c r="U828" s="110" t="s">
        <v>0</v>
      </c>
      <c r="V828" s="110" t="s">
        <v>0</v>
      </c>
      <c r="W828" s="110" t="s">
        <v>0</v>
      </c>
      <c r="X828" s="109">
        <f t="shared" si="56"/>
        <v>0</v>
      </c>
      <c r="Y828" s="89" t="s">
        <v>0</v>
      </c>
      <c r="Z828" s="89" t="s">
        <v>0</v>
      </c>
      <c r="AA828" s="89" t="s">
        <v>0</v>
      </c>
      <c r="AB828" s="91" t="s">
        <v>0</v>
      </c>
      <c r="AC828" s="110" t="s">
        <v>0</v>
      </c>
      <c r="AD828" s="110" t="s">
        <v>0</v>
      </c>
      <c r="AE828" s="110" t="s">
        <v>0</v>
      </c>
      <c r="AF828" s="155">
        <f t="shared" si="57"/>
        <v>0</v>
      </c>
      <c r="AG828" s="92"/>
      <c r="AH828" s="111">
        <v>0</v>
      </c>
      <c r="AI828" s="111">
        <v>0</v>
      </c>
      <c r="AJ828" s="111">
        <v>0</v>
      </c>
      <c r="AK828" s="111">
        <f>SUM(Tableau8[[#This Row],[Terrain
(a)]:[Construction
(b)]])</f>
        <v>0</v>
      </c>
      <c r="AL828" s="95"/>
      <c r="AM828" s="147" t="s">
        <v>892</v>
      </c>
      <c r="AN828" s="157" t="s">
        <v>893</v>
      </c>
      <c r="AO828" s="102" t="s">
        <v>0</v>
      </c>
      <c r="AP828" s="158" t="s">
        <v>0</v>
      </c>
      <c r="AQ828" s="113" t="s">
        <v>0</v>
      </c>
      <c r="AR828" s="100"/>
      <c r="AS828" s="101"/>
      <c r="AT828" s="102"/>
      <c r="AU828" s="103"/>
      <c r="AV828" s="104"/>
      <c r="AW828" s="105"/>
      <c r="AX828" s="106"/>
      <c r="AY828" s="106"/>
      <c r="AZ828" s="106"/>
      <c r="BA828" s="106"/>
      <c r="BB828" s="103"/>
      <c r="BC828" s="106"/>
      <c r="BD828" s="106"/>
      <c r="BE828" s="106"/>
      <c r="BF828" s="106"/>
      <c r="BG828" s="106"/>
      <c r="BH828" s="106"/>
      <c r="BI828" s="106"/>
    </row>
    <row r="829" spans="1:61" ht="13.5" hidden="1" thickBot="1" x14ac:dyDescent="0.25">
      <c r="A829" s="82"/>
      <c r="B829" s="83"/>
      <c r="C829" s="153" t="s">
        <v>1623</v>
      </c>
      <c r="D829" s="153" t="s">
        <v>71</v>
      </c>
      <c r="E829" s="85" t="s">
        <v>1624</v>
      </c>
      <c r="F829" s="85" t="s">
        <v>1684</v>
      </c>
      <c r="G829" s="86" t="s">
        <v>1685</v>
      </c>
      <c r="H829" s="153" t="s">
        <v>630</v>
      </c>
      <c r="I829" s="157" t="s">
        <v>219</v>
      </c>
      <c r="J829" s="113">
        <v>25</v>
      </c>
      <c r="K829" s="154" t="s">
        <v>0</v>
      </c>
      <c r="L829" s="88"/>
      <c r="M829" s="110" t="s">
        <v>0</v>
      </c>
      <c r="N829" s="110" t="s">
        <v>0</v>
      </c>
      <c r="O829" s="110" t="s">
        <v>0</v>
      </c>
      <c r="P829" s="110" t="s">
        <v>0</v>
      </c>
      <c r="Q829" s="110" t="s">
        <v>0</v>
      </c>
      <c r="R829" s="108">
        <f>SUM(Tableau8[[#This Row],[Indicative
     /PPE]:[Autre]])</f>
        <v>0</v>
      </c>
      <c r="S829" s="110" t="s">
        <v>0</v>
      </c>
      <c r="T829" s="110" t="s">
        <v>0</v>
      </c>
      <c r="U829" s="110" t="s">
        <v>0</v>
      </c>
      <c r="V829" s="110" t="s">
        <v>0</v>
      </c>
      <c r="W829" s="110" t="s">
        <v>0</v>
      </c>
      <c r="X829" s="109">
        <f t="shared" si="56"/>
        <v>0</v>
      </c>
      <c r="Y829" s="89" t="s">
        <v>0</v>
      </c>
      <c r="Z829" s="89" t="s">
        <v>0</v>
      </c>
      <c r="AA829" s="89" t="s">
        <v>0</v>
      </c>
      <c r="AB829" s="91" t="s">
        <v>0</v>
      </c>
      <c r="AC829" s="110" t="s">
        <v>0</v>
      </c>
      <c r="AD829" s="110" t="s">
        <v>0</v>
      </c>
      <c r="AE829" s="110" t="s">
        <v>0</v>
      </c>
      <c r="AF829" s="155">
        <f t="shared" si="57"/>
        <v>0</v>
      </c>
      <c r="AG829" s="92"/>
      <c r="AH829" s="111">
        <v>30000</v>
      </c>
      <c r="AI829" s="111">
        <v>0</v>
      </c>
      <c r="AJ829" s="111">
        <v>0</v>
      </c>
      <c r="AK829" s="111">
        <f>SUM(Tableau8[[#This Row],[Terrain
(a)]:[Construction
(b)]])</f>
        <v>0</v>
      </c>
      <c r="AL829" s="95"/>
      <c r="AM829" s="147" t="s">
        <v>1621</v>
      </c>
      <c r="AN829" s="157" t="s">
        <v>1622</v>
      </c>
      <c r="AO829" s="102">
        <v>45838</v>
      </c>
      <c r="AP829" s="158" t="s">
        <v>0</v>
      </c>
      <c r="AQ829" s="113" t="s">
        <v>0</v>
      </c>
      <c r="AR829" s="100"/>
      <c r="AS829" s="101"/>
      <c r="AT829" s="102"/>
      <c r="AU829" s="103"/>
      <c r="AV829" s="104"/>
      <c r="AW829" s="105"/>
      <c r="AX829" s="106"/>
      <c r="AY829" s="106"/>
      <c r="AZ829" s="106"/>
      <c r="BA829" s="106"/>
      <c r="BB829" s="103"/>
      <c r="BC829" s="106"/>
      <c r="BD829" s="106"/>
      <c r="BE829" s="106"/>
      <c r="BF829" s="106"/>
      <c r="BG829" s="106"/>
      <c r="BH829" s="106"/>
      <c r="BI829" s="106"/>
    </row>
    <row r="830" spans="1:61" ht="13.5" hidden="1" thickBot="1" x14ac:dyDescent="0.25">
      <c r="A830" s="82"/>
      <c r="B830" s="83"/>
      <c r="C830" s="153" t="s">
        <v>1623</v>
      </c>
      <c r="D830" s="153" t="s">
        <v>71</v>
      </c>
      <c r="E830" s="85" t="s">
        <v>1624</v>
      </c>
      <c r="F830" s="85" t="s">
        <v>1686</v>
      </c>
      <c r="G830" s="86" t="s">
        <v>1687</v>
      </c>
      <c r="H830" s="153" t="s">
        <v>218</v>
      </c>
      <c r="I830" s="157" t="s">
        <v>219</v>
      </c>
      <c r="J830" s="113">
        <v>26</v>
      </c>
      <c r="K830" s="154" t="s">
        <v>0</v>
      </c>
      <c r="L830" s="88"/>
      <c r="M830" s="110" t="s">
        <v>0</v>
      </c>
      <c r="N830" s="110" t="s">
        <v>0</v>
      </c>
      <c r="O830" s="110" t="s">
        <v>0</v>
      </c>
      <c r="P830" s="110" t="s">
        <v>0</v>
      </c>
      <c r="Q830" s="110" t="s">
        <v>0</v>
      </c>
      <c r="R830" s="108">
        <f>SUM(Tableau8[[#This Row],[Indicative
     /PPE]:[Autre]])</f>
        <v>0</v>
      </c>
      <c r="S830" s="110" t="s">
        <v>0</v>
      </c>
      <c r="T830" s="110" t="s">
        <v>0</v>
      </c>
      <c r="U830" s="110" t="s">
        <v>0</v>
      </c>
      <c r="V830" s="110" t="s">
        <v>0</v>
      </c>
      <c r="W830" s="110" t="s">
        <v>0</v>
      </c>
      <c r="X830" s="109">
        <f t="shared" si="56"/>
        <v>0</v>
      </c>
      <c r="Y830" s="89" t="s">
        <v>0</v>
      </c>
      <c r="Z830" s="89" t="s">
        <v>0</v>
      </c>
      <c r="AA830" s="89" t="s">
        <v>0</v>
      </c>
      <c r="AB830" s="91" t="s">
        <v>0</v>
      </c>
      <c r="AC830" s="110" t="s">
        <v>0</v>
      </c>
      <c r="AD830" s="110" t="s">
        <v>0</v>
      </c>
      <c r="AE830" s="110" t="s">
        <v>0</v>
      </c>
      <c r="AF830" s="155">
        <f t="shared" si="57"/>
        <v>0</v>
      </c>
      <c r="AG830" s="92"/>
      <c r="AH830" s="111">
        <v>0</v>
      </c>
      <c r="AI830" s="111">
        <v>0</v>
      </c>
      <c r="AJ830" s="111">
        <v>0</v>
      </c>
      <c r="AK830" s="111">
        <f>SUM(Tableau8[[#This Row],[Terrain
(a)]:[Construction
(b)]])</f>
        <v>0</v>
      </c>
      <c r="AL830" s="95"/>
      <c r="AM830" s="147" t="s">
        <v>892</v>
      </c>
      <c r="AN830" s="157" t="s">
        <v>893</v>
      </c>
      <c r="AO830" s="102" t="s">
        <v>0</v>
      </c>
      <c r="AP830" s="158" t="s">
        <v>0</v>
      </c>
      <c r="AQ830" s="113" t="s">
        <v>0</v>
      </c>
      <c r="AR830" s="100"/>
      <c r="AS830" s="101"/>
      <c r="AT830" s="102"/>
      <c r="AU830" s="103"/>
      <c r="AV830" s="104"/>
      <c r="AW830" s="105"/>
      <c r="AX830" s="106"/>
      <c r="AY830" s="106"/>
      <c r="AZ830" s="106"/>
      <c r="BA830" s="106"/>
      <c r="BB830" s="103"/>
      <c r="BC830" s="106"/>
      <c r="BD830" s="106"/>
      <c r="BE830" s="106"/>
      <c r="BF830" s="106"/>
      <c r="BG830" s="106"/>
      <c r="BH830" s="106"/>
      <c r="BI830" s="106"/>
    </row>
    <row r="831" spans="1:61" ht="13.5" hidden="1" thickBot="1" x14ac:dyDescent="0.25">
      <c r="A831" s="82"/>
      <c r="B831" s="83"/>
      <c r="C831" s="225" t="s">
        <v>1623</v>
      </c>
      <c r="D831" s="225" t="s">
        <v>71</v>
      </c>
      <c r="E831" s="226" t="s">
        <v>1624</v>
      </c>
      <c r="F831" s="226" t="s">
        <v>1688</v>
      </c>
      <c r="G831" s="227" t="s">
        <v>1689</v>
      </c>
      <c r="H831" s="225" t="s">
        <v>218</v>
      </c>
      <c r="I831" s="228" t="s">
        <v>219</v>
      </c>
      <c r="J831" s="229">
        <v>27</v>
      </c>
      <c r="K831" s="269" t="s">
        <v>0</v>
      </c>
      <c r="L831" s="88"/>
      <c r="M831" s="231" t="s">
        <v>0</v>
      </c>
      <c r="N831" s="231" t="s">
        <v>0</v>
      </c>
      <c r="O831" s="231" t="s">
        <v>0</v>
      </c>
      <c r="P831" s="231" t="s">
        <v>0</v>
      </c>
      <c r="Q831" s="231" t="s">
        <v>0</v>
      </c>
      <c r="R831" s="232">
        <f>SUM(Tableau8[[#This Row],[Indicative
     /PPE]:[Autre]])</f>
        <v>0</v>
      </c>
      <c r="S831" s="231" t="s">
        <v>0</v>
      </c>
      <c r="T831" s="231" t="s">
        <v>0</v>
      </c>
      <c r="U831" s="231" t="s">
        <v>0</v>
      </c>
      <c r="V831" s="231" t="s">
        <v>0</v>
      </c>
      <c r="W831" s="231" t="s">
        <v>0</v>
      </c>
      <c r="X831" s="234">
        <f t="shared" si="56"/>
        <v>0</v>
      </c>
      <c r="Y831" s="233" t="s">
        <v>0</v>
      </c>
      <c r="Z831" s="233" t="s">
        <v>0</v>
      </c>
      <c r="AA831" s="233" t="s">
        <v>0</v>
      </c>
      <c r="AB831" s="235" t="s">
        <v>0</v>
      </c>
      <c r="AC831" s="231" t="s">
        <v>0</v>
      </c>
      <c r="AD831" s="231" t="s">
        <v>0</v>
      </c>
      <c r="AE831" s="231" t="s">
        <v>0</v>
      </c>
      <c r="AF831" s="268">
        <f t="shared" si="57"/>
        <v>0</v>
      </c>
      <c r="AG831" s="92"/>
      <c r="AH831" s="236">
        <v>0</v>
      </c>
      <c r="AI831" s="236">
        <v>0</v>
      </c>
      <c r="AJ831" s="236">
        <v>0</v>
      </c>
      <c r="AK831" s="236">
        <f>SUM(Tableau8[[#This Row],[Terrain
(a)]:[Construction
(b)]])</f>
        <v>0</v>
      </c>
      <c r="AL831" s="95"/>
      <c r="AM831" s="272" t="s">
        <v>892</v>
      </c>
      <c r="AN831" s="228" t="s">
        <v>893</v>
      </c>
      <c r="AO831" s="241" t="s">
        <v>0</v>
      </c>
      <c r="AP831" s="239" t="s">
        <v>0</v>
      </c>
      <c r="AQ831" s="229" t="s">
        <v>0</v>
      </c>
      <c r="AR831" s="100"/>
      <c r="AS831" s="240"/>
      <c r="AT831" s="241"/>
      <c r="AU831" s="241"/>
      <c r="AV831" s="242"/>
      <c r="AW831" s="243"/>
      <c r="AX831" s="229"/>
      <c r="AY831" s="229"/>
      <c r="AZ831" s="229"/>
      <c r="BA831" s="229"/>
      <c r="BB831" s="241"/>
      <c r="BC831" s="229"/>
      <c r="BD831" s="229"/>
      <c r="BE831" s="229"/>
      <c r="BF831" s="229"/>
      <c r="BG831" s="229"/>
      <c r="BH831" s="229"/>
      <c r="BI831" s="229"/>
    </row>
    <row r="832" spans="1:61" ht="13.5" hidden="1" thickBot="1" x14ac:dyDescent="0.25">
      <c r="A832" s="82"/>
      <c r="B832" s="83"/>
      <c r="C832" s="153" t="s">
        <v>1690</v>
      </c>
      <c r="D832" s="153" t="s">
        <v>71</v>
      </c>
      <c r="E832" s="85" t="s">
        <v>1691</v>
      </c>
      <c r="F832" s="85" t="s">
        <v>1692</v>
      </c>
      <c r="G832" s="86" t="s">
        <v>1693</v>
      </c>
      <c r="H832" s="153" t="s">
        <v>78</v>
      </c>
      <c r="I832" s="157" t="s">
        <v>86</v>
      </c>
      <c r="J832" s="113" t="s">
        <v>327</v>
      </c>
      <c r="K832" s="154">
        <v>4.5</v>
      </c>
      <c r="L832" s="88"/>
      <c r="M832" s="245">
        <v>101</v>
      </c>
      <c r="N832" s="245">
        <v>11.4</v>
      </c>
      <c r="O832" s="245">
        <v>78</v>
      </c>
      <c r="P832" s="110">
        <v>7</v>
      </c>
      <c r="Q832" s="110" t="s">
        <v>0</v>
      </c>
      <c r="R832" s="108">
        <f>SUM(Tableau8[[#This Row],[Indicative
     /PPE]:[Autre]])</f>
        <v>197.4</v>
      </c>
      <c r="S832" s="110" t="s">
        <v>0</v>
      </c>
      <c r="T832" s="110" t="s">
        <v>0</v>
      </c>
      <c r="U832" s="110" t="s">
        <v>0</v>
      </c>
      <c r="V832" s="110" t="s">
        <v>0</v>
      </c>
      <c r="W832" s="110" t="s">
        <v>0</v>
      </c>
      <c r="X832" s="109">
        <f t="shared" si="56"/>
        <v>0</v>
      </c>
      <c r="Y832" s="89" t="s">
        <v>0</v>
      </c>
      <c r="Z832" s="89" t="s">
        <v>0</v>
      </c>
      <c r="AA832" s="89" t="s">
        <v>0</v>
      </c>
      <c r="AB832" s="91" t="s">
        <v>0</v>
      </c>
      <c r="AC832" s="110" t="s">
        <v>0</v>
      </c>
      <c r="AD832" s="110" t="s">
        <v>0</v>
      </c>
      <c r="AE832" s="110" t="s">
        <v>0</v>
      </c>
      <c r="AF832" s="155">
        <f t="shared" si="57"/>
        <v>0</v>
      </c>
      <c r="AG832" s="92"/>
      <c r="AH832" s="111">
        <v>425000</v>
      </c>
      <c r="AI832" s="111">
        <v>0</v>
      </c>
      <c r="AJ832" s="111">
        <v>0</v>
      </c>
      <c r="AK832" s="111">
        <f>SUM(Tableau8[[#This Row],[Terrain
(a)]:[Construction
(b)]])</f>
        <v>0</v>
      </c>
      <c r="AL832" s="95"/>
      <c r="AM832" s="147" t="s">
        <v>1671</v>
      </c>
      <c r="AN832" s="157" t="s">
        <v>421</v>
      </c>
      <c r="AO832" s="102">
        <v>41983</v>
      </c>
      <c r="AP832" s="158" t="s">
        <v>0</v>
      </c>
      <c r="AQ832" s="113" t="s">
        <v>0</v>
      </c>
      <c r="AR832" s="100"/>
      <c r="AS832" s="101"/>
      <c r="AT832" s="102"/>
      <c r="AU832" s="103"/>
      <c r="AV832" s="104"/>
      <c r="AW832" s="105"/>
      <c r="AX832" s="106"/>
      <c r="AY832" s="106"/>
      <c r="AZ832" s="106"/>
      <c r="BA832" s="106" t="s">
        <v>1694</v>
      </c>
      <c r="BB832" s="103" t="s">
        <v>1695</v>
      </c>
      <c r="BC832" s="106"/>
      <c r="BD832" s="106"/>
      <c r="BE832" s="106"/>
      <c r="BF832" s="106" t="s">
        <v>132</v>
      </c>
      <c r="BG832" s="106"/>
      <c r="BH832" s="106"/>
      <c r="BI832" s="106" t="s">
        <v>1600</v>
      </c>
    </row>
    <row r="833" spans="1:61" ht="13.5" hidden="1" thickBot="1" x14ac:dyDescent="0.25">
      <c r="A833" s="82"/>
      <c r="B833" s="83"/>
      <c r="C833" s="153" t="s">
        <v>1690</v>
      </c>
      <c r="D833" s="153" t="s">
        <v>71</v>
      </c>
      <c r="E833" s="85" t="s">
        <v>1691</v>
      </c>
      <c r="F833" s="85" t="s">
        <v>1696</v>
      </c>
      <c r="G833" s="86" t="s">
        <v>1697</v>
      </c>
      <c r="H833" s="153" t="s">
        <v>78</v>
      </c>
      <c r="I833" s="157" t="s">
        <v>86</v>
      </c>
      <c r="J833" s="86" t="s">
        <v>297</v>
      </c>
      <c r="K833" s="154">
        <v>4.5</v>
      </c>
      <c r="L833" s="88"/>
      <c r="M833" s="245">
        <v>105</v>
      </c>
      <c r="N833" s="245">
        <v>8.4</v>
      </c>
      <c r="O833" s="245">
        <v>100</v>
      </c>
      <c r="P833" s="110">
        <v>8</v>
      </c>
      <c r="Q833" s="110" t="s">
        <v>0</v>
      </c>
      <c r="R833" s="108">
        <f>SUM(Tableau8[[#This Row],[Indicative
     /PPE]:[Autre]])</f>
        <v>221.4</v>
      </c>
      <c r="S833" s="110" t="s">
        <v>0</v>
      </c>
      <c r="T833" s="110" t="s">
        <v>0</v>
      </c>
      <c r="U833" s="110" t="s">
        <v>0</v>
      </c>
      <c r="V833" s="110" t="s">
        <v>0</v>
      </c>
      <c r="W833" s="110" t="s">
        <v>0</v>
      </c>
      <c r="X833" s="109">
        <f t="shared" si="56"/>
        <v>0</v>
      </c>
      <c r="Y833" s="89" t="s">
        <v>0</v>
      </c>
      <c r="Z833" s="89" t="s">
        <v>0</v>
      </c>
      <c r="AA833" s="89" t="s">
        <v>0</v>
      </c>
      <c r="AB833" s="91" t="s">
        <v>0</v>
      </c>
      <c r="AC833" s="110" t="s">
        <v>0</v>
      </c>
      <c r="AD833" s="110" t="s">
        <v>0</v>
      </c>
      <c r="AE833" s="110" t="s">
        <v>0</v>
      </c>
      <c r="AF833" s="155">
        <f t="shared" si="57"/>
        <v>0</v>
      </c>
      <c r="AG833" s="92"/>
      <c r="AH833" s="111">
        <v>440000</v>
      </c>
      <c r="AI833" s="111">
        <v>0</v>
      </c>
      <c r="AJ833" s="111">
        <v>0</v>
      </c>
      <c r="AK833" s="111">
        <f>SUM(Tableau8[[#This Row],[Terrain
(a)]:[Construction
(b)]])</f>
        <v>0</v>
      </c>
      <c r="AL833" s="95"/>
      <c r="AM833" s="147" t="s">
        <v>1652</v>
      </c>
      <c r="AN833" s="157" t="s">
        <v>421</v>
      </c>
      <c r="AO833" s="102">
        <v>41988</v>
      </c>
      <c r="AP833" s="158" t="s">
        <v>0</v>
      </c>
      <c r="AQ833" s="113" t="s">
        <v>0</v>
      </c>
      <c r="AR833" s="100"/>
      <c r="AS833" s="101"/>
      <c r="AT833" s="102"/>
      <c r="AU833" s="103"/>
      <c r="AV833" s="104"/>
      <c r="AW833" s="105"/>
      <c r="AX833" s="106"/>
      <c r="AY833" s="106"/>
      <c r="AZ833" s="106"/>
      <c r="BA833" s="106"/>
      <c r="BB833" s="103"/>
      <c r="BC833" s="106"/>
      <c r="BD833" s="106"/>
      <c r="BE833" s="106"/>
      <c r="BF833" s="106"/>
      <c r="BG833" s="106"/>
      <c r="BH833" s="106"/>
      <c r="BI833" s="106"/>
    </row>
    <row r="834" spans="1:61" ht="13.5" hidden="1" thickBot="1" x14ac:dyDescent="0.25">
      <c r="A834" s="82"/>
      <c r="B834" s="83"/>
      <c r="C834" s="153" t="s">
        <v>1690</v>
      </c>
      <c r="D834" s="153" t="s">
        <v>71</v>
      </c>
      <c r="E834" s="85" t="s">
        <v>1691</v>
      </c>
      <c r="F834" s="85" t="s">
        <v>1698</v>
      </c>
      <c r="G834" s="86" t="s">
        <v>1699</v>
      </c>
      <c r="H834" s="153" t="s">
        <v>78</v>
      </c>
      <c r="I834" s="157" t="s">
        <v>86</v>
      </c>
      <c r="J834" s="113" t="s">
        <v>323</v>
      </c>
      <c r="K834" s="154">
        <v>5.5</v>
      </c>
      <c r="L834" s="88"/>
      <c r="M834" s="245">
        <v>122</v>
      </c>
      <c r="N834" s="245">
        <v>8.4</v>
      </c>
      <c r="O834" s="245">
        <v>121</v>
      </c>
      <c r="P834" s="110">
        <v>7</v>
      </c>
      <c r="Q834" s="110" t="s">
        <v>0</v>
      </c>
      <c r="R834" s="108">
        <f>SUM(Tableau8[[#This Row],[Indicative
     /PPE]:[Autre]])</f>
        <v>258.39999999999998</v>
      </c>
      <c r="S834" s="110" t="s">
        <v>0</v>
      </c>
      <c r="T834" s="110" t="s">
        <v>0</v>
      </c>
      <c r="U834" s="110" t="s">
        <v>0</v>
      </c>
      <c r="V834" s="110" t="s">
        <v>0</v>
      </c>
      <c r="W834" s="110" t="s">
        <v>0</v>
      </c>
      <c r="X834" s="109">
        <f t="shared" si="56"/>
        <v>0</v>
      </c>
      <c r="Y834" s="89" t="s">
        <v>0</v>
      </c>
      <c r="Z834" s="89" t="s">
        <v>0</v>
      </c>
      <c r="AA834" s="89" t="s">
        <v>0</v>
      </c>
      <c r="AB834" s="91" t="s">
        <v>0</v>
      </c>
      <c r="AC834" s="110" t="s">
        <v>0</v>
      </c>
      <c r="AD834" s="110" t="s">
        <v>0</v>
      </c>
      <c r="AE834" s="110" t="s">
        <v>0</v>
      </c>
      <c r="AF834" s="155">
        <f t="shared" si="57"/>
        <v>0</v>
      </c>
      <c r="AG834" s="92"/>
      <c r="AH834" s="111">
        <v>495000</v>
      </c>
      <c r="AI834" s="111">
        <v>0</v>
      </c>
      <c r="AJ834" s="111">
        <v>0</v>
      </c>
      <c r="AK834" s="111">
        <f>SUM(Tableau8[[#This Row],[Terrain
(a)]:[Construction
(b)]])</f>
        <v>0</v>
      </c>
      <c r="AL834" s="95"/>
      <c r="AM834" s="147" t="s">
        <v>1665</v>
      </c>
      <c r="AN834" s="157" t="s">
        <v>421</v>
      </c>
      <c r="AO834" s="102">
        <v>42124</v>
      </c>
      <c r="AP834" s="158" t="s">
        <v>0</v>
      </c>
      <c r="AQ834" s="113" t="s">
        <v>0</v>
      </c>
      <c r="AR834" s="100"/>
      <c r="AS834" s="101"/>
      <c r="AT834" s="102"/>
      <c r="AU834" s="103"/>
      <c r="AV834" s="104"/>
      <c r="AW834" s="105"/>
      <c r="AX834" s="106"/>
      <c r="AY834" s="106"/>
      <c r="AZ834" s="106"/>
      <c r="BA834" s="106"/>
      <c r="BB834" s="103"/>
      <c r="BC834" s="106"/>
      <c r="BD834" s="106"/>
      <c r="BE834" s="106"/>
      <c r="BF834" s="106"/>
      <c r="BG834" s="106"/>
      <c r="BH834" s="106"/>
      <c r="BI834" s="106"/>
    </row>
    <row r="835" spans="1:61" ht="13.5" hidden="1" thickBot="1" x14ac:dyDescent="0.25">
      <c r="A835" s="82"/>
      <c r="B835" s="83"/>
      <c r="C835" s="153" t="s">
        <v>1690</v>
      </c>
      <c r="D835" s="153" t="s">
        <v>71</v>
      </c>
      <c r="E835" s="85" t="s">
        <v>1691</v>
      </c>
      <c r="F835" s="85" t="s">
        <v>1700</v>
      </c>
      <c r="G835" s="86" t="s">
        <v>1701</v>
      </c>
      <c r="H835" s="153" t="s">
        <v>78</v>
      </c>
      <c r="I835" s="157" t="s">
        <v>142</v>
      </c>
      <c r="J835" s="113" t="s">
        <v>327</v>
      </c>
      <c r="K835" s="154">
        <v>4.5</v>
      </c>
      <c r="L835" s="88"/>
      <c r="M835" s="245">
        <v>112</v>
      </c>
      <c r="N835" s="245">
        <v>11</v>
      </c>
      <c r="O835" s="110" t="s">
        <v>0</v>
      </c>
      <c r="P835" s="110">
        <v>6</v>
      </c>
      <c r="Q835" s="110" t="s">
        <v>0</v>
      </c>
      <c r="R835" s="108">
        <f>SUM(Tableau8[[#This Row],[Indicative
     /PPE]:[Autre]])</f>
        <v>129</v>
      </c>
      <c r="S835" s="110" t="s">
        <v>0</v>
      </c>
      <c r="T835" s="110" t="s">
        <v>0</v>
      </c>
      <c r="U835" s="110" t="s">
        <v>0</v>
      </c>
      <c r="V835" s="110" t="s">
        <v>0</v>
      </c>
      <c r="W835" s="110" t="s">
        <v>0</v>
      </c>
      <c r="X835" s="109">
        <f t="shared" si="56"/>
        <v>0</v>
      </c>
      <c r="Y835" s="89" t="s">
        <v>0</v>
      </c>
      <c r="Z835" s="89" t="s">
        <v>0</v>
      </c>
      <c r="AA835" s="89" t="s">
        <v>0</v>
      </c>
      <c r="AB835" s="91" t="s">
        <v>0</v>
      </c>
      <c r="AC835" s="110" t="s">
        <v>0</v>
      </c>
      <c r="AD835" s="110" t="s">
        <v>0</v>
      </c>
      <c r="AE835" s="110" t="s">
        <v>0</v>
      </c>
      <c r="AF835" s="155">
        <f t="shared" si="57"/>
        <v>0</v>
      </c>
      <c r="AG835" s="92"/>
      <c r="AH835" s="111">
        <v>425000</v>
      </c>
      <c r="AI835" s="111">
        <v>0</v>
      </c>
      <c r="AJ835" s="111">
        <v>0</v>
      </c>
      <c r="AK835" s="111">
        <f>SUM(Tableau8[[#This Row],[Terrain
(a)]:[Construction
(b)]])</f>
        <v>0</v>
      </c>
      <c r="AL835" s="95"/>
      <c r="AM835" s="147" t="s">
        <v>1668</v>
      </c>
      <c r="AN835" s="157" t="s">
        <v>421</v>
      </c>
      <c r="AO835" s="102">
        <v>42353</v>
      </c>
      <c r="AP835" s="158" t="s">
        <v>0</v>
      </c>
      <c r="AQ835" s="113" t="s">
        <v>0</v>
      </c>
      <c r="AR835" s="100"/>
      <c r="AS835" s="101"/>
      <c r="AT835" s="102"/>
      <c r="AU835" s="103"/>
      <c r="AV835" s="104"/>
      <c r="AW835" s="105"/>
      <c r="AX835" s="106"/>
      <c r="AY835" s="106"/>
      <c r="AZ835" s="106"/>
      <c r="BA835" s="106"/>
      <c r="BB835" s="103"/>
      <c r="BC835" s="106"/>
      <c r="BD835" s="106"/>
      <c r="BE835" s="106"/>
      <c r="BF835" s="106"/>
      <c r="BG835" s="106"/>
      <c r="BH835" s="106"/>
      <c r="BI835" s="106"/>
    </row>
    <row r="836" spans="1:61" ht="13.5" hidden="1" thickBot="1" x14ac:dyDescent="0.25">
      <c r="A836" s="82"/>
      <c r="B836" s="83"/>
      <c r="C836" s="153" t="s">
        <v>1690</v>
      </c>
      <c r="D836" s="153" t="s">
        <v>71</v>
      </c>
      <c r="E836" s="85" t="s">
        <v>1691</v>
      </c>
      <c r="F836" s="85" t="s">
        <v>1702</v>
      </c>
      <c r="G836" s="86" t="s">
        <v>1703</v>
      </c>
      <c r="H836" s="153" t="s">
        <v>78</v>
      </c>
      <c r="I836" s="157" t="s">
        <v>142</v>
      </c>
      <c r="J836" s="86" t="s">
        <v>297</v>
      </c>
      <c r="K836" s="154">
        <v>4.5</v>
      </c>
      <c r="L836" s="88"/>
      <c r="M836" s="245">
        <v>114</v>
      </c>
      <c r="N836" s="245">
        <v>8.1</v>
      </c>
      <c r="O836" s="110" t="s">
        <v>0</v>
      </c>
      <c r="P836" s="110">
        <v>7</v>
      </c>
      <c r="Q836" s="110" t="s">
        <v>0</v>
      </c>
      <c r="R836" s="108">
        <f>SUM(Tableau8[[#This Row],[Indicative
     /PPE]:[Autre]])</f>
        <v>129.1</v>
      </c>
      <c r="S836" s="110" t="s">
        <v>0</v>
      </c>
      <c r="T836" s="110" t="s">
        <v>0</v>
      </c>
      <c r="U836" s="110" t="s">
        <v>0</v>
      </c>
      <c r="V836" s="110" t="s">
        <v>0</v>
      </c>
      <c r="W836" s="110" t="s">
        <v>0</v>
      </c>
      <c r="X836" s="109">
        <f t="shared" si="56"/>
        <v>0</v>
      </c>
      <c r="Y836" s="89" t="s">
        <v>0</v>
      </c>
      <c r="Z836" s="89" t="s">
        <v>0</v>
      </c>
      <c r="AA836" s="89" t="s">
        <v>0</v>
      </c>
      <c r="AB836" s="91" t="s">
        <v>0</v>
      </c>
      <c r="AC836" s="110" t="s">
        <v>0</v>
      </c>
      <c r="AD836" s="110" t="s">
        <v>0</v>
      </c>
      <c r="AE836" s="110" t="s">
        <v>0</v>
      </c>
      <c r="AF836" s="155">
        <f t="shared" si="57"/>
        <v>0</v>
      </c>
      <c r="AG836" s="92"/>
      <c r="AH836" s="111">
        <v>440000</v>
      </c>
      <c r="AI836" s="111">
        <v>0</v>
      </c>
      <c r="AJ836" s="111">
        <v>0</v>
      </c>
      <c r="AK836" s="111">
        <f>SUM(Tableau8[[#This Row],[Terrain
(a)]:[Construction
(b)]])</f>
        <v>0</v>
      </c>
      <c r="AL836" s="95"/>
      <c r="AM836" s="147" t="s">
        <v>1674</v>
      </c>
      <c r="AN836" s="157" t="s">
        <v>421</v>
      </c>
      <c r="AO836" s="102">
        <v>42453</v>
      </c>
      <c r="AP836" s="158" t="s">
        <v>0</v>
      </c>
      <c r="AQ836" s="113" t="s">
        <v>0</v>
      </c>
      <c r="AR836" s="100"/>
      <c r="AS836" s="101"/>
      <c r="AT836" s="102"/>
      <c r="AU836" s="103"/>
      <c r="AV836" s="104"/>
      <c r="AW836" s="105"/>
      <c r="AX836" s="106"/>
      <c r="AY836" s="106"/>
      <c r="AZ836" s="106"/>
      <c r="BA836" s="106"/>
      <c r="BB836" s="103"/>
      <c r="BC836" s="106"/>
      <c r="BD836" s="106"/>
      <c r="BE836" s="106"/>
      <c r="BF836" s="106"/>
      <c r="BG836" s="106"/>
      <c r="BH836" s="106"/>
      <c r="BI836" s="106"/>
    </row>
    <row r="837" spans="1:61" ht="13.5" hidden="1" thickBot="1" x14ac:dyDescent="0.25">
      <c r="A837" s="82"/>
      <c r="B837" s="83"/>
      <c r="C837" s="153" t="s">
        <v>1690</v>
      </c>
      <c r="D837" s="153" t="s">
        <v>71</v>
      </c>
      <c r="E837" s="85" t="s">
        <v>1691</v>
      </c>
      <c r="F837" s="85" t="s">
        <v>1704</v>
      </c>
      <c r="G837" s="86" t="s">
        <v>1705</v>
      </c>
      <c r="H837" s="153" t="s">
        <v>78</v>
      </c>
      <c r="I837" s="157" t="s">
        <v>142</v>
      </c>
      <c r="J837" s="113" t="s">
        <v>323</v>
      </c>
      <c r="K837" s="154">
        <v>5.5</v>
      </c>
      <c r="L837" s="88"/>
      <c r="M837" s="245">
        <v>131</v>
      </c>
      <c r="N837" s="245">
        <v>8.1</v>
      </c>
      <c r="O837" s="110" t="s">
        <v>0</v>
      </c>
      <c r="P837" s="110">
        <v>6</v>
      </c>
      <c r="Q837" s="110" t="s">
        <v>0</v>
      </c>
      <c r="R837" s="108">
        <f>SUM(Tableau8[[#This Row],[Indicative
     /PPE]:[Autre]])</f>
        <v>145.1</v>
      </c>
      <c r="S837" s="110" t="s">
        <v>0</v>
      </c>
      <c r="T837" s="110" t="s">
        <v>0</v>
      </c>
      <c r="U837" s="110" t="s">
        <v>0</v>
      </c>
      <c r="V837" s="110" t="s">
        <v>0</v>
      </c>
      <c r="W837" s="110" t="s">
        <v>0</v>
      </c>
      <c r="X837" s="109">
        <f t="shared" ref="X837:X900" si="59">SUM(S837:W837)</f>
        <v>0</v>
      </c>
      <c r="Y837" s="89" t="s">
        <v>0</v>
      </c>
      <c r="Z837" s="89" t="s">
        <v>0</v>
      </c>
      <c r="AA837" s="89" t="s">
        <v>0</v>
      </c>
      <c r="AB837" s="91" t="s">
        <v>0</v>
      </c>
      <c r="AC837" s="110" t="s">
        <v>0</v>
      </c>
      <c r="AD837" s="110" t="s">
        <v>0</v>
      </c>
      <c r="AE837" s="110" t="s">
        <v>0</v>
      </c>
      <c r="AF837" s="155">
        <f t="shared" si="57"/>
        <v>0</v>
      </c>
      <c r="AG837" s="92"/>
      <c r="AH837" s="111">
        <v>495000</v>
      </c>
      <c r="AI837" s="111">
        <v>0</v>
      </c>
      <c r="AJ837" s="111">
        <v>0</v>
      </c>
      <c r="AK837" s="111">
        <f>SUM(Tableau8[[#This Row],[Terrain
(a)]:[Construction
(b)]])</f>
        <v>0</v>
      </c>
      <c r="AL837" s="95"/>
      <c r="AM837" s="147" t="s">
        <v>1657</v>
      </c>
      <c r="AN837" s="157" t="s">
        <v>421</v>
      </c>
      <c r="AO837" s="102">
        <v>42277</v>
      </c>
      <c r="AP837" s="158" t="s">
        <v>0</v>
      </c>
      <c r="AQ837" s="113" t="s">
        <v>0</v>
      </c>
      <c r="AR837" s="100"/>
      <c r="AS837" s="101"/>
      <c r="AT837" s="102"/>
      <c r="AU837" s="103"/>
      <c r="AV837" s="104"/>
      <c r="AW837" s="105"/>
      <c r="AX837" s="106"/>
      <c r="AY837" s="106"/>
      <c r="AZ837" s="106"/>
      <c r="BA837" s="106"/>
      <c r="BB837" s="103"/>
      <c r="BC837" s="106"/>
      <c r="BD837" s="106"/>
      <c r="BE837" s="106"/>
      <c r="BF837" s="106"/>
      <c r="BG837" s="106"/>
      <c r="BH837" s="106"/>
      <c r="BI837" s="106"/>
    </row>
    <row r="838" spans="1:61" ht="13.5" hidden="1" thickBot="1" x14ac:dyDescent="0.25">
      <c r="A838" s="82"/>
      <c r="B838" s="83"/>
      <c r="C838" s="153" t="s">
        <v>1690</v>
      </c>
      <c r="D838" s="153" t="s">
        <v>71</v>
      </c>
      <c r="E838" s="85" t="s">
        <v>1691</v>
      </c>
      <c r="F838" s="85" t="s">
        <v>1706</v>
      </c>
      <c r="G838" s="86" t="s">
        <v>1707</v>
      </c>
      <c r="H838" s="153" t="s">
        <v>78</v>
      </c>
      <c r="I838" s="157" t="s">
        <v>102</v>
      </c>
      <c r="J838" s="113" t="s">
        <v>327</v>
      </c>
      <c r="K838" s="154">
        <v>4.5</v>
      </c>
      <c r="L838" s="88"/>
      <c r="M838" s="245">
        <v>112</v>
      </c>
      <c r="N838" s="245">
        <v>11</v>
      </c>
      <c r="O838" s="110" t="s">
        <v>0</v>
      </c>
      <c r="P838" s="110">
        <v>6</v>
      </c>
      <c r="Q838" s="110" t="s">
        <v>0</v>
      </c>
      <c r="R838" s="108">
        <f>SUM(Tableau8[[#This Row],[Indicative
     /PPE]:[Autre]])</f>
        <v>129</v>
      </c>
      <c r="S838" s="110" t="s">
        <v>0</v>
      </c>
      <c r="T838" s="110" t="s">
        <v>0</v>
      </c>
      <c r="U838" s="110" t="s">
        <v>0</v>
      </c>
      <c r="V838" s="110" t="s">
        <v>0</v>
      </c>
      <c r="W838" s="110" t="s">
        <v>0</v>
      </c>
      <c r="X838" s="109">
        <f t="shared" si="59"/>
        <v>0</v>
      </c>
      <c r="Y838" s="89" t="s">
        <v>0</v>
      </c>
      <c r="Z838" s="89" t="s">
        <v>0</v>
      </c>
      <c r="AA838" s="89" t="s">
        <v>0</v>
      </c>
      <c r="AB838" s="91" t="s">
        <v>0</v>
      </c>
      <c r="AC838" s="110" t="s">
        <v>0</v>
      </c>
      <c r="AD838" s="110" t="s">
        <v>0</v>
      </c>
      <c r="AE838" s="110" t="s">
        <v>0</v>
      </c>
      <c r="AF838" s="155">
        <f t="shared" ref="AF838:AF901" si="60">SUM(AC838:AE838)</f>
        <v>0</v>
      </c>
      <c r="AG838" s="92"/>
      <c r="AH838" s="111">
        <v>430000</v>
      </c>
      <c r="AI838" s="111">
        <v>0</v>
      </c>
      <c r="AJ838" s="111">
        <v>0</v>
      </c>
      <c r="AK838" s="111">
        <f>SUM(Tableau8[[#This Row],[Terrain
(a)]:[Construction
(b)]])</f>
        <v>0</v>
      </c>
      <c r="AL838" s="95"/>
      <c r="AM838" s="157" t="s">
        <v>1649</v>
      </c>
      <c r="AN838" s="157" t="s">
        <v>82</v>
      </c>
      <c r="AO838" s="102">
        <v>42613</v>
      </c>
      <c r="AP838" s="158" t="s">
        <v>0</v>
      </c>
      <c r="AQ838" s="113" t="s">
        <v>0</v>
      </c>
      <c r="AR838" s="100"/>
      <c r="AS838" s="101"/>
      <c r="AT838" s="102"/>
      <c r="AU838" s="103"/>
      <c r="AV838" s="104"/>
      <c r="AW838" s="105"/>
      <c r="AX838" s="106"/>
      <c r="AY838" s="106"/>
      <c r="AZ838" s="106"/>
      <c r="BA838" s="106"/>
      <c r="BB838" s="103"/>
      <c r="BC838" s="106"/>
      <c r="BD838" s="106"/>
      <c r="BE838" s="106"/>
      <c r="BF838" s="106"/>
      <c r="BG838" s="106"/>
      <c r="BH838" s="106"/>
      <c r="BI838" s="106"/>
    </row>
    <row r="839" spans="1:61" ht="13.5" hidden="1" thickBot="1" x14ac:dyDescent="0.25">
      <c r="A839" s="82"/>
      <c r="B839" s="83"/>
      <c r="C839" s="153" t="s">
        <v>1690</v>
      </c>
      <c r="D839" s="153" t="s">
        <v>71</v>
      </c>
      <c r="E839" s="85" t="s">
        <v>1691</v>
      </c>
      <c r="F839" s="85" t="s">
        <v>1708</v>
      </c>
      <c r="G839" s="86" t="s">
        <v>1709</v>
      </c>
      <c r="H839" s="153" t="s">
        <v>78</v>
      </c>
      <c r="I839" s="157" t="s">
        <v>102</v>
      </c>
      <c r="J839" s="86" t="s">
        <v>297</v>
      </c>
      <c r="K839" s="154">
        <v>4.5</v>
      </c>
      <c r="L839" s="88"/>
      <c r="M839" s="245">
        <v>114</v>
      </c>
      <c r="N839" s="245">
        <v>8.1</v>
      </c>
      <c r="O839" s="110" t="s">
        <v>0</v>
      </c>
      <c r="P839" s="110">
        <v>8</v>
      </c>
      <c r="Q839" s="110" t="s">
        <v>0</v>
      </c>
      <c r="R839" s="108">
        <f>SUM(Tableau8[[#This Row],[Indicative
     /PPE]:[Autre]])</f>
        <v>130.1</v>
      </c>
      <c r="S839" s="110" t="s">
        <v>0</v>
      </c>
      <c r="T839" s="110" t="s">
        <v>0</v>
      </c>
      <c r="U839" s="110" t="s">
        <v>0</v>
      </c>
      <c r="V839" s="110" t="s">
        <v>0</v>
      </c>
      <c r="W839" s="110" t="s">
        <v>0</v>
      </c>
      <c r="X839" s="109">
        <f t="shared" si="59"/>
        <v>0</v>
      </c>
      <c r="Y839" s="89" t="s">
        <v>0</v>
      </c>
      <c r="Z839" s="89" t="s">
        <v>0</v>
      </c>
      <c r="AA839" s="89" t="s">
        <v>0</v>
      </c>
      <c r="AB839" s="91" t="s">
        <v>0</v>
      </c>
      <c r="AC839" s="110" t="s">
        <v>0</v>
      </c>
      <c r="AD839" s="110" t="s">
        <v>0</v>
      </c>
      <c r="AE839" s="110" t="s">
        <v>0</v>
      </c>
      <c r="AF839" s="155">
        <f t="shared" si="60"/>
        <v>0</v>
      </c>
      <c r="AG839" s="92"/>
      <c r="AH839" s="111">
        <v>445000</v>
      </c>
      <c r="AI839" s="111">
        <v>0</v>
      </c>
      <c r="AJ839" s="111">
        <v>0</v>
      </c>
      <c r="AK839" s="111">
        <f>SUM(Tableau8[[#This Row],[Terrain
(a)]:[Construction
(b)]])</f>
        <v>0</v>
      </c>
      <c r="AL839" s="95"/>
      <c r="AM839" s="147" t="s">
        <v>1646</v>
      </c>
      <c r="AN839" s="157" t="s">
        <v>421</v>
      </c>
      <c r="AO839" s="102">
        <v>42278</v>
      </c>
      <c r="AP839" s="158" t="s">
        <v>0</v>
      </c>
      <c r="AQ839" s="113" t="s">
        <v>0</v>
      </c>
      <c r="AR839" s="100"/>
      <c r="AS839" s="101"/>
      <c r="AT839" s="102"/>
      <c r="AU839" s="103"/>
      <c r="AV839" s="104"/>
      <c r="AW839" s="105"/>
      <c r="AX839" s="106"/>
      <c r="AY839" s="106"/>
      <c r="AZ839" s="106"/>
      <c r="BA839" s="106"/>
      <c r="BB839" s="103"/>
      <c r="BC839" s="106"/>
      <c r="BD839" s="106"/>
      <c r="BE839" s="106"/>
      <c r="BF839" s="106"/>
      <c r="BG839" s="106"/>
      <c r="BH839" s="106"/>
      <c r="BI839" s="106"/>
    </row>
    <row r="840" spans="1:61" ht="13.5" hidden="1" thickBot="1" x14ac:dyDescent="0.25">
      <c r="A840" s="82"/>
      <c r="B840" s="83"/>
      <c r="C840" s="153" t="s">
        <v>1690</v>
      </c>
      <c r="D840" s="153" t="s">
        <v>71</v>
      </c>
      <c r="E840" s="85" t="s">
        <v>1691</v>
      </c>
      <c r="F840" s="85" t="s">
        <v>1710</v>
      </c>
      <c r="G840" s="86" t="s">
        <v>1711</v>
      </c>
      <c r="H840" s="153" t="s">
        <v>78</v>
      </c>
      <c r="I840" s="157" t="s">
        <v>102</v>
      </c>
      <c r="J840" s="113" t="s">
        <v>323</v>
      </c>
      <c r="K840" s="154">
        <v>5.5</v>
      </c>
      <c r="L840" s="88"/>
      <c r="M840" s="245">
        <v>130</v>
      </c>
      <c r="N840" s="245">
        <v>8.1</v>
      </c>
      <c r="O840" s="110" t="s">
        <v>0</v>
      </c>
      <c r="P840" s="110">
        <v>6</v>
      </c>
      <c r="Q840" s="110" t="s">
        <v>0</v>
      </c>
      <c r="R840" s="108">
        <f>SUM(Tableau8[[#This Row],[Indicative
     /PPE]:[Autre]])</f>
        <v>144.1</v>
      </c>
      <c r="S840" s="110" t="s">
        <v>0</v>
      </c>
      <c r="T840" s="110" t="s">
        <v>0</v>
      </c>
      <c r="U840" s="110" t="s">
        <v>0</v>
      </c>
      <c r="V840" s="110" t="s">
        <v>0</v>
      </c>
      <c r="W840" s="110" t="s">
        <v>0</v>
      </c>
      <c r="X840" s="109">
        <f t="shared" si="59"/>
        <v>0</v>
      </c>
      <c r="Y840" s="89" t="s">
        <v>0</v>
      </c>
      <c r="Z840" s="89" t="s">
        <v>0</v>
      </c>
      <c r="AA840" s="89" t="s">
        <v>0</v>
      </c>
      <c r="AB840" s="91" t="s">
        <v>0</v>
      </c>
      <c r="AC840" s="110" t="s">
        <v>0</v>
      </c>
      <c r="AD840" s="110" t="s">
        <v>0</v>
      </c>
      <c r="AE840" s="110" t="s">
        <v>0</v>
      </c>
      <c r="AF840" s="155">
        <f t="shared" si="60"/>
        <v>0</v>
      </c>
      <c r="AG840" s="92"/>
      <c r="AH840" s="111">
        <v>500000</v>
      </c>
      <c r="AI840" s="111">
        <v>0</v>
      </c>
      <c r="AJ840" s="111">
        <v>0</v>
      </c>
      <c r="AK840" s="111">
        <f>SUM(Tableau8[[#This Row],[Terrain
(a)]:[Construction
(b)]])</f>
        <v>0</v>
      </c>
      <c r="AL840" s="95"/>
      <c r="AM840" s="147" t="s">
        <v>1677</v>
      </c>
      <c r="AN840" s="157" t="s">
        <v>421</v>
      </c>
      <c r="AO840" s="102">
        <v>42440</v>
      </c>
      <c r="AP840" s="158" t="s">
        <v>0</v>
      </c>
      <c r="AQ840" s="113" t="s">
        <v>0</v>
      </c>
      <c r="AR840" s="100"/>
      <c r="AS840" s="101"/>
      <c r="AT840" s="102"/>
      <c r="AU840" s="103"/>
      <c r="AV840" s="104"/>
      <c r="AW840" s="105"/>
      <c r="AX840" s="106"/>
      <c r="AY840" s="106"/>
      <c r="AZ840" s="106"/>
      <c r="BA840" s="106"/>
      <c r="BB840" s="103"/>
      <c r="BC840" s="106"/>
      <c r="BD840" s="106"/>
      <c r="BE840" s="106"/>
      <c r="BF840" s="106"/>
      <c r="BG840" s="106"/>
      <c r="BH840" s="106"/>
      <c r="BI840" s="106"/>
    </row>
    <row r="841" spans="1:61" ht="13.5" hidden="1" thickBot="1" x14ac:dyDescent="0.25">
      <c r="A841" s="82"/>
      <c r="B841" s="83"/>
      <c r="C841" s="153" t="s">
        <v>1690</v>
      </c>
      <c r="D841" s="153" t="s">
        <v>71</v>
      </c>
      <c r="E841" s="85" t="s">
        <v>1691</v>
      </c>
      <c r="F841" s="85" t="s">
        <v>1712</v>
      </c>
      <c r="G841" s="86" t="s">
        <v>1713</v>
      </c>
      <c r="H841" s="153" t="s">
        <v>404</v>
      </c>
      <c r="I841" s="157" t="s">
        <v>404</v>
      </c>
      <c r="J841" s="113" t="s">
        <v>327</v>
      </c>
      <c r="K841" s="154">
        <v>4.5</v>
      </c>
      <c r="L841" s="88"/>
      <c r="M841" s="245">
        <v>95</v>
      </c>
      <c r="N841" s="245">
        <v>36.200000000000003</v>
      </c>
      <c r="O841" s="110" t="s">
        <v>0</v>
      </c>
      <c r="P841" s="110">
        <v>7</v>
      </c>
      <c r="Q841" s="110" t="s">
        <v>0</v>
      </c>
      <c r="R841" s="108">
        <f>SUM(Tableau8[[#This Row],[Indicative
     /PPE]:[Autre]])</f>
        <v>138.19999999999999</v>
      </c>
      <c r="S841" s="110" t="s">
        <v>0</v>
      </c>
      <c r="T841" s="110" t="s">
        <v>0</v>
      </c>
      <c r="U841" s="110" t="s">
        <v>0</v>
      </c>
      <c r="V841" s="110" t="s">
        <v>0</v>
      </c>
      <c r="W841" s="110" t="s">
        <v>0</v>
      </c>
      <c r="X841" s="109">
        <f t="shared" si="59"/>
        <v>0</v>
      </c>
      <c r="Y841" s="89" t="s">
        <v>0</v>
      </c>
      <c r="Z841" s="89" t="s">
        <v>0</v>
      </c>
      <c r="AA841" s="89" t="s">
        <v>0</v>
      </c>
      <c r="AB841" s="91" t="s">
        <v>0</v>
      </c>
      <c r="AC841" s="110" t="s">
        <v>0</v>
      </c>
      <c r="AD841" s="110" t="s">
        <v>0</v>
      </c>
      <c r="AE841" s="110" t="s">
        <v>0</v>
      </c>
      <c r="AF841" s="155">
        <f t="shared" si="60"/>
        <v>0</v>
      </c>
      <c r="AG841" s="92"/>
      <c r="AH841" s="111">
        <v>470000</v>
      </c>
      <c r="AI841" s="111">
        <v>0</v>
      </c>
      <c r="AJ841" s="111">
        <v>0</v>
      </c>
      <c r="AK841" s="111">
        <f>SUM(Tableau8[[#This Row],[Terrain
(a)]:[Construction
(b)]])</f>
        <v>0</v>
      </c>
      <c r="AL841" s="95"/>
      <c r="AM841" s="147" t="s">
        <v>1662</v>
      </c>
      <c r="AN841" s="157" t="s">
        <v>421</v>
      </c>
      <c r="AO841" s="102">
        <v>42277</v>
      </c>
      <c r="AP841" s="158" t="s">
        <v>0</v>
      </c>
      <c r="AQ841" s="113" t="s">
        <v>0</v>
      </c>
      <c r="AR841" s="100"/>
      <c r="AS841" s="101"/>
      <c r="AT841" s="102"/>
      <c r="AU841" s="103"/>
      <c r="AV841" s="104"/>
      <c r="AW841" s="105"/>
      <c r="AX841" s="106"/>
      <c r="AY841" s="106"/>
      <c r="AZ841" s="106"/>
      <c r="BA841" s="106"/>
      <c r="BB841" s="103"/>
      <c r="BC841" s="106"/>
      <c r="BD841" s="106"/>
      <c r="BE841" s="106"/>
      <c r="BF841" s="106"/>
      <c r="BG841" s="106"/>
      <c r="BH841" s="106"/>
      <c r="BI841" s="106"/>
    </row>
    <row r="842" spans="1:61" ht="13.5" hidden="1" thickBot="1" x14ac:dyDescent="0.25">
      <c r="A842" s="82"/>
      <c r="B842" s="83"/>
      <c r="C842" s="159" t="s">
        <v>1690</v>
      </c>
      <c r="D842" s="159" t="s">
        <v>71</v>
      </c>
      <c r="E842" s="117" t="s">
        <v>1691</v>
      </c>
      <c r="F842" s="117" t="s">
        <v>1714</v>
      </c>
      <c r="G842" s="118" t="s">
        <v>1715</v>
      </c>
      <c r="H842" s="159" t="s">
        <v>404</v>
      </c>
      <c r="I842" s="182" t="s">
        <v>404</v>
      </c>
      <c r="J842" s="134" t="s">
        <v>323</v>
      </c>
      <c r="K842" s="161">
        <v>5.5</v>
      </c>
      <c r="L842" s="88"/>
      <c r="M842" s="259">
        <v>119</v>
      </c>
      <c r="N842" s="249">
        <v>62.3</v>
      </c>
      <c r="O842" s="163" t="s">
        <v>0</v>
      </c>
      <c r="P842" s="163">
        <v>8</v>
      </c>
      <c r="Q842" s="163" t="s">
        <v>0</v>
      </c>
      <c r="R842" s="164">
        <f>SUM(Tableau8[[#This Row],[Indicative
     /PPE]:[Autre]])</f>
        <v>189.3</v>
      </c>
      <c r="S842" s="165" t="s">
        <v>0</v>
      </c>
      <c r="T842" s="163" t="s">
        <v>0</v>
      </c>
      <c r="U842" s="163" t="s">
        <v>0</v>
      </c>
      <c r="V842" s="163" t="s">
        <v>0</v>
      </c>
      <c r="W842" s="163" t="s">
        <v>0</v>
      </c>
      <c r="X842" s="166">
        <f t="shared" si="59"/>
        <v>0</v>
      </c>
      <c r="Y842" s="120" t="s">
        <v>0</v>
      </c>
      <c r="Z842" s="120" t="s">
        <v>0</v>
      </c>
      <c r="AA842" s="120" t="s">
        <v>0</v>
      </c>
      <c r="AB842" s="122" t="s">
        <v>0</v>
      </c>
      <c r="AC842" s="163" t="s">
        <v>0</v>
      </c>
      <c r="AD842" s="163" t="s">
        <v>0</v>
      </c>
      <c r="AE842" s="163" t="s">
        <v>0</v>
      </c>
      <c r="AF842" s="167">
        <f t="shared" si="60"/>
        <v>0</v>
      </c>
      <c r="AG842" s="92"/>
      <c r="AH842" s="173">
        <v>570000</v>
      </c>
      <c r="AI842" s="181">
        <v>0</v>
      </c>
      <c r="AJ842" s="181">
        <v>0</v>
      </c>
      <c r="AK842" s="181">
        <f>SUM(Tableau8[[#This Row],[Terrain
(a)]:[Construction
(b)]])</f>
        <v>0</v>
      </c>
      <c r="AL842" s="95"/>
      <c r="AM842" s="160" t="s">
        <v>88</v>
      </c>
      <c r="AN842" s="182" t="s">
        <v>421</v>
      </c>
      <c r="AO842" s="132">
        <v>42286</v>
      </c>
      <c r="AP842" s="172" t="s">
        <v>0</v>
      </c>
      <c r="AQ842" s="134" t="s">
        <v>0</v>
      </c>
      <c r="AR842" s="100"/>
      <c r="AS842" s="131"/>
      <c r="AT842" s="132"/>
      <c r="AU842" s="132"/>
      <c r="AV842" s="133"/>
      <c r="AW842" s="116"/>
      <c r="AX842" s="134"/>
      <c r="AY842" s="134"/>
      <c r="AZ842" s="134"/>
      <c r="BA842" s="134"/>
      <c r="BB842" s="132"/>
      <c r="BC842" s="134"/>
      <c r="BD842" s="134"/>
      <c r="BE842" s="134"/>
      <c r="BF842" s="134"/>
      <c r="BG842" s="134"/>
      <c r="BH842" s="134"/>
      <c r="BI842" s="134"/>
    </row>
    <row r="843" spans="1:61" ht="13.5" thickBot="1" x14ac:dyDescent="0.25">
      <c r="A843" s="82"/>
      <c r="B843" s="83"/>
      <c r="C843" s="153" t="s">
        <v>1716</v>
      </c>
      <c r="D843" s="153" t="s">
        <v>589</v>
      </c>
      <c r="E843" s="84" t="s">
        <v>0</v>
      </c>
      <c r="F843" s="85" t="s">
        <v>1717</v>
      </c>
      <c r="G843" s="86">
        <v>9636</v>
      </c>
      <c r="H843" s="153" t="s">
        <v>1718</v>
      </c>
      <c r="I843" s="157">
        <v>2</v>
      </c>
      <c r="J843" s="113" t="s">
        <v>0</v>
      </c>
      <c r="K843" s="154">
        <v>5.5</v>
      </c>
      <c r="L843" s="88"/>
      <c r="M843" s="110" t="s">
        <v>0</v>
      </c>
      <c r="N843" s="110" t="s">
        <v>0</v>
      </c>
      <c r="O843" s="110" t="s">
        <v>0</v>
      </c>
      <c r="P843" s="110" t="s">
        <v>0</v>
      </c>
      <c r="Q843" s="110" t="s">
        <v>0</v>
      </c>
      <c r="R843" s="108">
        <f>SUM(Tableau8[[#This Row],[Indicative
     /PPE]:[Autre]])</f>
        <v>0</v>
      </c>
      <c r="S843" s="110">
        <v>593</v>
      </c>
      <c r="T843" s="110" t="s">
        <v>0</v>
      </c>
      <c r="U843" s="110" t="s">
        <v>0</v>
      </c>
      <c r="V843" s="110" t="s">
        <v>0</v>
      </c>
      <c r="W843" s="110" t="s">
        <v>0</v>
      </c>
      <c r="X843" s="109">
        <f t="shared" si="59"/>
        <v>593</v>
      </c>
      <c r="Y843" s="89" t="s">
        <v>0</v>
      </c>
      <c r="Z843" s="89" t="s">
        <v>0</v>
      </c>
      <c r="AA843" s="89" t="s">
        <v>0</v>
      </c>
      <c r="AB843" s="91" t="s">
        <v>0</v>
      </c>
      <c r="AC843" s="110"/>
      <c r="AD843" s="110"/>
      <c r="AE843" s="110"/>
      <c r="AF843" s="155">
        <f t="shared" si="60"/>
        <v>0</v>
      </c>
      <c r="AG843" s="92"/>
      <c r="AH843" s="111">
        <v>0</v>
      </c>
      <c r="AI843" s="111">
        <v>0</v>
      </c>
      <c r="AJ843" s="111">
        <v>0</v>
      </c>
      <c r="AK843" s="111">
        <v>570000</v>
      </c>
      <c r="AL843" s="95"/>
      <c r="AM843" s="147" t="s">
        <v>1719</v>
      </c>
      <c r="AN843" s="157" t="s">
        <v>421</v>
      </c>
      <c r="AO843" s="102">
        <v>41364</v>
      </c>
      <c r="AP843" s="158" t="s">
        <v>0</v>
      </c>
      <c r="AQ843" s="113" t="s">
        <v>0</v>
      </c>
      <c r="AR843" s="100"/>
      <c r="AS843" s="101" t="str">
        <f>Tableau8[[#This Row],[Adresse]]</f>
        <v>Route de Mi-Côte 27a</v>
      </c>
      <c r="AT843" s="102">
        <v>40299</v>
      </c>
      <c r="AU843" s="103">
        <v>41455</v>
      </c>
      <c r="AV843" s="112">
        <f>Tableau8[[#This Row],[Fin]]-Tableau8[[#This Row],[Début]]</f>
        <v>1156</v>
      </c>
      <c r="AW843" s="105"/>
      <c r="AX843" s="106"/>
      <c r="AY843" s="106"/>
      <c r="AZ843" s="106"/>
      <c r="BA843" s="106"/>
      <c r="BB843" s="103"/>
      <c r="BC843" s="106"/>
      <c r="BD843" s="106"/>
      <c r="BE843" s="106" t="s">
        <v>131</v>
      </c>
      <c r="BF843" s="106" t="s">
        <v>917</v>
      </c>
      <c r="BG843" s="106"/>
      <c r="BH843" s="106"/>
      <c r="BI843" s="106"/>
    </row>
    <row r="844" spans="1:61" ht="13.5" thickBot="1" x14ac:dyDescent="0.25">
      <c r="A844" s="82"/>
      <c r="B844" s="83"/>
      <c r="C844" s="221" t="s">
        <v>1720</v>
      </c>
      <c r="D844" s="159" t="s">
        <v>589</v>
      </c>
      <c r="E844" s="116" t="s">
        <v>0</v>
      </c>
      <c r="F844" s="117" t="s">
        <v>1721</v>
      </c>
      <c r="G844" s="118">
        <v>9635</v>
      </c>
      <c r="H844" s="159" t="s">
        <v>1718</v>
      </c>
      <c r="I844" s="182">
        <v>2</v>
      </c>
      <c r="J844" s="134" t="s">
        <v>0</v>
      </c>
      <c r="K844" s="161">
        <v>5.5</v>
      </c>
      <c r="L844" s="88"/>
      <c r="M844" s="162" t="s">
        <v>0</v>
      </c>
      <c r="N844" s="163" t="s">
        <v>0</v>
      </c>
      <c r="O844" s="163" t="s">
        <v>0</v>
      </c>
      <c r="P844" s="163" t="s">
        <v>0</v>
      </c>
      <c r="Q844" s="163" t="s">
        <v>0</v>
      </c>
      <c r="R844" s="164">
        <f>SUM(Tableau8[[#This Row],[Indicative
     /PPE]:[Autre]])</f>
        <v>0</v>
      </c>
      <c r="S844" s="165">
        <v>607</v>
      </c>
      <c r="T844" s="163" t="s">
        <v>0</v>
      </c>
      <c r="U844" s="163" t="s">
        <v>0</v>
      </c>
      <c r="V844" s="163" t="s">
        <v>0</v>
      </c>
      <c r="W844" s="163" t="s">
        <v>0</v>
      </c>
      <c r="X844" s="166">
        <f t="shared" si="59"/>
        <v>607</v>
      </c>
      <c r="Y844" s="163" t="s">
        <v>0</v>
      </c>
      <c r="Z844" s="163" t="s">
        <v>0</v>
      </c>
      <c r="AA844" s="163" t="s">
        <v>0</v>
      </c>
      <c r="AB844" s="163" t="s">
        <v>0</v>
      </c>
      <c r="AC844" s="163" t="s">
        <v>0</v>
      </c>
      <c r="AD844" s="163" t="s">
        <v>0</v>
      </c>
      <c r="AE844" s="163" t="s">
        <v>0</v>
      </c>
      <c r="AF844" s="167">
        <f t="shared" si="60"/>
        <v>0</v>
      </c>
      <c r="AG844" s="92"/>
      <c r="AH844" s="173">
        <v>0</v>
      </c>
      <c r="AI844" s="181">
        <v>0</v>
      </c>
      <c r="AJ844" s="181">
        <v>0</v>
      </c>
      <c r="AK844" s="170">
        <v>560000</v>
      </c>
      <c r="AL844" s="95"/>
      <c r="AM844" s="223" t="s">
        <v>1722</v>
      </c>
      <c r="AN844" s="182" t="s">
        <v>421</v>
      </c>
      <c r="AO844" s="132">
        <v>41453</v>
      </c>
      <c r="AP844" s="172" t="s">
        <v>0</v>
      </c>
      <c r="AQ844" s="134" t="s">
        <v>0</v>
      </c>
      <c r="AR844" s="100"/>
      <c r="AS844" s="131" t="str">
        <f>Tableau8[[#This Row],[Adresse]]</f>
        <v>Route de Mi-Côte 27b</v>
      </c>
      <c r="AT844" s="132">
        <f>AT843</f>
        <v>40299</v>
      </c>
      <c r="AU844" s="132">
        <f>AU843</f>
        <v>41455</v>
      </c>
      <c r="AV844" s="133">
        <f>AV843</f>
        <v>1156</v>
      </c>
      <c r="AW844" s="116"/>
      <c r="AX844" s="134"/>
      <c r="AY844" s="134"/>
      <c r="AZ844" s="134"/>
      <c r="BA844" s="134"/>
      <c r="BB844" s="132"/>
      <c r="BC844" s="134"/>
      <c r="BD844" s="134"/>
      <c r="BE844" s="134" t="s">
        <v>1468</v>
      </c>
      <c r="BF844" s="134" t="str">
        <f>BF843</f>
        <v>Joao Reis Rodrigues, 032 967 87 29/079 752 66 12, joao.reis-rodrigues@sareg.ch</v>
      </c>
      <c r="BG844" s="134"/>
      <c r="BH844" s="134"/>
      <c r="BI844" s="134"/>
    </row>
    <row r="845" spans="1:61" ht="13.5" hidden="1" thickBot="1" x14ac:dyDescent="0.25">
      <c r="A845" s="82"/>
      <c r="B845" s="83"/>
      <c r="C845" s="153" t="s">
        <v>1723</v>
      </c>
      <c r="D845" s="153" t="s">
        <v>71</v>
      </c>
      <c r="E845" s="85" t="s">
        <v>1724</v>
      </c>
      <c r="F845" s="85" t="s">
        <v>1725</v>
      </c>
      <c r="G845" s="86" t="s">
        <v>1726</v>
      </c>
      <c r="H845" s="153" t="s">
        <v>78</v>
      </c>
      <c r="I845" s="157" t="s">
        <v>86</v>
      </c>
      <c r="J845" s="113" t="s">
        <v>327</v>
      </c>
      <c r="K845" s="154">
        <v>4.5</v>
      </c>
      <c r="L845" s="88"/>
      <c r="M845" s="245">
        <v>98.5</v>
      </c>
      <c r="N845" s="245">
        <v>12</v>
      </c>
      <c r="O845" s="245">
        <v>83</v>
      </c>
      <c r="P845" s="245">
        <v>7</v>
      </c>
      <c r="Q845" s="110" t="s">
        <v>0</v>
      </c>
      <c r="R845" s="108">
        <f>SUM(Tableau8[[#This Row],[Indicative
     /PPE]:[Autre]])</f>
        <v>200.5</v>
      </c>
      <c r="S845" s="110" t="s">
        <v>0</v>
      </c>
      <c r="T845" s="110" t="s">
        <v>0</v>
      </c>
      <c r="U845" s="110" t="s">
        <v>0</v>
      </c>
      <c r="V845" s="110" t="s">
        <v>0</v>
      </c>
      <c r="W845" s="110" t="s">
        <v>0</v>
      </c>
      <c r="X845" s="109">
        <f t="shared" si="59"/>
        <v>0</v>
      </c>
      <c r="Y845" s="89" t="s">
        <v>0</v>
      </c>
      <c r="Z845" s="89" t="s">
        <v>0</v>
      </c>
      <c r="AA845" s="89" t="s">
        <v>0</v>
      </c>
      <c r="AB845" s="91" t="s">
        <v>0</v>
      </c>
      <c r="AC845" s="110" t="s">
        <v>0</v>
      </c>
      <c r="AD845" s="110" t="s">
        <v>0</v>
      </c>
      <c r="AE845" s="110" t="s">
        <v>0</v>
      </c>
      <c r="AF845" s="155">
        <f t="shared" si="60"/>
        <v>0</v>
      </c>
      <c r="AG845" s="92"/>
      <c r="AH845" s="111">
        <v>415000</v>
      </c>
      <c r="AI845" s="111">
        <v>0</v>
      </c>
      <c r="AJ845" s="111">
        <v>0</v>
      </c>
      <c r="AK845" s="111">
        <f>SUM(Tableau8[[#This Row],[Terrain
(a)]:[Construction
(b)]])</f>
        <v>0</v>
      </c>
      <c r="AL845" s="95"/>
      <c r="AM845" s="147" t="s">
        <v>1727</v>
      </c>
      <c r="AN845" s="157" t="s">
        <v>421</v>
      </c>
      <c r="AO845" s="97">
        <v>41912</v>
      </c>
      <c r="AP845" s="158" t="s">
        <v>0</v>
      </c>
      <c r="AQ845" s="113" t="s">
        <v>0</v>
      </c>
      <c r="AR845" s="100"/>
      <c r="AS845" s="101" t="str">
        <f>Tableau8[[#This Row],[Adresse]]</f>
        <v>Route de l'Orée du Bois 14</v>
      </c>
      <c r="AT845" s="102">
        <v>40709</v>
      </c>
      <c r="AU845" s="103">
        <v>42186</v>
      </c>
      <c r="AV845" s="104">
        <f>Tableau8[[#This Row],[Fin]]-Tableau8[[#This Row],[Début]]</f>
        <v>1477</v>
      </c>
      <c r="AW845" s="105" t="s">
        <v>126</v>
      </c>
      <c r="AX845" s="106" t="s">
        <v>1728</v>
      </c>
      <c r="AY845" s="106" t="s">
        <v>1071</v>
      </c>
      <c r="AZ845" s="106" t="s">
        <v>129</v>
      </c>
      <c r="BA845" s="106" t="s">
        <v>130</v>
      </c>
      <c r="BB845" s="103">
        <v>41820</v>
      </c>
      <c r="BC845" s="106" t="s">
        <v>566</v>
      </c>
      <c r="BD845" s="106"/>
      <c r="BE845" s="106" t="s">
        <v>1468</v>
      </c>
      <c r="BF845" s="106" t="s">
        <v>917</v>
      </c>
      <c r="BG845" s="106"/>
      <c r="BH845" s="106"/>
      <c r="BI845" s="106" t="s">
        <v>1729</v>
      </c>
    </row>
    <row r="846" spans="1:61" ht="13.5" hidden="1" thickBot="1" x14ac:dyDescent="0.25">
      <c r="A846" s="82"/>
      <c r="B846" s="83"/>
      <c r="C846" s="153" t="s">
        <v>1723</v>
      </c>
      <c r="D846" s="153" t="s">
        <v>71</v>
      </c>
      <c r="E846" s="85" t="s">
        <v>1724</v>
      </c>
      <c r="F846" s="85" t="s">
        <v>1730</v>
      </c>
      <c r="G846" s="86" t="s">
        <v>1731</v>
      </c>
      <c r="H846" s="153" t="s">
        <v>78</v>
      </c>
      <c r="I846" s="157" t="s">
        <v>86</v>
      </c>
      <c r="J846" s="86" t="s">
        <v>297</v>
      </c>
      <c r="K846" s="154">
        <v>4.5</v>
      </c>
      <c r="L846" s="88"/>
      <c r="M846" s="245">
        <v>102.5</v>
      </c>
      <c r="N846" s="245">
        <v>8</v>
      </c>
      <c r="O846" s="245">
        <v>26</v>
      </c>
      <c r="P846" s="245">
        <v>6</v>
      </c>
      <c r="Q846" s="110" t="s">
        <v>0</v>
      </c>
      <c r="R846" s="108">
        <f>SUM(Tableau8[[#This Row],[Indicative
     /PPE]:[Autre]])</f>
        <v>142.5</v>
      </c>
      <c r="S846" s="110" t="s">
        <v>0</v>
      </c>
      <c r="T846" s="110" t="s">
        <v>0</v>
      </c>
      <c r="U846" s="110" t="s">
        <v>0</v>
      </c>
      <c r="V846" s="110" t="s">
        <v>0</v>
      </c>
      <c r="W846" s="110" t="s">
        <v>0</v>
      </c>
      <c r="X846" s="109">
        <f t="shared" si="59"/>
        <v>0</v>
      </c>
      <c r="Y846" s="89" t="s">
        <v>0</v>
      </c>
      <c r="Z846" s="89" t="s">
        <v>0</v>
      </c>
      <c r="AA846" s="89" t="s">
        <v>0</v>
      </c>
      <c r="AB846" s="91" t="s">
        <v>0</v>
      </c>
      <c r="AC846" s="110" t="s">
        <v>0</v>
      </c>
      <c r="AD846" s="110" t="s">
        <v>0</v>
      </c>
      <c r="AE846" s="110" t="s">
        <v>0</v>
      </c>
      <c r="AF846" s="155">
        <f t="shared" si="60"/>
        <v>0</v>
      </c>
      <c r="AG846" s="92"/>
      <c r="AH846" s="111">
        <v>425000</v>
      </c>
      <c r="AI846" s="111">
        <v>0</v>
      </c>
      <c r="AJ846" s="111">
        <v>0</v>
      </c>
      <c r="AK846" s="111">
        <f>SUM(Tableau8[[#This Row],[Terrain
(a)]:[Construction
(b)]])</f>
        <v>0</v>
      </c>
      <c r="AL846" s="95"/>
      <c r="AM846" s="147" t="s">
        <v>1732</v>
      </c>
      <c r="AN846" s="157" t="s">
        <v>421</v>
      </c>
      <c r="AO846" s="97">
        <v>41729</v>
      </c>
      <c r="AP846" s="158" t="s">
        <v>0</v>
      </c>
      <c r="AQ846" s="113" t="s">
        <v>0</v>
      </c>
      <c r="AR846" s="100"/>
      <c r="AS846" s="101"/>
      <c r="AT846" s="102"/>
      <c r="AU846" s="103"/>
      <c r="AV846" s="104"/>
      <c r="AW846" s="105"/>
      <c r="AX846" s="106"/>
      <c r="AY846" s="106"/>
      <c r="AZ846" s="106"/>
      <c r="BA846" s="106"/>
      <c r="BB846" s="103"/>
      <c r="BC846" s="106"/>
      <c r="BD846" s="106"/>
      <c r="BE846" s="106"/>
      <c r="BF846" s="106"/>
      <c r="BG846" s="106"/>
      <c r="BH846" s="106"/>
      <c r="BI846" s="106"/>
    </row>
    <row r="847" spans="1:61" ht="13.5" hidden="1" thickBot="1" x14ac:dyDescent="0.25">
      <c r="A847" s="82"/>
      <c r="B847" s="83"/>
      <c r="C847" s="153" t="s">
        <v>1723</v>
      </c>
      <c r="D847" s="153" t="s">
        <v>71</v>
      </c>
      <c r="E847" s="85" t="s">
        <v>1724</v>
      </c>
      <c r="F847" s="85" t="s">
        <v>1733</v>
      </c>
      <c r="G847" s="86" t="s">
        <v>1734</v>
      </c>
      <c r="H847" s="153" t="s">
        <v>78</v>
      </c>
      <c r="I847" s="157" t="s">
        <v>86</v>
      </c>
      <c r="J847" s="113" t="s">
        <v>323</v>
      </c>
      <c r="K847" s="154">
        <v>5.5</v>
      </c>
      <c r="L847" s="88"/>
      <c r="M847" s="245">
        <v>118.3</v>
      </c>
      <c r="N847" s="245">
        <v>8</v>
      </c>
      <c r="O847" s="245">
        <v>145</v>
      </c>
      <c r="P847" s="245">
        <v>8</v>
      </c>
      <c r="Q847" s="110" t="s">
        <v>0</v>
      </c>
      <c r="R847" s="108">
        <f>SUM(Tableau8[[#This Row],[Indicative
     /PPE]:[Autre]])</f>
        <v>279.3</v>
      </c>
      <c r="S847" s="110" t="s">
        <v>0</v>
      </c>
      <c r="T847" s="110" t="s">
        <v>0</v>
      </c>
      <c r="U847" s="110" t="s">
        <v>0</v>
      </c>
      <c r="V847" s="110" t="s">
        <v>0</v>
      </c>
      <c r="W847" s="110" t="s">
        <v>0</v>
      </c>
      <c r="X847" s="109">
        <f t="shared" si="59"/>
        <v>0</v>
      </c>
      <c r="Y847" s="89" t="s">
        <v>0</v>
      </c>
      <c r="Z847" s="89" t="s">
        <v>0</v>
      </c>
      <c r="AA847" s="89" t="s">
        <v>0</v>
      </c>
      <c r="AB847" s="91" t="s">
        <v>0</v>
      </c>
      <c r="AC847" s="110" t="s">
        <v>0</v>
      </c>
      <c r="AD847" s="110" t="s">
        <v>0</v>
      </c>
      <c r="AE847" s="110" t="s">
        <v>0</v>
      </c>
      <c r="AF847" s="155">
        <f t="shared" si="60"/>
        <v>0</v>
      </c>
      <c r="AG847" s="92"/>
      <c r="AH847" s="111">
        <v>490000</v>
      </c>
      <c r="AI847" s="111">
        <v>0</v>
      </c>
      <c r="AJ847" s="111">
        <v>0</v>
      </c>
      <c r="AK847" s="111">
        <f>SUM(Tableau8[[#This Row],[Terrain
(a)]:[Construction
(b)]])</f>
        <v>0</v>
      </c>
      <c r="AL847" s="95"/>
      <c r="AM847" s="147" t="s">
        <v>1735</v>
      </c>
      <c r="AN847" s="157" t="s">
        <v>421</v>
      </c>
      <c r="AO847" s="97">
        <v>41759</v>
      </c>
      <c r="AP847" s="158" t="s">
        <v>0</v>
      </c>
      <c r="AQ847" s="113" t="s">
        <v>0</v>
      </c>
      <c r="AR847" s="100"/>
      <c r="AS847" s="101"/>
      <c r="AT847" s="102"/>
      <c r="AU847" s="103"/>
      <c r="AV847" s="104"/>
      <c r="AW847" s="105"/>
      <c r="AX847" s="106"/>
      <c r="AY847" s="106"/>
      <c r="AZ847" s="106"/>
      <c r="BA847" s="106"/>
      <c r="BB847" s="103"/>
      <c r="BC847" s="106"/>
      <c r="BD847" s="106"/>
      <c r="BE847" s="106"/>
      <c r="BF847" s="106"/>
      <c r="BG847" s="106"/>
      <c r="BH847" s="106"/>
      <c r="BI847" s="106"/>
    </row>
    <row r="848" spans="1:61" ht="13.5" hidden="1" thickBot="1" x14ac:dyDescent="0.25">
      <c r="A848" s="82"/>
      <c r="B848" s="83"/>
      <c r="C848" s="153" t="s">
        <v>1723</v>
      </c>
      <c r="D848" s="153" t="s">
        <v>71</v>
      </c>
      <c r="E848" s="85" t="s">
        <v>1724</v>
      </c>
      <c r="F848" s="85" t="s">
        <v>1736</v>
      </c>
      <c r="G848" s="86" t="s">
        <v>1737</v>
      </c>
      <c r="H848" s="153" t="s">
        <v>78</v>
      </c>
      <c r="I848" s="157" t="s">
        <v>142</v>
      </c>
      <c r="J848" s="113" t="s">
        <v>327</v>
      </c>
      <c r="K848" s="154">
        <v>4.5</v>
      </c>
      <c r="L848" s="88"/>
      <c r="M848" s="245">
        <v>98.2</v>
      </c>
      <c r="N848" s="245">
        <v>12.2</v>
      </c>
      <c r="O848" s="245"/>
      <c r="P848" s="245">
        <v>7</v>
      </c>
      <c r="Q848" s="110" t="s">
        <v>0</v>
      </c>
      <c r="R848" s="108">
        <f>SUM(Tableau8[[#This Row],[Indicative
     /PPE]:[Autre]])</f>
        <v>117.4</v>
      </c>
      <c r="S848" s="110" t="s">
        <v>0</v>
      </c>
      <c r="T848" s="110" t="s">
        <v>0</v>
      </c>
      <c r="U848" s="110" t="s">
        <v>0</v>
      </c>
      <c r="V848" s="110" t="s">
        <v>0</v>
      </c>
      <c r="W848" s="110" t="s">
        <v>0</v>
      </c>
      <c r="X848" s="109">
        <f t="shared" si="59"/>
        <v>0</v>
      </c>
      <c r="Y848" s="89" t="s">
        <v>0</v>
      </c>
      <c r="Z848" s="89" t="s">
        <v>0</v>
      </c>
      <c r="AA848" s="89" t="s">
        <v>0</v>
      </c>
      <c r="AB848" s="91" t="s">
        <v>0</v>
      </c>
      <c r="AC848" s="110" t="s">
        <v>0</v>
      </c>
      <c r="AD848" s="110" t="s">
        <v>0</v>
      </c>
      <c r="AE848" s="110" t="s">
        <v>0</v>
      </c>
      <c r="AF848" s="155">
        <f t="shared" si="60"/>
        <v>0</v>
      </c>
      <c r="AG848" s="92"/>
      <c r="AH848" s="111">
        <v>415000</v>
      </c>
      <c r="AI848" s="111">
        <v>0</v>
      </c>
      <c r="AJ848" s="111">
        <v>0</v>
      </c>
      <c r="AK848" s="111">
        <f>SUM(Tableau8[[#This Row],[Terrain
(a)]:[Construction
(b)]])</f>
        <v>0</v>
      </c>
      <c r="AL848" s="95"/>
      <c r="AM848" s="147" t="s">
        <v>1738</v>
      </c>
      <c r="AN848" s="157" t="s">
        <v>421</v>
      </c>
      <c r="AO848" s="97">
        <v>42186</v>
      </c>
      <c r="AP848" s="158" t="s">
        <v>0</v>
      </c>
      <c r="AQ848" s="113" t="s">
        <v>0</v>
      </c>
      <c r="AR848" s="100"/>
      <c r="AS848" s="101"/>
      <c r="AT848" s="102"/>
      <c r="AU848" s="103"/>
      <c r="AV848" s="104"/>
      <c r="AW848" s="105"/>
      <c r="AX848" s="106"/>
      <c r="AY848" s="106"/>
      <c r="AZ848" s="106"/>
      <c r="BA848" s="106"/>
      <c r="BB848" s="103"/>
      <c r="BC848" s="106"/>
      <c r="BD848" s="106"/>
      <c r="BE848" s="106"/>
      <c r="BF848" s="106"/>
      <c r="BG848" s="106"/>
      <c r="BH848" s="106"/>
      <c r="BI848" s="106"/>
    </row>
    <row r="849" spans="1:61" ht="13.5" hidden="1" thickBot="1" x14ac:dyDescent="0.25">
      <c r="A849" s="82"/>
      <c r="B849" s="83"/>
      <c r="C849" s="153" t="s">
        <v>1723</v>
      </c>
      <c r="D849" s="153" t="s">
        <v>71</v>
      </c>
      <c r="E849" s="85" t="s">
        <v>1724</v>
      </c>
      <c r="F849" s="85" t="s">
        <v>1739</v>
      </c>
      <c r="G849" s="86" t="s">
        <v>1740</v>
      </c>
      <c r="H849" s="153" t="s">
        <v>78</v>
      </c>
      <c r="I849" s="157" t="s">
        <v>142</v>
      </c>
      <c r="J849" s="86" t="s">
        <v>297</v>
      </c>
      <c r="K849" s="154">
        <v>4.5</v>
      </c>
      <c r="L849" s="88"/>
      <c r="M849" s="245">
        <v>102.3</v>
      </c>
      <c r="N849" s="245">
        <v>8.1</v>
      </c>
      <c r="O849" s="245"/>
      <c r="P849" s="245">
        <v>7</v>
      </c>
      <c r="Q849" s="110" t="s">
        <v>0</v>
      </c>
      <c r="R849" s="108">
        <f>SUM(Tableau8[[#This Row],[Indicative
     /PPE]:[Autre]])</f>
        <v>117.39999999999999</v>
      </c>
      <c r="S849" s="110" t="s">
        <v>0</v>
      </c>
      <c r="T849" s="110" t="s">
        <v>0</v>
      </c>
      <c r="U849" s="110" t="s">
        <v>0</v>
      </c>
      <c r="V849" s="110" t="s">
        <v>0</v>
      </c>
      <c r="W849" s="110" t="s">
        <v>0</v>
      </c>
      <c r="X849" s="109">
        <f t="shared" si="59"/>
        <v>0</v>
      </c>
      <c r="Y849" s="89" t="s">
        <v>0</v>
      </c>
      <c r="Z849" s="89" t="s">
        <v>0</v>
      </c>
      <c r="AA849" s="89" t="s">
        <v>0</v>
      </c>
      <c r="AB849" s="91" t="s">
        <v>0</v>
      </c>
      <c r="AC849" s="110" t="s">
        <v>0</v>
      </c>
      <c r="AD849" s="110" t="s">
        <v>0</v>
      </c>
      <c r="AE849" s="110" t="s">
        <v>0</v>
      </c>
      <c r="AF849" s="155">
        <f t="shared" si="60"/>
        <v>0</v>
      </c>
      <c r="AG849" s="92"/>
      <c r="AH849" s="111">
        <v>425000</v>
      </c>
      <c r="AI849" s="111">
        <v>0</v>
      </c>
      <c r="AJ849" s="111">
        <v>0</v>
      </c>
      <c r="AK849" s="111">
        <f>SUM(Tableau8[[#This Row],[Terrain
(a)]:[Construction
(b)]])</f>
        <v>0</v>
      </c>
      <c r="AL849" s="95"/>
      <c r="AM849" s="147" t="s">
        <v>1741</v>
      </c>
      <c r="AN849" s="157" t="s">
        <v>421</v>
      </c>
      <c r="AO849" s="97">
        <v>41820</v>
      </c>
      <c r="AP849" s="158" t="s">
        <v>0</v>
      </c>
      <c r="AQ849" s="113" t="s">
        <v>0</v>
      </c>
      <c r="AR849" s="100"/>
      <c r="AS849" s="101"/>
      <c r="AT849" s="102"/>
      <c r="AU849" s="103"/>
      <c r="AV849" s="104"/>
      <c r="AW849" s="105"/>
      <c r="AX849" s="106"/>
      <c r="AY849" s="106"/>
      <c r="AZ849" s="106"/>
      <c r="BA849" s="106"/>
      <c r="BB849" s="103"/>
      <c r="BC849" s="106"/>
      <c r="BD849" s="106"/>
      <c r="BE849" s="106"/>
      <c r="BF849" s="106"/>
      <c r="BG849" s="106"/>
      <c r="BH849" s="106"/>
      <c r="BI849" s="106"/>
    </row>
    <row r="850" spans="1:61" ht="13.5" hidden="1" thickBot="1" x14ac:dyDescent="0.25">
      <c r="A850" s="82"/>
      <c r="B850" s="83"/>
      <c r="C850" s="153" t="s">
        <v>1723</v>
      </c>
      <c r="D850" s="153" t="s">
        <v>71</v>
      </c>
      <c r="E850" s="85" t="s">
        <v>1724</v>
      </c>
      <c r="F850" s="85" t="s">
        <v>1742</v>
      </c>
      <c r="G850" s="86" t="s">
        <v>1743</v>
      </c>
      <c r="H850" s="153" t="s">
        <v>78</v>
      </c>
      <c r="I850" s="157" t="s">
        <v>142</v>
      </c>
      <c r="J850" s="113" t="s">
        <v>323</v>
      </c>
      <c r="K850" s="154">
        <v>5.5</v>
      </c>
      <c r="L850" s="88"/>
      <c r="M850" s="245">
        <v>118.1</v>
      </c>
      <c r="N850" s="245">
        <v>6.7</v>
      </c>
      <c r="O850" s="245"/>
      <c r="P850" s="245">
        <v>8</v>
      </c>
      <c r="Q850" s="110" t="s">
        <v>0</v>
      </c>
      <c r="R850" s="108">
        <f>SUM(Tableau8[[#This Row],[Indicative
     /PPE]:[Autre]])</f>
        <v>132.80000000000001</v>
      </c>
      <c r="S850" s="110" t="s">
        <v>0</v>
      </c>
      <c r="T850" s="110" t="s">
        <v>0</v>
      </c>
      <c r="U850" s="110" t="s">
        <v>0</v>
      </c>
      <c r="V850" s="110" t="s">
        <v>0</v>
      </c>
      <c r="W850" s="110" t="s">
        <v>0</v>
      </c>
      <c r="X850" s="109">
        <f t="shared" si="59"/>
        <v>0</v>
      </c>
      <c r="Y850" s="89" t="s">
        <v>0</v>
      </c>
      <c r="Z850" s="89" t="s">
        <v>0</v>
      </c>
      <c r="AA850" s="89" t="s">
        <v>0</v>
      </c>
      <c r="AB850" s="91" t="s">
        <v>0</v>
      </c>
      <c r="AC850" s="110" t="s">
        <v>0</v>
      </c>
      <c r="AD850" s="110" t="s">
        <v>0</v>
      </c>
      <c r="AE850" s="110" t="s">
        <v>0</v>
      </c>
      <c r="AF850" s="155">
        <f t="shared" si="60"/>
        <v>0</v>
      </c>
      <c r="AG850" s="92"/>
      <c r="AH850" s="111">
        <v>490000</v>
      </c>
      <c r="AI850" s="111">
        <v>0</v>
      </c>
      <c r="AJ850" s="111">
        <v>0</v>
      </c>
      <c r="AK850" s="111">
        <f>SUM(Tableau8[[#This Row],[Terrain
(a)]:[Construction
(b)]])</f>
        <v>0</v>
      </c>
      <c r="AL850" s="95"/>
      <c r="AM850" s="147" t="s">
        <v>1744</v>
      </c>
      <c r="AN850" s="157" t="s">
        <v>421</v>
      </c>
      <c r="AO850" s="97">
        <v>41912</v>
      </c>
      <c r="AP850" s="158" t="s">
        <v>0</v>
      </c>
      <c r="AQ850" s="113" t="s">
        <v>0</v>
      </c>
      <c r="AR850" s="100"/>
      <c r="AS850" s="101"/>
      <c r="AT850" s="102"/>
      <c r="AU850" s="103"/>
      <c r="AV850" s="104"/>
      <c r="AW850" s="105"/>
      <c r="AX850" s="106"/>
      <c r="AY850" s="106"/>
      <c r="AZ850" s="106"/>
      <c r="BA850" s="106"/>
      <c r="BB850" s="103"/>
      <c r="BC850" s="106"/>
      <c r="BD850" s="106"/>
      <c r="BE850" s="106"/>
      <c r="BF850" s="106"/>
      <c r="BG850" s="106"/>
      <c r="BH850" s="106"/>
      <c r="BI850" s="106"/>
    </row>
    <row r="851" spans="1:61" ht="13.5" hidden="1" thickBot="1" x14ac:dyDescent="0.25">
      <c r="A851" s="82"/>
      <c r="B851" s="83"/>
      <c r="C851" s="153" t="s">
        <v>1723</v>
      </c>
      <c r="D851" s="153" t="s">
        <v>71</v>
      </c>
      <c r="E851" s="85" t="s">
        <v>1724</v>
      </c>
      <c r="F851" s="85" t="s">
        <v>1745</v>
      </c>
      <c r="G851" s="86" t="s">
        <v>1746</v>
      </c>
      <c r="H851" s="153" t="s">
        <v>78</v>
      </c>
      <c r="I851" s="157" t="s">
        <v>102</v>
      </c>
      <c r="J851" s="113" t="s">
        <v>327</v>
      </c>
      <c r="K851" s="154">
        <v>4.5</v>
      </c>
      <c r="L851" s="88"/>
      <c r="M851" s="245">
        <v>98.4</v>
      </c>
      <c r="N851" s="245">
        <v>12.2</v>
      </c>
      <c r="O851" s="245"/>
      <c r="P851" s="245">
        <v>7</v>
      </c>
      <c r="Q851" s="110" t="s">
        <v>0</v>
      </c>
      <c r="R851" s="108">
        <f>SUM(Tableau8[[#This Row],[Indicative
     /PPE]:[Autre]])</f>
        <v>117.60000000000001</v>
      </c>
      <c r="S851" s="110" t="s">
        <v>0</v>
      </c>
      <c r="T851" s="110" t="s">
        <v>0</v>
      </c>
      <c r="U851" s="110" t="s">
        <v>0</v>
      </c>
      <c r="V851" s="110" t="s">
        <v>0</v>
      </c>
      <c r="W851" s="110" t="s">
        <v>0</v>
      </c>
      <c r="X851" s="109">
        <f t="shared" si="59"/>
        <v>0</v>
      </c>
      <c r="Y851" s="89" t="s">
        <v>0</v>
      </c>
      <c r="Z851" s="89" t="s">
        <v>0</v>
      </c>
      <c r="AA851" s="89" t="s">
        <v>0</v>
      </c>
      <c r="AB851" s="91" t="s">
        <v>0</v>
      </c>
      <c r="AC851" s="110" t="s">
        <v>0</v>
      </c>
      <c r="AD851" s="110" t="s">
        <v>0</v>
      </c>
      <c r="AE851" s="110" t="s">
        <v>0</v>
      </c>
      <c r="AF851" s="155">
        <f t="shared" si="60"/>
        <v>0</v>
      </c>
      <c r="AG851" s="92"/>
      <c r="AH851" s="111">
        <v>420000</v>
      </c>
      <c r="AI851" s="111">
        <v>0</v>
      </c>
      <c r="AJ851" s="111">
        <v>0</v>
      </c>
      <c r="AK851" s="111">
        <f>SUM(Tableau8[[#This Row],[Terrain
(a)]:[Construction
(b)]])</f>
        <v>0</v>
      </c>
      <c r="AL851" s="95"/>
      <c r="AM851" s="147" t="s">
        <v>1747</v>
      </c>
      <c r="AN851" s="157" t="s">
        <v>421</v>
      </c>
      <c r="AO851" s="97">
        <v>42018</v>
      </c>
      <c r="AP851" s="158" t="s">
        <v>0</v>
      </c>
      <c r="AQ851" s="113" t="s">
        <v>0</v>
      </c>
      <c r="AR851" s="100"/>
      <c r="AS851" s="101"/>
      <c r="AT851" s="102"/>
      <c r="AU851" s="103"/>
      <c r="AV851" s="104"/>
      <c r="AW851" s="105"/>
      <c r="AX851" s="106"/>
      <c r="AY851" s="106"/>
      <c r="AZ851" s="106"/>
      <c r="BA851" s="106"/>
      <c r="BB851" s="103"/>
      <c r="BC851" s="106"/>
      <c r="BD851" s="106"/>
      <c r="BE851" s="106"/>
      <c r="BF851" s="106"/>
      <c r="BG851" s="106"/>
      <c r="BH851" s="106"/>
      <c r="BI851" s="106"/>
    </row>
    <row r="852" spans="1:61" ht="13.5" hidden="1" thickBot="1" x14ac:dyDescent="0.25">
      <c r="A852" s="82"/>
      <c r="B852" s="83"/>
      <c r="C852" s="153" t="s">
        <v>1723</v>
      </c>
      <c r="D852" s="153" t="s">
        <v>71</v>
      </c>
      <c r="E852" s="85" t="s">
        <v>1724</v>
      </c>
      <c r="F852" s="85" t="s">
        <v>1748</v>
      </c>
      <c r="G852" s="86" t="s">
        <v>1749</v>
      </c>
      <c r="H852" s="153" t="s">
        <v>78</v>
      </c>
      <c r="I852" s="157" t="s">
        <v>102</v>
      </c>
      <c r="J852" s="86" t="s">
        <v>297</v>
      </c>
      <c r="K852" s="154">
        <v>4.5</v>
      </c>
      <c r="L852" s="88"/>
      <c r="M852" s="245">
        <v>102.4</v>
      </c>
      <c r="N852" s="245">
        <v>8.1</v>
      </c>
      <c r="O852" s="245"/>
      <c r="P852" s="245">
        <v>7</v>
      </c>
      <c r="Q852" s="110" t="s">
        <v>0</v>
      </c>
      <c r="R852" s="108">
        <f>SUM(Tableau8[[#This Row],[Indicative
     /PPE]:[Autre]])</f>
        <v>117.5</v>
      </c>
      <c r="S852" s="110" t="s">
        <v>0</v>
      </c>
      <c r="T852" s="110" t="s">
        <v>0</v>
      </c>
      <c r="U852" s="110" t="s">
        <v>0</v>
      </c>
      <c r="V852" s="110" t="s">
        <v>0</v>
      </c>
      <c r="W852" s="110" t="s">
        <v>0</v>
      </c>
      <c r="X852" s="109">
        <f t="shared" si="59"/>
        <v>0</v>
      </c>
      <c r="Y852" s="89" t="s">
        <v>0</v>
      </c>
      <c r="Z852" s="89" t="s">
        <v>0</v>
      </c>
      <c r="AA852" s="89" t="s">
        <v>0</v>
      </c>
      <c r="AB852" s="91" t="s">
        <v>0</v>
      </c>
      <c r="AC852" s="110" t="s">
        <v>0</v>
      </c>
      <c r="AD852" s="110" t="s">
        <v>0</v>
      </c>
      <c r="AE852" s="110" t="s">
        <v>0</v>
      </c>
      <c r="AF852" s="155">
        <f t="shared" si="60"/>
        <v>0</v>
      </c>
      <c r="AG852" s="92"/>
      <c r="AH852" s="111">
        <v>430000</v>
      </c>
      <c r="AI852" s="111">
        <v>0</v>
      </c>
      <c r="AJ852" s="111">
        <v>0</v>
      </c>
      <c r="AK852" s="111">
        <f>SUM(Tableau8[[#This Row],[Terrain
(a)]:[Construction
(b)]])</f>
        <v>0</v>
      </c>
      <c r="AL852" s="95"/>
      <c r="AM852" s="147" t="s">
        <v>1750</v>
      </c>
      <c r="AN852" s="157" t="s">
        <v>421</v>
      </c>
      <c r="AO852" s="97">
        <v>41729</v>
      </c>
      <c r="AP852" s="158" t="s">
        <v>0</v>
      </c>
      <c r="AQ852" s="113" t="s">
        <v>0</v>
      </c>
      <c r="AR852" s="100"/>
      <c r="AS852" s="101"/>
      <c r="AT852" s="102"/>
      <c r="AU852" s="103"/>
      <c r="AV852" s="104"/>
      <c r="AW852" s="105"/>
      <c r="AX852" s="106"/>
      <c r="AY852" s="106"/>
      <c r="AZ852" s="106"/>
      <c r="BA852" s="106"/>
      <c r="BB852" s="103"/>
      <c r="BC852" s="106"/>
      <c r="BD852" s="106"/>
      <c r="BE852" s="106"/>
      <c r="BF852" s="106"/>
      <c r="BG852" s="106"/>
      <c r="BH852" s="106"/>
      <c r="BI852" s="106"/>
    </row>
    <row r="853" spans="1:61" ht="13.5" hidden="1" thickBot="1" x14ac:dyDescent="0.25">
      <c r="A853" s="82"/>
      <c r="B853" s="83"/>
      <c r="C853" s="153" t="s">
        <v>1723</v>
      </c>
      <c r="D853" s="153" t="s">
        <v>71</v>
      </c>
      <c r="E853" s="85" t="s">
        <v>1724</v>
      </c>
      <c r="F853" s="85" t="s">
        <v>1751</v>
      </c>
      <c r="G853" s="86" t="s">
        <v>1752</v>
      </c>
      <c r="H853" s="153" t="s">
        <v>78</v>
      </c>
      <c r="I853" s="157" t="s">
        <v>102</v>
      </c>
      <c r="J853" s="113" t="s">
        <v>323</v>
      </c>
      <c r="K853" s="154">
        <v>5.5</v>
      </c>
      <c r="L853" s="88"/>
      <c r="M853" s="245">
        <v>117.9</v>
      </c>
      <c r="N853" s="245">
        <v>6.7</v>
      </c>
      <c r="O853" s="245"/>
      <c r="P853" s="245">
        <v>8</v>
      </c>
      <c r="Q853" s="110" t="s">
        <v>0</v>
      </c>
      <c r="R853" s="108">
        <f>SUM(Tableau8[[#This Row],[Indicative
     /PPE]:[Autre]])</f>
        <v>132.60000000000002</v>
      </c>
      <c r="S853" s="110" t="s">
        <v>0</v>
      </c>
      <c r="T853" s="110" t="s">
        <v>0</v>
      </c>
      <c r="U853" s="110" t="s">
        <v>0</v>
      </c>
      <c r="V853" s="110" t="s">
        <v>0</v>
      </c>
      <c r="W853" s="110" t="s">
        <v>0</v>
      </c>
      <c r="X853" s="109">
        <f t="shared" si="59"/>
        <v>0</v>
      </c>
      <c r="Y853" s="89" t="s">
        <v>0</v>
      </c>
      <c r="Z853" s="89" t="s">
        <v>0</v>
      </c>
      <c r="AA853" s="89" t="s">
        <v>0</v>
      </c>
      <c r="AB853" s="91" t="s">
        <v>0</v>
      </c>
      <c r="AC853" s="110" t="s">
        <v>0</v>
      </c>
      <c r="AD853" s="110" t="s">
        <v>0</v>
      </c>
      <c r="AE853" s="110" t="s">
        <v>0</v>
      </c>
      <c r="AF853" s="155">
        <f t="shared" si="60"/>
        <v>0</v>
      </c>
      <c r="AG853" s="92"/>
      <c r="AH853" s="111">
        <v>495000</v>
      </c>
      <c r="AI853" s="111">
        <v>0</v>
      </c>
      <c r="AJ853" s="111">
        <v>0</v>
      </c>
      <c r="AK853" s="111">
        <f>SUM(Tableau8[[#This Row],[Terrain
(a)]:[Construction
(b)]])</f>
        <v>0</v>
      </c>
      <c r="AL853" s="95"/>
      <c r="AM853" s="147" t="s">
        <v>1753</v>
      </c>
      <c r="AN853" s="157" t="s">
        <v>421</v>
      </c>
      <c r="AO853" s="97">
        <v>41729</v>
      </c>
      <c r="AP853" s="158" t="s">
        <v>0</v>
      </c>
      <c r="AQ853" s="113" t="s">
        <v>0</v>
      </c>
      <c r="AR853" s="100"/>
      <c r="AS853" s="101"/>
      <c r="AT853" s="102"/>
      <c r="AU853" s="103"/>
      <c r="AV853" s="104"/>
      <c r="AW853" s="105"/>
      <c r="AX853" s="106"/>
      <c r="AY853" s="106"/>
      <c r="AZ853" s="106"/>
      <c r="BA853" s="106"/>
      <c r="BB853" s="103"/>
      <c r="BC853" s="106"/>
      <c r="BD853" s="106"/>
      <c r="BE853" s="106"/>
      <c r="BF853" s="106"/>
      <c r="BG853" s="106"/>
      <c r="BH853" s="106"/>
      <c r="BI853" s="106"/>
    </row>
    <row r="854" spans="1:61" ht="13.5" hidden="1" thickBot="1" x14ac:dyDescent="0.25">
      <c r="A854" s="82"/>
      <c r="B854" s="83"/>
      <c r="C854" s="153" t="s">
        <v>1723</v>
      </c>
      <c r="D854" s="153" t="s">
        <v>71</v>
      </c>
      <c r="E854" s="85" t="s">
        <v>1724</v>
      </c>
      <c r="F854" s="85" t="s">
        <v>1754</v>
      </c>
      <c r="G854" s="86" t="s">
        <v>1755</v>
      </c>
      <c r="H854" s="153" t="s">
        <v>404</v>
      </c>
      <c r="I854" s="157" t="s">
        <v>404</v>
      </c>
      <c r="J854" s="113" t="s">
        <v>327</v>
      </c>
      <c r="K854" s="154">
        <v>4.5</v>
      </c>
      <c r="L854" s="88"/>
      <c r="M854" s="245">
        <v>98.1</v>
      </c>
      <c r="N854" s="245">
        <v>39.5</v>
      </c>
      <c r="O854" s="245"/>
      <c r="P854" s="245">
        <v>9</v>
      </c>
      <c r="Q854" s="110" t="s">
        <v>0</v>
      </c>
      <c r="R854" s="108">
        <f>SUM(Tableau8[[#This Row],[Indicative
     /PPE]:[Autre]])</f>
        <v>146.6</v>
      </c>
      <c r="S854" s="110" t="s">
        <v>0</v>
      </c>
      <c r="T854" s="110" t="s">
        <v>0</v>
      </c>
      <c r="U854" s="110" t="s">
        <v>0</v>
      </c>
      <c r="V854" s="110" t="s">
        <v>0</v>
      </c>
      <c r="W854" s="110" t="s">
        <v>0</v>
      </c>
      <c r="X854" s="109">
        <f t="shared" si="59"/>
        <v>0</v>
      </c>
      <c r="Y854" s="89" t="s">
        <v>0</v>
      </c>
      <c r="Z854" s="89" t="s">
        <v>0</v>
      </c>
      <c r="AA854" s="89" t="s">
        <v>0</v>
      </c>
      <c r="AB854" s="91" t="s">
        <v>0</v>
      </c>
      <c r="AC854" s="110" t="s">
        <v>0</v>
      </c>
      <c r="AD854" s="110" t="s">
        <v>0</v>
      </c>
      <c r="AE854" s="110" t="s">
        <v>0</v>
      </c>
      <c r="AF854" s="155">
        <f t="shared" si="60"/>
        <v>0</v>
      </c>
      <c r="AG854" s="92"/>
      <c r="AH854" s="111">
        <v>465000</v>
      </c>
      <c r="AI854" s="111">
        <v>0</v>
      </c>
      <c r="AJ854" s="111">
        <v>0</v>
      </c>
      <c r="AK854" s="111">
        <f>SUM(Tableau8[[#This Row],[Terrain
(a)]:[Construction
(b)]])</f>
        <v>0</v>
      </c>
      <c r="AL854" s="95"/>
      <c r="AM854" s="147" t="s">
        <v>1756</v>
      </c>
      <c r="AN854" s="157" t="s">
        <v>421</v>
      </c>
      <c r="AO854" s="97">
        <v>41815</v>
      </c>
      <c r="AP854" s="158" t="s">
        <v>0</v>
      </c>
      <c r="AQ854" s="113" t="s">
        <v>0</v>
      </c>
      <c r="AR854" s="100"/>
      <c r="AS854" s="101"/>
      <c r="AT854" s="102"/>
      <c r="AU854" s="103"/>
      <c r="AV854" s="104"/>
      <c r="AW854" s="105"/>
      <c r="AX854" s="106"/>
      <c r="AY854" s="106"/>
      <c r="AZ854" s="106"/>
      <c r="BA854" s="106"/>
      <c r="BB854" s="103"/>
      <c r="BC854" s="106"/>
      <c r="BD854" s="106"/>
      <c r="BE854" s="106"/>
      <c r="BF854" s="106"/>
      <c r="BG854" s="106"/>
      <c r="BH854" s="106"/>
      <c r="BI854" s="106"/>
    </row>
    <row r="855" spans="1:61" ht="13.5" hidden="1" thickBot="1" x14ac:dyDescent="0.25">
      <c r="A855" s="82"/>
      <c r="B855" s="83"/>
      <c r="C855" s="225" t="s">
        <v>1723</v>
      </c>
      <c r="D855" s="225" t="s">
        <v>71</v>
      </c>
      <c r="E855" s="226" t="s">
        <v>1724</v>
      </c>
      <c r="F855" s="226" t="s">
        <v>1757</v>
      </c>
      <c r="G855" s="227" t="s">
        <v>1758</v>
      </c>
      <c r="H855" s="225" t="s">
        <v>404</v>
      </c>
      <c r="I855" s="228" t="s">
        <v>404</v>
      </c>
      <c r="J855" s="229" t="s">
        <v>323</v>
      </c>
      <c r="K855" s="269">
        <v>5.5</v>
      </c>
      <c r="L855" s="88"/>
      <c r="M855" s="293">
        <v>110.9</v>
      </c>
      <c r="N855" s="247">
        <v>62.4</v>
      </c>
      <c r="O855" s="247"/>
      <c r="P855" s="247">
        <v>8</v>
      </c>
      <c r="Q855" s="231" t="s">
        <v>0</v>
      </c>
      <c r="R855" s="232">
        <f>SUM(Tableau8[[#This Row],[Indicative
     /PPE]:[Autre]])</f>
        <v>181.3</v>
      </c>
      <c r="S855" s="276" t="s">
        <v>0</v>
      </c>
      <c r="T855" s="231" t="s">
        <v>0</v>
      </c>
      <c r="U855" s="231" t="s">
        <v>0</v>
      </c>
      <c r="V855" s="231" t="s">
        <v>0</v>
      </c>
      <c r="W855" s="231" t="s">
        <v>0</v>
      </c>
      <c r="X855" s="234">
        <f t="shared" si="59"/>
        <v>0</v>
      </c>
      <c r="Y855" s="233" t="s">
        <v>0</v>
      </c>
      <c r="Z855" s="233" t="s">
        <v>0</v>
      </c>
      <c r="AA855" s="233" t="s">
        <v>0</v>
      </c>
      <c r="AB855" s="235" t="s">
        <v>0</v>
      </c>
      <c r="AC855" s="231" t="s">
        <v>0</v>
      </c>
      <c r="AD855" s="231" t="s">
        <v>0</v>
      </c>
      <c r="AE855" s="231" t="s">
        <v>0</v>
      </c>
      <c r="AF855" s="268">
        <f t="shared" si="60"/>
        <v>0</v>
      </c>
      <c r="AG855" s="92"/>
      <c r="AH855" s="271">
        <v>555000</v>
      </c>
      <c r="AI855" s="236">
        <v>0</v>
      </c>
      <c r="AJ855" s="236">
        <v>0</v>
      </c>
      <c r="AK855" s="236">
        <f>SUM(Tableau8[[#This Row],[Terrain
(a)]:[Construction
(b)]])</f>
        <v>0</v>
      </c>
      <c r="AL855" s="95"/>
      <c r="AM855" s="237" t="s">
        <v>1759</v>
      </c>
      <c r="AN855" s="228" t="s">
        <v>421</v>
      </c>
      <c r="AO855" s="238">
        <v>41729</v>
      </c>
      <c r="AP855" s="239" t="s">
        <v>0</v>
      </c>
      <c r="AQ855" s="229" t="s">
        <v>0</v>
      </c>
      <c r="AR855" s="100"/>
      <c r="AS855" s="240"/>
      <c r="AT855" s="241"/>
      <c r="AU855" s="241"/>
      <c r="AV855" s="242"/>
      <c r="AW855" s="243"/>
      <c r="AX855" s="229"/>
      <c r="AY855" s="229"/>
      <c r="AZ855" s="229"/>
      <c r="BA855" s="229"/>
      <c r="BB855" s="241"/>
      <c r="BC855" s="229"/>
      <c r="BD855" s="229"/>
      <c r="BE855" s="229"/>
      <c r="BF855" s="229"/>
      <c r="BG855" s="229"/>
      <c r="BH855" s="229"/>
      <c r="BI855" s="229"/>
    </row>
    <row r="856" spans="1:61" ht="13.5" hidden="1" thickBot="1" x14ac:dyDescent="0.25">
      <c r="A856" s="82"/>
      <c r="B856" s="83"/>
      <c r="C856" s="153" t="s">
        <v>1760</v>
      </c>
      <c r="D856" s="153" t="s">
        <v>71</v>
      </c>
      <c r="E856" s="85" t="s">
        <v>1761</v>
      </c>
      <c r="F856" s="85" t="s">
        <v>1762</v>
      </c>
      <c r="G856" s="86" t="s">
        <v>1763</v>
      </c>
      <c r="H856" s="153" t="s">
        <v>218</v>
      </c>
      <c r="I856" s="157" t="s">
        <v>219</v>
      </c>
      <c r="J856" s="113">
        <v>1</v>
      </c>
      <c r="K856" s="154" t="s">
        <v>0</v>
      </c>
      <c r="L856" s="88"/>
      <c r="M856" s="110" t="s">
        <v>0</v>
      </c>
      <c r="N856" s="110" t="s">
        <v>0</v>
      </c>
      <c r="O856" s="110" t="s">
        <v>0</v>
      </c>
      <c r="P856" s="110" t="s">
        <v>0</v>
      </c>
      <c r="Q856" s="110" t="s">
        <v>0</v>
      </c>
      <c r="R856" s="108">
        <f>SUM(Tableau8[[#This Row],[Indicative
     /PPE]:[Autre]])</f>
        <v>0</v>
      </c>
      <c r="S856" s="110" t="s">
        <v>0</v>
      </c>
      <c r="T856" s="110" t="s">
        <v>0</v>
      </c>
      <c r="U856" s="110" t="s">
        <v>0</v>
      </c>
      <c r="V856" s="110" t="s">
        <v>0</v>
      </c>
      <c r="W856" s="110" t="s">
        <v>0</v>
      </c>
      <c r="X856" s="109">
        <f t="shared" si="59"/>
        <v>0</v>
      </c>
      <c r="Y856" s="89" t="s">
        <v>0</v>
      </c>
      <c r="Z856" s="89" t="s">
        <v>0</v>
      </c>
      <c r="AA856" s="89" t="s">
        <v>0</v>
      </c>
      <c r="AB856" s="91" t="s">
        <v>0</v>
      </c>
      <c r="AC856" s="110" t="s">
        <v>0</v>
      </c>
      <c r="AD856" s="110" t="s">
        <v>0</v>
      </c>
      <c r="AE856" s="110" t="s">
        <v>0</v>
      </c>
      <c r="AF856" s="155">
        <f t="shared" si="60"/>
        <v>0</v>
      </c>
      <c r="AG856" s="92"/>
      <c r="AH856" s="111">
        <v>30000</v>
      </c>
      <c r="AI856" s="111">
        <v>0</v>
      </c>
      <c r="AJ856" s="111">
        <v>0</v>
      </c>
      <c r="AK856" s="111">
        <f>SUM(Tableau8[[#This Row],[Terrain
(a)]:[Construction
(b)]])</f>
        <v>0</v>
      </c>
      <c r="AL856" s="95"/>
      <c r="AM856" s="147" t="s">
        <v>1764</v>
      </c>
      <c r="AN856" s="157" t="s">
        <v>1622</v>
      </c>
      <c r="AO856" s="97">
        <v>43920</v>
      </c>
      <c r="AP856" s="158" t="s">
        <v>0</v>
      </c>
      <c r="AQ856" s="113" t="s">
        <v>0</v>
      </c>
      <c r="AR856" s="100"/>
      <c r="AS856" s="101"/>
      <c r="AT856" s="102"/>
      <c r="AU856" s="103"/>
      <c r="AV856" s="104"/>
      <c r="AW856" s="105"/>
      <c r="AX856" s="106"/>
      <c r="AY856" s="106"/>
      <c r="AZ856" s="106"/>
      <c r="BA856" s="106"/>
      <c r="BB856" s="103"/>
      <c r="BC856" s="106"/>
      <c r="BD856" s="106"/>
      <c r="BE856" s="106"/>
      <c r="BF856" s="106"/>
      <c r="BG856" s="106"/>
      <c r="BH856" s="106"/>
      <c r="BI856" s="106"/>
    </row>
    <row r="857" spans="1:61" ht="13.5" hidden="1" thickBot="1" x14ac:dyDescent="0.25">
      <c r="A857" s="82"/>
      <c r="B857" s="83"/>
      <c r="C857" s="153" t="s">
        <v>1760</v>
      </c>
      <c r="D857" s="153" t="s">
        <v>71</v>
      </c>
      <c r="E857" s="85" t="s">
        <v>1761</v>
      </c>
      <c r="F857" s="85" t="s">
        <v>1765</v>
      </c>
      <c r="G857" s="86" t="s">
        <v>1766</v>
      </c>
      <c r="H857" s="153" t="s">
        <v>218</v>
      </c>
      <c r="I857" s="157" t="s">
        <v>219</v>
      </c>
      <c r="J857" s="113">
        <v>2</v>
      </c>
      <c r="K857" s="154" t="s">
        <v>0</v>
      </c>
      <c r="L857" s="88"/>
      <c r="M857" s="110" t="s">
        <v>0</v>
      </c>
      <c r="N857" s="110" t="s">
        <v>0</v>
      </c>
      <c r="O857" s="110" t="s">
        <v>0</v>
      </c>
      <c r="P857" s="110" t="s">
        <v>0</v>
      </c>
      <c r="Q857" s="110" t="s">
        <v>0</v>
      </c>
      <c r="R857" s="108">
        <f>SUM(Tableau8[[#This Row],[Indicative
     /PPE]:[Autre]])</f>
        <v>0</v>
      </c>
      <c r="S857" s="110" t="s">
        <v>0</v>
      </c>
      <c r="T857" s="110" t="s">
        <v>0</v>
      </c>
      <c r="U857" s="110" t="s">
        <v>0</v>
      </c>
      <c r="V857" s="110" t="s">
        <v>0</v>
      </c>
      <c r="W857" s="110" t="s">
        <v>0</v>
      </c>
      <c r="X857" s="109">
        <f t="shared" si="59"/>
        <v>0</v>
      </c>
      <c r="Y857" s="89" t="s">
        <v>0</v>
      </c>
      <c r="Z857" s="89" t="s">
        <v>0</v>
      </c>
      <c r="AA857" s="89" t="s">
        <v>0</v>
      </c>
      <c r="AB857" s="91" t="s">
        <v>0</v>
      </c>
      <c r="AC857" s="110" t="s">
        <v>0</v>
      </c>
      <c r="AD857" s="110" t="s">
        <v>0</v>
      </c>
      <c r="AE857" s="110" t="s">
        <v>0</v>
      </c>
      <c r="AF857" s="155">
        <f t="shared" si="60"/>
        <v>0</v>
      </c>
      <c r="AG857" s="92"/>
      <c r="AH857" s="111">
        <v>30000</v>
      </c>
      <c r="AI857" s="111">
        <v>0</v>
      </c>
      <c r="AJ857" s="111">
        <v>0</v>
      </c>
      <c r="AK857" s="111">
        <f>SUM(Tableau8[[#This Row],[Terrain
(a)]:[Construction
(b)]])</f>
        <v>0</v>
      </c>
      <c r="AL857" s="95"/>
      <c r="AM857" s="147" t="s">
        <v>1767</v>
      </c>
      <c r="AN857" s="157" t="s">
        <v>421</v>
      </c>
      <c r="AO857" s="97">
        <v>41757</v>
      </c>
      <c r="AP857" s="158" t="s">
        <v>0</v>
      </c>
      <c r="AQ857" s="113" t="s">
        <v>0</v>
      </c>
      <c r="AR857" s="100"/>
      <c r="AS857" s="101"/>
      <c r="AT857" s="102"/>
      <c r="AU857" s="103"/>
      <c r="AV857" s="104"/>
      <c r="AW857" s="105"/>
      <c r="AX857" s="106"/>
      <c r="AY857" s="106"/>
      <c r="AZ857" s="106"/>
      <c r="BA857" s="106"/>
      <c r="BB857" s="103"/>
      <c r="BC857" s="106"/>
      <c r="BD857" s="106"/>
      <c r="BE857" s="106"/>
      <c r="BF857" s="106"/>
      <c r="BG857" s="106"/>
      <c r="BH857" s="106"/>
      <c r="BI857" s="106"/>
    </row>
    <row r="858" spans="1:61" ht="13.5" hidden="1" thickBot="1" x14ac:dyDescent="0.25">
      <c r="A858" s="82"/>
      <c r="B858" s="83"/>
      <c r="C858" s="153" t="s">
        <v>1760</v>
      </c>
      <c r="D858" s="153" t="s">
        <v>71</v>
      </c>
      <c r="E858" s="85" t="s">
        <v>1761</v>
      </c>
      <c r="F858" s="85" t="s">
        <v>1768</v>
      </c>
      <c r="G858" s="86" t="s">
        <v>1769</v>
      </c>
      <c r="H858" s="153" t="s">
        <v>218</v>
      </c>
      <c r="I858" s="157" t="s">
        <v>219</v>
      </c>
      <c r="J858" s="113">
        <v>3</v>
      </c>
      <c r="K858" s="154" t="s">
        <v>0</v>
      </c>
      <c r="L858" s="88"/>
      <c r="M858" s="110" t="s">
        <v>0</v>
      </c>
      <c r="N858" s="110" t="s">
        <v>0</v>
      </c>
      <c r="O858" s="110" t="s">
        <v>0</v>
      </c>
      <c r="P858" s="110" t="s">
        <v>0</v>
      </c>
      <c r="Q858" s="110" t="s">
        <v>0</v>
      </c>
      <c r="R858" s="108">
        <f>SUM(Tableau8[[#This Row],[Indicative
     /PPE]:[Autre]])</f>
        <v>0</v>
      </c>
      <c r="S858" s="110" t="s">
        <v>0</v>
      </c>
      <c r="T858" s="110" t="s">
        <v>0</v>
      </c>
      <c r="U858" s="110" t="s">
        <v>0</v>
      </c>
      <c r="V858" s="110" t="s">
        <v>0</v>
      </c>
      <c r="W858" s="110" t="s">
        <v>0</v>
      </c>
      <c r="X858" s="109">
        <f t="shared" si="59"/>
        <v>0</v>
      </c>
      <c r="Y858" s="89" t="s">
        <v>0</v>
      </c>
      <c r="Z858" s="89" t="s">
        <v>0</v>
      </c>
      <c r="AA858" s="89" t="s">
        <v>0</v>
      </c>
      <c r="AB858" s="91" t="s">
        <v>0</v>
      </c>
      <c r="AC858" s="110" t="s">
        <v>0</v>
      </c>
      <c r="AD858" s="110" t="s">
        <v>0</v>
      </c>
      <c r="AE858" s="110" t="s">
        <v>0</v>
      </c>
      <c r="AF858" s="155">
        <f t="shared" si="60"/>
        <v>0</v>
      </c>
      <c r="AG858" s="92"/>
      <c r="AH858" s="111">
        <v>30000</v>
      </c>
      <c r="AI858" s="111">
        <v>0</v>
      </c>
      <c r="AJ858" s="111">
        <v>0</v>
      </c>
      <c r="AK858" s="111">
        <f>SUM(Tableau8[[#This Row],[Terrain
(a)]:[Construction
(b)]])</f>
        <v>0</v>
      </c>
      <c r="AL858" s="95"/>
      <c r="AM858" s="147" t="s">
        <v>1744</v>
      </c>
      <c r="AN858" s="157" t="s">
        <v>421</v>
      </c>
      <c r="AO858" s="97">
        <v>41912</v>
      </c>
      <c r="AP858" s="158" t="s">
        <v>0</v>
      </c>
      <c r="AQ858" s="113" t="s">
        <v>0</v>
      </c>
      <c r="AR858" s="100"/>
      <c r="AS858" s="101"/>
      <c r="AT858" s="102"/>
      <c r="AU858" s="103"/>
      <c r="AV858" s="104"/>
      <c r="AW858" s="105"/>
      <c r="AX858" s="106"/>
      <c r="AY858" s="106"/>
      <c r="AZ858" s="106"/>
      <c r="BA858" s="106"/>
      <c r="BB858" s="103"/>
      <c r="BC858" s="106"/>
      <c r="BD858" s="106"/>
      <c r="BE858" s="106"/>
      <c r="BF858" s="106"/>
      <c r="BG858" s="106"/>
      <c r="BH858" s="106"/>
      <c r="BI858" s="106"/>
    </row>
    <row r="859" spans="1:61" ht="13.5" hidden="1" thickBot="1" x14ac:dyDescent="0.25">
      <c r="A859" s="82"/>
      <c r="B859" s="83"/>
      <c r="C859" s="153" t="s">
        <v>1760</v>
      </c>
      <c r="D859" s="153" t="s">
        <v>71</v>
      </c>
      <c r="E859" s="85" t="s">
        <v>1761</v>
      </c>
      <c r="F859" s="85" t="s">
        <v>1770</v>
      </c>
      <c r="G859" s="86" t="s">
        <v>1771</v>
      </c>
      <c r="H859" s="153" t="s">
        <v>218</v>
      </c>
      <c r="I859" s="157" t="s">
        <v>219</v>
      </c>
      <c r="J859" s="113">
        <v>4</v>
      </c>
      <c r="K859" s="154" t="s">
        <v>0</v>
      </c>
      <c r="L859" s="88"/>
      <c r="M859" s="110" t="s">
        <v>0</v>
      </c>
      <c r="N859" s="110" t="s">
        <v>0</v>
      </c>
      <c r="O859" s="110" t="s">
        <v>0</v>
      </c>
      <c r="P859" s="110" t="s">
        <v>0</v>
      </c>
      <c r="Q859" s="110" t="s">
        <v>0</v>
      </c>
      <c r="R859" s="108">
        <f>SUM(Tableau8[[#This Row],[Indicative
     /PPE]:[Autre]])</f>
        <v>0</v>
      </c>
      <c r="S859" s="110" t="s">
        <v>0</v>
      </c>
      <c r="T859" s="110" t="s">
        <v>0</v>
      </c>
      <c r="U859" s="110" t="s">
        <v>0</v>
      </c>
      <c r="V859" s="110" t="s">
        <v>0</v>
      </c>
      <c r="W859" s="110" t="s">
        <v>0</v>
      </c>
      <c r="X859" s="109">
        <f t="shared" si="59"/>
        <v>0</v>
      </c>
      <c r="Y859" s="89" t="s">
        <v>0</v>
      </c>
      <c r="Z859" s="89" t="s">
        <v>0</v>
      </c>
      <c r="AA859" s="89" t="s">
        <v>0</v>
      </c>
      <c r="AB859" s="91" t="s">
        <v>0</v>
      </c>
      <c r="AC859" s="110" t="s">
        <v>0</v>
      </c>
      <c r="AD859" s="110" t="s">
        <v>0</v>
      </c>
      <c r="AE859" s="110" t="s">
        <v>0</v>
      </c>
      <c r="AF859" s="155">
        <f t="shared" si="60"/>
        <v>0</v>
      </c>
      <c r="AG859" s="92"/>
      <c r="AH859" s="111">
        <v>30000</v>
      </c>
      <c r="AI859" s="111">
        <v>0</v>
      </c>
      <c r="AJ859" s="111">
        <v>0</v>
      </c>
      <c r="AK859" s="111">
        <f>SUM(Tableau8[[#This Row],[Terrain
(a)]:[Construction
(b)]])</f>
        <v>0</v>
      </c>
      <c r="AL859" s="95"/>
      <c r="AM859" s="147" t="s">
        <v>1756</v>
      </c>
      <c r="AN859" s="157" t="s">
        <v>421</v>
      </c>
      <c r="AO859" s="97">
        <v>41815</v>
      </c>
      <c r="AP859" s="158" t="s">
        <v>0</v>
      </c>
      <c r="AQ859" s="113" t="s">
        <v>0</v>
      </c>
      <c r="AR859" s="100"/>
      <c r="AS859" s="101"/>
      <c r="AT859" s="102"/>
      <c r="AU859" s="103"/>
      <c r="AV859" s="104"/>
      <c r="AW859" s="105"/>
      <c r="AX859" s="106"/>
      <c r="AY859" s="106"/>
      <c r="AZ859" s="106"/>
      <c r="BA859" s="106"/>
      <c r="BB859" s="103"/>
      <c r="BC859" s="106"/>
      <c r="BD859" s="106"/>
      <c r="BE859" s="106"/>
      <c r="BF859" s="106"/>
      <c r="BG859" s="106"/>
      <c r="BH859" s="106"/>
      <c r="BI859" s="106"/>
    </row>
    <row r="860" spans="1:61" ht="13.5" hidden="1" thickBot="1" x14ac:dyDescent="0.25">
      <c r="A860" s="82"/>
      <c r="B860" s="83"/>
      <c r="C860" s="153" t="s">
        <v>1760</v>
      </c>
      <c r="D860" s="153" t="s">
        <v>71</v>
      </c>
      <c r="E860" s="85" t="s">
        <v>1761</v>
      </c>
      <c r="F860" s="85" t="s">
        <v>1772</v>
      </c>
      <c r="G860" s="86" t="s">
        <v>1773</v>
      </c>
      <c r="H860" s="153" t="s">
        <v>218</v>
      </c>
      <c r="I860" s="157" t="s">
        <v>219</v>
      </c>
      <c r="J860" s="113">
        <v>5</v>
      </c>
      <c r="K860" s="154" t="s">
        <v>0</v>
      </c>
      <c r="L860" s="88"/>
      <c r="M860" s="110" t="s">
        <v>0</v>
      </c>
      <c r="N860" s="110" t="s">
        <v>0</v>
      </c>
      <c r="O860" s="110" t="s">
        <v>0</v>
      </c>
      <c r="P860" s="110" t="s">
        <v>0</v>
      </c>
      <c r="Q860" s="110" t="s">
        <v>0</v>
      </c>
      <c r="R860" s="108">
        <f>SUM(Tableau8[[#This Row],[Indicative
     /PPE]:[Autre]])</f>
        <v>0</v>
      </c>
      <c r="S860" s="110" t="s">
        <v>0</v>
      </c>
      <c r="T860" s="110" t="s">
        <v>0</v>
      </c>
      <c r="U860" s="110" t="s">
        <v>0</v>
      </c>
      <c r="V860" s="110" t="s">
        <v>0</v>
      </c>
      <c r="W860" s="110" t="s">
        <v>0</v>
      </c>
      <c r="X860" s="109">
        <f t="shared" si="59"/>
        <v>0</v>
      </c>
      <c r="Y860" s="89" t="s">
        <v>0</v>
      </c>
      <c r="Z860" s="89" t="s">
        <v>0</v>
      </c>
      <c r="AA860" s="89" t="s">
        <v>0</v>
      </c>
      <c r="AB860" s="91" t="s">
        <v>0</v>
      </c>
      <c r="AC860" s="110" t="s">
        <v>0</v>
      </c>
      <c r="AD860" s="110" t="s">
        <v>0</v>
      </c>
      <c r="AE860" s="110" t="s">
        <v>0</v>
      </c>
      <c r="AF860" s="155">
        <f t="shared" si="60"/>
        <v>0</v>
      </c>
      <c r="AG860" s="92"/>
      <c r="AH860" s="111">
        <v>30000</v>
      </c>
      <c r="AI860" s="111">
        <v>0</v>
      </c>
      <c r="AJ860" s="111">
        <v>0</v>
      </c>
      <c r="AK860" s="111">
        <f>SUM(Tableau8[[#This Row],[Terrain
(a)]:[Construction
(b)]])</f>
        <v>0</v>
      </c>
      <c r="AL860" s="95"/>
      <c r="AM860" s="147" t="s">
        <v>1750</v>
      </c>
      <c r="AN860" s="157" t="s">
        <v>421</v>
      </c>
      <c r="AO860" s="97">
        <v>41729</v>
      </c>
      <c r="AP860" s="158" t="s">
        <v>0</v>
      </c>
      <c r="AQ860" s="113" t="s">
        <v>0</v>
      </c>
      <c r="AR860" s="100"/>
      <c r="AS860" s="101"/>
      <c r="AT860" s="102"/>
      <c r="AU860" s="103"/>
      <c r="AV860" s="104"/>
      <c r="AW860" s="105"/>
      <c r="AX860" s="106"/>
      <c r="AY860" s="106"/>
      <c r="AZ860" s="106"/>
      <c r="BA860" s="106"/>
      <c r="BB860" s="103"/>
      <c r="BC860" s="106"/>
      <c r="BD860" s="106"/>
      <c r="BE860" s="106"/>
      <c r="BF860" s="106"/>
      <c r="BG860" s="106"/>
      <c r="BH860" s="106"/>
      <c r="BI860" s="106"/>
    </row>
    <row r="861" spans="1:61" ht="13.5" hidden="1" thickBot="1" x14ac:dyDescent="0.25">
      <c r="A861" s="82"/>
      <c r="B861" s="83"/>
      <c r="C861" s="153" t="s">
        <v>1760</v>
      </c>
      <c r="D861" s="153" t="s">
        <v>71</v>
      </c>
      <c r="E861" s="85" t="s">
        <v>1761</v>
      </c>
      <c r="F861" s="85" t="s">
        <v>1774</v>
      </c>
      <c r="G861" s="86" t="s">
        <v>1775</v>
      </c>
      <c r="H861" s="153" t="s">
        <v>218</v>
      </c>
      <c r="I861" s="157" t="s">
        <v>219</v>
      </c>
      <c r="J861" s="113">
        <v>6</v>
      </c>
      <c r="K861" s="154" t="s">
        <v>0</v>
      </c>
      <c r="L861" s="88"/>
      <c r="M861" s="110" t="s">
        <v>0</v>
      </c>
      <c r="N861" s="110" t="s">
        <v>0</v>
      </c>
      <c r="O861" s="110" t="s">
        <v>0</v>
      </c>
      <c r="P861" s="110" t="s">
        <v>0</v>
      </c>
      <c r="Q861" s="110" t="s">
        <v>0</v>
      </c>
      <c r="R861" s="108">
        <f>SUM(Tableau8[[#This Row],[Indicative
     /PPE]:[Autre]])</f>
        <v>0</v>
      </c>
      <c r="S861" s="110" t="s">
        <v>0</v>
      </c>
      <c r="T861" s="110" t="s">
        <v>0</v>
      </c>
      <c r="U861" s="110" t="s">
        <v>0</v>
      </c>
      <c r="V861" s="110" t="s">
        <v>0</v>
      </c>
      <c r="W861" s="110" t="s">
        <v>0</v>
      </c>
      <c r="X861" s="109">
        <f t="shared" si="59"/>
        <v>0</v>
      </c>
      <c r="Y861" s="89" t="s">
        <v>0</v>
      </c>
      <c r="Z861" s="89" t="s">
        <v>0</v>
      </c>
      <c r="AA861" s="89" t="s">
        <v>0</v>
      </c>
      <c r="AB861" s="91" t="s">
        <v>0</v>
      </c>
      <c r="AC861" s="110" t="s">
        <v>0</v>
      </c>
      <c r="AD861" s="110" t="s">
        <v>0</v>
      </c>
      <c r="AE861" s="110" t="s">
        <v>0</v>
      </c>
      <c r="AF861" s="155">
        <f t="shared" si="60"/>
        <v>0</v>
      </c>
      <c r="AG861" s="92"/>
      <c r="AH861" s="111">
        <v>30000</v>
      </c>
      <c r="AI861" s="111">
        <v>0</v>
      </c>
      <c r="AJ861" s="111">
        <v>0</v>
      </c>
      <c r="AK861" s="111">
        <f>SUM(Tableau8[[#This Row],[Terrain
(a)]:[Construction
(b)]])</f>
        <v>0</v>
      </c>
      <c r="AL861" s="95"/>
      <c r="AM861" s="147" t="s">
        <v>1727</v>
      </c>
      <c r="AN861" s="157" t="s">
        <v>421</v>
      </c>
      <c r="AO861" s="97">
        <v>41912</v>
      </c>
      <c r="AP861" s="158" t="s">
        <v>0</v>
      </c>
      <c r="AQ861" s="113" t="s">
        <v>0</v>
      </c>
      <c r="AR861" s="100"/>
      <c r="AS861" s="101"/>
      <c r="AT861" s="102"/>
      <c r="AU861" s="103"/>
      <c r="AV861" s="104"/>
      <c r="AW861" s="105"/>
      <c r="AX861" s="106"/>
      <c r="AY861" s="106"/>
      <c r="AZ861" s="106"/>
      <c r="BA861" s="106"/>
      <c r="BB861" s="103"/>
      <c r="BC861" s="106"/>
      <c r="BD861" s="106"/>
      <c r="BE861" s="106"/>
      <c r="BF861" s="106"/>
      <c r="BG861" s="106"/>
      <c r="BH861" s="106"/>
      <c r="BI861" s="106"/>
    </row>
    <row r="862" spans="1:61" ht="13.5" hidden="1" thickBot="1" x14ac:dyDescent="0.25">
      <c r="A862" s="82"/>
      <c r="B862" s="83"/>
      <c r="C862" s="153" t="s">
        <v>1760</v>
      </c>
      <c r="D862" s="153" t="s">
        <v>71</v>
      </c>
      <c r="E862" s="85" t="s">
        <v>1761</v>
      </c>
      <c r="F862" s="85" t="s">
        <v>1776</v>
      </c>
      <c r="G862" s="86" t="s">
        <v>1777</v>
      </c>
      <c r="H862" s="153" t="s">
        <v>218</v>
      </c>
      <c r="I862" s="157" t="s">
        <v>219</v>
      </c>
      <c r="J862" s="113">
        <v>7</v>
      </c>
      <c r="K862" s="154" t="s">
        <v>0</v>
      </c>
      <c r="L862" s="88"/>
      <c r="M862" s="110" t="s">
        <v>0</v>
      </c>
      <c r="N862" s="110" t="s">
        <v>0</v>
      </c>
      <c r="O862" s="110" t="s">
        <v>0</v>
      </c>
      <c r="P862" s="110" t="s">
        <v>0</v>
      </c>
      <c r="Q862" s="110" t="s">
        <v>0</v>
      </c>
      <c r="R862" s="108">
        <f>SUM(Tableau8[[#This Row],[Indicative
     /PPE]:[Autre]])</f>
        <v>0</v>
      </c>
      <c r="S862" s="110" t="s">
        <v>0</v>
      </c>
      <c r="T862" s="110" t="s">
        <v>0</v>
      </c>
      <c r="U862" s="110" t="s">
        <v>0</v>
      </c>
      <c r="V862" s="110" t="s">
        <v>0</v>
      </c>
      <c r="W862" s="110" t="s">
        <v>0</v>
      </c>
      <c r="X862" s="109">
        <f t="shared" si="59"/>
        <v>0</v>
      </c>
      <c r="Y862" s="89" t="s">
        <v>0</v>
      </c>
      <c r="Z862" s="89" t="s">
        <v>0</v>
      </c>
      <c r="AA862" s="89" t="s">
        <v>0</v>
      </c>
      <c r="AB862" s="91" t="s">
        <v>0</v>
      </c>
      <c r="AC862" s="110" t="s">
        <v>0</v>
      </c>
      <c r="AD862" s="110" t="s">
        <v>0</v>
      </c>
      <c r="AE862" s="110" t="s">
        <v>0</v>
      </c>
      <c r="AF862" s="155">
        <f t="shared" si="60"/>
        <v>0</v>
      </c>
      <c r="AG862" s="92"/>
      <c r="AH862" s="111">
        <v>30000</v>
      </c>
      <c r="AI862" s="111">
        <v>0</v>
      </c>
      <c r="AJ862" s="111">
        <v>0</v>
      </c>
      <c r="AK862" s="111">
        <f>SUM(Tableau8[[#This Row],[Terrain
(a)]:[Construction
(b)]])</f>
        <v>0</v>
      </c>
      <c r="AL862" s="95"/>
      <c r="AM862" s="147" t="s">
        <v>1741</v>
      </c>
      <c r="AN862" s="157" t="s">
        <v>421</v>
      </c>
      <c r="AO862" s="97">
        <v>41820</v>
      </c>
      <c r="AP862" s="158" t="s">
        <v>0</v>
      </c>
      <c r="AQ862" s="113" t="s">
        <v>0</v>
      </c>
      <c r="AR862" s="100"/>
      <c r="AS862" s="101"/>
      <c r="AT862" s="102"/>
      <c r="AU862" s="103"/>
      <c r="AV862" s="104"/>
      <c r="AW862" s="105"/>
      <c r="AX862" s="106"/>
      <c r="AY862" s="106"/>
      <c r="AZ862" s="106"/>
      <c r="BA862" s="106"/>
      <c r="BB862" s="103"/>
      <c r="BC862" s="106"/>
      <c r="BD862" s="106"/>
      <c r="BE862" s="106"/>
      <c r="BF862" s="106"/>
      <c r="BG862" s="106"/>
      <c r="BH862" s="106"/>
      <c r="BI862" s="106"/>
    </row>
    <row r="863" spans="1:61" ht="13.5" hidden="1" thickBot="1" x14ac:dyDescent="0.25">
      <c r="A863" s="82"/>
      <c r="B863" s="83"/>
      <c r="C863" s="153" t="s">
        <v>1760</v>
      </c>
      <c r="D863" s="153" t="s">
        <v>71</v>
      </c>
      <c r="E863" s="85" t="s">
        <v>1761</v>
      </c>
      <c r="F863" s="85" t="s">
        <v>1778</v>
      </c>
      <c r="G863" s="86" t="s">
        <v>1779</v>
      </c>
      <c r="H863" s="153" t="s">
        <v>218</v>
      </c>
      <c r="I863" s="157" t="s">
        <v>219</v>
      </c>
      <c r="J863" s="113">
        <v>8</v>
      </c>
      <c r="K863" s="154" t="s">
        <v>0</v>
      </c>
      <c r="L863" s="88"/>
      <c r="M863" s="110" t="s">
        <v>0</v>
      </c>
      <c r="N863" s="110" t="s">
        <v>0</v>
      </c>
      <c r="O863" s="110" t="s">
        <v>0</v>
      </c>
      <c r="P863" s="110" t="s">
        <v>0</v>
      </c>
      <c r="Q863" s="110" t="s">
        <v>0</v>
      </c>
      <c r="R863" s="108">
        <f>SUM(Tableau8[[#This Row],[Indicative
     /PPE]:[Autre]])</f>
        <v>0</v>
      </c>
      <c r="S863" s="110" t="s">
        <v>0</v>
      </c>
      <c r="T863" s="110" t="s">
        <v>0</v>
      </c>
      <c r="U863" s="110" t="s">
        <v>0</v>
      </c>
      <c r="V863" s="110" t="s">
        <v>0</v>
      </c>
      <c r="W863" s="110" t="s">
        <v>0</v>
      </c>
      <c r="X863" s="109">
        <f t="shared" si="59"/>
        <v>0</v>
      </c>
      <c r="Y863" s="89" t="s">
        <v>0</v>
      </c>
      <c r="Z863" s="89" t="s">
        <v>0</v>
      </c>
      <c r="AA863" s="89" t="s">
        <v>0</v>
      </c>
      <c r="AB863" s="91" t="s">
        <v>0</v>
      </c>
      <c r="AC863" s="110" t="s">
        <v>0</v>
      </c>
      <c r="AD863" s="110" t="s">
        <v>0</v>
      </c>
      <c r="AE863" s="110" t="s">
        <v>0</v>
      </c>
      <c r="AF863" s="155">
        <f t="shared" si="60"/>
        <v>0</v>
      </c>
      <c r="AG863" s="92"/>
      <c r="AH863" s="111">
        <v>30000</v>
      </c>
      <c r="AI863" s="111">
        <v>0</v>
      </c>
      <c r="AJ863" s="111">
        <v>0</v>
      </c>
      <c r="AK863" s="111">
        <f>SUM(Tableau8[[#This Row],[Terrain
(a)]:[Construction
(b)]])</f>
        <v>0</v>
      </c>
      <c r="AL863" s="95"/>
      <c r="AM863" s="147" t="s">
        <v>1741</v>
      </c>
      <c r="AN863" s="157" t="s">
        <v>421</v>
      </c>
      <c r="AO863" s="97">
        <v>41820</v>
      </c>
      <c r="AP863" s="158" t="s">
        <v>0</v>
      </c>
      <c r="AQ863" s="113" t="s">
        <v>0</v>
      </c>
      <c r="AR863" s="100"/>
      <c r="AS863" s="101"/>
      <c r="AT863" s="102"/>
      <c r="AU863" s="103"/>
      <c r="AV863" s="104"/>
      <c r="AW863" s="105"/>
      <c r="AX863" s="106"/>
      <c r="AY863" s="106"/>
      <c r="AZ863" s="106"/>
      <c r="BA863" s="106"/>
      <c r="BB863" s="103"/>
      <c r="BC863" s="106"/>
      <c r="BD863" s="106"/>
      <c r="BE863" s="106"/>
      <c r="BF863" s="106"/>
      <c r="BG863" s="106"/>
      <c r="BH863" s="106"/>
      <c r="BI863" s="106"/>
    </row>
    <row r="864" spans="1:61" ht="13.5" hidden="1" thickBot="1" x14ac:dyDescent="0.25">
      <c r="A864" s="82"/>
      <c r="B864" s="83"/>
      <c r="C864" s="153" t="s">
        <v>1760</v>
      </c>
      <c r="D864" s="153" t="s">
        <v>71</v>
      </c>
      <c r="E864" s="85" t="s">
        <v>1761</v>
      </c>
      <c r="F864" s="85" t="s">
        <v>1780</v>
      </c>
      <c r="G864" s="86" t="s">
        <v>1781</v>
      </c>
      <c r="H864" s="153" t="s">
        <v>218</v>
      </c>
      <c r="I864" s="157" t="s">
        <v>219</v>
      </c>
      <c r="J864" s="113">
        <v>9</v>
      </c>
      <c r="K864" s="154" t="s">
        <v>0</v>
      </c>
      <c r="L864" s="88"/>
      <c r="M864" s="110" t="s">
        <v>0</v>
      </c>
      <c r="N864" s="110" t="s">
        <v>0</v>
      </c>
      <c r="O864" s="110" t="s">
        <v>0</v>
      </c>
      <c r="P864" s="110" t="s">
        <v>0</v>
      </c>
      <c r="Q864" s="110" t="s">
        <v>0</v>
      </c>
      <c r="R864" s="108">
        <f>SUM(Tableau8[[#This Row],[Indicative
     /PPE]:[Autre]])</f>
        <v>0</v>
      </c>
      <c r="S864" s="110" t="s">
        <v>0</v>
      </c>
      <c r="T864" s="110" t="s">
        <v>0</v>
      </c>
      <c r="U864" s="110" t="s">
        <v>0</v>
      </c>
      <c r="V864" s="110" t="s">
        <v>0</v>
      </c>
      <c r="W864" s="110" t="s">
        <v>0</v>
      </c>
      <c r="X864" s="109">
        <f t="shared" si="59"/>
        <v>0</v>
      </c>
      <c r="Y864" s="89" t="s">
        <v>0</v>
      </c>
      <c r="Z864" s="89" t="s">
        <v>0</v>
      </c>
      <c r="AA864" s="89" t="s">
        <v>0</v>
      </c>
      <c r="AB864" s="91" t="s">
        <v>0</v>
      </c>
      <c r="AC864" s="110" t="s">
        <v>0</v>
      </c>
      <c r="AD864" s="110" t="s">
        <v>0</v>
      </c>
      <c r="AE864" s="110" t="s">
        <v>0</v>
      </c>
      <c r="AF864" s="155">
        <f t="shared" si="60"/>
        <v>0</v>
      </c>
      <c r="AG864" s="92"/>
      <c r="AH864" s="111">
        <v>30000</v>
      </c>
      <c r="AI864" s="111">
        <v>0</v>
      </c>
      <c r="AJ864" s="111">
        <v>0</v>
      </c>
      <c r="AK864" s="111">
        <f>SUM(Tableau8[[#This Row],[Terrain
(a)]:[Construction
(b)]])</f>
        <v>0</v>
      </c>
      <c r="AL864" s="95"/>
      <c r="AM864" s="147" t="s">
        <v>1782</v>
      </c>
      <c r="AN864" s="157" t="s">
        <v>421</v>
      </c>
      <c r="AO864" s="97">
        <v>41820</v>
      </c>
      <c r="AP864" s="158" t="s">
        <v>0</v>
      </c>
      <c r="AQ864" s="113" t="s">
        <v>0</v>
      </c>
      <c r="AR864" s="100"/>
      <c r="AS864" s="101"/>
      <c r="AT864" s="102"/>
      <c r="AU864" s="103"/>
      <c r="AV864" s="104"/>
      <c r="AW864" s="105"/>
      <c r="AX864" s="106"/>
      <c r="AY864" s="106"/>
      <c r="AZ864" s="106"/>
      <c r="BA864" s="106"/>
      <c r="BB864" s="103"/>
      <c r="BC864" s="106"/>
      <c r="BD864" s="106"/>
      <c r="BE864" s="106"/>
      <c r="BF864" s="106"/>
      <c r="BG864" s="106"/>
      <c r="BH864" s="106"/>
      <c r="BI864" s="106"/>
    </row>
    <row r="865" spans="1:61" ht="13.5" hidden="1" thickBot="1" x14ac:dyDescent="0.25">
      <c r="A865" s="82"/>
      <c r="B865" s="83"/>
      <c r="C865" s="153" t="s">
        <v>1760</v>
      </c>
      <c r="D865" s="153" t="s">
        <v>71</v>
      </c>
      <c r="E865" s="85" t="s">
        <v>1761</v>
      </c>
      <c r="F865" s="85" t="s">
        <v>1783</v>
      </c>
      <c r="G865" s="86" t="s">
        <v>1784</v>
      </c>
      <c r="H865" s="153" t="s">
        <v>218</v>
      </c>
      <c r="I865" s="157" t="s">
        <v>219</v>
      </c>
      <c r="J865" s="113">
        <v>10</v>
      </c>
      <c r="K865" s="154" t="s">
        <v>0</v>
      </c>
      <c r="L865" s="88"/>
      <c r="M865" s="110" t="s">
        <v>0</v>
      </c>
      <c r="N865" s="110" t="s">
        <v>0</v>
      </c>
      <c r="O865" s="110" t="s">
        <v>0</v>
      </c>
      <c r="P865" s="110" t="s">
        <v>0</v>
      </c>
      <c r="Q865" s="110" t="s">
        <v>0</v>
      </c>
      <c r="R865" s="108">
        <f>SUM(Tableau8[[#This Row],[Indicative
     /PPE]:[Autre]])</f>
        <v>0</v>
      </c>
      <c r="S865" s="110" t="s">
        <v>0</v>
      </c>
      <c r="T865" s="110" t="s">
        <v>0</v>
      </c>
      <c r="U865" s="110" t="s">
        <v>0</v>
      </c>
      <c r="V865" s="110" t="s">
        <v>0</v>
      </c>
      <c r="W865" s="110" t="s">
        <v>0</v>
      </c>
      <c r="X865" s="109">
        <f t="shared" si="59"/>
        <v>0</v>
      </c>
      <c r="Y865" s="89" t="s">
        <v>0</v>
      </c>
      <c r="Z865" s="89" t="s">
        <v>0</v>
      </c>
      <c r="AA865" s="89" t="s">
        <v>0</v>
      </c>
      <c r="AB865" s="91" t="s">
        <v>0</v>
      </c>
      <c r="AC865" s="110" t="s">
        <v>0</v>
      </c>
      <c r="AD865" s="110" t="s">
        <v>0</v>
      </c>
      <c r="AE865" s="110" t="s">
        <v>0</v>
      </c>
      <c r="AF865" s="155">
        <f t="shared" si="60"/>
        <v>0</v>
      </c>
      <c r="AG865" s="92"/>
      <c r="AH865" s="111">
        <v>30000</v>
      </c>
      <c r="AI865" s="111">
        <v>0</v>
      </c>
      <c r="AJ865" s="111">
        <v>0</v>
      </c>
      <c r="AK865" s="111">
        <f>SUM(Tableau8[[#This Row],[Terrain
(a)]:[Construction
(b)]])</f>
        <v>0</v>
      </c>
      <c r="AL865" s="95"/>
      <c r="AM865" s="147" t="s">
        <v>1782</v>
      </c>
      <c r="AN865" s="157" t="s">
        <v>421</v>
      </c>
      <c r="AO865" s="97">
        <v>41820</v>
      </c>
      <c r="AP865" s="158" t="s">
        <v>0</v>
      </c>
      <c r="AQ865" s="113" t="s">
        <v>0</v>
      </c>
      <c r="AR865" s="100"/>
      <c r="AS865" s="101"/>
      <c r="AT865" s="102"/>
      <c r="AU865" s="103"/>
      <c r="AV865" s="104"/>
      <c r="AW865" s="105"/>
      <c r="AX865" s="106"/>
      <c r="AY865" s="106"/>
      <c r="AZ865" s="106"/>
      <c r="BA865" s="106"/>
      <c r="BB865" s="103"/>
      <c r="BC865" s="106"/>
      <c r="BD865" s="106"/>
      <c r="BE865" s="106"/>
      <c r="BF865" s="106"/>
      <c r="BG865" s="106"/>
      <c r="BH865" s="106"/>
      <c r="BI865" s="106"/>
    </row>
    <row r="866" spans="1:61" ht="13.5" hidden="1" thickBot="1" x14ac:dyDescent="0.25">
      <c r="A866" s="82"/>
      <c r="B866" s="83"/>
      <c r="C866" s="153" t="s">
        <v>1760</v>
      </c>
      <c r="D866" s="153" t="s">
        <v>71</v>
      </c>
      <c r="E866" s="85" t="s">
        <v>1761</v>
      </c>
      <c r="F866" s="85" t="s">
        <v>1785</v>
      </c>
      <c r="G866" s="86" t="s">
        <v>1786</v>
      </c>
      <c r="H866" s="153" t="s">
        <v>218</v>
      </c>
      <c r="I866" s="157" t="s">
        <v>219</v>
      </c>
      <c r="J866" s="113">
        <v>11</v>
      </c>
      <c r="K866" s="154" t="s">
        <v>0</v>
      </c>
      <c r="L866" s="88"/>
      <c r="M866" s="110" t="s">
        <v>0</v>
      </c>
      <c r="N866" s="110" t="s">
        <v>0</v>
      </c>
      <c r="O866" s="110" t="s">
        <v>0</v>
      </c>
      <c r="P866" s="110" t="s">
        <v>0</v>
      </c>
      <c r="Q866" s="110" t="s">
        <v>0</v>
      </c>
      <c r="R866" s="108">
        <f>SUM(Tableau8[[#This Row],[Indicative
     /PPE]:[Autre]])</f>
        <v>0</v>
      </c>
      <c r="S866" s="110" t="s">
        <v>0</v>
      </c>
      <c r="T866" s="110" t="s">
        <v>0</v>
      </c>
      <c r="U866" s="110" t="s">
        <v>0</v>
      </c>
      <c r="V866" s="110" t="s">
        <v>0</v>
      </c>
      <c r="W866" s="110" t="s">
        <v>0</v>
      </c>
      <c r="X866" s="109">
        <f t="shared" si="59"/>
        <v>0</v>
      </c>
      <c r="Y866" s="89" t="s">
        <v>0</v>
      </c>
      <c r="Z866" s="89" t="s">
        <v>0</v>
      </c>
      <c r="AA866" s="89" t="s">
        <v>0</v>
      </c>
      <c r="AB866" s="91" t="s">
        <v>0</v>
      </c>
      <c r="AC866" s="110" t="s">
        <v>0</v>
      </c>
      <c r="AD866" s="110" t="s">
        <v>0</v>
      </c>
      <c r="AE866" s="110" t="s">
        <v>0</v>
      </c>
      <c r="AF866" s="155">
        <f t="shared" si="60"/>
        <v>0</v>
      </c>
      <c r="AG866" s="92"/>
      <c r="AH866" s="111">
        <v>30000</v>
      </c>
      <c r="AI866" s="111">
        <v>0</v>
      </c>
      <c r="AJ866" s="111">
        <v>0</v>
      </c>
      <c r="AK866" s="111">
        <f>SUM(Tableau8[[#This Row],[Terrain
(a)]:[Construction
(b)]])</f>
        <v>0</v>
      </c>
      <c r="AL866" s="95"/>
      <c r="AM866" s="147" t="s">
        <v>1767</v>
      </c>
      <c r="AN866" s="157" t="s">
        <v>421</v>
      </c>
      <c r="AO866" s="97">
        <v>41757</v>
      </c>
      <c r="AP866" s="158" t="s">
        <v>0</v>
      </c>
      <c r="AQ866" s="113" t="s">
        <v>0</v>
      </c>
      <c r="AR866" s="100"/>
      <c r="AS866" s="101"/>
      <c r="AT866" s="102"/>
      <c r="AU866" s="103"/>
      <c r="AV866" s="104"/>
      <c r="AW866" s="105"/>
      <c r="AX866" s="106"/>
      <c r="AY866" s="106"/>
      <c r="AZ866" s="106"/>
      <c r="BA866" s="106"/>
      <c r="BB866" s="103"/>
      <c r="BC866" s="106"/>
      <c r="BD866" s="106"/>
      <c r="BE866" s="106"/>
      <c r="BF866" s="106"/>
      <c r="BG866" s="106"/>
      <c r="BH866" s="106"/>
      <c r="BI866" s="106"/>
    </row>
    <row r="867" spans="1:61" ht="13.5" hidden="1" thickBot="1" x14ac:dyDescent="0.25">
      <c r="A867" s="82"/>
      <c r="B867" s="83"/>
      <c r="C867" s="153" t="s">
        <v>1760</v>
      </c>
      <c r="D867" s="153" t="s">
        <v>71</v>
      </c>
      <c r="E867" s="85" t="s">
        <v>1761</v>
      </c>
      <c r="F867" s="85" t="s">
        <v>1787</v>
      </c>
      <c r="G867" s="86" t="s">
        <v>1788</v>
      </c>
      <c r="H867" s="153" t="s">
        <v>218</v>
      </c>
      <c r="I867" s="157" t="s">
        <v>219</v>
      </c>
      <c r="J867" s="113">
        <v>12</v>
      </c>
      <c r="K867" s="154" t="s">
        <v>0</v>
      </c>
      <c r="L867" s="88"/>
      <c r="M867" s="110" t="s">
        <v>0</v>
      </c>
      <c r="N867" s="110" t="s">
        <v>0</v>
      </c>
      <c r="O867" s="110" t="s">
        <v>0</v>
      </c>
      <c r="P867" s="110" t="s">
        <v>0</v>
      </c>
      <c r="Q867" s="110" t="s">
        <v>0</v>
      </c>
      <c r="R867" s="108">
        <f>SUM(Tableau8[[#This Row],[Indicative
     /PPE]:[Autre]])</f>
        <v>0</v>
      </c>
      <c r="S867" s="110" t="s">
        <v>0</v>
      </c>
      <c r="T867" s="110" t="s">
        <v>0</v>
      </c>
      <c r="U867" s="110" t="s">
        <v>0</v>
      </c>
      <c r="V867" s="110" t="s">
        <v>0</v>
      </c>
      <c r="W867" s="110" t="s">
        <v>0</v>
      </c>
      <c r="X867" s="109">
        <f t="shared" si="59"/>
        <v>0</v>
      </c>
      <c r="Y867" s="89" t="s">
        <v>0</v>
      </c>
      <c r="Z867" s="89" t="s">
        <v>0</v>
      </c>
      <c r="AA867" s="89" t="s">
        <v>0</v>
      </c>
      <c r="AB867" s="91" t="s">
        <v>0</v>
      </c>
      <c r="AC867" s="110" t="s">
        <v>0</v>
      </c>
      <c r="AD867" s="110" t="s">
        <v>0</v>
      </c>
      <c r="AE867" s="110" t="s">
        <v>0</v>
      </c>
      <c r="AF867" s="155">
        <f t="shared" si="60"/>
        <v>0</v>
      </c>
      <c r="AG867" s="92"/>
      <c r="AH867" s="111">
        <v>30000</v>
      </c>
      <c r="AI867" s="111">
        <v>0</v>
      </c>
      <c r="AJ867" s="111">
        <v>0</v>
      </c>
      <c r="AK867" s="111">
        <f>SUM(Tableau8[[#This Row],[Terrain
(a)]:[Construction
(b)]])</f>
        <v>0</v>
      </c>
      <c r="AL867" s="95"/>
      <c r="AM867" s="147" t="s">
        <v>1789</v>
      </c>
      <c r="AN867" s="157" t="s">
        <v>421</v>
      </c>
      <c r="AO867" s="97">
        <v>41670</v>
      </c>
      <c r="AP867" s="158" t="s">
        <v>0</v>
      </c>
      <c r="AQ867" s="113" t="s">
        <v>0</v>
      </c>
      <c r="AR867" s="100"/>
      <c r="AS867" s="101"/>
      <c r="AT867" s="102"/>
      <c r="AU867" s="103"/>
      <c r="AV867" s="104"/>
      <c r="AW867" s="105"/>
      <c r="AX867" s="106"/>
      <c r="AY867" s="106"/>
      <c r="AZ867" s="106"/>
      <c r="BA867" s="106"/>
      <c r="BB867" s="103"/>
      <c r="BC867" s="106"/>
      <c r="BD867" s="106"/>
      <c r="BE867" s="106"/>
      <c r="BF867" s="106"/>
      <c r="BG867" s="106"/>
      <c r="BH867" s="106"/>
      <c r="BI867" s="106"/>
    </row>
    <row r="868" spans="1:61" ht="13.5" hidden="1" thickBot="1" x14ac:dyDescent="0.25">
      <c r="A868" s="82"/>
      <c r="B868" s="83"/>
      <c r="C868" s="153" t="s">
        <v>1760</v>
      </c>
      <c r="D868" s="153" t="s">
        <v>71</v>
      </c>
      <c r="E868" s="85" t="s">
        <v>1761</v>
      </c>
      <c r="F868" s="85" t="s">
        <v>1790</v>
      </c>
      <c r="G868" s="86" t="s">
        <v>1791</v>
      </c>
      <c r="H868" s="153" t="s">
        <v>218</v>
      </c>
      <c r="I868" s="157" t="s">
        <v>219</v>
      </c>
      <c r="J868" s="113">
        <v>13</v>
      </c>
      <c r="K868" s="154" t="s">
        <v>0</v>
      </c>
      <c r="L868" s="88"/>
      <c r="M868" s="110" t="s">
        <v>0</v>
      </c>
      <c r="N868" s="110" t="s">
        <v>0</v>
      </c>
      <c r="O868" s="110" t="s">
        <v>0</v>
      </c>
      <c r="P868" s="110" t="s">
        <v>0</v>
      </c>
      <c r="Q868" s="110" t="s">
        <v>0</v>
      </c>
      <c r="R868" s="108">
        <f>SUM(Tableau8[[#This Row],[Indicative
     /PPE]:[Autre]])</f>
        <v>0</v>
      </c>
      <c r="S868" s="110" t="s">
        <v>0</v>
      </c>
      <c r="T868" s="110" t="s">
        <v>0</v>
      </c>
      <c r="U868" s="110" t="s">
        <v>0</v>
      </c>
      <c r="V868" s="110" t="s">
        <v>0</v>
      </c>
      <c r="W868" s="110" t="s">
        <v>0</v>
      </c>
      <c r="X868" s="109">
        <f t="shared" si="59"/>
        <v>0</v>
      </c>
      <c r="Y868" s="89" t="s">
        <v>0</v>
      </c>
      <c r="Z868" s="89" t="s">
        <v>0</v>
      </c>
      <c r="AA868" s="89" t="s">
        <v>0</v>
      </c>
      <c r="AB868" s="91" t="s">
        <v>0</v>
      </c>
      <c r="AC868" s="110" t="s">
        <v>0</v>
      </c>
      <c r="AD868" s="110" t="s">
        <v>0</v>
      </c>
      <c r="AE868" s="110" t="s">
        <v>0</v>
      </c>
      <c r="AF868" s="155">
        <f t="shared" si="60"/>
        <v>0</v>
      </c>
      <c r="AG868" s="92"/>
      <c r="AH868" s="111">
        <v>30000</v>
      </c>
      <c r="AI868" s="111">
        <v>0</v>
      </c>
      <c r="AJ868" s="111">
        <v>0</v>
      </c>
      <c r="AK868" s="111">
        <f>SUM(Tableau8[[#This Row],[Terrain
(a)]:[Construction
(b)]])</f>
        <v>0</v>
      </c>
      <c r="AL868" s="95"/>
      <c r="AM868" s="147" t="s">
        <v>1789</v>
      </c>
      <c r="AN868" s="157" t="s">
        <v>421</v>
      </c>
      <c r="AO868" s="97">
        <v>41670</v>
      </c>
      <c r="AP868" s="158" t="s">
        <v>0</v>
      </c>
      <c r="AQ868" s="113" t="s">
        <v>0</v>
      </c>
      <c r="AR868" s="100"/>
      <c r="AS868" s="101"/>
      <c r="AT868" s="102"/>
      <c r="AU868" s="103"/>
      <c r="AV868" s="104"/>
      <c r="AW868" s="105"/>
      <c r="AX868" s="106"/>
      <c r="AY868" s="106"/>
      <c r="AZ868" s="106"/>
      <c r="BA868" s="106"/>
      <c r="BB868" s="103"/>
      <c r="BC868" s="106"/>
      <c r="BD868" s="106"/>
      <c r="BE868" s="106"/>
      <c r="BF868" s="106"/>
      <c r="BG868" s="106"/>
      <c r="BH868" s="106"/>
      <c r="BI868" s="106"/>
    </row>
    <row r="869" spans="1:61" ht="13.5" hidden="1" thickBot="1" x14ac:dyDescent="0.25">
      <c r="A869" s="82"/>
      <c r="B869" s="83"/>
      <c r="C869" s="153" t="s">
        <v>1760</v>
      </c>
      <c r="D869" s="153" t="s">
        <v>71</v>
      </c>
      <c r="E869" s="85" t="s">
        <v>1761</v>
      </c>
      <c r="F869" s="85" t="s">
        <v>1792</v>
      </c>
      <c r="G869" s="86" t="s">
        <v>1793</v>
      </c>
      <c r="H869" s="153" t="s">
        <v>218</v>
      </c>
      <c r="I869" s="157" t="s">
        <v>219</v>
      </c>
      <c r="J869" s="113">
        <v>14</v>
      </c>
      <c r="K869" s="154" t="s">
        <v>0</v>
      </c>
      <c r="L869" s="88"/>
      <c r="M869" s="110" t="s">
        <v>0</v>
      </c>
      <c r="N869" s="110" t="s">
        <v>0</v>
      </c>
      <c r="O869" s="110" t="s">
        <v>0</v>
      </c>
      <c r="P869" s="110" t="s">
        <v>0</v>
      </c>
      <c r="Q869" s="110" t="s">
        <v>0</v>
      </c>
      <c r="R869" s="108">
        <f>SUM(Tableau8[[#This Row],[Indicative
     /PPE]:[Autre]])</f>
        <v>0</v>
      </c>
      <c r="S869" s="110" t="s">
        <v>0</v>
      </c>
      <c r="T869" s="110" t="s">
        <v>0</v>
      </c>
      <c r="U869" s="110" t="s">
        <v>0</v>
      </c>
      <c r="V869" s="110" t="s">
        <v>0</v>
      </c>
      <c r="W869" s="110" t="s">
        <v>0</v>
      </c>
      <c r="X869" s="109">
        <f t="shared" si="59"/>
        <v>0</v>
      </c>
      <c r="Y869" s="89" t="s">
        <v>0</v>
      </c>
      <c r="Z869" s="89" t="s">
        <v>0</v>
      </c>
      <c r="AA869" s="89" t="s">
        <v>0</v>
      </c>
      <c r="AB869" s="91" t="s">
        <v>0</v>
      </c>
      <c r="AC869" s="110" t="s">
        <v>0</v>
      </c>
      <c r="AD869" s="110" t="s">
        <v>0</v>
      </c>
      <c r="AE869" s="110" t="s">
        <v>0</v>
      </c>
      <c r="AF869" s="155">
        <f t="shared" si="60"/>
        <v>0</v>
      </c>
      <c r="AG869" s="92"/>
      <c r="AH869" s="111">
        <v>30000</v>
      </c>
      <c r="AI869" s="111">
        <v>0</v>
      </c>
      <c r="AJ869" s="111">
        <v>0</v>
      </c>
      <c r="AK869" s="111">
        <f>SUM(Tableau8[[#This Row],[Terrain
(a)]:[Construction
(b)]])</f>
        <v>0</v>
      </c>
      <c r="AL869" s="95"/>
      <c r="AM869" s="147" t="s">
        <v>1794</v>
      </c>
      <c r="AN869" s="157" t="s">
        <v>421</v>
      </c>
      <c r="AO869" s="97">
        <v>41912</v>
      </c>
      <c r="AP869" s="158" t="s">
        <v>0</v>
      </c>
      <c r="AQ869" s="113" t="s">
        <v>0</v>
      </c>
      <c r="AR869" s="100"/>
      <c r="AS869" s="101"/>
      <c r="AT869" s="102"/>
      <c r="AU869" s="103"/>
      <c r="AV869" s="104"/>
      <c r="AW869" s="105"/>
      <c r="AX869" s="106"/>
      <c r="AY869" s="106"/>
      <c r="AZ869" s="106"/>
      <c r="BA869" s="106"/>
      <c r="BB869" s="103"/>
      <c r="BC869" s="106"/>
      <c r="BD869" s="106"/>
      <c r="BE869" s="106"/>
      <c r="BF869" s="106"/>
      <c r="BG869" s="106"/>
      <c r="BH869" s="106"/>
      <c r="BI869" s="106"/>
    </row>
    <row r="870" spans="1:61" ht="13.5" hidden="1" thickBot="1" x14ac:dyDescent="0.25">
      <c r="A870" s="82"/>
      <c r="B870" s="83"/>
      <c r="C870" s="153" t="s">
        <v>1760</v>
      </c>
      <c r="D870" s="153" t="s">
        <v>71</v>
      </c>
      <c r="E870" s="85" t="s">
        <v>1761</v>
      </c>
      <c r="F870" s="85" t="s">
        <v>1795</v>
      </c>
      <c r="G870" s="86" t="s">
        <v>1796</v>
      </c>
      <c r="H870" s="153" t="s">
        <v>218</v>
      </c>
      <c r="I870" s="157" t="s">
        <v>219</v>
      </c>
      <c r="J870" s="113">
        <v>15</v>
      </c>
      <c r="K870" s="154" t="s">
        <v>0</v>
      </c>
      <c r="L870" s="88"/>
      <c r="M870" s="110" t="s">
        <v>0</v>
      </c>
      <c r="N870" s="110" t="s">
        <v>0</v>
      </c>
      <c r="O870" s="110" t="s">
        <v>0</v>
      </c>
      <c r="P870" s="110" t="s">
        <v>0</v>
      </c>
      <c r="Q870" s="110" t="s">
        <v>0</v>
      </c>
      <c r="R870" s="108">
        <f>SUM(Tableau8[[#This Row],[Indicative
     /PPE]:[Autre]])</f>
        <v>0</v>
      </c>
      <c r="S870" s="110" t="s">
        <v>0</v>
      </c>
      <c r="T870" s="110" t="s">
        <v>0</v>
      </c>
      <c r="U870" s="110" t="s">
        <v>0</v>
      </c>
      <c r="V870" s="110" t="s">
        <v>0</v>
      </c>
      <c r="W870" s="110" t="s">
        <v>0</v>
      </c>
      <c r="X870" s="109">
        <f t="shared" si="59"/>
        <v>0</v>
      </c>
      <c r="Y870" s="89" t="s">
        <v>0</v>
      </c>
      <c r="Z870" s="89" t="s">
        <v>0</v>
      </c>
      <c r="AA870" s="89" t="s">
        <v>0</v>
      </c>
      <c r="AB870" s="91" t="s">
        <v>0</v>
      </c>
      <c r="AC870" s="110" t="s">
        <v>0</v>
      </c>
      <c r="AD870" s="110" t="s">
        <v>0</v>
      </c>
      <c r="AE870" s="110" t="s">
        <v>0</v>
      </c>
      <c r="AF870" s="155">
        <f t="shared" si="60"/>
        <v>0</v>
      </c>
      <c r="AG870" s="92"/>
      <c r="AH870" s="111">
        <v>30000</v>
      </c>
      <c r="AI870" s="111">
        <v>0</v>
      </c>
      <c r="AJ870" s="111">
        <v>0</v>
      </c>
      <c r="AK870" s="111">
        <f>SUM(Tableau8[[#This Row],[Terrain
(a)]:[Construction
(b)]])</f>
        <v>0</v>
      </c>
      <c r="AL870" s="95"/>
      <c r="AM870" s="147" t="s">
        <v>1797</v>
      </c>
      <c r="AN870" s="157" t="s">
        <v>421</v>
      </c>
      <c r="AO870" s="97">
        <v>41547</v>
      </c>
      <c r="AP870" s="158" t="s">
        <v>0</v>
      </c>
      <c r="AQ870" s="113" t="s">
        <v>0</v>
      </c>
      <c r="AR870" s="100"/>
      <c r="AS870" s="101"/>
      <c r="AT870" s="102"/>
      <c r="AU870" s="103"/>
      <c r="AV870" s="104"/>
      <c r="AW870" s="105"/>
      <c r="AX870" s="106"/>
      <c r="AY870" s="106"/>
      <c r="AZ870" s="106"/>
      <c r="BA870" s="106"/>
      <c r="BB870" s="103"/>
      <c r="BC870" s="106"/>
      <c r="BD870" s="106"/>
      <c r="BE870" s="106"/>
      <c r="BF870" s="106"/>
      <c r="BG870" s="106"/>
      <c r="BH870" s="106"/>
      <c r="BI870" s="106"/>
    </row>
    <row r="871" spans="1:61" ht="13.5" hidden="1" thickBot="1" x14ac:dyDescent="0.25">
      <c r="A871" s="82"/>
      <c r="B871" s="83"/>
      <c r="C871" s="153" t="s">
        <v>1760</v>
      </c>
      <c r="D871" s="153" t="s">
        <v>71</v>
      </c>
      <c r="E871" s="85" t="s">
        <v>1761</v>
      </c>
      <c r="F871" s="85" t="s">
        <v>1798</v>
      </c>
      <c r="G871" s="86" t="s">
        <v>1799</v>
      </c>
      <c r="H871" s="153" t="s">
        <v>218</v>
      </c>
      <c r="I871" s="157" t="s">
        <v>219</v>
      </c>
      <c r="J871" s="113">
        <v>16</v>
      </c>
      <c r="K871" s="154" t="s">
        <v>0</v>
      </c>
      <c r="L871" s="88"/>
      <c r="M871" s="110" t="s">
        <v>0</v>
      </c>
      <c r="N871" s="110" t="s">
        <v>0</v>
      </c>
      <c r="O871" s="110" t="s">
        <v>0</v>
      </c>
      <c r="P871" s="110" t="s">
        <v>0</v>
      </c>
      <c r="Q871" s="110" t="s">
        <v>0</v>
      </c>
      <c r="R871" s="108">
        <f>SUM(Tableau8[[#This Row],[Indicative
     /PPE]:[Autre]])</f>
        <v>0</v>
      </c>
      <c r="S871" s="110" t="s">
        <v>0</v>
      </c>
      <c r="T871" s="110" t="s">
        <v>0</v>
      </c>
      <c r="U871" s="110" t="s">
        <v>0</v>
      </c>
      <c r="V871" s="110" t="s">
        <v>0</v>
      </c>
      <c r="W871" s="110" t="s">
        <v>0</v>
      </c>
      <c r="X871" s="109">
        <f t="shared" si="59"/>
        <v>0</v>
      </c>
      <c r="Y871" s="89" t="s">
        <v>0</v>
      </c>
      <c r="Z871" s="89" t="s">
        <v>0</v>
      </c>
      <c r="AA871" s="89" t="s">
        <v>0</v>
      </c>
      <c r="AB871" s="91" t="s">
        <v>0</v>
      </c>
      <c r="AC871" s="110" t="s">
        <v>0</v>
      </c>
      <c r="AD871" s="110" t="s">
        <v>0</v>
      </c>
      <c r="AE871" s="110" t="s">
        <v>0</v>
      </c>
      <c r="AF871" s="155">
        <f t="shared" si="60"/>
        <v>0</v>
      </c>
      <c r="AG871" s="92"/>
      <c r="AH871" s="111">
        <v>30000</v>
      </c>
      <c r="AI871" s="111">
        <v>0</v>
      </c>
      <c r="AJ871" s="111">
        <v>0</v>
      </c>
      <c r="AK871" s="111">
        <f>SUM(Tableau8[[#This Row],[Terrain
(a)]:[Construction
(b)]])</f>
        <v>0</v>
      </c>
      <c r="AL871" s="95"/>
      <c r="AM871" s="147" t="s">
        <v>1797</v>
      </c>
      <c r="AN871" s="157" t="s">
        <v>421</v>
      </c>
      <c r="AO871" s="97">
        <v>41547</v>
      </c>
      <c r="AP871" s="158" t="s">
        <v>0</v>
      </c>
      <c r="AQ871" s="113" t="s">
        <v>0</v>
      </c>
      <c r="AR871" s="100"/>
      <c r="AS871" s="101"/>
      <c r="AT871" s="102"/>
      <c r="AU871" s="103"/>
      <c r="AV871" s="104"/>
      <c r="AW871" s="105"/>
      <c r="AX871" s="106"/>
      <c r="AY871" s="106"/>
      <c r="AZ871" s="106"/>
      <c r="BA871" s="106"/>
      <c r="BB871" s="103"/>
      <c r="BC871" s="106"/>
      <c r="BD871" s="106"/>
      <c r="BE871" s="106"/>
      <c r="BF871" s="106"/>
      <c r="BG871" s="106"/>
      <c r="BH871" s="106"/>
      <c r="BI871" s="106"/>
    </row>
    <row r="872" spans="1:61" ht="13.5" hidden="1" thickBot="1" x14ac:dyDescent="0.25">
      <c r="A872" s="82"/>
      <c r="B872" s="83"/>
      <c r="C872" s="153" t="s">
        <v>1760</v>
      </c>
      <c r="D872" s="153" t="s">
        <v>71</v>
      </c>
      <c r="E872" s="85" t="s">
        <v>1761</v>
      </c>
      <c r="F872" s="85" t="s">
        <v>1800</v>
      </c>
      <c r="G872" s="86" t="s">
        <v>1801</v>
      </c>
      <c r="H872" s="153" t="s">
        <v>1525</v>
      </c>
      <c r="I872" s="157" t="s">
        <v>219</v>
      </c>
      <c r="J872" s="113">
        <v>17</v>
      </c>
      <c r="K872" s="154" t="s">
        <v>0</v>
      </c>
      <c r="L872" s="88"/>
      <c r="M872" s="110" t="s">
        <v>0</v>
      </c>
      <c r="N872" s="110" t="s">
        <v>0</v>
      </c>
      <c r="O872" s="110" t="s">
        <v>0</v>
      </c>
      <c r="P872" s="110" t="s">
        <v>0</v>
      </c>
      <c r="Q872" s="110" t="s">
        <v>0</v>
      </c>
      <c r="R872" s="108">
        <f>SUM(Tableau8[[#This Row],[Indicative
     /PPE]:[Autre]])</f>
        <v>0</v>
      </c>
      <c r="S872" s="110" t="s">
        <v>0</v>
      </c>
      <c r="T872" s="110" t="s">
        <v>0</v>
      </c>
      <c r="U872" s="110" t="s">
        <v>0</v>
      </c>
      <c r="V872" s="110" t="s">
        <v>0</v>
      </c>
      <c r="W872" s="110" t="s">
        <v>0</v>
      </c>
      <c r="X872" s="109">
        <f t="shared" si="59"/>
        <v>0</v>
      </c>
      <c r="Y872" s="89" t="s">
        <v>0</v>
      </c>
      <c r="Z872" s="89" t="s">
        <v>0</v>
      </c>
      <c r="AA872" s="89" t="s">
        <v>0</v>
      </c>
      <c r="AB872" s="91" t="s">
        <v>0</v>
      </c>
      <c r="AC872" s="110" t="s">
        <v>0</v>
      </c>
      <c r="AD872" s="110" t="s">
        <v>0</v>
      </c>
      <c r="AE872" s="110" t="s">
        <v>0</v>
      </c>
      <c r="AF872" s="155">
        <f t="shared" si="60"/>
        <v>0</v>
      </c>
      <c r="AG872" s="92"/>
      <c r="AH872" s="111">
        <v>46000</v>
      </c>
      <c r="AI872" s="111">
        <v>0</v>
      </c>
      <c r="AJ872" s="111">
        <v>0</v>
      </c>
      <c r="AK872" s="111">
        <f>SUM(Tableau8[[#This Row],[Terrain
(a)]:[Construction
(b)]])</f>
        <v>0</v>
      </c>
      <c r="AL872" s="95"/>
      <c r="AM872" s="147" t="s">
        <v>1802</v>
      </c>
      <c r="AN872" s="157" t="s">
        <v>421</v>
      </c>
      <c r="AO872" s="97">
        <v>41971</v>
      </c>
      <c r="AP872" s="158" t="s">
        <v>0</v>
      </c>
      <c r="AQ872" s="113" t="s">
        <v>0</v>
      </c>
      <c r="AR872" s="100"/>
      <c r="AS872" s="101"/>
      <c r="AT872" s="102"/>
      <c r="AU872" s="103"/>
      <c r="AV872" s="104"/>
      <c r="AW872" s="105"/>
      <c r="AX872" s="106"/>
      <c r="AY872" s="106"/>
      <c r="AZ872" s="106"/>
      <c r="BA872" s="106"/>
      <c r="BB872" s="103"/>
      <c r="BC872" s="106"/>
      <c r="BD872" s="106"/>
      <c r="BE872" s="106"/>
      <c r="BF872" s="106"/>
      <c r="BG872" s="106"/>
      <c r="BH872" s="106"/>
      <c r="BI872" s="106"/>
    </row>
    <row r="873" spans="1:61" ht="13.5" hidden="1" thickBot="1" x14ac:dyDescent="0.25">
      <c r="A873" s="82"/>
      <c r="B873" s="83"/>
      <c r="C873" s="153" t="s">
        <v>1760</v>
      </c>
      <c r="D873" s="153" t="s">
        <v>71</v>
      </c>
      <c r="E873" s="85" t="s">
        <v>1761</v>
      </c>
      <c r="F873" s="85" t="s">
        <v>1803</v>
      </c>
      <c r="G873" s="86" t="s">
        <v>1804</v>
      </c>
      <c r="H873" s="153" t="s">
        <v>1525</v>
      </c>
      <c r="I873" s="157" t="s">
        <v>219</v>
      </c>
      <c r="J873" s="113">
        <v>18</v>
      </c>
      <c r="K873" s="154" t="s">
        <v>0</v>
      </c>
      <c r="L873" s="88"/>
      <c r="M873" s="110" t="s">
        <v>0</v>
      </c>
      <c r="N873" s="110" t="s">
        <v>0</v>
      </c>
      <c r="O873" s="110" t="s">
        <v>0</v>
      </c>
      <c r="P873" s="110" t="s">
        <v>0</v>
      </c>
      <c r="Q873" s="110" t="s">
        <v>0</v>
      </c>
      <c r="R873" s="108">
        <f>SUM(Tableau8[[#This Row],[Indicative
     /PPE]:[Autre]])</f>
        <v>0</v>
      </c>
      <c r="S873" s="110" t="s">
        <v>0</v>
      </c>
      <c r="T873" s="110" t="s">
        <v>0</v>
      </c>
      <c r="U873" s="110" t="s">
        <v>0</v>
      </c>
      <c r="V873" s="110" t="s">
        <v>0</v>
      </c>
      <c r="W873" s="110" t="s">
        <v>0</v>
      </c>
      <c r="X873" s="109">
        <f t="shared" si="59"/>
        <v>0</v>
      </c>
      <c r="Y873" s="89" t="s">
        <v>0</v>
      </c>
      <c r="Z873" s="89" t="s">
        <v>0</v>
      </c>
      <c r="AA873" s="89" t="s">
        <v>0</v>
      </c>
      <c r="AB873" s="91" t="s">
        <v>0</v>
      </c>
      <c r="AC873" s="110" t="s">
        <v>0</v>
      </c>
      <c r="AD873" s="110" t="s">
        <v>0</v>
      </c>
      <c r="AE873" s="110" t="s">
        <v>0</v>
      </c>
      <c r="AF873" s="155">
        <f t="shared" si="60"/>
        <v>0</v>
      </c>
      <c r="AG873" s="92"/>
      <c r="AH873" s="111">
        <v>46000</v>
      </c>
      <c r="AI873" s="111">
        <v>0</v>
      </c>
      <c r="AJ873" s="111">
        <v>0</v>
      </c>
      <c r="AK873" s="111">
        <f>SUM(Tableau8[[#This Row],[Terrain
(a)]:[Construction
(b)]])</f>
        <v>0</v>
      </c>
      <c r="AL873" s="95"/>
      <c r="AM873" s="147" t="s">
        <v>1805</v>
      </c>
      <c r="AN873" s="157" t="s">
        <v>421</v>
      </c>
      <c r="AO873" s="97">
        <v>41547</v>
      </c>
      <c r="AP873" s="158" t="s">
        <v>0</v>
      </c>
      <c r="AQ873" s="113" t="s">
        <v>0</v>
      </c>
      <c r="AR873" s="100"/>
      <c r="AS873" s="101"/>
      <c r="AT873" s="102"/>
      <c r="AU873" s="103"/>
      <c r="AV873" s="104"/>
      <c r="AW873" s="105"/>
      <c r="AX873" s="106"/>
      <c r="AY873" s="106"/>
      <c r="AZ873" s="106"/>
      <c r="BA873" s="106"/>
      <c r="BB873" s="103"/>
      <c r="BC873" s="106"/>
      <c r="BD873" s="106"/>
      <c r="BE873" s="106"/>
      <c r="BF873" s="106"/>
      <c r="BG873" s="106"/>
      <c r="BH873" s="106"/>
      <c r="BI873" s="106"/>
    </row>
    <row r="874" spans="1:61" ht="13.5" hidden="1" thickBot="1" x14ac:dyDescent="0.25">
      <c r="A874" s="82"/>
      <c r="B874" s="83"/>
      <c r="C874" s="153" t="s">
        <v>1760</v>
      </c>
      <c r="D874" s="153" t="s">
        <v>71</v>
      </c>
      <c r="E874" s="85" t="s">
        <v>1761</v>
      </c>
      <c r="F874" s="85" t="s">
        <v>1806</v>
      </c>
      <c r="G874" s="86" t="s">
        <v>1807</v>
      </c>
      <c r="H874" s="153" t="s">
        <v>1525</v>
      </c>
      <c r="I874" s="157" t="s">
        <v>219</v>
      </c>
      <c r="J874" s="113">
        <v>19</v>
      </c>
      <c r="K874" s="154" t="s">
        <v>0</v>
      </c>
      <c r="L874" s="88"/>
      <c r="M874" s="110" t="s">
        <v>0</v>
      </c>
      <c r="N874" s="110" t="s">
        <v>0</v>
      </c>
      <c r="O874" s="110" t="s">
        <v>0</v>
      </c>
      <c r="P874" s="110" t="s">
        <v>0</v>
      </c>
      <c r="Q874" s="110" t="s">
        <v>0</v>
      </c>
      <c r="R874" s="108">
        <f>SUM(Tableau8[[#This Row],[Indicative
     /PPE]:[Autre]])</f>
        <v>0</v>
      </c>
      <c r="S874" s="110" t="s">
        <v>0</v>
      </c>
      <c r="T874" s="110" t="s">
        <v>0</v>
      </c>
      <c r="U874" s="110" t="s">
        <v>0</v>
      </c>
      <c r="V874" s="110" t="s">
        <v>0</v>
      </c>
      <c r="W874" s="110" t="s">
        <v>0</v>
      </c>
      <c r="X874" s="109">
        <f t="shared" si="59"/>
        <v>0</v>
      </c>
      <c r="Y874" s="89" t="s">
        <v>0</v>
      </c>
      <c r="Z874" s="89" t="s">
        <v>0</v>
      </c>
      <c r="AA874" s="89" t="s">
        <v>0</v>
      </c>
      <c r="AB874" s="91" t="s">
        <v>0</v>
      </c>
      <c r="AC874" s="110" t="s">
        <v>0</v>
      </c>
      <c r="AD874" s="110" t="s">
        <v>0</v>
      </c>
      <c r="AE874" s="110" t="s">
        <v>0</v>
      </c>
      <c r="AF874" s="155">
        <f t="shared" si="60"/>
        <v>0</v>
      </c>
      <c r="AG874" s="92"/>
      <c r="AH874" s="111">
        <v>46000</v>
      </c>
      <c r="AI874" s="111">
        <v>0</v>
      </c>
      <c r="AJ874" s="111">
        <v>0</v>
      </c>
      <c r="AK874" s="111">
        <f>SUM(Tableau8[[#This Row],[Terrain
(a)]:[Construction
(b)]])</f>
        <v>0</v>
      </c>
      <c r="AL874" s="95"/>
      <c r="AM874" s="147" t="s">
        <v>1753</v>
      </c>
      <c r="AN874" s="157" t="s">
        <v>421</v>
      </c>
      <c r="AO874" s="97">
        <v>41729</v>
      </c>
      <c r="AP874" s="158" t="s">
        <v>0</v>
      </c>
      <c r="AQ874" s="113" t="s">
        <v>0</v>
      </c>
      <c r="AR874" s="100"/>
      <c r="AS874" s="101"/>
      <c r="AT874" s="102"/>
      <c r="AU874" s="103"/>
      <c r="AV874" s="104"/>
      <c r="AW874" s="105"/>
      <c r="AX874" s="106"/>
      <c r="AY874" s="106"/>
      <c r="AZ874" s="106"/>
      <c r="BA874" s="106"/>
      <c r="BB874" s="103"/>
      <c r="BC874" s="106"/>
      <c r="BD874" s="106"/>
      <c r="BE874" s="106"/>
      <c r="BF874" s="106"/>
      <c r="BG874" s="106"/>
      <c r="BH874" s="106"/>
      <c r="BI874" s="106"/>
    </row>
    <row r="875" spans="1:61" ht="13.5" hidden="1" thickBot="1" x14ac:dyDescent="0.25">
      <c r="A875" s="82"/>
      <c r="B875" s="83"/>
      <c r="C875" s="153" t="s">
        <v>1760</v>
      </c>
      <c r="D875" s="153" t="s">
        <v>71</v>
      </c>
      <c r="E875" s="85" t="s">
        <v>1761</v>
      </c>
      <c r="F875" s="85" t="s">
        <v>1808</v>
      </c>
      <c r="G875" s="86" t="s">
        <v>1809</v>
      </c>
      <c r="H875" s="153" t="s">
        <v>1525</v>
      </c>
      <c r="I875" s="157" t="s">
        <v>219</v>
      </c>
      <c r="J875" s="113">
        <v>20</v>
      </c>
      <c r="K875" s="154" t="s">
        <v>0</v>
      </c>
      <c r="L875" s="88"/>
      <c r="M875" s="110" t="s">
        <v>0</v>
      </c>
      <c r="N875" s="110" t="s">
        <v>0</v>
      </c>
      <c r="O875" s="110" t="s">
        <v>0</v>
      </c>
      <c r="P875" s="110" t="s">
        <v>0</v>
      </c>
      <c r="Q875" s="110" t="s">
        <v>0</v>
      </c>
      <c r="R875" s="108">
        <f>SUM(Tableau8[[#This Row],[Indicative
     /PPE]:[Autre]])</f>
        <v>0</v>
      </c>
      <c r="S875" s="110" t="s">
        <v>0</v>
      </c>
      <c r="T875" s="110" t="s">
        <v>0</v>
      </c>
      <c r="U875" s="110" t="s">
        <v>0</v>
      </c>
      <c r="V875" s="110" t="s">
        <v>0</v>
      </c>
      <c r="W875" s="110" t="s">
        <v>0</v>
      </c>
      <c r="X875" s="109">
        <f t="shared" si="59"/>
        <v>0</v>
      </c>
      <c r="Y875" s="89" t="s">
        <v>0</v>
      </c>
      <c r="Z875" s="89" t="s">
        <v>0</v>
      </c>
      <c r="AA875" s="89" t="s">
        <v>0</v>
      </c>
      <c r="AB875" s="91" t="s">
        <v>0</v>
      </c>
      <c r="AC875" s="110" t="s">
        <v>0</v>
      </c>
      <c r="AD875" s="110" t="s">
        <v>0</v>
      </c>
      <c r="AE875" s="110" t="s">
        <v>0</v>
      </c>
      <c r="AF875" s="155">
        <f t="shared" si="60"/>
        <v>0</v>
      </c>
      <c r="AG875" s="92"/>
      <c r="AH875" s="111">
        <v>46000</v>
      </c>
      <c r="AI875" s="111">
        <v>0</v>
      </c>
      <c r="AJ875" s="111">
        <v>0</v>
      </c>
      <c r="AK875" s="111">
        <f>SUM(Tableau8[[#This Row],[Terrain
(a)]:[Construction
(b)]])</f>
        <v>0</v>
      </c>
      <c r="AL875" s="95"/>
      <c r="AM875" s="147" t="s">
        <v>1732</v>
      </c>
      <c r="AN875" s="157" t="s">
        <v>421</v>
      </c>
      <c r="AO875" s="97">
        <v>41729</v>
      </c>
      <c r="AP875" s="158" t="s">
        <v>0</v>
      </c>
      <c r="AQ875" s="113" t="s">
        <v>0</v>
      </c>
      <c r="AR875" s="100"/>
      <c r="AS875" s="101"/>
      <c r="AT875" s="102"/>
      <c r="AU875" s="103"/>
      <c r="AV875" s="104"/>
      <c r="AW875" s="105"/>
      <c r="AX875" s="106"/>
      <c r="AY875" s="106"/>
      <c r="AZ875" s="106"/>
      <c r="BA875" s="106"/>
      <c r="BB875" s="103"/>
      <c r="BC875" s="106"/>
      <c r="BD875" s="106"/>
      <c r="BE875" s="106"/>
      <c r="BF875" s="106"/>
      <c r="BG875" s="106"/>
      <c r="BH875" s="106"/>
      <c r="BI875" s="106"/>
    </row>
    <row r="876" spans="1:61" ht="13.5" hidden="1" thickBot="1" x14ac:dyDescent="0.25">
      <c r="A876" s="82"/>
      <c r="B876" s="83"/>
      <c r="C876" s="153" t="s">
        <v>1760</v>
      </c>
      <c r="D876" s="153" t="s">
        <v>71</v>
      </c>
      <c r="E876" s="85" t="s">
        <v>1761</v>
      </c>
      <c r="F876" s="85" t="s">
        <v>1810</v>
      </c>
      <c r="G876" s="86" t="s">
        <v>1811</v>
      </c>
      <c r="H876" s="153" t="s">
        <v>1525</v>
      </c>
      <c r="I876" s="157" t="s">
        <v>219</v>
      </c>
      <c r="J876" s="113">
        <v>21</v>
      </c>
      <c r="K876" s="154" t="s">
        <v>0</v>
      </c>
      <c r="L876" s="88"/>
      <c r="M876" s="110" t="s">
        <v>0</v>
      </c>
      <c r="N876" s="110" t="s">
        <v>0</v>
      </c>
      <c r="O876" s="110" t="s">
        <v>0</v>
      </c>
      <c r="P876" s="110" t="s">
        <v>0</v>
      </c>
      <c r="Q876" s="110" t="s">
        <v>0</v>
      </c>
      <c r="R876" s="108">
        <f>SUM(Tableau8[[#This Row],[Indicative
     /PPE]:[Autre]])</f>
        <v>0</v>
      </c>
      <c r="S876" s="110" t="s">
        <v>0</v>
      </c>
      <c r="T876" s="110" t="s">
        <v>0</v>
      </c>
      <c r="U876" s="110" t="s">
        <v>0</v>
      </c>
      <c r="V876" s="110" t="s">
        <v>0</v>
      </c>
      <c r="W876" s="110" t="s">
        <v>0</v>
      </c>
      <c r="X876" s="109">
        <f t="shared" si="59"/>
        <v>0</v>
      </c>
      <c r="Y876" s="89" t="s">
        <v>0</v>
      </c>
      <c r="Z876" s="89" t="s">
        <v>0</v>
      </c>
      <c r="AA876" s="89" t="s">
        <v>0</v>
      </c>
      <c r="AB876" s="91" t="s">
        <v>0</v>
      </c>
      <c r="AC876" s="110" t="s">
        <v>0</v>
      </c>
      <c r="AD876" s="110" t="s">
        <v>0</v>
      </c>
      <c r="AE876" s="110" t="s">
        <v>0</v>
      </c>
      <c r="AF876" s="155">
        <f t="shared" si="60"/>
        <v>0</v>
      </c>
      <c r="AG876" s="92"/>
      <c r="AH876" s="111">
        <v>46000</v>
      </c>
      <c r="AI876" s="111">
        <v>0</v>
      </c>
      <c r="AJ876" s="111">
        <v>0</v>
      </c>
      <c r="AK876" s="111">
        <f>SUM(Tableau8[[#This Row],[Terrain
(a)]:[Construction
(b)]])</f>
        <v>0</v>
      </c>
      <c r="AL876" s="95"/>
      <c r="AM876" s="147" t="s">
        <v>1812</v>
      </c>
      <c r="AN876" s="157" t="s">
        <v>421</v>
      </c>
      <c r="AO876" s="97">
        <v>41729</v>
      </c>
      <c r="AP876" s="158" t="s">
        <v>0</v>
      </c>
      <c r="AQ876" s="113" t="s">
        <v>0</v>
      </c>
      <c r="AR876" s="100"/>
      <c r="AS876" s="101"/>
      <c r="AT876" s="102"/>
      <c r="AU876" s="103"/>
      <c r="AV876" s="104"/>
      <c r="AW876" s="105"/>
      <c r="AX876" s="106"/>
      <c r="AY876" s="106"/>
      <c r="AZ876" s="106"/>
      <c r="BA876" s="106"/>
      <c r="BB876" s="103"/>
      <c r="BC876" s="106"/>
      <c r="BD876" s="106"/>
      <c r="BE876" s="106"/>
      <c r="BF876" s="106"/>
      <c r="BG876" s="106"/>
      <c r="BH876" s="106"/>
      <c r="BI876" s="106"/>
    </row>
    <row r="877" spans="1:61" ht="13.5" hidden="1" thickBot="1" x14ac:dyDescent="0.25">
      <c r="A877" s="82"/>
      <c r="B877" s="83"/>
      <c r="C877" s="153" t="s">
        <v>1760</v>
      </c>
      <c r="D877" s="153" t="s">
        <v>71</v>
      </c>
      <c r="E877" s="85" t="s">
        <v>1761</v>
      </c>
      <c r="F877" s="85" t="s">
        <v>1813</v>
      </c>
      <c r="G877" s="86" t="s">
        <v>1814</v>
      </c>
      <c r="H877" s="153" t="s">
        <v>1525</v>
      </c>
      <c r="I877" s="157" t="s">
        <v>219</v>
      </c>
      <c r="J877" s="113">
        <v>22</v>
      </c>
      <c r="K877" s="154" t="s">
        <v>0</v>
      </c>
      <c r="L877" s="88"/>
      <c r="M877" s="110" t="s">
        <v>0</v>
      </c>
      <c r="N877" s="110" t="s">
        <v>0</v>
      </c>
      <c r="O877" s="110" t="s">
        <v>0</v>
      </c>
      <c r="P877" s="110" t="s">
        <v>0</v>
      </c>
      <c r="Q877" s="110" t="s">
        <v>0</v>
      </c>
      <c r="R877" s="108">
        <f>SUM(Tableau8[[#This Row],[Indicative
     /PPE]:[Autre]])</f>
        <v>0</v>
      </c>
      <c r="S877" s="110" t="s">
        <v>0</v>
      </c>
      <c r="T877" s="110" t="s">
        <v>0</v>
      </c>
      <c r="U877" s="110" t="s">
        <v>0</v>
      </c>
      <c r="V877" s="110" t="s">
        <v>0</v>
      </c>
      <c r="W877" s="110" t="s">
        <v>0</v>
      </c>
      <c r="X877" s="109">
        <f t="shared" si="59"/>
        <v>0</v>
      </c>
      <c r="Y877" s="89" t="s">
        <v>0</v>
      </c>
      <c r="Z877" s="89" t="s">
        <v>0</v>
      </c>
      <c r="AA877" s="89" t="s">
        <v>0</v>
      </c>
      <c r="AB877" s="91" t="s">
        <v>0</v>
      </c>
      <c r="AC877" s="110" t="s">
        <v>0</v>
      </c>
      <c r="AD877" s="110" t="s">
        <v>0</v>
      </c>
      <c r="AE877" s="110" t="s">
        <v>0</v>
      </c>
      <c r="AF877" s="155">
        <f t="shared" si="60"/>
        <v>0</v>
      </c>
      <c r="AG877" s="92"/>
      <c r="AH877" s="111">
        <v>46000</v>
      </c>
      <c r="AI877" s="111">
        <v>0</v>
      </c>
      <c r="AJ877" s="111">
        <v>0</v>
      </c>
      <c r="AK877" s="111">
        <f>SUM(Tableau8[[#This Row],[Terrain
(a)]:[Construction
(b)]])</f>
        <v>0</v>
      </c>
      <c r="AL877" s="95"/>
      <c r="AM877" s="147" t="s">
        <v>1815</v>
      </c>
      <c r="AN877" s="157" t="s">
        <v>421</v>
      </c>
      <c r="AO877" s="97">
        <v>41729</v>
      </c>
      <c r="AP877" s="158" t="s">
        <v>0</v>
      </c>
      <c r="AQ877" s="113" t="s">
        <v>0</v>
      </c>
      <c r="AR877" s="100"/>
      <c r="AS877" s="101"/>
      <c r="AT877" s="102"/>
      <c r="AU877" s="103"/>
      <c r="AV877" s="104"/>
      <c r="AW877" s="105"/>
      <c r="AX877" s="106"/>
      <c r="AY877" s="106"/>
      <c r="AZ877" s="106"/>
      <c r="BA877" s="106"/>
      <c r="BB877" s="103"/>
      <c r="BC877" s="106"/>
      <c r="BD877" s="106"/>
      <c r="BE877" s="106"/>
      <c r="BF877" s="106"/>
      <c r="BG877" s="106"/>
      <c r="BH877" s="106"/>
      <c r="BI877" s="106"/>
    </row>
    <row r="878" spans="1:61" ht="13.5" hidden="1" thickBot="1" x14ac:dyDescent="0.25">
      <c r="A878" s="82"/>
      <c r="B878" s="83"/>
      <c r="C878" s="153" t="s">
        <v>1760</v>
      </c>
      <c r="D878" s="153" t="s">
        <v>71</v>
      </c>
      <c r="E878" s="85" t="s">
        <v>1761</v>
      </c>
      <c r="F878" s="85" t="s">
        <v>1816</v>
      </c>
      <c r="G878" s="86" t="s">
        <v>1817</v>
      </c>
      <c r="H878" s="153" t="s">
        <v>1535</v>
      </c>
      <c r="I878" s="157" t="s">
        <v>219</v>
      </c>
      <c r="J878" s="113">
        <v>23</v>
      </c>
      <c r="K878" s="154" t="s">
        <v>0</v>
      </c>
      <c r="L878" s="88"/>
      <c r="M878" s="110" t="s">
        <v>0</v>
      </c>
      <c r="N878" s="110" t="s">
        <v>0</v>
      </c>
      <c r="O878" s="110" t="s">
        <v>0</v>
      </c>
      <c r="P878" s="110" t="s">
        <v>0</v>
      </c>
      <c r="Q878" s="110" t="s">
        <v>0</v>
      </c>
      <c r="R878" s="108">
        <f>SUM(Tableau8[[#This Row],[Indicative
     /PPE]:[Autre]])</f>
        <v>0</v>
      </c>
      <c r="S878" s="110" t="s">
        <v>0</v>
      </c>
      <c r="T878" s="110" t="s">
        <v>0</v>
      </c>
      <c r="U878" s="110" t="s">
        <v>0</v>
      </c>
      <c r="V878" s="110" t="s">
        <v>0</v>
      </c>
      <c r="W878" s="110" t="s">
        <v>0</v>
      </c>
      <c r="X878" s="109">
        <f t="shared" si="59"/>
        <v>0</v>
      </c>
      <c r="Y878" s="89" t="s">
        <v>0</v>
      </c>
      <c r="Z878" s="89" t="s">
        <v>0</v>
      </c>
      <c r="AA878" s="89" t="s">
        <v>0</v>
      </c>
      <c r="AB878" s="91" t="s">
        <v>0</v>
      </c>
      <c r="AC878" s="110" t="s">
        <v>0</v>
      </c>
      <c r="AD878" s="110" t="s">
        <v>0</v>
      </c>
      <c r="AE878" s="110" t="s">
        <v>0</v>
      </c>
      <c r="AF878" s="155">
        <f t="shared" si="60"/>
        <v>0</v>
      </c>
      <c r="AG878" s="92"/>
      <c r="AH878" s="111">
        <v>50000</v>
      </c>
      <c r="AI878" s="111">
        <v>0</v>
      </c>
      <c r="AJ878" s="111">
        <v>0</v>
      </c>
      <c r="AK878" s="111">
        <f>SUM(Tableau8[[#This Row],[Terrain
(a)]:[Construction
(b)]])</f>
        <v>0</v>
      </c>
      <c r="AL878" s="95"/>
      <c r="AM878" s="147" t="s">
        <v>1759</v>
      </c>
      <c r="AN878" s="157" t="s">
        <v>421</v>
      </c>
      <c r="AO878" s="97">
        <v>41729</v>
      </c>
      <c r="AP878" s="158" t="s">
        <v>0</v>
      </c>
      <c r="AQ878" s="113" t="s">
        <v>0</v>
      </c>
      <c r="AR878" s="100"/>
      <c r="AS878" s="101"/>
      <c r="AT878" s="102"/>
      <c r="AU878" s="103"/>
      <c r="AV878" s="104"/>
      <c r="AW878" s="105"/>
      <c r="AX878" s="106"/>
      <c r="AY878" s="106"/>
      <c r="AZ878" s="106"/>
      <c r="BA878" s="106"/>
      <c r="BB878" s="103"/>
      <c r="BC878" s="106"/>
      <c r="BD878" s="106"/>
      <c r="BE878" s="106"/>
      <c r="BF878" s="106"/>
      <c r="BG878" s="106"/>
      <c r="BH878" s="106"/>
      <c r="BI878" s="106"/>
    </row>
    <row r="879" spans="1:61" ht="13.5" hidden="1" thickBot="1" x14ac:dyDescent="0.25">
      <c r="A879" s="82"/>
      <c r="B879" s="83"/>
      <c r="C879" s="153" t="s">
        <v>1760</v>
      </c>
      <c r="D879" s="153" t="s">
        <v>71</v>
      </c>
      <c r="E879" s="85" t="s">
        <v>1761</v>
      </c>
      <c r="F879" s="85" t="s">
        <v>1818</v>
      </c>
      <c r="G879" s="86" t="s">
        <v>1819</v>
      </c>
      <c r="H879" s="153" t="s">
        <v>218</v>
      </c>
      <c r="I879" s="157" t="s">
        <v>219</v>
      </c>
      <c r="J879" s="113">
        <v>24</v>
      </c>
      <c r="K879" s="154" t="s">
        <v>0</v>
      </c>
      <c r="L879" s="88"/>
      <c r="M879" s="110" t="s">
        <v>0</v>
      </c>
      <c r="N879" s="110" t="s">
        <v>0</v>
      </c>
      <c r="O879" s="110" t="s">
        <v>0</v>
      </c>
      <c r="P879" s="110" t="s">
        <v>0</v>
      </c>
      <c r="Q879" s="110" t="s">
        <v>0</v>
      </c>
      <c r="R879" s="108">
        <f>SUM(Tableau8[[#This Row],[Indicative
     /PPE]:[Autre]])</f>
        <v>0</v>
      </c>
      <c r="S879" s="110" t="s">
        <v>0</v>
      </c>
      <c r="T879" s="110" t="s">
        <v>0</v>
      </c>
      <c r="U879" s="110" t="s">
        <v>0</v>
      </c>
      <c r="V879" s="110" t="s">
        <v>0</v>
      </c>
      <c r="W879" s="110" t="s">
        <v>0</v>
      </c>
      <c r="X879" s="109">
        <f t="shared" si="59"/>
        <v>0</v>
      </c>
      <c r="Y879" s="89" t="s">
        <v>0</v>
      </c>
      <c r="Z879" s="89" t="s">
        <v>0</v>
      </c>
      <c r="AA879" s="89" t="s">
        <v>0</v>
      </c>
      <c r="AB879" s="91" t="s">
        <v>0</v>
      </c>
      <c r="AC879" s="110" t="s">
        <v>0</v>
      </c>
      <c r="AD879" s="110" t="s">
        <v>0</v>
      </c>
      <c r="AE879" s="110" t="s">
        <v>0</v>
      </c>
      <c r="AF879" s="155">
        <f t="shared" si="60"/>
        <v>0</v>
      </c>
      <c r="AG879" s="92"/>
      <c r="AH879" s="111">
        <v>30000</v>
      </c>
      <c r="AI879" s="111">
        <v>0</v>
      </c>
      <c r="AJ879" s="111">
        <v>0</v>
      </c>
      <c r="AK879" s="111">
        <f>SUM(Tableau8[[#This Row],[Terrain
(a)]:[Construction
(b)]])</f>
        <v>0</v>
      </c>
      <c r="AL879" s="95"/>
      <c r="AM879" s="147" t="s">
        <v>1735</v>
      </c>
      <c r="AN879" s="157" t="s">
        <v>421</v>
      </c>
      <c r="AO879" s="97">
        <v>41759</v>
      </c>
      <c r="AP879" s="158" t="s">
        <v>0</v>
      </c>
      <c r="AQ879" s="113" t="s">
        <v>0</v>
      </c>
      <c r="AR879" s="100"/>
      <c r="AS879" s="101"/>
      <c r="AT879" s="102"/>
      <c r="AU879" s="103"/>
      <c r="AV879" s="104"/>
      <c r="AW879" s="105"/>
      <c r="AX879" s="106"/>
      <c r="AY879" s="106"/>
      <c r="AZ879" s="106"/>
      <c r="BA879" s="106"/>
      <c r="BB879" s="103"/>
      <c r="BC879" s="106"/>
      <c r="BD879" s="106"/>
      <c r="BE879" s="106"/>
      <c r="BF879" s="106"/>
      <c r="BG879" s="106"/>
      <c r="BH879" s="106"/>
      <c r="BI879" s="106"/>
    </row>
    <row r="880" spans="1:61" ht="13.5" hidden="1" thickBot="1" x14ac:dyDescent="0.25">
      <c r="A880" s="82"/>
      <c r="B880" s="83"/>
      <c r="C880" s="153" t="s">
        <v>1760</v>
      </c>
      <c r="D880" s="153" t="s">
        <v>71</v>
      </c>
      <c r="E880" s="85" t="s">
        <v>1761</v>
      </c>
      <c r="F880" s="85" t="s">
        <v>1820</v>
      </c>
      <c r="G880" s="86" t="s">
        <v>1821</v>
      </c>
      <c r="H880" s="153" t="s">
        <v>218</v>
      </c>
      <c r="I880" s="157" t="s">
        <v>219</v>
      </c>
      <c r="J880" s="113">
        <v>25</v>
      </c>
      <c r="K880" s="154" t="s">
        <v>0</v>
      </c>
      <c r="L880" s="88"/>
      <c r="M880" s="110" t="s">
        <v>0</v>
      </c>
      <c r="N880" s="110" t="s">
        <v>0</v>
      </c>
      <c r="O880" s="110" t="s">
        <v>0</v>
      </c>
      <c r="P880" s="110" t="s">
        <v>0</v>
      </c>
      <c r="Q880" s="110" t="s">
        <v>0</v>
      </c>
      <c r="R880" s="108">
        <f>SUM(Tableau8[[#This Row],[Indicative
     /PPE]:[Autre]])</f>
        <v>0</v>
      </c>
      <c r="S880" s="110" t="s">
        <v>0</v>
      </c>
      <c r="T880" s="110" t="s">
        <v>0</v>
      </c>
      <c r="U880" s="110" t="s">
        <v>0</v>
      </c>
      <c r="V880" s="110" t="s">
        <v>0</v>
      </c>
      <c r="W880" s="110" t="s">
        <v>0</v>
      </c>
      <c r="X880" s="109">
        <f t="shared" si="59"/>
        <v>0</v>
      </c>
      <c r="Y880" s="89" t="s">
        <v>0</v>
      </c>
      <c r="Z880" s="89" t="s">
        <v>0</v>
      </c>
      <c r="AA880" s="89" t="s">
        <v>0</v>
      </c>
      <c r="AB880" s="91" t="s">
        <v>0</v>
      </c>
      <c r="AC880" s="110" t="s">
        <v>0</v>
      </c>
      <c r="AD880" s="110" t="s">
        <v>0</v>
      </c>
      <c r="AE880" s="110" t="s">
        <v>0</v>
      </c>
      <c r="AF880" s="155">
        <f t="shared" si="60"/>
        <v>0</v>
      </c>
      <c r="AG880" s="92"/>
      <c r="AH880" s="111">
        <v>30000</v>
      </c>
      <c r="AI880" s="111">
        <v>0</v>
      </c>
      <c r="AJ880" s="111">
        <v>0</v>
      </c>
      <c r="AK880" s="111">
        <f>SUM(Tableau8[[#This Row],[Terrain
(a)]:[Construction
(b)]])</f>
        <v>0</v>
      </c>
      <c r="AL880" s="95"/>
      <c r="AM880" s="147" t="s">
        <v>1747</v>
      </c>
      <c r="AN880" s="157" t="s">
        <v>421</v>
      </c>
      <c r="AO880" s="97">
        <v>42018</v>
      </c>
      <c r="AP880" s="158" t="s">
        <v>0</v>
      </c>
      <c r="AQ880" s="113" t="s">
        <v>0</v>
      </c>
      <c r="AR880" s="100"/>
      <c r="AS880" s="101"/>
      <c r="AT880" s="102"/>
      <c r="AU880" s="103"/>
      <c r="AV880" s="104"/>
      <c r="AW880" s="105"/>
      <c r="AX880" s="106"/>
      <c r="AY880" s="106"/>
      <c r="AZ880" s="106"/>
      <c r="BA880" s="106"/>
      <c r="BB880" s="103"/>
      <c r="BC880" s="106"/>
      <c r="BD880" s="106"/>
      <c r="BE880" s="106"/>
      <c r="BF880" s="106"/>
      <c r="BG880" s="106"/>
      <c r="BH880" s="106"/>
      <c r="BI880" s="106"/>
    </row>
    <row r="881" spans="1:61" ht="13.5" hidden="1" thickBot="1" x14ac:dyDescent="0.25">
      <c r="A881" s="82"/>
      <c r="B881" s="83"/>
      <c r="C881" s="153" t="s">
        <v>1760</v>
      </c>
      <c r="D881" s="153" t="s">
        <v>71</v>
      </c>
      <c r="E881" s="85" t="s">
        <v>1761</v>
      </c>
      <c r="F881" s="85" t="s">
        <v>1822</v>
      </c>
      <c r="G881" s="86" t="s">
        <v>1823</v>
      </c>
      <c r="H881" s="153" t="s">
        <v>218</v>
      </c>
      <c r="I881" s="157" t="s">
        <v>219</v>
      </c>
      <c r="J881" s="113">
        <v>26</v>
      </c>
      <c r="K881" s="154" t="s">
        <v>0</v>
      </c>
      <c r="L881" s="88"/>
      <c r="M881" s="110" t="s">
        <v>0</v>
      </c>
      <c r="N881" s="110" t="s">
        <v>0</v>
      </c>
      <c r="O881" s="110" t="s">
        <v>0</v>
      </c>
      <c r="P881" s="110" t="s">
        <v>0</v>
      </c>
      <c r="Q881" s="110" t="s">
        <v>0</v>
      </c>
      <c r="R881" s="108">
        <f>SUM(Tableau8[[#This Row],[Indicative
     /PPE]:[Autre]])</f>
        <v>0</v>
      </c>
      <c r="S881" s="110" t="s">
        <v>0</v>
      </c>
      <c r="T881" s="110" t="s">
        <v>0</v>
      </c>
      <c r="U881" s="110" t="s">
        <v>0</v>
      </c>
      <c r="V881" s="110" t="s">
        <v>0</v>
      </c>
      <c r="W881" s="110" t="s">
        <v>0</v>
      </c>
      <c r="X881" s="109">
        <f t="shared" si="59"/>
        <v>0</v>
      </c>
      <c r="Y881" s="89" t="s">
        <v>0</v>
      </c>
      <c r="Z881" s="89" t="s">
        <v>0</v>
      </c>
      <c r="AA881" s="89" t="s">
        <v>0</v>
      </c>
      <c r="AB881" s="91" t="s">
        <v>0</v>
      </c>
      <c r="AC881" s="110" t="s">
        <v>0</v>
      </c>
      <c r="AD881" s="110" t="s">
        <v>0</v>
      </c>
      <c r="AE881" s="110" t="s">
        <v>0</v>
      </c>
      <c r="AF881" s="155">
        <f t="shared" si="60"/>
        <v>0</v>
      </c>
      <c r="AG881" s="92"/>
      <c r="AH881" s="111">
        <v>30000</v>
      </c>
      <c r="AI881" s="111">
        <v>0</v>
      </c>
      <c r="AJ881" s="111">
        <v>0</v>
      </c>
      <c r="AK881" s="111">
        <f>SUM(Tableau8[[#This Row],[Terrain
(a)]:[Construction
(b)]])</f>
        <v>0</v>
      </c>
      <c r="AL881" s="95"/>
      <c r="AM881" s="147" t="s">
        <v>1738</v>
      </c>
      <c r="AN881" s="157" t="s">
        <v>421</v>
      </c>
      <c r="AO881" s="97">
        <v>42186</v>
      </c>
      <c r="AP881" s="158" t="s">
        <v>0</v>
      </c>
      <c r="AQ881" s="113" t="s">
        <v>0</v>
      </c>
      <c r="AR881" s="100"/>
      <c r="AS881" s="101"/>
      <c r="AT881" s="102"/>
      <c r="AU881" s="103"/>
      <c r="AV881" s="104"/>
      <c r="AW881" s="105"/>
      <c r="AX881" s="106"/>
      <c r="AY881" s="106"/>
      <c r="AZ881" s="106"/>
      <c r="BA881" s="106"/>
      <c r="BB881" s="103"/>
      <c r="BC881" s="106"/>
      <c r="BD881" s="106"/>
      <c r="BE881" s="106"/>
      <c r="BF881" s="106"/>
      <c r="BG881" s="106"/>
      <c r="BH881" s="106"/>
      <c r="BI881" s="106"/>
    </row>
    <row r="882" spans="1:61" ht="13.5" hidden="1" thickBot="1" x14ac:dyDescent="0.25">
      <c r="A882" s="82"/>
      <c r="B882" s="83"/>
      <c r="C882" s="225" t="s">
        <v>1760</v>
      </c>
      <c r="D882" s="225" t="s">
        <v>71</v>
      </c>
      <c r="E882" s="226" t="s">
        <v>1761</v>
      </c>
      <c r="F882" s="226" t="s">
        <v>1824</v>
      </c>
      <c r="G882" s="227" t="s">
        <v>1825</v>
      </c>
      <c r="H882" s="225" t="s">
        <v>218</v>
      </c>
      <c r="I882" s="228" t="s">
        <v>219</v>
      </c>
      <c r="J882" s="229">
        <v>27</v>
      </c>
      <c r="K882" s="244" t="s">
        <v>0</v>
      </c>
      <c r="L882" s="88"/>
      <c r="M882" s="231" t="s">
        <v>0</v>
      </c>
      <c r="N882" s="231" t="s">
        <v>0</v>
      </c>
      <c r="O882" s="231" t="s">
        <v>0</v>
      </c>
      <c r="P882" s="231" t="s">
        <v>0</v>
      </c>
      <c r="Q882" s="231" t="s">
        <v>0</v>
      </c>
      <c r="R882" s="232">
        <f>SUM(Tableau8[[#This Row],[Indicative
     /PPE]:[Autre]])</f>
        <v>0</v>
      </c>
      <c r="S882" s="231" t="s">
        <v>0</v>
      </c>
      <c r="T882" s="231" t="s">
        <v>0</v>
      </c>
      <c r="U882" s="231" t="s">
        <v>0</v>
      </c>
      <c r="V882" s="231" t="s">
        <v>0</v>
      </c>
      <c r="W882" s="231" t="s">
        <v>0</v>
      </c>
      <c r="X882" s="234">
        <f t="shared" si="59"/>
        <v>0</v>
      </c>
      <c r="Y882" s="233" t="s">
        <v>0</v>
      </c>
      <c r="Z882" s="233" t="s">
        <v>0</v>
      </c>
      <c r="AA882" s="233" t="s">
        <v>0</v>
      </c>
      <c r="AB882" s="235" t="s">
        <v>0</v>
      </c>
      <c r="AC882" s="231" t="s">
        <v>0</v>
      </c>
      <c r="AD882" s="231" t="s">
        <v>0</v>
      </c>
      <c r="AE882" s="231" t="s">
        <v>0</v>
      </c>
      <c r="AF882" s="268">
        <f t="shared" si="60"/>
        <v>0</v>
      </c>
      <c r="AG882" s="92"/>
      <c r="AH882" s="236">
        <v>30000</v>
      </c>
      <c r="AI882" s="236">
        <v>0</v>
      </c>
      <c r="AJ882" s="236">
        <v>0</v>
      </c>
      <c r="AK882" s="236">
        <f>SUM(Tableau8[[#This Row],[Terrain
(a)]:[Construction
(b)]])</f>
        <v>0</v>
      </c>
      <c r="AL882" s="95"/>
      <c r="AM882" s="237" t="s">
        <v>1826</v>
      </c>
      <c r="AN882" s="228" t="s">
        <v>421</v>
      </c>
      <c r="AO882" s="238">
        <v>41547</v>
      </c>
      <c r="AP882" s="239" t="s">
        <v>0</v>
      </c>
      <c r="AQ882" s="229" t="s">
        <v>0</v>
      </c>
      <c r="AR882" s="100"/>
      <c r="AS882" s="240"/>
      <c r="AT882" s="241"/>
      <c r="AU882" s="241"/>
      <c r="AV882" s="242"/>
      <c r="AW882" s="243"/>
      <c r="AX882" s="229"/>
      <c r="AY882" s="229"/>
      <c r="AZ882" s="229"/>
      <c r="BA882" s="229"/>
      <c r="BB882" s="241"/>
      <c r="BC882" s="229"/>
      <c r="BD882" s="229"/>
      <c r="BE882" s="229"/>
      <c r="BF882" s="229"/>
      <c r="BG882" s="229"/>
      <c r="BH882" s="229"/>
      <c r="BI882" s="229"/>
    </row>
    <row r="883" spans="1:61" ht="13.5" hidden="1" thickBot="1" x14ac:dyDescent="0.25">
      <c r="A883" s="82"/>
      <c r="B883" s="83"/>
      <c r="C883" s="153" t="s">
        <v>1827</v>
      </c>
      <c r="D883" s="153" t="s">
        <v>71</v>
      </c>
      <c r="E883" s="85" t="s">
        <v>1828</v>
      </c>
      <c r="F883" s="85" t="s">
        <v>1829</v>
      </c>
      <c r="G883" s="86" t="s">
        <v>1830</v>
      </c>
      <c r="H883" s="153" t="s">
        <v>78</v>
      </c>
      <c r="I883" s="157" t="s">
        <v>86</v>
      </c>
      <c r="J883" s="113" t="s">
        <v>327</v>
      </c>
      <c r="K883" s="154">
        <v>4.5</v>
      </c>
      <c r="L883" s="88"/>
      <c r="M883" s="110">
        <v>98.5</v>
      </c>
      <c r="N883" s="110">
        <v>12</v>
      </c>
      <c r="O883" s="110">
        <v>90</v>
      </c>
      <c r="P883" s="110">
        <v>5</v>
      </c>
      <c r="Q883" s="110" t="s">
        <v>0</v>
      </c>
      <c r="R883" s="108">
        <f>SUM(Tableau8[[#This Row],[Indicative
     /PPE]:[Autre]])</f>
        <v>205.5</v>
      </c>
      <c r="S883" s="110" t="s">
        <v>0</v>
      </c>
      <c r="T883" s="110" t="s">
        <v>0</v>
      </c>
      <c r="U883" s="110" t="s">
        <v>0</v>
      </c>
      <c r="V883" s="110" t="s">
        <v>0</v>
      </c>
      <c r="W883" s="110" t="s">
        <v>0</v>
      </c>
      <c r="X883" s="109">
        <f t="shared" si="59"/>
        <v>0</v>
      </c>
      <c r="Y883" s="89" t="s">
        <v>0</v>
      </c>
      <c r="Z883" s="89" t="s">
        <v>0</v>
      </c>
      <c r="AA883" s="89" t="s">
        <v>0</v>
      </c>
      <c r="AB883" s="91" t="s">
        <v>0</v>
      </c>
      <c r="AC883" s="110" t="s">
        <v>0</v>
      </c>
      <c r="AD883" s="110" t="s">
        <v>0</v>
      </c>
      <c r="AE883" s="110" t="s">
        <v>0</v>
      </c>
      <c r="AF883" s="155">
        <f t="shared" si="60"/>
        <v>0</v>
      </c>
      <c r="AG883" s="92"/>
      <c r="AH883" s="111">
        <v>415000</v>
      </c>
      <c r="AI883" s="111">
        <v>0</v>
      </c>
      <c r="AJ883" s="111">
        <v>0</v>
      </c>
      <c r="AK883" s="111">
        <f>SUM(Tableau8[[#This Row],[Terrain
(a)]:[Construction
(b)]])</f>
        <v>0</v>
      </c>
      <c r="AL883" s="95"/>
      <c r="AM883" s="147" t="s">
        <v>1812</v>
      </c>
      <c r="AN883" s="157" t="s">
        <v>421</v>
      </c>
      <c r="AO883" s="97">
        <v>41729</v>
      </c>
      <c r="AP883" s="158" t="s">
        <v>0</v>
      </c>
      <c r="AQ883" s="113" t="s">
        <v>0</v>
      </c>
      <c r="AR883" s="100"/>
      <c r="AS883" s="101"/>
      <c r="AT883" s="102"/>
      <c r="AU883" s="103"/>
      <c r="AV883" s="104"/>
      <c r="AW883" s="105"/>
      <c r="AX883" s="106"/>
      <c r="AY883" s="106"/>
      <c r="AZ883" s="106"/>
      <c r="BA883" s="106"/>
      <c r="BB883" s="103"/>
      <c r="BC883" s="106"/>
      <c r="BD883" s="106"/>
      <c r="BE883" s="106"/>
      <c r="BF883" s="106"/>
      <c r="BG883" s="106"/>
      <c r="BH883" s="106"/>
      <c r="BI883" s="106"/>
    </row>
    <row r="884" spans="1:61" ht="13.5" hidden="1" thickBot="1" x14ac:dyDescent="0.25">
      <c r="A884" s="82"/>
      <c r="B884" s="83"/>
      <c r="C884" s="153" t="s">
        <v>1827</v>
      </c>
      <c r="D884" s="153" t="s">
        <v>71</v>
      </c>
      <c r="E884" s="85" t="s">
        <v>1828</v>
      </c>
      <c r="F884" s="85" t="s">
        <v>1831</v>
      </c>
      <c r="G884" s="86" t="s">
        <v>1832</v>
      </c>
      <c r="H884" s="153" t="s">
        <v>78</v>
      </c>
      <c r="I884" s="157" t="s">
        <v>86</v>
      </c>
      <c r="J884" s="86" t="s">
        <v>297</v>
      </c>
      <c r="K884" s="154">
        <v>4.5</v>
      </c>
      <c r="L884" s="88"/>
      <c r="M884" s="110">
        <v>102.5</v>
      </c>
      <c r="N884" s="110">
        <v>8</v>
      </c>
      <c r="O884" s="110">
        <v>73</v>
      </c>
      <c r="P884" s="110">
        <v>5</v>
      </c>
      <c r="Q884" s="110" t="s">
        <v>0</v>
      </c>
      <c r="R884" s="108">
        <f>SUM(Tableau8[[#This Row],[Indicative
     /PPE]:[Autre]])</f>
        <v>188.5</v>
      </c>
      <c r="S884" s="110" t="s">
        <v>0</v>
      </c>
      <c r="T884" s="110" t="s">
        <v>0</v>
      </c>
      <c r="U884" s="110" t="s">
        <v>0</v>
      </c>
      <c r="V884" s="110" t="s">
        <v>0</v>
      </c>
      <c r="W884" s="110" t="s">
        <v>0</v>
      </c>
      <c r="X884" s="109">
        <f t="shared" si="59"/>
        <v>0</v>
      </c>
      <c r="Y884" s="89" t="s">
        <v>0</v>
      </c>
      <c r="Z884" s="89" t="s">
        <v>0</v>
      </c>
      <c r="AA884" s="89" t="s">
        <v>0</v>
      </c>
      <c r="AB884" s="91" t="s">
        <v>0</v>
      </c>
      <c r="AC884" s="110" t="s">
        <v>0</v>
      </c>
      <c r="AD884" s="110" t="s">
        <v>0</v>
      </c>
      <c r="AE884" s="110" t="s">
        <v>0</v>
      </c>
      <c r="AF884" s="155">
        <f t="shared" si="60"/>
        <v>0</v>
      </c>
      <c r="AG884" s="92"/>
      <c r="AH884" s="111">
        <v>425000</v>
      </c>
      <c r="AI884" s="111">
        <v>0</v>
      </c>
      <c r="AJ884" s="111">
        <v>0</v>
      </c>
      <c r="AK884" s="111">
        <f>SUM(Tableau8[[#This Row],[Terrain
(a)]:[Construction
(b)]])</f>
        <v>0</v>
      </c>
      <c r="AL884" s="95"/>
      <c r="AM884" s="147" t="s">
        <v>1794</v>
      </c>
      <c r="AN884" s="157" t="s">
        <v>421</v>
      </c>
      <c r="AO884" s="97">
        <v>41912</v>
      </c>
      <c r="AP884" s="158" t="s">
        <v>0</v>
      </c>
      <c r="AQ884" s="113" t="s">
        <v>0</v>
      </c>
      <c r="AR884" s="100"/>
      <c r="AS884" s="101"/>
      <c r="AT884" s="102"/>
      <c r="AU884" s="103"/>
      <c r="AV884" s="104"/>
      <c r="AW884" s="105"/>
      <c r="AX884" s="106"/>
      <c r="AY884" s="106"/>
      <c r="AZ884" s="106"/>
      <c r="BA884" s="106"/>
      <c r="BB884" s="103"/>
      <c r="BC884" s="106"/>
      <c r="BD884" s="106"/>
      <c r="BE884" s="106"/>
      <c r="BF884" s="106"/>
      <c r="BG884" s="106"/>
      <c r="BH884" s="106"/>
      <c r="BI884" s="106"/>
    </row>
    <row r="885" spans="1:61" ht="13.5" hidden="1" thickBot="1" x14ac:dyDescent="0.25">
      <c r="A885" s="82"/>
      <c r="B885" s="83"/>
      <c r="C885" s="153" t="s">
        <v>1827</v>
      </c>
      <c r="D885" s="153" t="s">
        <v>71</v>
      </c>
      <c r="E885" s="85" t="s">
        <v>1828</v>
      </c>
      <c r="F885" s="85" t="s">
        <v>1833</v>
      </c>
      <c r="G885" s="86" t="s">
        <v>1834</v>
      </c>
      <c r="H885" s="153" t="s">
        <v>78</v>
      </c>
      <c r="I885" s="157" t="s">
        <v>86</v>
      </c>
      <c r="J885" s="113" t="s">
        <v>323</v>
      </c>
      <c r="K885" s="154">
        <v>5.5</v>
      </c>
      <c r="L885" s="88"/>
      <c r="M885" s="110">
        <v>118.3</v>
      </c>
      <c r="N885" s="110">
        <v>8</v>
      </c>
      <c r="O885" s="110">
        <v>113</v>
      </c>
      <c r="P885" s="110">
        <v>6</v>
      </c>
      <c r="Q885" s="110" t="s">
        <v>0</v>
      </c>
      <c r="R885" s="108">
        <f>SUM(Tableau8[[#This Row],[Indicative
     /PPE]:[Autre]])</f>
        <v>245.3</v>
      </c>
      <c r="S885" s="110" t="s">
        <v>0</v>
      </c>
      <c r="T885" s="110" t="s">
        <v>0</v>
      </c>
      <c r="U885" s="110" t="s">
        <v>0</v>
      </c>
      <c r="V885" s="110" t="s">
        <v>0</v>
      </c>
      <c r="W885" s="110" t="s">
        <v>0</v>
      </c>
      <c r="X885" s="109">
        <f t="shared" si="59"/>
        <v>0</v>
      </c>
      <c r="Y885" s="89" t="s">
        <v>0</v>
      </c>
      <c r="Z885" s="89" t="s">
        <v>0</v>
      </c>
      <c r="AA885" s="89" t="s">
        <v>0</v>
      </c>
      <c r="AB885" s="91" t="s">
        <v>0</v>
      </c>
      <c r="AC885" s="110" t="s">
        <v>0</v>
      </c>
      <c r="AD885" s="110" t="s">
        <v>0</v>
      </c>
      <c r="AE885" s="110" t="s">
        <v>0</v>
      </c>
      <c r="AF885" s="155">
        <f t="shared" si="60"/>
        <v>0</v>
      </c>
      <c r="AG885" s="92"/>
      <c r="AH885" s="111">
        <v>490000</v>
      </c>
      <c r="AI885" s="111">
        <v>0</v>
      </c>
      <c r="AJ885" s="111">
        <v>0</v>
      </c>
      <c r="AK885" s="111">
        <f>SUM(Tableau8[[#This Row],[Terrain
(a)]:[Construction
(b)]])</f>
        <v>0</v>
      </c>
      <c r="AL885" s="95"/>
      <c r="AM885" s="147" t="s">
        <v>1826</v>
      </c>
      <c r="AN885" s="157" t="s">
        <v>421</v>
      </c>
      <c r="AO885" s="97">
        <v>41547</v>
      </c>
      <c r="AP885" s="158" t="s">
        <v>0</v>
      </c>
      <c r="AQ885" s="113" t="s">
        <v>0</v>
      </c>
      <c r="AR885" s="100"/>
      <c r="AS885" s="101"/>
      <c r="AT885" s="102"/>
      <c r="AU885" s="103"/>
      <c r="AV885" s="104"/>
      <c r="AW885" s="105"/>
      <c r="AX885" s="106"/>
      <c r="AY885" s="106"/>
      <c r="AZ885" s="106"/>
      <c r="BA885" s="106"/>
      <c r="BB885" s="103"/>
      <c r="BC885" s="106"/>
      <c r="BD885" s="106"/>
      <c r="BE885" s="106"/>
      <c r="BF885" s="106"/>
      <c r="BG885" s="106"/>
      <c r="BH885" s="106"/>
      <c r="BI885" s="106"/>
    </row>
    <row r="886" spans="1:61" ht="13.5" hidden="1" thickBot="1" x14ac:dyDescent="0.25">
      <c r="A886" s="82"/>
      <c r="B886" s="83"/>
      <c r="C886" s="153" t="s">
        <v>1827</v>
      </c>
      <c r="D886" s="153" t="s">
        <v>71</v>
      </c>
      <c r="E886" s="85" t="s">
        <v>1828</v>
      </c>
      <c r="F886" s="85" t="s">
        <v>1835</v>
      </c>
      <c r="G886" s="86" t="s">
        <v>1836</v>
      </c>
      <c r="H886" s="153" t="s">
        <v>78</v>
      </c>
      <c r="I886" s="157" t="s">
        <v>142</v>
      </c>
      <c r="J886" s="113" t="s">
        <v>327</v>
      </c>
      <c r="K886" s="154">
        <v>4.5</v>
      </c>
      <c r="L886" s="88"/>
      <c r="M886" s="110">
        <v>98.2</v>
      </c>
      <c r="N886" s="110">
        <v>12.2</v>
      </c>
      <c r="O886" s="110" t="s">
        <v>0</v>
      </c>
      <c r="P886" s="110">
        <v>5</v>
      </c>
      <c r="Q886" s="110" t="s">
        <v>0</v>
      </c>
      <c r="R886" s="108">
        <f>SUM(Tableau8[[#This Row],[Indicative
     /PPE]:[Autre]])</f>
        <v>115.4</v>
      </c>
      <c r="S886" s="110" t="s">
        <v>0</v>
      </c>
      <c r="T886" s="110" t="s">
        <v>0</v>
      </c>
      <c r="U886" s="110" t="s">
        <v>0</v>
      </c>
      <c r="V886" s="110" t="s">
        <v>0</v>
      </c>
      <c r="W886" s="110" t="s">
        <v>0</v>
      </c>
      <c r="X886" s="109">
        <f t="shared" si="59"/>
        <v>0</v>
      </c>
      <c r="Y886" s="89" t="s">
        <v>0</v>
      </c>
      <c r="Z886" s="89" t="s">
        <v>0</v>
      </c>
      <c r="AA886" s="89" t="s">
        <v>0</v>
      </c>
      <c r="AB886" s="91" t="s">
        <v>0</v>
      </c>
      <c r="AC886" s="110" t="s">
        <v>0</v>
      </c>
      <c r="AD886" s="110" t="s">
        <v>0</v>
      </c>
      <c r="AE886" s="110" t="s">
        <v>0</v>
      </c>
      <c r="AF886" s="155">
        <f t="shared" si="60"/>
        <v>0</v>
      </c>
      <c r="AG886" s="92"/>
      <c r="AH886" s="111">
        <v>415000</v>
      </c>
      <c r="AI886" s="111">
        <v>0</v>
      </c>
      <c r="AJ886" s="111">
        <v>0</v>
      </c>
      <c r="AK886" s="111">
        <f>SUM(Tableau8[[#This Row],[Terrain
(a)]:[Construction
(b)]])</f>
        <v>0</v>
      </c>
      <c r="AL886" s="95"/>
      <c r="AM886" s="147" t="s">
        <v>1764</v>
      </c>
      <c r="AN886" s="157" t="s">
        <v>1622</v>
      </c>
      <c r="AO886" s="97">
        <v>43920</v>
      </c>
      <c r="AP886" s="158" t="s">
        <v>0</v>
      </c>
      <c r="AQ886" s="113" t="s">
        <v>0</v>
      </c>
      <c r="AR886" s="100"/>
      <c r="AS886" s="101"/>
      <c r="AT886" s="102"/>
      <c r="AU886" s="103"/>
      <c r="AV886" s="104"/>
      <c r="AW886" s="105"/>
      <c r="AX886" s="106"/>
      <c r="AY886" s="106"/>
      <c r="AZ886" s="106"/>
      <c r="BA886" s="106"/>
      <c r="BB886" s="103"/>
      <c r="BC886" s="106"/>
      <c r="BD886" s="106"/>
      <c r="BE886" s="106"/>
      <c r="BF886" s="106"/>
      <c r="BG886" s="106"/>
      <c r="BH886" s="106"/>
      <c r="BI886" s="106"/>
    </row>
    <row r="887" spans="1:61" ht="13.5" hidden="1" thickBot="1" x14ac:dyDescent="0.25">
      <c r="A887" s="82"/>
      <c r="B887" s="83"/>
      <c r="C887" s="153" t="s">
        <v>1827</v>
      </c>
      <c r="D887" s="153" t="s">
        <v>71</v>
      </c>
      <c r="E887" s="85" t="s">
        <v>1828</v>
      </c>
      <c r="F887" s="85" t="s">
        <v>1837</v>
      </c>
      <c r="G887" s="86" t="s">
        <v>1838</v>
      </c>
      <c r="H887" s="153" t="s">
        <v>78</v>
      </c>
      <c r="I887" s="157" t="s">
        <v>142</v>
      </c>
      <c r="J887" s="86" t="s">
        <v>297</v>
      </c>
      <c r="K887" s="154">
        <v>4.5</v>
      </c>
      <c r="L887" s="88"/>
      <c r="M887" s="110">
        <v>102.3</v>
      </c>
      <c r="N887" s="110">
        <v>8.1</v>
      </c>
      <c r="O887" s="110" t="s">
        <v>0</v>
      </c>
      <c r="P887" s="110">
        <v>5</v>
      </c>
      <c r="Q887" s="110" t="s">
        <v>0</v>
      </c>
      <c r="R887" s="108">
        <f>SUM(Tableau8[[#This Row],[Indicative
     /PPE]:[Autre]])</f>
        <v>115.39999999999999</v>
      </c>
      <c r="S887" s="110" t="s">
        <v>0</v>
      </c>
      <c r="T887" s="110" t="s">
        <v>0</v>
      </c>
      <c r="U887" s="110" t="s">
        <v>0</v>
      </c>
      <c r="V887" s="110" t="s">
        <v>0</v>
      </c>
      <c r="W887" s="110" t="s">
        <v>0</v>
      </c>
      <c r="X887" s="109">
        <f t="shared" si="59"/>
        <v>0</v>
      </c>
      <c r="Y887" s="89" t="s">
        <v>0</v>
      </c>
      <c r="Z887" s="89" t="s">
        <v>0</v>
      </c>
      <c r="AA887" s="89" t="s">
        <v>0</v>
      </c>
      <c r="AB887" s="91" t="s">
        <v>0</v>
      </c>
      <c r="AC887" s="110" t="s">
        <v>0</v>
      </c>
      <c r="AD887" s="110" t="s">
        <v>0</v>
      </c>
      <c r="AE887" s="110" t="s">
        <v>0</v>
      </c>
      <c r="AF887" s="155">
        <f t="shared" si="60"/>
        <v>0</v>
      </c>
      <c r="AG887" s="92"/>
      <c r="AH887" s="111">
        <v>425000</v>
      </c>
      <c r="AI887" s="111">
        <v>0</v>
      </c>
      <c r="AJ887" s="111">
        <v>0</v>
      </c>
      <c r="AK887" s="111">
        <f>SUM(Tableau8[[#This Row],[Terrain
(a)]:[Construction
(b)]])</f>
        <v>0</v>
      </c>
      <c r="AL887" s="95"/>
      <c r="AM887" s="147" t="s">
        <v>1797</v>
      </c>
      <c r="AN887" s="157" t="s">
        <v>421</v>
      </c>
      <c r="AO887" s="97">
        <v>41547</v>
      </c>
      <c r="AP887" s="158" t="s">
        <v>0</v>
      </c>
      <c r="AQ887" s="113" t="s">
        <v>0</v>
      </c>
      <c r="AR887" s="100"/>
      <c r="AS887" s="101"/>
      <c r="AT887" s="102"/>
      <c r="AU887" s="103"/>
      <c r="AV887" s="104"/>
      <c r="AW887" s="105"/>
      <c r="AX887" s="106"/>
      <c r="AY887" s="106"/>
      <c r="AZ887" s="106"/>
      <c r="BA887" s="106"/>
      <c r="BB887" s="103"/>
      <c r="BC887" s="106"/>
      <c r="BD887" s="106"/>
      <c r="BE887" s="106"/>
      <c r="BF887" s="106"/>
      <c r="BG887" s="106"/>
      <c r="BH887" s="106"/>
      <c r="BI887" s="106"/>
    </row>
    <row r="888" spans="1:61" ht="13.5" hidden="1" thickBot="1" x14ac:dyDescent="0.25">
      <c r="A888" s="82"/>
      <c r="B888" s="83"/>
      <c r="C888" s="153" t="s">
        <v>1827</v>
      </c>
      <c r="D888" s="153" t="s">
        <v>71</v>
      </c>
      <c r="E888" s="85" t="s">
        <v>1828</v>
      </c>
      <c r="F888" s="85" t="s">
        <v>1839</v>
      </c>
      <c r="G888" s="86" t="s">
        <v>1840</v>
      </c>
      <c r="H888" s="153" t="s">
        <v>78</v>
      </c>
      <c r="I888" s="157" t="s">
        <v>142</v>
      </c>
      <c r="J888" s="113" t="s">
        <v>323</v>
      </c>
      <c r="K888" s="154">
        <v>5.5</v>
      </c>
      <c r="L888" s="88"/>
      <c r="M888" s="245">
        <v>118.1</v>
      </c>
      <c r="N888" s="245">
        <v>6.7</v>
      </c>
      <c r="O888" s="110" t="s">
        <v>0</v>
      </c>
      <c r="P888" s="245">
        <v>6</v>
      </c>
      <c r="Q888" s="110" t="s">
        <v>0</v>
      </c>
      <c r="R888" s="108">
        <f>SUM(Tableau8[[#This Row],[Indicative
     /PPE]:[Autre]])</f>
        <v>130.80000000000001</v>
      </c>
      <c r="S888" s="110" t="s">
        <v>0</v>
      </c>
      <c r="T888" s="110" t="s">
        <v>0</v>
      </c>
      <c r="U888" s="110" t="s">
        <v>0</v>
      </c>
      <c r="V888" s="110" t="s">
        <v>0</v>
      </c>
      <c r="W888" s="110" t="s">
        <v>0</v>
      </c>
      <c r="X888" s="109">
        <f t="shared" si="59"/>
        <v>0</v>
      </c>
      <c r="Y888" s="89" t="s">
        <v>0</v>
      </c>
      <c r="Z888" s="89" t="s">
        <v>0</v>
      </c>
      <c r="AA888" s="89" t="s">
        <v>0</v>
      </c>
      <c r="AB888" s="91" t="s">
        <v>0</v>
      </c>
      <c r="AC888" s="110" t="s">
        <v>0</v>
      </c>
      <c r="AD888" s="110" t="s">
        <v>0</v>
      </c>
      <c r="AE888" s="110" t="s">
        <v>0</v>
      </c>
      <c r="AF888" s="155">
        <f t="shared" si="60"/>
        <v>0</v>
      </c>
      <c r="AG888" s="92"/>
      <c r="AH888" s="111">
        <v>485000</v>
      </c>
      <c r="AI888" s="111">
        <v>0</v>
      </c>
      <c r="AJ888" s="111">
        <v>0</v>
      </c>
      <c r="AK888" s="111">
        <f>SUM(Tableau8[[#This Row],[Terrain
(a)]:[Construction
(b)]])</f>
        <v>0</v>
      </c>
      <c r="AL888" s="95"/>
      <c r="AM888" s="147" t="s">
        <v>1802</v>
      </c>
      <c r="AN888" s="157" t="s">
        <v>421</v>
      </c>
      <c r="AO888" s="97">
        <v>41971</v>
      </c>
      <c r="AP888" s="158" t="s">
        <v>0</v>
      </c>
      <c r="AQ888" s="113" t="s">
        <v>0</v>
      </c>
      <c r="AR888" s="100"/>
      <c r="AS888" s="101"/>
      <c r="AT888" s="102"/>
      <c r="AU888" s="103"/>
      <c r="AV888" s="104"/>
      <c r="AW888" s="105"/>
      <c r="AX888" s="106"/>
      <c r="AY888" s="106"/>
      <c r="AZ888" s="106"/>
      <c r="BA888" s="106"/>
      <c r="BB888" s="103"/>
      <c r="BC888" s="106"/>
      <c r="BD888" s="106"/>
      <c r="BE888" s="106"/>
      <c r="BF888" s="106"/>
      <c r="BG888" s="106"/>
      <c r="BH888" s="106"/>
      <c r="BI888" s="106"/>
    </row>
    <row r="889" spans="1:61" ht="13.5" hidden="1" thickBot="1" x14ac:dyDescent="0.25">
      <c r="A889" s="82"/>
      <c r="B889" s="83"/>
      <c r="C889" s="153" t="s">
        <v>1827</v>
      </c>
      <c r="D889" s="153" t="s">
        <v>71</v>
      </c>
      <c r="E889" s="85" t="s">
        <v>1828</v>
      </c>
      <c r="F889" s="85" t="s">
        <v>1841</v>
      </c>
      <c r="G889" s="86" t="s">
        <v>1842</v>
      </c>
      <c r="H889" s="153" t="s">
        <v>78</v>
      </c>
      <c r="I889" s="157" t="s">
        <v>102</v>
      </c>
      <c r="J889" s="113" t="s">
        <v>327</v>
      </c>
      <c r="K889" s="154">
        <v>4.5</v>
      </c>
      <c r="L889" s="88"/>
      <c r="M889" s="245">
        <v>98.4</v>
      </c>
      <c r="N889" s="245">
        <v>12.2</v>
      </c>
      <c r="O889" s="110" t="s">
        <v>0</v>
      </c>
      <c r="P889" s="245">
        <v>6</v>
      </c>
      <c r="Q889" s="110" t="s">
        <v>0</v>
      </c>
      <c r="R889" s="108">
        <f>SUM(Tableau8[[#This Row],[Indicative
     /PPE]:[Autre]])</f>
        <v>116.60000000000001</v>
      </c>
      <c r="S889" s="110" t="s">
        <v>0</v>
      </c>
      <c r="T889" s="110" t="s">
        <v>0</v>
      </c>
      <c r="U889" s="110" t="s">
        <v>0</v>
      </c>
      <c r="V889" s="110" t="s">
        <v>0</v>
      </c>
      <c r="W889" s="110" t="s">
        <v>0</v>
      </c>
      <c r="X889" s="109">
        <f t="shared" si="59"/>
        <v>0</v>
      </c>
      <c r="Y889" s="89" t="s">
        <v>0</v>
      </c>
      <c r="Z889" s="89" t="s">
        <v>0</v>
      </c>
      <c r="AA889" s="89" t="s">
        <v>0</v>
      </c>
      <c r="AB889" s="91" t="s">
        <v>0</v>
      </c>
      <c r="AC889" s="110" t="s">
        <v>0</v>
      </c>
      <c r="AD889" s="110" t="s">
        <v>0</v>
      </c>
      <c r="AE889" s="110" t="s">
        <v>0</v>
      </c>
      <c r="AF889" s="155">
        <f t="shared" si="60"/>
        <v>0</v>
      </c>
      <c r="AG889" s="92"/>
      <c r="AH889" s="111">
        <v>420000</v>
      </c>
      <c r="AI889" s="111">
        <v>0</v>
      </c>
      <c r="AJ889" s="111">
        <v>0</v>
      </c>
      <c r="AK889" s="111">
        <f>SUM(Tableau8[[#This Row],[Terrain
(a)]:[Construction
(b)]])</f>
        <v>0</v>
      </c>
      <c r="AL889" s="95"/>
      <c r="AM889" s="147" t="s">
        <v>1789</v>
      </c>
      <c r="AN889" s="157" t="s">
        <v>421</v>
      </c>
      <c r="AO889" s="97">
        <v>41670</v>
      </c>
      <c r="AP889" s="158" t="s">
        <v>0</v>
      </c>
      <c r="AQ889" s="113" t="s">
        <v>0</v>
      </c>
      <c r="AR889" s="100"/>
      <c r="AS889" s="101"/>
      <c r="AT889" s="102"/>
      <c r="AU889" s="103"/>
      <c r="AV889" s="104"/>
      <c r="AW889" s="105"/>
      <c r="AX889" s="106"/>
      <c r="AY889" s="106"/>
      <c r="AZ889" s="106"/>
      <c r="BA889" s="106"/>
      <c r="BB889" s="103"/>
      <c r="BC889" s="106"/>
      <c r="BD889" s="106"/>
      <c r="BE889" s="106"/>
      <c r="BF889" s="106"/>
      <c r="BG889" s="106"/>
      <c r="BH889" s="106"/>
      <c r="BI889" s="106"/>
    </row>
    <row r="890" spans="1:61" ht="13.5" hidden="1" thickBot="1" x14ac:dyDescent="0.25">
      <c r="A890" s="82"/>
      <c r="B890" s="83"/>
      <c r="C890" s="153" t="s">
        <v>1827</v>
      </c>
      <c r="D890" s="153" t="s">
        <v>71</v>
      </c>
      <c r="E890" s="85" t="s">
        <v>1828</v>
      </c>
      <c r="F890" s="85" t="s">
        <v>1843</v>
      </c>
      <c r="G890" s="86" t="s">
        <v>1844</v>
      </c>
      <c r="H890" s="153" t="s">
        <v>78</v>
      </c>
      <c r="I890" s="157" t="s">
        <v>102</v>
      </c>
      <c r="J890" s="86" t="s">
        <v>297</v>
      </c>
      <c r="K890" s="154">
        <v>4.5</v>
      </c>
      <c r="L890" s="88"/>
      <c r="M890" s="245">
        <v>102.4</v>
      </c>
      <c r="N890" s="245">
        <v>8.1</v>
      </c>
      <c r="O890" s="110" t="s">
        <v>0</v>
      </c>
      <c r="P890" s="245">
        <v>5</v>
      </c>
      <c r="Q890" s="110" t="s">
        <v>0</v>
      </c>
      <c r="R890" s="108">
        <f>SUM(Tableau8[[#This Row],[Indicative
     /PPE]:[Autre]])</f>
        <v>115.5</v>
      </c>
      <c r="S890" s="110" t="s">
        <v>0</v>
      </c>
      <c r="T890" s="110" t="s">
        <v>0</v>
      </c>
      <c r="U890" s="110" t="s">
        <v>0</v>
      </c>
      <c r="V890" s="110" t="s">
        <v>0</v>
      </c>
      <c r="W890" s="110" t="s">
        <v>0</v>
      </c>
      <c r="X890" s="109">
        <f t="shared" si="59"/>
        <v>0</v>
      </c>
      <c r="Y890" s="89" t="s">
        <v>0</v>
      </c>
      <c r="Z890" s="89" t="s">
        <v>0</v>
      </c>
      <c r="AA890" s="89" t="s">
        <v>0</v>
      </c>
      <c r="AB890" s="91" t="s">
        <v>0</v>
      </c>
      <c r="AC890" s="110" t="s">
        <v>0</v>
      </c>
      <c r="AD890" s="110" t="s">
        <v>0</v>
      </c>
      <c r="AE890" s="110" t="s">
        <v>0</v>
      </c>
      <c r="AF890" s="155">
        <f t="shared" si="60"/>
        <v>0</v>
      </c>
      <c r="AG890" s="92"/>
      <c r="AH890" s="111">
        <v>430000</v>
      </c>
      <c r="AI890" s="111">
        <v>0</v>
      </c>
      <c r="AJ890" s="111">
        <v>0</v>
      </c>
      <c r="AK890" s="111">
        <f>SUM(Tableau8[[#This Row],[Terrain
(a)]:[Construction
(b)]])</f>
        <v>0</v>
      </c>
      <c r="AL890" s="95"/>
      <c r="AM890" s="147" t="s">
        <v>1815</v>
      </c>
      <c r="AN890" s="157" t="s">
        <v>421</v>
      </c>
      <c r="AO890" s="97">
        <v>41729</v>
      </c>
      <c r="AP890" s="158" t="s">
        <v>0</v>
      </c>
      <c r="AQ890" s="113" t="s">
        <v>0</v>
      </c>
      <c r="AR890" s="100"/>
      <c r="AS890" s="101"/>
      <c r="AT890" s="102"/>
      <c r="AU890" s="103"/>
      <c r="AV890" s="104"/>
      <c r="AW890" s="105"/>
      <c r="AX890" s="106"/>
      <c r="AY890" s="106"/>
      <c r="AZ890" s="106"/>
      <c r="BA890" s="106"/>
      <c r="BB890" s="103"/>
      <c r="BC890" s="106"/>
      <c r="BD890" s="106"/>
      <c r="BE890" s="106"/>
      <c r="BF890" s="106"/>
      <c r="BG890" s="106"/>
      <c r="BH890" s="106"/>
      <c r="BI890" s="106"/>
    </row>
    <row r="891" spans="1:61" ht="13.5" hidden="1" thickBot="1" x14ac:dyDescent="0.25">
      <c r="A891" s="82"/>
      <c r="B891" s="83"/>
      <c r="C891" s="153" t="s">
        <v>1827</v>
      </c>
      <c r="D891" s="153" t="s">
        <v>71</v>
      </c>
      <c r="E891" s="85" t="s">
        <v>1828</v>
      </c>
      <c r="F891" s="85" t="s">
        <v>1845</v>
      </c>
      <c r="G891" s="86" t="s">
        <v>1846</v>
      </c>
      <c r="H891" s="153" t="s">
        <v>78</v>
      </c>
      <c r="I891" s="157" t="s">
        <v>102</v>
      </c>
      <c r="J891" s="113" t="s">
        <v>323</v>
      </c>
      <c r="K891" s="154">
        <v>5.5</v>
      </c>
      <c r="L891" s="88"/>
      <c r="M891" s="245">
        <v>117.9</v>
      </c>
      <c r="N891" s="245">
        <v>6.7</v>
      </c>
      <c r="O891" s="110" t="s">
        <v>0</v>
      </c>
      <c r="P891" s="245">
        <v>6</v>
      </c>
      <c r="Q891" s="110" t="s">
        <v>0</v>
      </c>
      <c r="R891" s="108">
        <f>SUM(Tableau8[[#This Row],[Indicative
     /PPE]:[Autre]])</f>
        <v>130.60000000000002</v>
      </c>
      <c r="S891" s="110" t="s">
        <v>0</v>
      </c>
      <c r="T891" s="110" t="s">
        <v>0</v>
      </c>
      <c r="U891" s="110" t="s">
        <v>0</v>
      </c>
      <c r="V891" s="110" t="s">
        <v>0</v>
      </c>
      <c r="W891" s="110" t="s">
        <v>0</v>
      </c>
      <c r="X891" s="109">
        <f t="shared" si="59"/>
        <v>0</v>
      </c>
      <c r="Y891" s="89" t="s">
        <v>0</v>
      </c>
      <c r="Z891" s="89" t="s">
        <v>0</v>
      </c>
      <c r="AA891" s="89" t="s">
        <v>0</v>
      </c>
      <c r="AB891" s="91" t="s">
        <v>0</v>
      </c>
      <c r="AC891" s="110" t="s">
        <v>0</v>
      </c>
      <c r="AD891" s="110" t="s">
        <v>0</v>
      </c>
      <c r="AE891" s="110" t="s">
        <v>0</v>
      </c>
      <c r="AF891" s="155">
        <f t="shared" si="60"/>
        <v>0</v>
      </c>
      <c r="AG891" s="92"/>
      <c r="AH891" s="111">
        <v>490000</v>
      </c>
      <c r="AI891" s="111">
        <v>0</v>
      </c>
      <c r="AJ891" s="111">
        <v>0</v>
      </c>
      <c r="AK891" s="111">
        <f>SUM(Tableau8[[#This Row],[Terrain
(a)]:[Construction
(b)]])</f>
        <v>0</v>
      </c>
      <c r="AL891" s="95"/>
      <c r="AM891" s="147" t="s">
        <v>1782</v>
      </c>
      <c r="AN891" s="157" t="s">
        <v>421</v>
      </c>
      <c r="AO891" s="97">
        <v>41820</v>
      </c>
      <c r="AP891" s="158" t="s">
        <v>0</v>
      </c>
      <c r="AQ891" s="113" t="s">
        <v>0</v>
      </c>
      <c r="AR891" s="100"/>
      <c r="AS891" s="101"/>
      <c r="AT891" s="102"/>
      <c r="AU891" s="103"/>
      <c r="AV891" s="104"/>
      <c r="AW891" s="105"/>
      <c r="AX891" s="106"/>
      <c r="AY891" s="106"/>
      <c r="AZ891" s="106"/>
      <c r="BA891" s="106"/>
      <c r="BB891" s="103"/>
      <c r="BC891" s="106"/>
      <c r="BD891" s="106"/>
      <c r="BE891" s="106"/>
      <c r="BF891" s="106"/>
      <c r="BG891" s="106"/>
      <c r="BH891" s="106"/>
      <c r="BI891" s="106"/>
    </row>
    <row r="892" spans="1:61" ht="13.5" hidden="1" thickBot="1" x14ac:dyDescent="0.25">
      <c r="A892" s="82"/>
      <c r="B892" s="83"/>
      <c r="C892" s="153" t="s">
        <v>1827</v>
      </c>
      <c r="D892" s="153" t="s">
        <v>71</v>
      </c>
      <c r="E892" s="85" t="s">
        <v>1828</v>
      </c>
      <c r="F892" s="85" t="s">
        <v>1847</v>
      </c>
      <c r="G892" s="86" t="s">
        <v>1848</v>
      </c>
      <c r="H892" s="153" t="s">
        <v>404</v>
      </c>
      <c r="I892" s="157" t="s">
        <v>404</v>
      </c>
      <c r="J892" s="113" t="s">
        <v>327</v>
      </c>
      <c r="K892" s="154">
        <v>4.5</v>
      </c>
      <c r="L892" s="88"/>
      <c r="M892" s="245">
        <v>98.4</v>
      </c>
      <c r="N892" s="245">
        <v>39.5</v>
      </c>
      <c r="O892" s="110" t="s">
        <v>0</v>
      </c>
      <c r="P892" s="245">
        <v>7</v>
      </c>
      <c r="Q892" s="110" t="s">
        <v>0</v>
      </c>
      <c r="R892" s="108">
        <f>SUM(Tableau8[[#This Row],[Indicative
     /PPE]:[Autre]])</f>
        <v>144.9</v>
      </c>
      <c r="S892" s="110" t="s">
        <v>0</v>
      </c>
      <c r="T892" s="110" t="s">
        <v>0</v>
      </c>
      <c r="U892" s="110" t="s">
        <v>0</v>
      </c>
      <c r="V892" s="110" t="s">
        <v>0</v>
      </c>
      <c r="W892" s="110" t="s">
        <v>0</v>
      </c>
      <c r="X892" s="109">
        <f t="shared" si="59"/>
        <v>0</v>
      </c>
      <c r="Y892" s="89" t="s">
        <v>0</v>
      </c>
      <c r="Z892" s="89" t="s">
        <v>0</v>
      </c>
      <c r="AA892" s="89" t="s">
        <v>0</v>
      </c>
      <c r="AB892" s="91" t="s">
        <v>0</v>
      </c>
      <c r="AC892" s="110" t="s">
        <v>0</v>
      </c>
      <c r="AD892" s="110" t="s">
        <v>0</v>
      </c>
      <c r="AE892" s="110" t="s">
        <v>0</v>
      </c>
      <c r="AF892" s="155">
        <f t="shared" si="60"/>
        <v>0</v>
      </c>
      <c r="AG892" s="92"/>
      <c r="AH892" s="111">
        <v>465000</v>
      </c>
      <c r="AI892" s="111">
        <v>0</v>
      </c>
      <c r="AJ892" s="111">
        <v>0</v>
      </c>
      <c r="AK892" s="111">
        <f>SUM(Tableau8[[#This Row],[Terrain
(a)]:[Construction
(b)]])</f>
        <v>0</v>
      </c>
      <c r="AL892" s="95"/>
      <c r="AM892" s="147" t="s">
        <v>1805</v>
      </c>
      <c r="AN892" s="157" t="s">
        <v>421</v>
      </c>
      <c r="AO892" s="97">
        <v>41547</v>
      </c>
      <c r="AP892" s="158" t="s">
        <v>0</v>
      </c>
      <c r="AQ892" s="113" t="s">
        <v>0</v>
      </c>
      <c r="AR892" s="100"/>
      <c r="AS892" s="101"/>
      <c r="AT892" s="102"/>
      <c r="AU892" s="103"/>
      <c r="AV892" s="104"/>
      <c r="AW892" s="105"/>
      <c r="AX892" s="106"/>
      <c r="AY892" s="106"/>
      <c r="AZ892" s="106"/>
      <c r="BA892" s="106"/>
      <c r="BB892" s="103"/>
      <c r="BC892" s="106"/>
      <c r="BD892" s="106"/>
      <c r="BE892" s="106"/>
      <c r="BF892" s="106"/>
      <c r="BG892" s="106"/>
      <c r="BH892" s="106"/>
      <c r="BI892" s="106"/>
    </row>
    <row r="893" spans="1:61" ht="13.5" hidden="1" thickBot="1" x14ac:dyDescent="0.25">
      <c r="A893" s="82"/>
      <c r="B893" s="83"/>
      <c r="C893" s="153" t="s">
        <v>1827</v>
      </c>
      <c r="D893" s="153" t="s">
        <v>71</v>
      </c>
      <c r="E893" s="85" t="s">
        <v>1828</v>
      </c>
      <c r="F893" s="85" t="s">
        <v>1849</v>
      </c>
      <c r="G893" s="86" t="s">
        <v>1850</v>
      </c>
      <c r="H893" s="153" t="s">
        <v>404</v>
      </c>
      <c r="I893" s="157" t="s">
        <v>404</v>
      </c>
      <c r="J893" s="113" t="s">
        <v>323</v>
      </c>
      <c r="K893" s="154">
        <v>5.5</v>
      </c>
      <c r="L893" s="88"/>
      <c r="M893" s="245">
        <v>112</v>
      </c>
      <c r="N893" s="245">
        <v>62.4</v>
      </c>
      <c r="O893" s="110" t="s">
        <v>0</v>
      </c>
      <c r="P893" s="245">
        <v>9</v>
      </c>
      <c r="Q893" s="110" t="s">
        <v>0</v>
      </c>
      <c r="R893" s="108">
        <f>SUM(Tableau8[[#This Row],[Indicative
     /PPE]:[Autre]])</f>
        <v>183.4</v>
      </c>
      <c r="S893" s="110" t="s">
        <v>0</v>
      </c>
      <c r="T893" s="110" t="s">
        <v>0</v>
      </c>
      <c r="U893" s="110" t="s">
        <v>0</v>
      </c>
      <c r="V893" s="110" t="s">
        <v>0</v>
      </c>
      <c r="W893" s="110" t="s">
        <v>0</v>
      </c>
      <c r="X893" s="109">
        <f t="shared" si="59"/>
        <v>0</v>
      </c>
      <c r="Y893" s="123" t="s">
        <v>0</v>
      </c>
      <c r="Z893" s="120" t="s">
        <v>0</v>
      </c>
      <c r="AA893" s="120" t="s">
        <v>0</v>
      </c>
      <c r="AB893" s="122" t="s">
        <v>0</v>
      </c>
      <c r="AC893" s="163" t="s">
        <v>0</v>
      </c>
      <c r="AD893" s="110" t="s">
        <v>0</v>
      </c>
      <c r="AE893" s="110" t="s">
        <v>0</v>
      </c>
      <c r="AF893" s="155">
        <f t="shared" si="60"/>
        <v>0</v>
      </c>
      <c r="AG893" s="92"/>
      <c r="AH893" s="111">
        <v>555000</v>
      </c>
      <c r="AI893" s="111">
        <v>0</v>
      </c>
      <c r="AJ893" s="111">
        <v>0</v>
      </c>
      <c r="AK893" s="111">
        <f>SUM(Tableau8[[#This Row],[Terrain
(a)]:[Construction
(b)]])</f>
        <v>0</v>
      </c>
      <c r="AL893" s="95"/>
      <c r="AM893" s="147" t="s">
        <v>1767</v>
      </c>
      <c r="AN893" s="157" t="s">
        <v>421</v>
      </c>
      <c r="AO893" s="97">
        <v>41515</v>
      </c>
      <c r="AP893" s="158" t="s">
        <v>0</v>
      </c>
      <c r="AQ893" s="113" t="s">
        <v>0</v>
      </c>
      <c r="AR893" s="100"/>
      <c r="AS893" s="131"/>
      <c r="AT893" s="132"/>
      <c r="AU893" s="132"/>
      <c r="AV893" s="133"/>
      <c r="AW893" s="116"/>
      <c r="AX893" s="134"/>
      <c r="AY893" s="134"/>
      <c r="AZ893" s="134"/>
      <c r="BA893" s="134"/>
      <c r="BB893" s="132"/>
      <c r="BC893" s="134"/>
      <c r="BD893" s="134"/>
      <c r="BE893" s="134"/>
      <c r="BF893" s="134"/>
      <c r="BG893" s="134"/>
      <c r="BH893" s="134"/>
      <c r="BI893" s="134"/>
    </row>
    <row r="894" spans="1:61" ht="13.5" hidden="1" thickBot="1" x14ac:dyDescent="0.25">
      <c r="A894" s="82"/>
      <c r="B894" s="83"/>
      <c r="C894" s="294" t="str">
        <f>[1]CrA!AN108</f>
        <v>Rue du Crêt-Rossel</v>
      </c>
      <c r="D894" s="187" t="str">
        <f>[1]CrA!AN109</f>
        <v>La Chaux-de-Fonds</v>
      </c>
      <c r="E894" s="187" t="str">
        <f>[1]CrA!AN107</f>
        <v>-</v>
      </c>
      <c r="F894" s="187" t="str">
        <f>[1]CrA!A106</f>
        <v>0161-01</v>
      </c>
      <c r="G894" s="187" t="str">
        <f>[1]CrA!B106</f>
        <v>-/B</v>
      </c>
      <c r="H894" s="187" t="str">
        <f>[1]CrA!C106</f>
        <v>Appartement</v>
      </c>
      <c r="I894" s="187" t="str">
        <f>[1]CrA!D106</f>
        <v>Rez</v>
      </c>
      <c r="J894" s="187" t="str">
        <f>[1]CrA!E106</f>
        <v>Ouest</v>
      </c>
      <c r="K894" s="194">
        <f>[1]CrA!F106</f>
        <v>4.5</v>
      </c>
      <c r="L894" s="88"/>
      <c r="M894" s="196">
        <f>[1]CrA!G106</f>
        <v>107</v>
      </c>
      <c r="N894" s="196">
        <f>[1]CrA!I106</f>
        <v>12</v>
      </c>
      <c r="O894" s="196">
        <f>[1]CrA!K106</f>
        <v>0</v>
      </c>
      <c r="P894" s="196">
        <f>[1]CrA!L106</f>
        <v>5.5</v>
      </c>
      <c r="Q894" s="196">
        <f>[1]CrA!M106</f>
        <v>0</v>
      </c>
      <c r="R894" s="197">
        <f>SUM(Tableau8[[#This Row],[Indicative
     /PPE]:[Autre]])</f>
        <v>124.5</v>
      </c>
      <c r="S894" s="196" t="s">
        <v>0</v>
      </c>
      <c r="T894" s="196" t="s">
        <v>0</v>
      </c>
      <c r="U894" s="196" t="s">
        <v>0</v>
      </c>
      <c r="V894" s="196" t="s">
        <v>0</v>
      </c>
      <c r="W894" s="196" t="s">
        <v>0</v>
      </c>
      <c r="X894" s="198">
        <f t="shared" si="59"/>
        <v>0</v>
      </c>
      <c r="Y894" s="89" t="s">
        <v>0</v>
      </c>
      <c r="Z894" s="89" t="s">
        <v>0</v>
      </c>
      <c r="AA894" s="89" t="s">
        <v>0</v>
      </c>
      <c r="AB894" s="91" t="s">
        <v>0</v>
      </c>
      <c r="AC894" s="89" t="s">
        <v>0</v>
      </c>
      <c r="AD894" s="196" t="s">
        <v>0</v>
      </c>
      <c r="AE894" s="196" t="s">
        <v>0</v>
      </c>
      <c r="AF894" s="199">
        <f t="shared" si="60"/>
        <v>0</v>
      </c>
      <c r="AG894" s="92"/>
      <c r="AH894" s="200">
        <f>[1]CrA!N106</f>
        <v>0</v>
      </c>
      <c r="AI894" s="201">
        <v>0</v>
      </c>
      <c r="AJ894" s="201">
        <v>0</v>
      </c>
      <c r="AK894" s="200">
        <f>SUM(Tableau8[[#This Row],[Terrain
(a)]:[Construction
(b)]])</f>
        <v>0</v>
      </c>
      <c r="AL894" s="95"/>
      <c r="AM894" s="263" t="str">
        <f>[1]CrA!O106</f>
        <v>Bailly Johanna et Bally Cédric/Roxo/Métroz/Johnas Martin/Luthi Sébastien/Kung Elène/Wirth Sébastien/Conti Josiane/Demiri Ismet/Brun Jean-Marc/Walther Antoine</v>
      </c>
      <c r="AN894" s="263" t="str">
        <f>[1]CrA!Q106</f>
        <v>Pré réservé</v>
      </c>
      <c r="AO894" s="203">
        <f>[1]CrA!R106</f>
        <v>43378</v>
      </c>
      <c r="AP894" s="204" t="s">
        <v>0</v>
      </c>
      <c r="AQ894" s="205" t="str">
        <f>[1]CrA!S106</f>
        <v>EJ prévisionnelle: aujourd'hui  + 15 mois !</v>
      </c>
      <c r="AR894" s="100"/>
      <c r="AS894" s="101" t="str">
        <f>Tableau8[[#This Row],[Adresse]]</f>
        <v>Rue du Crêt-Rossel</v>
      </c>
      <c r="AT894" s="102"/>
      <c r="AU894" s="103"/>
      <c r="AV894" s="104"/>
      <c r="AW894" s="105"/>
      <c r="AX894" s="106"/>
      <c r="AY894" s="106"/>
      <c r="AZ894" s="106"/>
      <c r="BA894" s="106"/>
      <c r="BB894" s="103"/>
      <c r="BC894" s="106"/>
      <c r="BD894" s="106"/>
      <c r="BE894" s="106"/>
      <c r="BF894" s="106"/>
      <c r="BG894" s="106"/>
      <c r="BH894" s="106"/>
      <c r="BI894" s="106"/>
    </row>
    <row r="895" spans="1:61" ht="13.5" hidden="1" thickBot="1" x14ac:dyDescent="0.25">
      <c r="A895" s="82"/>
      <c r="B895" s="83"/>
      <c r="C895" s="206" t="str">
        <f>C894</f>
        <v>Rue du Crêt-Rossel</v>
      </c>
      <c r="D895" s="206" t="str">
        <f>D894</f>
        <v>La Chaux-de-Fonds</v>
      </c>
      <c r="E895" s="206" t="str">
        <f>E894</f>
        <v>-</v>
      </c>
      <c r="F895" s="85" t="str">
        <f>[1]CrA!A107</f>
        <v>0161-02</v>
      </c>
      <c r="G895" s="85" t="str">
        <f>[1]CrA!B107</f>
        <v>-/C</v>
      </c>
      <c r="H895" s="85" t="str">
        <f>[1]CrA!C107</f>
        <v>Appartement</v>
      </c>
      <c r="I895" s="85" t="str">
        <f>[1]CrA!D107</f>
        <v>Rez</v>
      </c>
      <c r="J895" s="85" t="str">
        <f>[1]CrA!E107</f>
        <v>Est</v>
      </c>
      <c r="K895" s="207">
        <f>[1]CrA!F107</f>
        <v>4.5</v>
      </c>
      <c r="L895" s="88"/>
      <c r="M895" s="89">
        <f>[1]CrA!G107</f>
        <v>109</v>
      </c>
      <c r="N895" s="89">
        <f>[1]CrA!I107</f>
        <v>12</v>
      </c>
      <c r="O895" s="89">
        <f>[1]CrA!K107</f>
        <v>0</v>
      </c>
      <c r="P895" s="89">
        <f>[1]CrA!L107</f>
        <v>5.5</v>
      </c>
      <c r="Q895" s="89">
        <f>[1]CrA!M107</f>
        <v>0</v>
      </c>
      <c r="R895" s="90">
        <f>SUM(Tableau8[[#This Row],[Indicative
     /PPE]:[Autre]])</f>
        <v>126.5</v>
      </c>
      <c r="S895" s="89" t="s">
        <v>0</v>
      </c>
      <c r="T895" s="89" t="s">
        <v>0</v>
      </c>
      <c r="U895" s="89" t="s">
        <v>0</v>
      </c>
      <c r="V895" s="89" t="s">
        <v>0</v>
      </c>
      <c r="W895" s="89" t="s">
        <v>0</v>
      </c>
      <c r="X895" s="91">
        <f t="shared" si="59"/>
        <v>0</v>
      </c>
      <c r="Y895" s="89" t="s">
        <v>0</v>
      </c>
      <c r="Z895" s="89" t="s">
        <v>0</v>
      </c>
      <c r="AA895" s="89" t="s">
        <v>0</v>
      </c>
      <c r="AB895" s="91" t="s">
        <v>0</v>
      </c>
      <c r="AC895" s="89" t="s">
        <v>0</v>
      </c>
      <c r="AD895" s="89" t="s">
        <v>0</v>
      </c>
      <c r="AE895" s="89" t="s">
        <v>0</v>
      </c>
      <c r="AF895" s="89">
        <f t="shared" si="60"/>
        <v>0</v>
      </c>
      <c r="AG895" s="92"/>
      <c r="AH895" s="93">
        <f>[1]CrA!N107</f>
        <v>0</v>
      </c>
      <c r="AI895" s="94">
        <v>0</v>
      </c>
      <c r="AJ895" s="94">
        <v>0</v>
      </c>
      <c r="AK895" s="93">
        <f>SUM(Tableau8[[#This Row],[Terrain
(a)]:[Construction
(b)]])</f>
        <v>0</v>
      </c>
      <c r="AL895" s="95"/>
      <c r="AM895" s="96" t="str">
        <f>[1]CrA!O107</f>
        <v>Bailly Johanna et Bally Cédric/Roxo/Métroz/Johnas Martin/Kullmann Jean-Claude/Luthi Sébastien/Kung Elène/Wirth Sébastien/Conti Josiane/Demiri Ismet/Brun Jean-Marc/Giorgis Adriana/Walther Anthoine</v>
      </c>
      <c r="AN895" s="96" t="str">
        <f>[1]CrA!Q107</f>
        <v>Pré réservé</v>
      </c>
      <c r="AO895" s="97">
        <f>[1]CrA!R107</f>
        <v>43378</v>
      </c>
      <c r="AP895" s="211" t="s">
        <v>0</v>
      </c>
      <c r="AQ895" s="212" t="str">
        <f>[1]CrA!S107</f>
        <v>EJ prévisionnelle: aujourd'hui  + 15 mois !</v>
      </c>
      <c r="AR895" s="100"/>
      <c r="AS895" s="101"/>
      <c r="AT895" s="102"/>
      <c r="AU895" s="103"/>
      <c r="AV895" s="104"/>
      <c r="AW895" s="105"/>
      <c r="AX895" s="106"/>
      <c r="AY895" s="106"/>
      <c r="AZ895" s="106"/>
      <c r="BA895" s="106"/>
      <c r="BB895" s="103"/>
      <c r="BC895" s="106"/>
      <c r="BD895" s="106"/>
      <c r="BE895" s="106"/>
      <c r="BF895" s="106"/>
      <c r="BG895" s="106"/>
      <c r="BH895" s="106"/>
      <c r="BI895" s="106"/>
    </row>
    <row r="896" spans="1:61" ht="13.5" hidden="1" thickBot="1" x14ac:dyDescent="0.25">
      <c r="A896" s="82"/>
      <c r="B896" s="83"/>
      <c r="C896" s="206" t="str">
        <f t="shared" ref="C896:E909" si="61">C895</f>
        <v>Rue du Crêt-Rossel</v>
      </c>
      <c r="D896" s="206" t="str">
        <f t="shared" si="61"/>
        <v>La Chaux-de-Fonds</v>
      </c>
      <c r="E896" s="206" t="str">
        <f t="shared" si="61"/>
        <v>-</v>
      </c>
      <c r="F896" s="85" t="str">
        <f>[1]CrA!A108</f>
        <v>0161-03</v>
      </c>
      <c r="G896" s="85" t="str">
        <f>[1]CrA!B108</f>
        <v>-/D</v>
      </c>
      <c r="H896" s="85" t="str">
        <f>[1]CrA!C108</f>
        <v>Appartement</v>
      </c>
      <c r="I896" s="85" t="str">
        <f>[1]CrA!D108</f>
        <v>1er</v>
      </c>
      <c r="J896" s="85" t="str">
        <f>[1]CrA!E108</f>
        <v>Ouest</v>
      </c>
      <c r="K896" s="207">
        <f>[1]CrA!F108</f>
        <v>4.5</v>
      </c>
      <c r="L896" s="88"/>
      <c r="M896" s="89">
        <f>[1]CrA!G108</f>
        <v>107</v>
      </c>
      <c r="N896" s="89">
        <f>[1]CrA!I108</f>
        <v>11.5</v>
      </c>
      <c r="O896" s="89">
        <f>[1]CrA!K108</f>
        <v>0</v>
      </c>
      <c r="P896" s="89">
        <f>[1]CrA!L108</f>
        <v>5.5</v>
      </c>
      <c r="Q896" s="89">
        <f>[1]CrA!M108</f>
        <v>0</v>
      </c>
      <c r="R896" s="90">
        <f>SUM(Tableau8[[#This Row],[Indicative
     /PPE]:[Autre]])</f>
        <v>124</v>
      </c>
      <c r="S896" s="89" t="s">
        <v>0</v>
      </c>
      <c r="T896" s="89" t="s">
        <v>0</v>
      </c>
      <c r="U896" s="89" t="s">
        <v>0</v>
      </c>
      <c r="V896" s="89" t="s">
        <v>0</v>
      </c>
      <c r="W896" s="89" t="s">
        <v>0</v>
      </c>
      <c r="X896" s="91">
        <f t="shared" si="59"/>
        <v>0</v>
      </c>
      <c r="Y896" s="89" t="s">
        <v>0</v>
      </c>
      <c r="Z896" s="89" t="s">
        <v>0</v>
      </c>
      <c r="AA896" s="89" t="s">
        <v>0</v>
      </c>
      <c r="AB896" s="91" t="s">
        <v>0</v>
      </c>
      <c r="AC896" s="89" t="s">
        <v>0</v>
      </c>
      <c r="AD896" s="89" t="s">
        <v>0</v>
      </c>
      <c r="AE896" s="89" t="s">
        <v>0</v>
      </c>
      <c r="AF896" s="89">
        <f t="shared" si="60"/>
        <v>0</v>
      </c>
      <c r="AG896" s="92"/>
      <c r="AH896" s="93">
        <f>[1]CrA!N108</f>
        <v>0</v>
      </c>
      <c r="AI896" s="94">
        <v>0</v>
      </c>
      <c r="AJ896" s="94">
        <v>0</v>
      </c>
      <c r="AK896" s="93">
        <f>SUM(Tableau8[[#This Row],[Terrain
(a)]:[Construction
(b)]])</f>
        <v>0</v>
      </c>
      <c r="AL896" s="95"/>
      <c r="AM896" s="96" t="str">
        <f>[1]CrA!O108</f>
        <v>Cosandier Benoit/Brun Jean-Marc</v>
      </c>
      <c r="AN896" s="96" t="str">
        <f>[1]CrA!Q108</f>
        <v>Pré réservé</v>
      </c>
      <c r="AO896" s="97">
        <f>[1]CrA!R108</f>
        <v>43378</v>
      </c>
      <c r="AP896" s="211" t="s">
        <v>0</v>
      </c>
      <c r="AQ896" s="212" t="str">
        <f>[1]CrA!S108</f>
        <v>EJ prévisionnelle: aujourd'hui  + 15 mois !</v>
      </c>
      <c r="AR896" s="100"/>
      <c r="AS896" s="101"/>
      <c r="AT896" s="102"/>
      <c r="AU896" s="103"/>
      <c r="AV896" s="104"/>
      <c r="AW896" s="105"/>
      <c r="AX896" s="106"/>
      <c r="AY896" s="106"/>
      <c r="AZ896" s="106"/>
      <c r="BA896" s="106"/>
      <c r="BB896" s="103"/>
      <c r="BC896" s="106"/>
      <c r="BD896" s="106"/>
      <c r="BE896" s="106"/>
      <c r="BF896" s="106"/>
      <c r="BG896" s="106"/>
      <c r="BH896" s="106"/>
      <c r="BI896" s="106"/>
    </row>
    <row r="897" spans="1:61" ht="13.5" hidden="1" thickBot="1" x14ac:dyDescent="0.25">
      <c r="A897" s="82"/>
      <c r="B897" s="83"/>
      <c r="C897" s="206" t="str">
        <f t="shared" si="61"/>
        <v>Rue du Crêt-Rossel</v>
      </c>
      <c r="D897" s="206" t="str">
        <f t="shared" si="61"/>
        <v>La Chaux-de-Fonds</v>
      </c>
      <c r="E897" s="206" t="str">
        <f t="shared" si="61"/>
        <v>-</v>
      </c>
      <c r="F897" s="85" t="str">
        <f>[1]CrA!A109</f>
        <v>0161-04</v>
      </c>
      <c r="G897" s="85" t="str">
        <f>[1]CrA!B109</f>
        <v>-/E</v>
      </c>
      <c r="H897" s="85" t="str">
        <f>[1]CrA!C109</f>
        <v>Appartement</v>
      </c>
      <c r="I897" s="85" t="str">
        <f>[1]CrA!D109</f>
        <v xml:space="preserve">1er </v>
      </c>
      <c r="J897" s="85" t="str">
        <f>[1]CrA!E109</f>
        <v>Est</v>
      </c>
      <c r="K897" s="207">
        <f>[1]CrA!F109</f>
        <v>4.5</v>
      </c>
      <c r="L897" s="88"/>
      <c r="M897" s="89">
        <f>[1]CrA!G109</f>
        <v>109</v>
      </c>
      <c r="N897" s="89">
        <f>[1]CrA!I109</f>
        <v>11.5</v>
      </c>
      <c r="O897" s="89">
        <f>[1]CrA!K109</f>
        <v>0</v>
      </c>
      <c r="P897" s="89">
        <f>[1]CrA!L109</f>
        <v>6</v>
      </c>
      <c r="Q897" s="89">
        <f>[1]CrA!M109</f>
        <v>0</v>
      </c>
      <c r="R897" s="90">
        <f>SUM(Tableau8[[#This Row],[Indicative
     /PPE]:[Autre]])</f>
        <v>126.5</v>
      </c>
      <c r="S897" s="89" t="s">
        <v>0</v>
      </c>
      <c r="T897" s="89" t="s">
        <v>0</v>
      </c>
      <c r="U897" s="89" t="s">
        <v>0</v>
      </c>
      <c r="V897" s="89" t="s">
        <v>0</v>
      </c>
      <c r="W897" s="89" t="s">
        <v>0</v>
      </c>
      <c r="X897" s="91">
        <f t="shared" si="59"/>
        <v>0</v>
      </c>
      <c r="Y897" s="89" t="s">
        <v>0</v>
      </c>
      <c r="Z897" s="89" t="s">
        <v>0</v>
      </c>
      <c r="AA897" s="89" t="s">
        <v>0</v>
      </c>
      <c r="AB897" s="91" t="s">
        <v>0</v>
      </c>
      <c r="AC897" s="89" t="s">
        <v>0</v>
      </c>
      <c r="AD897" s="89" t="s">
        <v>0</v>
      </c>
      <c r="AE897" s="89" t="s">
        <v>0</v>
      </c>
      <c r="AF897" s="89">
        <f t="shared" si="60"/>
        <v>0</v>
      </c>
      <c r="AG897" s="92"/>
      <c r="AH897" s="93">
        <f>[1]CrA!N109</f>
        <v>0</v>
      </c>
      <c r="AI897" s="94">
        <v>0</v>
      </c>
      <c r="AJ897" s="94">
        <v>0</v>
      </c>
      <c r="AK897" s="93">
        <f>SUM(Tableau8[[#This Row],[Terrain
(a)]:[Construction
(b)]])</f>
        <v>0</v>
      </c>
      <c r="AL897" s="95"/>
      <c r="AM897" s="96" t="str">
        <f>[1]CrA!O109</f>
        <v>Cosandier Benoit/Roxo/Métroz/Brun Jean-Marc</v>
      </c>
      <c r="AN897" s="96" t="str">
        <f>[1]CrA!Q109</f>
        <v>Pré réservé</v>
      </c>
      <c r="AO897" s="97">
        <f>[1]CrA!R109</f>
        <v>43378</v>
      </c>
      <c r="AP897" s="211" t="s">
        <v>0</v>
      </c>
      <c r="AQ897" s="212" t="str">
        <f>[1]CrA!S109</f>
        <v>EJ prévisionnelle: aujourd'hui  + 15 mois !</v>
      </c>
      <c r="AR897" s="100"/>
      <c r="AS897" s="101"/>
      <c r="AT897" s="102"/>
      <c r="AU897" s="103"/>
      <c r="AV897" s="104"/>
      <c r="AW897" s="105"/>
      <c r="AX897" s="106"/>
      <c r="AY897" s="106"/>
      <c r="AZ897" s="106"/>
      <c r="BA897" s="106"/>
      <c r="BB897" s="103"/>
      <c r="BC897" s="106"/>
      <c r="BD897" s="106"/>
      <c r="BE897" s="106"/>
      <c r="BF897" s="106"/>
      <c r="BG897" s="106"/>
      <c r="BH897" s="106"/>
      <c r="BI897" s="106"/>
    </row>
    <row r="898" spans="1:61" ht="13.5" hidden="1" thickBot="1" x14ac:dyDescent="0.25">
      <c r="A898" s="82"/>
      <c r="B898" s="83"/>
      <c r="C898" s="206" t="str">
        <f t="shared" si="61"/>
        <v>Rue du Crêt-Rossel</v>
      </c>
      <c r="D898" s="206" t="str">
        <f t="shared" si="61"/>
        <v>La Chaux-de-Fonds</v>
      </c>
      <c r="E898" s="206" t="str">
        <f t="shared" si="61"/>
        <v>-</v>
      </c>
      <c r="F898" s="85" t="str">
        <f>[1]CrA!A110</f>
        <v>0161-05</v>
      </c>
      <c r="G898" s="85" t="str">
        <f>[1]CrA!B110</f>
        <v>-/F</v>
      </c>
      <c r="H898" s="85" t="str">
        <f>[1]CrA!C110</f>
        <v>Appartement</v>
      </c>
      <c r="I898" s="85" t="str">
        <f>[1]CrA!D110</f>
        <v>2ème</v>
      </c>
      <c r="J898" s="85" t="str">
        <f>[1]CrA!E110</f>
        <v>Ouest</v>
      </c>
      <c r="K898" s="207">
        <f>[1]CrA!F110</f>
        <v>4.5</v>
      </c>
      <c r="L898" s="88"/>
      <c r="M898" s="89">
        <f>[1]CrA!G110</f>
        <v>110.5</v>
      </c>
      <c r="N898" s="89">
        <f>[1]CrA!I110</f>
        <v>11.5</v>
      </c>
      <c r="O898" s="89">
        <f>[1]CrA!K110</f>
        <v>0</v>
      </c>
      <c r="P898" s="89">
        <f>[1]CrA!L110</f>
        <v>6</v>
      </c>
      <c r="Q898" s="89">
        <f>[1]CrA!M110</f>
        <v>0</v>
      </c>
      <c r="R898" s="90">
        <f>SUM(Tableau8[[#This Row],[Indicative
     /PPE]:[Autre]])</f>
        <v>128</v>
      </c>
      <c r="S898" s="89" t="s">
        <v>0</v>
      </c>
      <c r="T898" s="89" t="s">
        <v>0</v>
      </c>
      <c r="U898" s="89" t="s">
        <v>0</v>
      </c>
      <c r="V898" s="89" t="s">
        <v>0</v>
      </c>
      <c r="W898" s="89" t="s">
        <v>0</v>
      </c>
      <c r="X898" s="91">
        <f t="shared" si="59"/>
        <v>0</v>
      </c>
      <c r="Y898" s="89" t="s">
        <v>0</v>
      </c>
      <c r="Z898" s="89" t="s">
        <v>0</v>
      </c>
      <c r="AA898" s="89" t="s">
        <v>0</v>
      </c>
      <c r="AB898" s="91" t="s">
        <v>0</v>
      </c>
      <c r="AC898" s="89" t="s">
        <v>0</v>
      </c>
      <c r="AD898" s="89" t="s">
        <v>0</v>
      </c>
      <c r="AE898" s="89" t="s">
        <v>0</v>
      </c>
      <c r="AF898" s="89">
        <f t="shared" si="60"/>
        <v>0</v>
      </c>
      <c r="AG898" s="92"/>
      <c r="AH898" s="93">
        <f>[1]CrA!N110</f>
        <v>0</v>
      </c>
      <c r="AI898" s="94">
        <v>0</v>
      </c>
      <c r="AJ898" s="94">
        <v>0</v>
      </c>
      <c r="AK898" s="93">
        <f>SUM(Tableau8[[#This Row],[Terrain
(a)]:[Construction
(b)]])</f>
        <v>0</v>
      </c>
      <c r="AL898" s="95"/>
      <c r="AM898" s="96" t="str">
        <f>[1]CrA!O110</f>
        <v>Calame Dave/Roxo/Métroz/Brun Jean-Marc</v>
      </c>
      <c r="AN898" s="96" t="str">
        <f>[1]CrA!Q110</f>
        <v>Pré réservé</v>
      </c>
      <c r="AO898" s="97">
        <f>[1]CrA!R110</f>
        <v>43378</v>
      </c>
      <c r="AP898" s="211" t="s">
        <v>0</v>
      </c>
      <c r="AQ898" s="212" t="str">
        <f>[1]CrA!S110</f>
        <v>EJ prévisionnelle: aujourd'hui  + 15 mois !</v>
      </c>
      <c r="AR898" s="100"/>
      <c r="AS898" s="101"/>
      <c r="AT898" s="102"/>
      <c r="AU898" s="103"/>
      <c r="AV898" s="104"/>
      <c r="AW898" s="105"/>
      <c r="AX898" s="106"/>
      <c r="AY898" s="106"/>
      <c r="AZ898" s="106"/>
      <c r="BA898" s="106"/>
      <c r="BB898" s="103"/>
      <c r="BC898" s="106"/>
      <c r="BD898" s="106"/>
      <c r="BE898" s="106"/>
      <c r="BF898" s="106"/>
      <c r="BG898" s="106"/>
      <c r="BH898" s="106"/>
      <c r="BI898" s="106"/>
    </row>
    <row r="899" spans="1:61" ht="13.5" hidden="1" thickBot="1" x14ac:dyDescent="0.25">
      <c r="A899" s="82"/>
      <c r="B899" s="83"/>
      <c r="C899" s="206" t="str">
        <f t="shared" si="61"/>
        <v>Rue du Crêt-Rossel</v>
      </c>
      <c r="D899" s="206" t="str">
        <f t="shared" si="61"/>
        <v>La Chaux-de-Fonds</v>
      </c>
      <c r="E899" s="206" t="str">
        <f t="shared" si="61"/>
        <v>-</v>
      </c>
      <c r="F899" s="85" t="str">
        <f>[1]CrA!A111</f>
        <v>0161-06</v>
      </c>
      <c r="G899" s="85" t="str">
        <f>[1]CrA!B111</f>
        <v>-/G</v>
      </c>
      <c r="H899" s="85" t="str">
        <f>[1]CrA!C111</f>
        <v>Appartement</v>
      </c>
      <c r="I899" s="85" t="str">
        <f>[1]CrA!D111</f>
        <v xml:space="preserve">2ème </v>
      </c>
      <c r="J899" s="85" t="str">
        <f>[1]CrA!E111</f>
        <v>Est</v>
      </c>
      <c r="K899" s="207">
        <f>[1]CrA!F111</f>
        <v>4.5</v>
      </c>
      <c r="L899" s="88"/>
      <c r="M899" s="89">
        <f>[1]CrA!G111</f>
        <v>111.5</v>
      </c>
      <c r="N899" s="89">
        <f>[1]CrA!I111</f>
        <v>11.5</v>
      </c>
      <c r="O899" s="89">
        <f>[1]CrA!K111</f>
        <v>0</v>
      </c>
      <c r="P899" s="89">
        <f>[1]CrA!L111</f>
        <v>7</v>
      </c>
      <c r="Q899" s="89">
        <f>[1]CrA!M111</f>
        <v>0</v>
      </c>
      <c r="R899" s="90">
        <f>SUM(Tableau8[[#This Row],[Indicative
     /PPE]:[Autre]])</f>
        <v>130</v>
      </c>
      <c r="S899" s="89" t="s">
        <v>0</v>
      </c>
      <c r="T899" s="89" t="s">
        <v>0</v>
      </c>
      <c r="U899" s="89" t="s">
        <v>0</v>
      </c>
      <c r="V899" s="89" t="s">
        <v>0</v>
      </c>
      <c r="W899" s="89" t="s">
        <v>0</v>
      </c>
      <c r="X899" s="91">
        <f t="shared" si="59"/>
        <v>0</v>
      </c>
      <c r="Y899" s="89" t="s">
        <v>0</v>
      </c>
      <c r="Z899" s="89" t="s">
        <v>0</v>
      </c>
      <c r="AA899" s="89" t="s">
        <v>0</v>
      </c>
      <c r="AB899" s="91" t="s">
        <v>0</v>
      </c>
      <c r="AC899" s="89" t="s">
        <v>0</v>
      </c>
      <c r="AD899" s="89" t="s">
        <v>0</v>
      </c>
      <c r="AE899" s="89" t="s">
        <v>0</v>
      </c>
      <c r="AF899" s="89">
        <f t="shared" si="60"/>
        <v>0</v>
      </c>
      <c r="AG899" s="92"/>
      <c r="AH899" s="93">
        <f>[1]CrA!N111</f>
        <v>0</v>
      </c>
      <c r="AI899" s="94">
        <v>0</v>
      </c>
      <c r="AJ899" s="94">
        <v>0</v>
      </c>
      <c r="AK899" s="93">
        <f>SUM(Tableau8[[#This Row],[Terrain
(a)]:[Construction
(b)]])</f>
        <v>0</v>
      </c>
      <c r="AL899" s="95"/>
      <c r="AM899" s="96" t="str">
        <f>[1]CrA!O111</f>
        <v>Luthi Sébastien/Gidon Clémence/Brun Jean-Marc</v>
      </c>
      <c r="AN899" s="96" t="str">
        <f>[1]CrA!Q111</f>
        <v>Pré réservé</v>
      </c>
      <c r="AO899" s="97">
        <f>[1]CrA!R111</f>
        <v>43378</v>
      </c>
      <c r="AP899" s="211" t="s">
        <v>0</v>
      </c>
      <c r="AQ899" s="212" t="str">
        <f>[1]CrA!S111</f>
        <v>EJ prévisionnelle: aujourd'hui  + 15 mois !</v>
      </c>
      <c r="AR899" s="100"/>
      <c r="AS899" s="101"/>
      <c r="AT899" s="102"/>
      <c r="AU899" s="103"/>
      <c r="AV899" s="104"/>
      <c r="AW899" s="105"/>
      <c r="AX899" s="106"/>
      <c r="AY899" s="106"/>
      <c r="AZ899" s="106"/>
      <c r="BA899" s="106"/>
      <c r="BB899" s="103"/>
      <c r="BC899" s="106"/>
      <c r="BD899" s="106"/>
      <c r="BE899" s="106"/>
      <c r="BF899" s="106"/>
      <c r="BG899" s="106"/>
      <c r="BH899" s="106"/>
      <c r="BI899" s="106"/>
    </row>
    <row r="900" spans="1:61" ht="13.5" hidden="1" thickBot="1" x14ac:dyDescent="0.25">
      <c r="A900" s="82"/>
      <c r="B900" s="83"/>
      <c r="C900" s="206" t="str">
        <f t="shared" si="61"/>
        <v>Rue du Crêt-Rossel</v>
      </c>
      <c r="D900" s="206" t="str">
        <f t="shared" si="61"/>
        <v>La Chaux-de-Fonds</v>
      </c>
      <c r="E900" s="206" t="str">
        <f t="shared" si="61"/>
        <v>-</v>
      </c>
      <c r="F900" s="85" t="str">
        <f>[1]CrA!A112</f>
        <v>0161-07</v>
      </c>
      <c r="G900" s="85" t="str">
        <f>[1]CrA!B112</f>
        <v>-/H</v>
      </c>
      <c r="H900" s="85" t="str">
        <f>[1]CrA!C112</f>
        <v>Attique</v>
      </c>
      <c r="I900" s="85" t="str">
        <f>[1]CrA!D112</f>
        <v>Attique</v>
      </c>
      <c r="J900" s="85" t="str">
        <f>[1]CrA!E112</f>
        <v>-</v>
      </c>
      <c r="K900" s="207">
        <f>[1]CrA!F112</f>
        <v>5.5</v>
      </c>
      <c r="L900" s="88"/>
      <c r="M900" s="89">
        <f>[1]CrA!G112</f>
        <v>137.5</v>
      </c>
      <c r="N900" s="89">
        <f>[1]CrA!I112</f>
        <v>61.5</v>
      </c>
      <c r="O900" s="89">
        <f>[1]CrA!K112</f>
        <v>0</v>
      </c>
      <c r="P900" s="89">
        <f>[1]CrA!L112</f>
        <v>7</v>
      </c>
      <c r="Q900" s="89">
        <f>[1]CrA!M112</f>
        <v>0</v>
      </c>
      <c r="R900" s="90">
        <f>SUM(Tableau8[[#This Row],[Indicative
     /PPE]:[Autre]])</f>
        <v>206</v>
      </c>
      <c r="S900" s="89" t="s">
        <v>0</v>
      </c>
      <c r="T900" s="89" t="s">
        <v>0</v>
      </c>
      <c r="U900" s="89" t="s">
        <v>0</v>
      </c>
      <c r="V900" s="89" t="s">
        <v>0</v>
      </c>
      <c r="W900" s="89" t="s">
        <v>0</v>
      </c>
      <c r="X900" s="91">
        <f t="shared" si="59"/>
        <v>0</v>
      </c>
      <c r="Y900" s="89" t="s">
        <v>0</v>
      </c>
      <c r="Z900" s="89" t="s">
        <v>0</v>
      </c>
      <c r="AA900" s="89" t="s">
        <v>0</v>
      </c>
      <c r="AB900" s="91" t="s">
        <v>0</v>
      </c>
      <c r="AC900" s="89" t="s">
        <v>0</v>
      </c>
      <c r="AD900" s="89" t="s">
        <v>0</v>
      </c>
      <c r="AE900" s="89" t="s">
        <v>0</v>
      </c>
      <c r="AF900" s="89">
        <f t="shared" si="60"/>
        <v>0</v>
      </c>
      <c r="AG900" s="92"/>
      <c r="AH900" s="93">
        <f>[1]CrA!N112</f>
        <v>0</v>
      </c>
      <c r="AI900" s="94">
        <v>0</v>
      </c>
      <c r="AJ900" s="94">
        <v>0</v>
      </c>
      <c r="AK900" s="93">
        <f>SUM(Tableau8[[#This Row],[Terrain
(a)]:[Construction
(b)]])</f>
        <v>0</v>
      </c>
      <c r="AL900" s="95"/>
      <c r="AM900" s="96" t="str">
        <f>[1]CrA!O112</f>
        <v>Juon Reto/Magistrini Yvan/Mavilla Alain/Calame Dave/Walther Antoine</v>
      </c>
      <c r="AN900" s="96" t="str">
        <f>[1]CrA!Q112</f>
        <v>Pré réservé</v>
      </c>
      <c r="AO900" s="97">
        <f>[1]CrA!R112</f>
        <v>43378</v>
      </c>
      <c r="AP900" s="211" t="s">
        <v>0</v>
      </c>
      <c r="AQ900" s="212" t="str">
        <f>[1]CrA!S112</f>
        <v>EJ prévisionnelle: aujourd'hui  + 15 mois !</v>
      </c>
      <c r="AR900" s="100"/>
      <c r="AS900" s="101"/>
      <c r="AT900" s="102"/>
      <c r="AU900" s="103"/>
      <c r="AV900" s="104"/>
      <c r="AW900" s="105"/>
      <c r="AX900" s="106"/>
      <c r="AY900" s="106"/>
      <c r="AZ900" s="106"/>
      <c r="BA900" s="106"/>
      <c r="BB900" s="103"/>
      <c r="BC900" s="106"/>
      <c r="BD900" s="106"/>
      <c r="BE900" s="106"/>
      <c r="BF900" s="106"/>
      <c r="BG900" s="106"/>
      <c r="BH900" s="106"/>
      <c r="BI900" s="106"/>
    </row>
    <row r="901" spans="1:61" ht="13.5" hidden="1" thickBot="1" x14ac:dyDescent="0.25">
      <c r="A901" s="82"/>
      <c r="B901" s="83"/>
      <c r="C901" s="206" t="str">
        <f t="shared" si="61"/>
        <v>Rue du Crêt-Rossel</v>
      </c>
      <c r="D901" s="206" t="str">
        <f t="shared" si="61"/>
        <v>La Chaux-de-Fonds</v>
      </c>
      <c r="E901" s="206" t="str">
        <f t="shared" si="61"/>
        <v>-</v>
      </c>
      <c r="F901" s="85" t="str">
        <f>[1]CrA!A113</f>
        <v>0161-08</v>
      </c>
      <c r="G901" s="85" t="str">
        <f>[1]CrA!B113</f>
        <v>-</v>
      </c>
      <c r="H901" s="85" t="str">
        <f>[1]CrA!C113</f>
        <v>Place de parc intérieure simple avec réduit</v>
      </c>
      <c r="I901" s="85" t="str">
        <f>[1]CrA!D113</f>
        <v>Sous-sol</v>
      </c>
      <c r="J901" s="86">
        <f>[1]CrA!E113</f>
        <v>1</v>
      </c>
      <c r="K901" s="207" t="str">
        <f>[1]CrA!F113</f>
        <v>-</v>
      </c>
      <c r="L901" s="88"/>
      <c r="M901" s="89" t="str">
        <f>[1]CrA!G113</f>
        <v>-</v>
      </c>
      <c r="N901" s="89" t="str">
        <f>[1]CrA!I113</f>
        <v>-</v>
      </c>
      <c r="O901" s="89" t="str">
        <f>[1]CrA!K113</f>
        <v>-</v>
      </c>
      <c r="P901" s="89" t="str">
        <f>[1]CrA!L113</f>
        <v>-</v>
      </c>
      <c r="Q901" s="89" t="str">
        <f>[1]CrA!M113</f>
        <v>-</v>
      </c>
      <c r="R901" s="90">
        <f>SUM(Tableau8[[#This Row],[Indicative
     /PPE]:[Autre]])</f>
        <v>0</v>
      </c>
      <c r="S901" s="89" t="s">
        <v>0</v>
      </c>
      <c r="T901" s="89" t="s">
        <v>0</v>
      </c>
      <c r="U901" s="89" t="s">
        <v>0</v>
      </c>
      <c r="V901" s="89" t="s">
        <v>0</v>
      </c>
      <c r="W901" s="89" t="s">
        <v>0</v>
      </c>
      <c r="X901" s="91">
        <f t="shared" ref="X901:X964" si="62">SUM(S901:W901)</f>
        <v>0</v>
      </c>
      <c r="Y901" s="89" t="s">
        <v>0</v>
      </c>
      <c r="Z901" s="89" t="s">
        <v>0</v>
      </c>
      <c r="AA901" s="89" t="s">
        <v>0</v>
      </c>
      <c r="AB901" s="91" t="s">
        <v>0</v>
      </c>
      <c r="AC901" s="89" t="s">
        <v>0</v>
      </c>
      <c r="AD901" s="89" t="s">
        <v>0</v>
      </c>
      <c r="AE901" s="89" t="s">
        <v>0</v>
      </c>
      <c r="AF901" s="89">
        <f t="shared" si="60"/>
        <v>0</v>
      </c>
      <c r="AG901" s="92"/>
      <c r="AH901" s="93" t="str">
        <f>[1]CrA!N113</f>
        <v>-</v>
      </c>
      <c r="AI901" s="94">
        <v>0</v>
      </c>
      <c r="AJ901" s="94">
        <v>0</v>
      </c>
      <c r="AK901" s="93">
        <f>SUM(Tableau8[[#This Row],[Terrain
(a)]:[Construction
(b)]])</f>
        <v>0</v>
      </c>
      <c r="AL901" s="95"/>
      <c r="AM901" s="96" t="str">
        <f>[1]CrA!O113</f>
        <v>-</v>
      </c>
      <c r="AN901" s="96" t="str">
        <f>[1]CrA!Q113</f>
        <v>A vendre</v>
      </c>
      <c r="AO901" s="97">
        <f>[1]CrA!R113</f>
        <v>43378</v>
      </c>
      <c r="AP901" s="211" t="s">
        <v>0</v>
      </c>
      <c r="AQ901" s="212" t="str">
        <f>[1]CrA!S113</f>
        <v>EJ prévisionnelle: aujourd'hui  + 15 mois !</v>
      </c>
      <c r="AR901" s="100"/>
      <c r="AS901" s="101"/>
      <c r="AT901" s="102"/>
      <c r="AU901" s="103"/>
      <c r="AV901" s="104"/>
      <c r="AW901" s="105"/>
      <c r="AX901" s="106"/>
      <c r="AY901" s="106"/>
      <c r="AZ901" s="106"/>
      <c r="BA901" s="106"/>
      <c r="BB901" s="103"/>
      <c r="BC901" s="106"/>
      <c r="BD901" s="106"/>
      <c r="BE901" s="106"/>
      <c r="BF901" s="106"/>
      <c r="BG901" s="106"/>
      <c r="BH901" s="106"/>
      <c r="BI901" s="106"/>
    </row>
    <row r="902" spans="1:61" ht="13.5" hidden="1" thickBot="1" x14ac:dyDescent="0.25">
      <c r="A902" s="82"/>
      <c r="B902" s="83"/>
      <c r="C902" s="206" t="str">
        <f t="shared" si="61"/>
        <v>Rue du Crêt-Rossel</v>
      </c>
      <c r="D902" s="206" t="str">
        <f t="shared" si="61"/>
        <v>La Chaux-de-Fonds</v>
      </c>
      <c r="E902" s="206" t="str">
        <f t="shared" si="61"/>
        <v>-</v>
      </c>
      <c r="F902" s="85" t="str">
        <f>[1]CrA!A114</f>
        <v>0161-09</v>
      </c>
      <c r="G902" s="85" t="str">
        <f>[1]CrA!B114</f>
        <v>-</v>
      </c>
      <c r="H902" s="85" t="str">
        <f>[1]CrA!C114</f>
        <v>Place de parc intérieure simple avec réduit</v>
      </c>
      <c r="I902" s="85" t="str">
        <f>[1]CrA!D114</f>
        <v>Sous-sol</v>
      </c>
      <c r="J902" s="86">
        <f>[1]CrA!E114</f>
        <v>2</v>
      </c>
      <c r="K902" s="207" t="str">
        <f>[1]CrA!F114</f>
        <v>-</v>
      </c>
      <c r="L902" s="88"/>
      <c r="M902" s="89" t="str">
        <f>[1]CrA!G114</f>
        <v>-</v>
      </c>
      <c r="N902" s="89" t="str">
        <f>[1]CrA!I114</f>
        <v>-</v>
      </c>
      <c r="O902" s="89" t="str">
        <f>[1]CrA!K114</f>
        <v>-</v>
      </c>
      <c r="P902" s="89" t="str">
        <f>[1]CrA!L114</f>
        <v>-</v>
      </c>
      <c r="Q902" s="89" t="str">
        <f>[1]CrA!M114</f>
        <v>-</v>
      </c>
      <c r="R902" s="90">
        <f>SUM(Tableau8[[#This Row],[Indicative
     /PPE]:[Autre]])</f>
        <v>0</v>
      </c>
      <c r="S902" s="89" t="s">
        <v>0</v>
      </c>
      <c r="T902" s="89" t="s">
        <v>0</v>
      </c>
      <c r="U902" s="89" t="s">
        <v>0</v>
      </c>
      <c r="V902" s="89" t="s">
        <v>0</v>
      </c>
      <c r="W902" s="89" t="s">
        <v>0</v>
      </c>
      <c r="X902" s="91">
        <f t="shared" si="62"/>
        <v>0</v>
      </c>
      <c r="Y902" s="89" t="s">
        <v>0</v>
      </c>
      <c r="Z902" s="89" t="s">
        <v>0</v>
      </c>
      <c r="AA902" s="89" t="s">
        <v>0</v>
      </c>
      <c r="AB902" s="91" t="s">
        <v>0</v>
      </c>
      <c r="AC902" s="89" t="s">
        <v>0</v>
      </c>
      <c r="AD902" s="89" t="s">
        <v>0</v>
      </c>
      <c r="AE902" s="89" t="s">
        <v>0</v>
      </c>
      <c r="AF902" s="89">
        <f t="shared" ref="AF902:AF965" si="63">SUM(AC902:AE902)</f>
        <v>0</v>
      </c>
      <c r="AG902" s="92"/>
      <c r="AH902" s="93" t="str">
        <f>[1]CrA!N114</f>
        <v>-</v>
      </c>
      <c r="AI902" s="94">
        <v>0</v>
      </c>
      <c r="AJ902" s="94">
        <v>0</v>
      </c>
      <c r="AK902" s="93">
        <f>SUM(Tableau8[[#This Row],[Terrain
(a)]:[Construction
(b)]])</f>
        <v>0</v>
      </c>
      <c r="AL902" s="95"/>
      <c r="AM902" s="96" t="str">
        <f>[1]CrA!O114</f>
        <v>-</v>
      </c>
      <c r="AN902" s="96" t="str">
        <f>[1]CrA!Q114</f>
        <v>A vendre</v>
      </c>
      <c r="AO902" s="97">
        <f>[1]CrA!R114</f>
        <v>43378</v>
      </c>
      <c r="AP902" s="211" t="s">
        <v>0</v>
      </c>
      <c r="AQ902" s="212" t="str">
        <f>[1]CrA!S114</f>
        <v>EJ prévisionnelle: aujourd'hui  + 15 mois !</v>
      </c>
      <c r="AR902" s="100"/>
      <c r="AS902" s="101"/>
      <c r="AT902" s="102"/>
      <c r="AU902" s="103"/>
      <c r="AV902" s="104"/>
      <c r="AW902" s="105"/>
      <c r="AX902" s="106"/>
      <c r="AY902" s="106"/>
      <c r="AZ902" s="106"/>
      <c r="BA902" s="106"/>
      <c r="BB902" s="103"/>
      <c r="BC902" s="106"/>
      <c r="BD902" s="106"/>
      <c r="BE902" s="106"/>
      <c r="BF902" s="106"/>
      <c r="BG902" s="106"/>
      <c r="BH902" s="106"/>
      <c r="BI902" s="106"/>
    </row>
    <row r="903" spans="1:61" ht="13.5" hidden="1" thickBot="1" x14ac:dyDescent="0.25">
      <c r="A903" s="82"/>
      <c r="B903" s="83"/>
      <c r="C903" s="206" t="str">
        <f t="shared" si="61"/>
        <v>Rue du Crêt-Rossel</v>
      </c>
      <c r="D903" s="206" t="str">
        <f t="shared" si="61"/>
        <v>La Chaux-de-Fonds</v>
      </c>
      <c r="E903" s="206" t="str">
        <f t="shared" si="61"/>
        <v>-</v>
      </c>
      <c r="F903" s="85" t="str">
        <f>[1]CrA!A115</f>
        <v>0161-10</v>
      </c>
      <c r="G903" s="85" t="str">
        <f>[1]CrA!B115</f>
        <v>-</v>
      </c>
      <c r="H903" s="85" t="str">
        <f>[1]CrA!C115</f>
        <v>Place de parc intérieure simple avec réduit/handicap</v>
      </c>
      <c r="I903" s="85" t="str">
        <f>[1]CrA!D115</f>
        <v>Sous-sol</v>
      </c>
      <c r="J903" s="86">
        <f>[1]CrA!E115</f>
        <v>3</v>
      </c>
      <c r="K903" s="207" t="str">
        <f>[1]CrA!F115</f>
        <v>-</v>
      </c>
      <c r="L903" s="88"/>
      <c r="M903" s="89" t="str">
        <f>[1]CrA!G115</f>
        <v>-</v>
      </c>
      <c r="N903" s="89" t="str">
        <f>[1]CrA!I115</f>
        <v>-</v>
      </c>
      <c r="O903" s="89" t="str">
        <f>[1]CrA!K115</f>
        <v>-</v>
      </c>
      <c r="P903" s="89" t="str">
        <f>[1]CrA!L115</f>
        <v>-</v>
      </c>
      <c r="Q903" s="89" t="str">
        <f>[1]CrA!M115</f>
        <v>-</v>
      </c>
      <c r="R903" s="90">
        <f>SUM(Tableau8[[#This Row],[Indicative
     /PPE]:[Autre]])</f>
        <v>0</v>
      </c>
      <c r="S903" s="89" t="s">
        <v>0</v>
      </c>
      <c r="T903" s="89" t="s">
        <v>0</v>
      </c>
      <c r="U903" s="89" t="s">
        <v>0</v>
      </c>
      <c r="V903" s="89" t="s">
        <v>0</v>
      </c>
      <c r="W903" s="89" t="s">
        <v>0</v>
      </c>
      <c r="X903" s="91">
        <f t="shared" si="62"/>
        <v>0</v>
      </c>
      <c r="Y903" s="89" t="s">
        <v>0</v>
      </c>
      <c r="Z903" s="89" t="s">
        <v>0</v>
      </c>
      <c r="AA903" s="89" t="s">
        <v>0</v>
      </c>
      <c r="AB903" s="91" t="s">
        <v>0</v>
      </c>
      <c r="AC903" s="89" t="s">
        <v>0</v>
      </c>
      <c r="AD903" s="89" t="s">
        <v>0</v>
      </c>
      <c r="AE903" s="89" t="s">
        <v>0</v>
      </c>
      <c r="AF903" s="89">
        <f t="shared" si="63"/>
        <v>0</v>
      </c>
      <c r="AG903" s="92"/>
      <c r="AH903" s="93" t="str">
        <f>[1]CrA!N115</f>
        <v>-</v>
      </c>
      <c r="AI903" s="94">
        <v>0</v>
      </c>
      <c r="AJ903" s="94">
        <v>0</v>
      </c>
      <c r="AK903" s="93">
        <f>SUM(Tableau8[[#This Row],[Terrain
(a)]:[Construction
(b)]])</f>
        <v>0</v>
      </c>
      <c r="AL903" s="95"/>
      <c r="AM903" s="96" t="str">
        <f>[1]CrA!O115</f>
        <v>-</v>
      </c>
      <c r="AN903" s="96" t="str">
        <f>[1]CrA!Q115</f>
        <v>A vendre</v>
      </c>
      <c r="AO903" s="97">
        <f>[1]CrA!R115</f>
        <v>43378</v>
      </c>
      <c r="AP903" s="211" t="s">
        <v>0</v>
      </c>
      <c r="AQ903" s="212" t="str">
        <f>[1]CrA!S115</f>
        <v>EJ prévisionnelle: aujourd'hui  + 15 mois !</v>
      </c>
      <c r="AR903" s="100"/>
      <c r="AS903" s="101"/>
      <c r="AT903" s="102"/>
      <c r="AU903" s="103"/>
      <c r="AV903" s="104"/>
      <c r="AW903" s="105"/>
      <c r="AX903" s="106"/>
      <c r="AY903" s="106"/>
      <c r="AZ903" s="106"/>
      <c r="BA903" s="106"/>
      <c r="BB903" s="103"/>
      <c r="BC903" s="106"/>
      <c r="BD903" s="106"/>
      <c r="BE903" s="106"/>
      <c r="BF903" s="106"/>
      <c r="BG903" s="106"/>
      <c r="BH903" s="106"/>
      <c r="BI903" s="106"/>
    </row>
    <row r="904" spans="1:61" ht="13.5" hidden="1" thickBot="1" x14ac:dyDescent="0.25">
      <c r="A904" s="82"/>
      <c r="B904" s="83"/>
      <c r="C904" s="206" t="str">
        <f t="shared" si="61"/>
        <v>Rue du Crêt-Rossel</v>
      </c>
      <c r="D904" s="206" t="str">
        <f t="shared" si="61"/>
        <v>La Chaux-de-Fonds</v>
      </c>
      <c r="E904" s="206" t="str">
        <f t="shared" si="61"/>
        <v>-</v>
      </c>
      <c r="F904" s="85" t="str">
        <f>[1]CrA!A116</f>
        <v>0161-11</v>
      </c>
      <c r="G904" s="85" t="str">
        <f>[1]CrA!B116</f>
        <v>-</v>
      </c>
      <c r="H904" s="85" t="str">
        <f>[1]CrA!C116</f>
        <v>Place de parc intérieure simple avec réduit</v>
      </c>
      <c r="I904" s="85" t="str">
        <f>[1]CrA!D116</f>
        <v>Sous-sol</v>
      </c>
      <c r="J904" s="86">
        <f>[1]CrA!E116</f>
        <v>4</v>
      </c>
      <c r="K904" s="207" t="str">
        <f>[1]CrA!F116</f>
        <v>-</v>
      </c>
      <c r="L904" s="88"/>
      <c r="M904" s="89" t="str">
        <f>[1]CrA!G116</f>
        <v>-</v>
      </c>
      <c r="N904" s="89" t="str">
        <f>[1]CrA!I116</f>
        <v>-</v>
      </c>
      <c r="O904" s="89" t="str">
        <f>[1]CrA!K116</f>
        <v>-</v>
      </c>
      <c r="P904" s="89" t="str">
        <f>[1]CrA!L116</f>
        <v>-</v>
      </c>
      <c r="Q904" s="89" t="str">
        <f>[1]CrA!M116</f>
        <v>-</v>
      </c>
      <c r="R904" s="90">
        <f>SUM(Tableau8[[#This Row],[Indicative
     /PPE]:[Autre]])</f>
        <v>0</v>
      </c>
      <c r="S904" s="89" t="s">
        <v>0</v>
      </c>
      <c r="T904" s="89" t="s">
        <v>0</v>
      </c>
      <c r="U904" s="89" t="s">
        <v>0</v>
      </c>
      <c r="V904" s="89" t="s">
        <v>0</v>
      </c>
      <c r="W904" s="89" t="s">
        <v>0</v>
      </c>
      <c r="X904" s="91">
        <f t="shared" si="62"/>
        <v>0</v>
      </c>
      <c r="Y904" s="89" t="s">
        <v>0</v>
      </c>
      <c r="Z904" s="89" t="s">
        <v>0</v>
      </c>
      <c r="AA904" s="89" t="s">
        <v>0</v>
      </c>
      <c r="AB904" s="91" t="s">
        <v>0</v>
      </c>
      <c r="AC904" s="89" t="s">
        <v>0</v>
      </c>
      <c r="AD904" s="89" t="s">
        <v>0</v>
      </c>
      <c r="AE904" s="89" t="s">
        <v>0</v>
      </c>
      <c r="AF904" s="89">
        <f t="shared" si="63"/>
        <v>0</v>
      </c>
      <c r="AG904" s="92"/>
      <c r="AH904" s="93" t="str">
        <f>[1]CrA!N116</f>
        <v>-</v>
      </c>
      <c r="AI904" s="94">
        <v>0</v>
      </c>
      <c r="AJ904" s="94">
        <v>0</v>
      </c>
      <c r="AK904" s="93">
        <f>SUM(Tableau8[[#This Row],[Terrain
(a)]:[Construction
(b)]])</f>
        <v>0</v>
      </c>
      <c r="AL904" s="95"/>
      <c r="AM904" s="96" t="str">
        <f>[1]CrA!O116</f>
        <v>-</v>
      </c>
      <c r="AN904" s="96" t="str">
        <f>[1]CrA!Q116</f>
        <v>A vendre</v>
      </c>
      <c r="AO904" s="97">
        <f>[1]CrA!R116</f>
        <v>43378</v>
      </c>
      <c r="AP904" s="211" t="s">
        <v>0</v>
      </c>
      <c r="AQ904" s="212" t="str">
        <f>[1]CrA!S116</f>
        <v>EJ prévisionnelle: aujourd'hui  + 15 mois !</v>
      </c>
      <c r="AR904" s="100"/>
      <c r="AS904" s="101"/>
      <c r="AT904" s="102"/>
      <c r="AU904" s="103"/>
      <c r="AV904" s="104"/>
      <c r="AW904" s="105"/>
      <c r="AX904" s="106"/>
      <c r="AY904" s="106"/>
      <c r="AZ904" s="106"/>
      <c r="BA904" s="106"/>
      <c r="BB904" s="103"/>
      <c r="BC904" s="106"/>
      <c r="BD904" s="106"/>
      <c r="BE904" s="106"/>
      <c r="BF904" s="106"/>
      <c r="BG904" s="106"/>
      <c r="BH904" s="106"/>
      <c r="BI904" s="106"/>
    </row>
    <row r="905" spans="1:61" ht="13.5" hidden="1" thickBot="1" x14ac:dyDescent="0.25">
      <c r="A905" s="82"/>
      <c r="B905" s="83"/>
      <c r="C905" s="206" t="str">
        <f t="shared" si="61"/>
        <v>Rue du Crêt-Rossel</v>
      </c>
      <c r="D905" s="206" t="str">
        <f t="shared" si="61"/>
        <v>La Chaux-de-Fonds</v>
      </c>
      <c r="E905" s="206" t="str">
        <f t="shared" si="61"/>
        <v>-</v>
      </c>
      <c r="F905" s="85" t="str">
        <f>[1]CrA!A117</f>
        <v>0161-12</v>
      </c>
      <c r="G905" s="85" t="str">
        <f>[1]CrA!B117</f>
        <v>-</v>
      </c>
      <c r="H905" s="85" t="str">
        <f>[1]CrA!C117</f>
        <v>Place de parc intérieure simple avec réduit</v>
      </c>
      <c r="I905" s="85" t="str">
        <f>[1]CrA!D117</f>
        <v>Sous-sol</v>
      </c>
      <c r="J905" s="86">
        <f>[1]CrA!E117</f>
        <v>5</v>
      </c>
      <c r="K905" s="207" t="str">
        <f>[1]CrA!F117</f>
        <v>-</v>
      </c>
      <c r="L905" s="88"/>
      <c r="M905" s="89" t="str">
        <f>[1]CrA!G117</f>
        <v>-</v>
      </c>
      <c r="N905" s="89" t="str">
        <f>[1]CrA!I117</f>
        <v>-</v>
      </c>
      <c r="O905" s="89" t="str">
        <f>[1]CrA!K117</f>
        <v>-</v>
      </c>
      <c r="P905" s="89" t="str">
        <f>[1]CrA!L117</f>
        <v>-</v>
      </c>
      <c r="Q905" s="89" t="str">
        <f>[1]CrA!M117</f>
        <v>-</v>
      </c>
      <c r="R905" s="90">
        <f>SUM(Tableau8[[#This Row],[Indicative
     /PPE]:[Autre]])</f>
        <v>0</v>
      </c>
      <c r="S905" s="89" t="s">
        <v>0</v>
      </c>
      <c r="T905" s="89" t="s">
        <v>0</v>
      </c>
      <c r="U905" s="89" t="s">
        <v>0</v>
      </c>
      <c r="V905" s="89" t="s">
        <v>0</v>
      </c>
      <c r="W905" s="89" t="s">
        <v>0</v>
      </c>
      <c r="X905" s="91">
        <f t="shared" si="62"/>
        <v>0</v>
      </c>
      <c r="Y905" s="89" t="s">
        <v>0</v>
      </c>
      <c r="Z905" s="89" t="s">
        <v>0</v>
      </c>
      <c r="AA905" s="89" t="s">
        <v>0</v>
      </c>
      <c r="AB905" s="91" t="s">
        <v>0</v>
      </c>
      <c r="AC905" s="89" t="s">
        <v>0</v>
      </c>
      <c r="AD905" s="89" t="s">
        <v>0</v>
      </c>
      <c r="AE905" s="89" t="s">
        <v>0</v>
      </c>
      <c r="AF905" s="89">
        <f t="shared" si="63"/>
        <v>0</v>
      </c>
      <c r="AG905" s="92"/>
      <c r="AH905" s="93" t="str">
        <f>[1]CrA!N117</f>
        <v>-</v>
      </c>
      <c r="AI905" s="94">
        <v>0</v>
      </c>
      <c r="AJ905" s="94">
        <v>0</v>
      </c>
      <c r="AK905" s="93">
        <f>SUM(Tableau8[[#This Row],[Terrain
(a)]:[Construction
(b)]])</f>
        <v>0</v>
      </c>
      <c r="AL905" s="95"/>
      <c r="AM905" s="96" t="str">
        <f>[1]CrA!O117</f>
        <v>-</v>
      </c>
      <c r="AN905" s="96" t="str">
        <f>[1]CrA!Q117</f>
        <v>A vendre</v>
      </c>
      <c r="AO905" s="97">
        <f>[1]CrA!R117</f>
        <v>43378</v>
      </c>
      <c r="AP905" s="211" t="s">
        <v>0</v>
      </c>
      <c r="AQ905" s="212" t="str">
        <f>[1]CrA!S117</f>
        <v>EJ prévisionnelle: aujourd'hui  + 15 mois !</v>
      </c>
      <c r="AR905" s="100"/>
      <c r="AS905" s="101"/>
      <c r="AT905" s="102"/>
      <c r="AU905" s="103"/>
      <c r="AV905" s="104"/>
      <c r="AW905" s="105"/>
      <c r="AX905" s="106"/>
      <c r="AY905" s="106"/>
      <c r="AZ905" s="106"/>
      <c r="BA905" s="106"/>
      <c r="BB905" s="103"/>
      <c r="BC905" s="106"/>
      <c r="BD905" s="106"/>
      <c r="BE905" s="106"/>
      <c r="BF905" s="106"/>
      <c r="BG905" s="106"/>
      <c r="BH905" s="106"/>
      <c r="BI905" s="106"/>
    </row>
    <row r="906" spans="1:61" ht="13.5" hidden="1" thickBot="1" x14ac:dyDescent="0.25">
      <c r="A906" s="82"/>
      <c r="B906" s="83"/>
      <c r="C906" s="206" t="str">
        <f t="shared" si="61"/>
        <v>Rue du Crêt-Rossel</v>
      </c>
      <c r="D906" s="206" t="str">
        <f t="shared" si="61"/>
        <v>La Chaux-de-Fonds</v>
      </c>
      <c r="E906" s="206" t="str">
        <f t="shared" si="61"/>
        <v>-</v>
      </c>
      <c r="F906" s="85" t="str">
        <f>[1]CrA!A118</f>
        <v>0161-13</v>
      </c>
      <c r="G906" s="85" t="str">
        <f>[1]CrA!B118</f>
        <v>-</v>
      </c>
      <c r="H906" s="85" t="str">
        <f>[1]CrA!C118</f>
        <v>Place de parc intérieure simple avec réduit</v>
      </c>
      <c r="I906" s="85" t="str">
        <f>[1]CrA!D118</f>
        <v>Sous-sol</v>
      </c>
      <c r="J906" s="86">
        <f>[1]CrA!E118</f>
        <v>6</v>
      </c>
      <c r="K906" s="207" t="str">
        <f>[1]CrA!F118</f>
        <v>-</v>
      </c>
      <c r="L906" s="88"/>
      <c r="M906" s="89" t="str">
        <f>[1]CrA!G118</f>
        <v>-</v>
      </c>
      <c r="N906" s="89" t="str">
        <f>[1]CrA!I118</f>
        <v>-</v>
      </c>
      <c r="O906" s="89" t="str">
        <f>[1]CrA!K118</f>
        <v>-</v>
      </c>
      <c r="P906" s="89" t="str">
        <f>[1]CrA!L118</f>
        <v>-</v>
      </c>
      <c r="Q906" s="89" t="str">
        <f>[1]CrA!M118</f>
        <v>-</v>
      </c>
      <c r="R906" s="90">
        <f>SUM(Tableau8[[#This Row],[Indicative
     /PPE]:[Autre]])</f>
        <v>0</v>
      </c>
      <c r="S906" s="89" t="s">
        <v>0</v>
      </c>
      <c r="T906" s="89" t="s">
        <v>0</v>
      </c>
      <c r="U906" s="89" t="s">
        <v>0</v>
      </c>
      <c r="V906" s="89" t="s">
        <v>0</v>
      </c>
      <c r="W906" s="89" t="s">
        <v>0</v>
      </c>
      <c r="X906" s="91">
        <f t="shared" si="62"/>
        <v>0</v>
      </c>
      <c r="Y906" s="89" t="s">
        <v>0</v>
      </c>
      <c r="Z906" s="89" t="s">
        <v>0</v>
      </c>
      <c r="AA906" s="89" t="s">
        <v>0</v>
      </c>
      <c r="AB906" s="91" t="s">
        <v>0</v>
      </c>
      <c r="AC906" s="89" t="s">
        <v>0</v>
      </c>
      <c r="AD906" s="89" t="s">
        <v>0</v>
      </c>
      <c r="AE906" s="89" t="s">
        <v>0</v>
      </c>
      <c r="AF906" s="89">
        <f t="shared" si="63"/>
        <v>0</v>
      </c>
      <c r="AG906" s="92"/>
      <c r="AH906" s="93" t="str">
        <f>[1]CrA!N118</f>
        <v>-</v>
      </c>
      <c r="AI906" s="94">
        <v>0</v>
      </c>
      <c r="AJ906" s="94">
        <v>0</v>
      </c>
      <c r="AK906" s="93">
        <f>SUM(Tableau8[[#This Row],[Terrain
(a)]:[Construction
(b)]])</f>
        <v>0</v>
      </c>
      <c r="AL906" s="95"/>
      <c r="AM906" s="96" t="str">
        <f>[1]CrA!O118</f>
        <v>-</v>
      </c>
      <c r="AN906" s="96" t="str">
        <f>[1]CrA!Q118</f>
        <v>A vendre</v>
      </c>
      <c r="AO906" s="97">
        <f>[1]CrA!R118</f>
        <v>43378</v>
      </c>
      <c r="AP906" s="211" t="s">
        <v>0</v>
      </c>
      <c r="AQ906" s="212" t="str">
        <f>[1]CrA!S118</f>
        <v>EJ prévisionnelle: aujourd'hui  + 15 mois !</v>
      </c>
      <c r="AR906" s="100"/>
      <c r="AS906" s="101"/>
      <c r="AT906" s="102"/>
      <c r="AU906" s="103"/>
      <c r="AV906" s="104"/>
      <c r="AW906" s="105"/>
      <c r="AX906" s="106"/>
      <c r="AY906" s="106"/>
      <c r="AZ906" s="106"/>
      <c r="BA906" s="106"/>
      <c r="BB906" s="103"/>
      <c r="BC906" s="106"/>
      <c r="BD906" s="106"/>
      <c r="BE906" s="106"/>
      <c r="BF906" s="106"/>
      <c r="BG906" s="106"/>
      <c r="BH906" s="106"/>
      <c r="BI906" s="106"/>
    </row>
    <row r="907" spans="1:61" ht="13.5" hidden="1" thickBot="1" x14ac:dyDescent="0.25">
      <c r="A907" s="82"/>
      <c r="B907" s="83"/>
      <c r="C907" s="206" t="str">
        <f t="shared" si="61"/>
        <v>Rue du Crêt-Rossel</v>
      </c>
      <c r="D907" s="206" t="str">
        <f t="shared" si="61"/>
        <v>La Chaux-de-Fonds</v>
      </c>
      <c r="E907" s="206" t="str">
        <f t="shared" si="61"/>
        <v>-</v>
      </c>
      <c r="F907" s="85" t="str">
        <f>[1]CrA!A119</f>
        <v>0161-14</v>
      </c>
      <c r="G907" s="85" t="str">
        <f>[1]CrA!B119</f>
        <v>-</v>
      </c>
      <c r="H907" s="85" t="str">
        <f>[1]CrA!C119</f>
        <v>Place de parc intérieure simple avec réduit</v>
      </c>
      <c r="I907" s="85" t="str">
        <f>[1]CrA!D119</f>
        <v>Sous-sol</v>
      </c>
      <c r="J907" s="86">
        <f>[1]CrA!E119</f>
        <v>7</v>
      </c>
      <c r="K907" s="207" t="str">
        <f>[1]CrA!F119</f>
        <v>-</v>
      </c>
      <c r="L907" s="88"/>
      <c r="M907" s="89" t="str">
        <f>[1]CrA!G119</f>
        <v>-</v>
      </c>
      <c r="N907" s="89" t="str">
        <f>[1]CrA!I119</f>
        <v>-</v>
      </c>
      <c r="O907" s="89" t="str">
        <f>[1]CrA!K119</f>
        <v>-</v>
      </c>
      <c r="P907" s="89" t="str">
        <f>[1]CrA!L119</f>
        <v>-</v>
      </c>
      <c r="Q907" s="89" t="str">
        <f>[1]CrA!M119</f>
        <v>-</v>
      </c>
      <c r="R907" s="90">
        <f>SUM(Tableau8[[#This Row],[Indicative
     /PPE]:[Autre]])</f>
        <v>0</v>
      </c>
      <c r="S907" s="89" t="s">
        <v>0</v>
      </c>
      <c r="T907" s="89" t="s">
        <v>0</v>
      </c>
      <c r="U907" s="89" t="s">
        <v>0</v>
      </c>
      <c r="V907" s="89" t="s">
        <v>0</v>
      </c>
      <c r="W907" s="89" t="s">
        <v>0</v>
      </c>
      <c r="X907" s="91">
        <f t="shared" si="62"/>
        <v>0</v>
      </c>
      <c r="Y907" s="89" t="s">
        <v>0</v>
      </c>
      <c r="Z907" s="89" t="s">
        <v>0</v>
      </c>
      <c r="AA907" s="89" t="s">
        <v>0</v>
      </c>
      <c r="AB907" s="91" t="s">
        <v>0</v>
      </c>
      <c r="AC907" s="89" t="s">
        <v>0</v>
      </c>
      <c r="AD907" s="89" t="s">
        <v>0</v>
      </c>
      <c r="AE907" s="89" t="s">
        <v>0</v>
      </c>
      <c r="AF907" s="89">
        <f t="shared" si="63"/>
        <v>0</v>
      </c>
      <c r="AG907" s="92"/>
      <c r="AH907" s="93" t="str">
        <f>[1]CrA!N119</f>
        <v>-</v>
      </c>
      <c r="AI907" s="94">
        <v>0</v>
      </c>
      <c r="AJ907" s="94">
        <v>0</v>
      </c>
      <c r="AK907" s="93">
        <f>SUM(Tableau8[[#This Row],[Terrain
(a)]:[Construction
(b)]])</f>
        <v>0</v>
      </c>
      <c r="AL907" s="95"/>
      <c r="AM907" s="96" t="str">
        <f>[1]CrA!O119</f>
        <v>-</v>
      </c>
      <c r="AN907" s="96" t="str">
        <f>[1]CrA!Q119</f>
        <v>A vendre</v>
      </c>
      <c r="AO907" s="97">
        <f>[1]CrA!R119</f>
        <v>43378</v>
      </c>
      <c r="AP907" s="211" t="s">
        <v>0</v>
      </c>
      <c r="AQ907" s="212" t="str">
        <f>[1]CrA!S119</f>
        <v>EJ prévisionnelle: aujourd'hui  + 15 mois !</v>
      </c>
      <c r="AR907" s="100"/>
      <c r="AS907" s="101"/>
      <c r="AT907" s="102"/>
      <c r="AU907" s="103"/>
      <c r="AV907" s="104"/>
      <c r="AW907" s="105"/>
      <c r="AX907" s="106"/>
      <c r="AY907" s="106"/>
      <c r="AZ907" s="106"/>
      <c r="BA907" s="106"/>
      <c r="BB907" s="103"/>
      <c r="BC907" s="106"/>
      <c r="BD907" s="106"/>
      <c r="BE907" s="106"/>
      <c r="BF907" s="106"/>
      <c r="BG907" s="106"/>
      <c r="BH907" s="106"/>
      <c r="BI907" s="106"/>
    </row>
    <row r="908" spans="1:61" ht="13.5" hidden="1" thickBot="1" x14ac:dyDescent="0.25">
      <c r="A908" s="82"/>
      <c r="B908" s="83"/>
      <c r="C908" s="206" t="str">
        <f t="shared" si="61"/>
        <v>Rue du Crêt-Rossel</v>
      </c>
      <c r="D908" s="206" t="str">
        <f t="shared" si="61"/>
        <v>La Chaux-de-Fonds</v>
      </c>
      <c r="E908" s="206" t="str">
        <f t="shared" si="61"/>
        <v>-</v>
      </c>
      <c r="F908" s="85" t="str">
        <f>[1]CrA!A120</f>
        <v>0161-15</v>
      </c>
      <c r="G908" s="85" t="str">
        <f>[1]CrA!B120</f>
        <v>-</v>
      </c>
      <c r="H908" s="85" t="str">
        <f>[1]CrA!C120</f>
        <v>Place de parc intérieure simple avec réduit</v>
      </c>
      <c r="I908" s="85" t="str">
        <f>[1]CrA!D120</f>
        <v>Sous-sol</v>
      </c>
      <c r="J908" s="86">
        <f>[1]CrA!E120</f>
        <v>8</v>
      </c>
      <c r="K908" s="207" t="str">
        <f>[1]CrA!F120</f>
        <v>-</v>
      </c>
      <c r="L908" s="88"/>
      <c r="M908" s="89" t="str">
        <f>[1]CrA!G120</f>
        <v>-</v>
      </c>
      <c r="N908" s="89" t="str">
        <f>[1]CrA!I120</f>
        <v>-</v>
      </c>
      <c r="O908" s="89" t="str">
        <f>[1]CrA!K120</f>
        <v>-</v>
      </c>
      <c r="P908" s="89" t="str">
        <f>[1]CrA!L120</f>
        <v>-</v>
      </c>
      <c r="Q908" s="89" t="str">
        <f>[1]CrA!M120</f>
        <v>-</v>
      </c>
      <c r="R908" s="90">
        <f>SUM(Tableau8[[#This Row],[Indicative
     /PPE]:[Autre]])</f>
        <v>0</v>
      </c>
      <c r="S908" s="89" t="s">
        <v>0</v>
      </c>
      <c r="T908" s="89" t="s">
        <v>0</v>
      </c>
      <c r="U908" s="89" t="s">
        <v>0</v>
      </c>
      <c r="V908" s="89" t="s">
        <v>0</v>
      </c>
      <c r="W908" s="89" t="s">
        <v>0</v>
      </c>
      <c r="X908" s="91">
        <f t="shared" si="62"/>
        <v>0</v>
      </c>
      <c r="Y908" s="89" t="s">
        <v>0</v>
      </c>
      <c r="Z908" s="89" t="s">
        <v>0</v>
      </c>
      <c r="AA908" s="89" t="s">
        <v>0</v>
      </c>
      <c r="AB908" s="91" t="s">
        <v>0</v>
      </c>
      <c r="AC908" s="89" t="s">
        <v>0</v>
      </c>
      <c r="AD908" s="89" t="s">
        <v>0</v>
      </c>
      <c r="AE908" s="89" t="s">
        <v>0</v>
      </c>
      <c r="AF908" s="89">
        <f t="shared" si="63"/>
        <v>0</v>
      </c>
      <c r="AG908" s="92"/>
      <c r="AH908" s="93" t="str">
        <f>[1]CrA!N120</f>
        <v>-</v>
      </c>
      <c r="AI908" s="94">
        <v>0</v>
      </c>
      <c r="AJ908" s="94">
        <v>0</v>
      </c>
      <c r="AK908" s="93">
        <f>SUM(Tableau8[[#This Row],[Terrain
(a)]:[Construction
(b)]])</f>
        <v>0</v>
      </c>
      <c r="AL908" s="95"/>
      <c r="AM908" s="96" t="str">
        <f>[1]CrA!O120</f>
        <v>-</v>
      </c>
      <c r="AN908" s="96" t="str">
        <f>[1]CrA!Q120</f>
        <v>A vendre</v>
      </c>
      <c r="AO908" s="97">
        <f>[1]CrA!R120</f>
        <v>43378</v>
      </c>
      <c r="AP908" s="211" t="s">
        <v>0</v>
      </c>
      <c r="AQ908" s="212" t="str">
        <f>[1]CrA!S120</f>
        <v>EJ prévisionnelle: aujourd'hui  + 15 mois !</v>
      </c>
      <c r="AR908" s="100"/>
      <c r="AS908" s="101"/>
      <c r="AT908" s="102"/>
      <c r="AU908" s="103"/>
      <c r="AV908" s="104"/>
      <c r="AW908" s="105"/>
      <c r="AX908" s="106"/>
      <c r="AY908" s="106"/>
      <c r="AZ908" s="106"/>
      <c r="BA908" s="106"/>
      <c r="BB908" s="103"/>
      <c r="BC908" s="106"/>
      <c r="BD908" s="106"/>
      <c r="BE908" s="106"/>
      <c r="BF908" s="106"/>
      <c r="BG908" s="106"/>
      <c r="BH908" s="106"/>
      <c r="BI908" s="106"/>
    </row>
    <row r="909" spans="1:61" ht="13.5" hidden="1" thickBot="1" x14ac:dyDescent="0.25">
      <c r="A909" s="82"/>
      <c r="B909" s="83"/>
      <c r="C909" s="206" t="str">
        <f t="shared" si="61"/>
        <v>Rue du Crêt-Rossel</v>
      </c>
      <c r="D909" s="206" t="str">
        <f t="shared" si="61"/>
        <v>La Chaux-de-Fonds</v>
      </c>
      <c r="E909" s="206" t="str">
        <f t="shared" si="61"/>
        <v>-</v>
      </c>
      <c r="F909" s="85" t="str">
        <f>[1]CrA!A121</f>
        <v>0161-16</v>
      </c>
      <c r="G909" s="85" t="str">
        <f>[1]CrA!B121</f>
        <v>-</v>
      </c>
      <c r="H909" s="85" t="str">
        <f>[1]CrA!C121</f>
        <v>Place de parc intérieure simple avec réduit</v>
      </c>
      <c r="I909" s="85" t="str">
        <f>[1]CrA!D121</f>
        <v>Sous-sol</v>
      </c>
      <c r="J909" s="86">
        <f>[1]CrA!E121</f>
        <v>9</v>
      </c>
      <c r="K909" s="207" t="str">
        <f>[1]CrA!F121</f>
        <v>-</v>
      </c>
      <c r="L909" s="88"/>
      <c r="M909" s="89" t="str">
        <f>[1]CrA!G121</f>
        <v>-</v>
      </c>
      <c r="N909" s="89" t="str">
        <f>[1]CrA!I121</f>
        <v>-</v>
      </c>
      <c r="O909" s="89" t="str">
        <f>[1]CrA!K121</f>
        <v>-</v>
      </c>
      <c r="P909" s="89" t="str">
        <f>[1]CrA!L121</f>
        <v>-</v>
      </c>
      <c r="Q909" s="89" t="str">
        <f>[1]CrA!M121</f>
        <v>-</v>
      </c>
      <c r="R909" s="90">
        <f>SUM(Tableau8[[#This Row],[Indicative
     /PPE]:[Autre]])</f>
        <v>0</v>
      </c>
      <c r="S909" s="89" t="s">
        <v>0</v>
      </c>
      <c r="T909" s="89" t="s">
        <v>0</v>
      </c>
      <c r="U909" s="89" t="s">
        <v>0</v>
      </c>
      <c r="V909" s="89" t="s">
        <v>0</v>
      </c>
      <c r="W909" s="89" t="s">
        <v>0</v>
      </c>
      <c r="X909" s="91">
        <f t="shared" si="62"/>
        <v>0</v>
      </c>
      <c r="Y909" s="123" t="s">
        <v>0</v>
      </c>
      <c r="Z909" s="120" t="s">
        <v>0</v>
      </c>
      <c r="AA909" s="120" t="s">
        <v>0</v>
      </c>
      <c r="AB909" s="122" t="s">
        <v>0</v>
      </c>
      <c r="AC909" s="89" t="s">
        <v>0</v>
      </c>
      <c r="AD909" s="89" t="s">
        <v>0</v>
      </c>
      <c r="AE909" s="89" t="s">
        <v>0</v>
      </c>
      <c r="AF909" s="89">
        <f t="shared" si="63"/>
        <v>0</v>
      </c>
      <c r="AG909" s="92"/>
      <c r="AH909" s="93" t="str">
        <f>[1]CrA!N121</f>
        <v>-</v>
      </c>
      <c r="AI909" s="94">
        <v>0</v>
      </c>
      <c r="AJ909" s="94">
        <v>0</v>
      </c>
      <c r="AK909" s="93">
        <f>SUM(Tableau8[[#This Row],[Terrain
(a)]:[Construction
(b)]])</f>
        <v>0</v>
      </c>
      <c r="AL909" s="95"/>
      <c r="AM909" s="96" t="str">
        <f>[1]CrA!O121</f>
        <v>-</v>
      </c>
      <c r="AN909" s="96" t="str">
        <f>[1]CrA!Q121</f>
        <v>A vendre</v>
      </c>
      <c r="AO909" s="97">
        <f>[1]CrA!R121</f>
        <v>43378</v>
      </c>
      <c r="AP909" s="211" t="s">
        <v>0</v>
      </c>
      <c r="AQ909" s="212" t="str">
        <f>[1]CrA!S121</f>
        <v>EJ prévisionnelle: aujourd'hui  + 15 mois !</v>
      </c>
      <c r="AR909" s="100"/>
      <c r="AS909" s="131"/>
      <c r="AT909" s="132"/>
      <c r="AU909" s="132"/>
      <c r="AV909" s="133"/>
      <c r="AW909" s="116"/>
      <c r="AX909" s="134"/>
      <c r="AY909" s="134"/>
      <c r="AZ909" s="134"/>
      <c r="BA909" s="134"/>
      <c r="BB909" s="132"/>
      <c r="BC909" s="134"/>
      <c r="BD909" s="134"/>
      <c r="BE909" s="134"/>
      <c r="BF909" s="134"/>
      <c r="BG909" s="134"/>
      <c r="BH909" s="134"/>
      <c r="BI909" s="134"/>
    </row>
    <row r="910" spans="1:61" ht="13.5" hidden="1" thickBot="1" x14ac:dyDescent="0.25">
      <c r="A910" s="82"/>
      <c r="B910" s="83"/>
      <c r="C910" s="187" t="str">
        <f>[1]CrB!AN108</f>
        <v>Rue du Crêt-Rossel</v>
      </c>
      <c r="D910" s="187" t="str">
        <f>[1]CrB!AN109</f>
        <v>La Chaux-de-Fonds</v>
      </c>
      <c r="E910" s="187" t="str">
        <f>[1]CrB!AN107</f>
        <v>-</v>
      </c>
      <c r="F910" s="187" t="str">
        <f>[1]CrB!A106</f>
        <v>0162-01</v>
      </c>
      <c r="G910" s="187" t="str">
        <f>[1]CrB!B106</f>
        <v>-/J</v>
      </c>
      <c r="H910" s="187" t="str">
        <f>[1]CrB!C106</f>
        <v>Appartement</v>
      </c>
      <c r="I910" s="187" t="str">
        <f>[1]CrB!D106</f>
        <v>Rez</v>
      </c>
      <c r="J910" s="187" t="str">
        <f>[1]CrB!E106</f>
        <v>Ouest</v>
      </c>
      <c r="K910" s="194">
        <f>[1]CrB!F106</f>
        <v>4.5</v>
      </c>
      <c r="L910" s="88"/>
      <c r="M910" s="196">
        <f>[1]CrB!G106</f>
        <v>107</v>
      </c>
      <c r="N910" s="196">
        <f>[1]CrB!I106</f>
        <v>12</v>
      </c>
      <c r="O910" s="196">
        <f>[1]CrB!K106</f>
        <v>0</v>
      </c>
      <c r="P910" s="196">
        <f>[1]CrB!L106</f>
        <v>4.5</v>
      </c>
      <c r="Q910" s="196">
        <f>[1]CrB!M106</f>
        <v>0</v>
      </c>
      <c r="R910" s="197">
        <f>SUM(Tableau8[[#This Row],[Indicative
     /PPE]:[Autre]])</f>
        <v>123.5</v>
      </c>
      <c r="S910" s="196" t="s">
        <v>0</v>
      </c>
      <c r="T910" s="196" t="s">
        <v>0</v>
      </c>
      <c r="U910" s="196" t="s">
        <v>0</v>
      </c>
      <c r="V910" s="196" t="s">
        <v>0</v>
      </c>
      <c r="W910" s="196" t="s">
        <v>0</v>
      </c>
      <c r="X910" s="198">
        <f t="shared" si="62"/>
        <v>0</v>
      </c>
      <c r="Y910" s="89" t="s">
        <v>0</v>
      </c>
      <c r="Z910" s="89" t="s">
        <v>0</v>
      </c>
      <c r="AA910" s="89" t="s">
        <v>0</v>
      </c>
      <c r="AB910" s="91" t="s">
        <v>0</v>
      </c>
      <c r="AC910" s="196" t="s">
        <v>0</v>
      </c>
      <c r="AD910" s="196" t="s">
        <v>0</v>
      </c>
      <c r="AE910" s="196" t="s">
        <v>0</v>
      </c>
      <c r="AF910" s="199">
        <f t="shared" si="63"/>
        <v>0</v>
      </c>
      <c r="AG910" s="92"/>
      <c r="AH910" s="200">
        <f>[1]CrB!N106</f>
        <v>0</v>
      </c>
      <c r="AI910" s="201">
        <v>0</v>
      </c>
      <c r="AJ910" s="201">
        <v>0</v>
      </c>
      <c r="AK910" s="200">
        <f>SUM(Tableau8[[#This Row],[Terrain
(a)]:[Construction
(b)]])</f>
        <v>0</v>
      </c>
      <c r="AL910" s="95"/>
      <c r="AM910" s="263" t="str">
        <f>[1]CrB!O106</f>
        <v>Bailly Johanna et Bally Cédric/Jonas Martin/Luthi Sébastien/Kung Elène/Wirth Sébastien/Conti Josiane/Demiri Ismet/Brun Jean-Marc</v>
      </c>
      <c r="AN910" s="177" t="str">
        <f>[1]CrB!Q106</f>
        <v>Pré réservé</v>
      </c>
      <c r="AO910" s="203">
        <f>[1]CrB!R106</f>
        <v>43378</v>
      </c>
      <c r="AP910" s="204" t="s">
        <v>0</v>
      </c>
      <c r="AQ910" s="205" t="str">
        <f>[1]CrB!S106</f>
        <v>EJ prévisionnelle: aujourd'hui  + 15 mois !</v>
      </c>
      <c r="AR910" s="100"/>
      <c r="AS910" s="101" t="str">
        <f>Tableau8[[#This Row],[Adresse]]</f>
        <v>Rue du Crêt-Rossel</v>
      </c>
      <c r="AT910" s="102"/>
      <c r="AU910" s="103"/>
      <c r="AV910" s="104"/>
      <c r="AW910" s="105"/>
      <c r="AX910" s="106"/>
      <c r="AY910" s="106"/>
      <c r="AZ910" s="106"/>
      <c r="BA910" s="106"/>
      <c r="BB910" s="103"/>
      <c r="BC910" s="106"/>
      <c r="BD910" s="106"/>
      <c r="BE910" s="106"/>
      <c r="BF910" s="106"/>
      <c r="BG910" s="106"/>
      <c r="BH910" s="106"/>
      <c r="BI910" s="106"/>
    </row>
    <row r="911" spans="1:61" ht="13.5" hidden="1" thickBot="1" x14ac:dyDescent="0.25">
      <c r="A911" s="82"/>
      <c r="B911" s="83"/>
      <c r="C911" s="206" t="str">
        <f>C910</f>
        <v>Rue du Crêt-Rossel</v>
      </c>
      <c r="D911" s="206" t="str">
        <f>D910</f>
        <v>La Chaux-de-Fonds</v>
      </c>
      <c r="E911" s="206" t="str">
        <f>E910</f>
        <v>-</v>
      </c>
      <c r="F911" s="85" t="str">
        <f>[1]CrB!A107</f>
        <v>0162-02</v>
      </c>
      <c r="G911" s="85" t="str">
        <f>[1]CrB!B107</f>
        <v>-/K</v>
      </c>
      <c r="H911" s="85" t="str">
        <f>[1]CrB!C107</f>
        <v>Appartement</v>
      </c>
      <c r="I911" s="85" t="str">
        <f>[1]CrB!D107</f>
        <v>Rez</v>
      </c>
      <c r="J911" s="85" t="str">
        <f>[1]CrB!E107</f>
        <v>Est</v>
      </c>
      <c r="K911" s="207">
        <f>[1]CrB!F107</f>
        <v>4.5</v>
      </c>
      <c r="L911" s="88"/>
      <c r="M911" s="89">
        <f>[1]CrB!G107</f>
        <v>109</v>
      </c>
      <c r="N911" s="89">
        <f>[1]CrB!I107</f>
        <v>12</v>
      </c>
      <c r="O911" s="89">
        <f>[1]CrB!K107</f>
        <v>0</v>
      </c>
      <c r="P911" s="89">
        <f>[1]CrB!L107</f>
        <v>4.5</v>
      </c>
      <c r="Q911" s="89">
        <f>[1]CrB!M107</f>
        <v>0</v>
      </c>
      <c r="R911" s="90">
        <f>SUM(Tableau8[[#This Row],[Indicative
     /PPE]:[Autre]])</f>
        <v>125.5</v>
      </c>
      <c r="S911" s="89" t="s">
        <v>0</v>
      </c>
      <c r="T911" s="89" t="s">
        <v>0</v>
      </c>
      <c r="U911" s="89" t="s">
        <v>0</v>
      </c>
      <c r="V911" s="89" t="s">
        <v>0</v>
      </c>
      <c r="W911" s="89" t="s">
        <v>0</v>
      </c>
      <c r="X911" s="91">
        <f t="shared" si="62"/>
        <v>0</v>
      </c>
      <c r="Y911" s="89" t="s">
        <v>0</v>
      </c>
      <c r="Z911" s="89" t="s">
        <v>0</v>
      </c>
      <c r="AA911" s="89" t="s">
        <v>0</v>
      </c>
      <c r="AB911" s="91" t="s">
        <v>0</v>
      </c>
      <c r="AC911" s="89" t="s">
        <v>0</v>
      </c>
      <c r="AD911" s="89" t="s">
        <v>0</v>
      </c>
      <c r="AE911" s="89" t="s">
        <v>0</v>
      </c>
      <c r="AF911" s="89">
        <f t="shared" si="63"/>
        <v>0</v>
      </c>
      <c r="AG911" s="92"/>
      <c r="AH911" s="93">
        <f>[1]CrB!N107</f>
        <v>0</v>
      </c>
      <c r="AI911" s="94">
        <v>0</v>
      </c>
      <c r="AJ911" s="94">
        <v>0</v>
      </c>
      <c r="AK911" s="93">
        <f>SUM(Tableau8[[#This Row],[Terrain
(a)]:[Construction
(b)]])</f>
        <v>0</v>
      </c>
      <c r="AL911" s="95"/>
      <c r="AM911" s="96" t="str">
        <f>[1]CrB!O107</f>
        <v>Bailly Johanna et Bally Cédric/Jonas Martin/Kullmann Jean-Claude/Luthi Sébastien/Kung Elène/Wirth Sébastien/Conti Josiane/Demiri Ismet/Brun Jean-Marc</v>
      </c>
      <c r="AN911" s="113" t="str">
        <f>[1]CrB!Q107</f>
        <v>Pré réservé</v>
      </c>
      <c r="AO911" s="210">
        <f>[1]CrB!R107</f>
        <v>43378</v>
      </c>
      <c r="AP911" s="211" t="s">
        <v>0</v>
      </c>
      <c r="AQ911" s="212" t="str">
        <f>[1]CrB!S107</f>
        <v>EJ prévisionnelle: aujourd'hui  + 15 mois !</v>
      </c>
      <c r="AR911" s="100"/>
      <c r="AS911" s="101"/>
      <c r="AT911" s="102"/>
      <c r="AU911" s="103"/>
      <c r="AV911" s="104"/>
      <c r="AW911" s="105"/>
      <c r="AX911" s="106"/>
      <c r="AY911" s="106"/>
      <c r="AZ911" s="106"/>
      <c r="BA911" s="106"/>
      <c r="BB911" s="103"/>
      <c r="BC911" s="106"/>
      <c r="BD911" s="106"/>
      <c r="BE911" s="106"/>
      <c r="BF911" s="106"/>
      <c r="BG911" s="106"/>
      <c r="BH911" s="106"/>
      <c r="BI911" s="106"/>
    </row>
    <row r="912" spans="1:61" ht="13.5" hidden="1" thickBot="1" x14ac:dyDescent="0.25">
      <c r="A912" s="82"/>
      <c r="B912" s="83"/>
      <c r="C912" s="206" t="str">
        <f t="shared" ref="C912:E925" si="64">C911</f>
        <v>Rue du Crêt-Rossel</v>
      </c>
      <c r="D912" s="206" t="str">
        <f t="shared" si="64"/>
        <v>La Chaux-de-Fonds</v>
      </c>
      <c r="E912" s="206" t="str">
        <f t="shared" si="64"/>
        <v>-</v>
      </c>
      <c r="F912" s="85" t="str">
        <f>[1]CrB!A108</f>
        <v>0162-03</v>
      </c>
      <c r="G912" s="85" t="str">
        <f>[1]CrB!B108</f>
        <v>-/L</v>
      </c>
      <c r="H912" s="85" t="str">
        <f>[1]CrB!C108</f>
        <v>Appartement</v>
      </c>
      <c r="I912" s="85" t="str">
        <f>[1]CrB!D108</f>
        <v>1er</v>
      </c>
      <c r="J912" s="85" t="str">
        <f>[1]CrB!E108</f>
        <v>Ouest</v>
      </c>
      <c r="K912" s="207">
        <f>[1]CrB!F108</f>
        <v>4.5</v>
      </c>
      <c r="L912" s="88"/>
      <c r="M912" s="89">
        <f>[1]CrB!G108</f>
        <v>107</v>
      </c>
      <c r="N912" s="89">
        <f>[1]CrB!I108</f>
        <v>11.5</v>
      </c>
      <c r="O912" s="89">
        <f>[1]CrB!K108</f>
        <v>0</v>
      </c>
      <c r="P912" s="89">
        <f>[1]CrB!L108</f>
        <v>4.5</v>
      </c>
      <c r="Q912" s="89">
        <f>[1]CrB!M108</f>
        <v>0</v>
      </c>
      <c r="R912" s="90">
        <f>SUM(Tableau8[[#This Row],[Indicative
     /PPE]:[Autre]])</f>
        <v>123</v>
      </c>
      <c r="S912" s="89" t="s">
        <v>0</v>
      </c>
      <c r="T912" s="89" t="s">
        <v>0</v>
      </c>
      <c r="U912" s="89" t="s">
        <v>0</v>
      </c>
      <c r="V912" s="89" t="s">
        <v>0</v>
      </c>
      <c r="W912" s="89" t="s">
        <v>0</v>
      </c>
      <c r="X912" s="91">
        <f t="shared" si="62"/>
        <v>0</v>
      </c>
      <c r="Y912" s="89" t="s">
        <v>0</v>
      </c>
      <c r="Z912" s="89" t="s">
        <v>0</v>
      </c>
      <c r="AA912" s="89" t="s">
        <v>0</v>
      </c>
      <c r="AB912" s="91" t="s">
        <v>0</v>
      </c>
      <c r="AC912" s="89" t="s">
        <v>0</v>
      </c>
      <c r="AD912" s="89" t="s">
        <v>0</v>
      </c>
      <c r="AE912" s="89" t="s">
        <v>0</v>
      </c>
      <c r="AF912" s="89">
        <f t="shared" si="63"/>
        <v>0</v>
      </c>
      <c r="AG912" s="92"/>
      <c r="AH912" s="93">
        <f>[1]CrB!N108</f>
        <v>0</v>
      </c>
      <c r="AI912" s="94">
        <v>0</v>
      </c>
      <c r="AJ912" s="94">
        <v>0</v>
      </c>
      <c r="AK912" s="93">
        <f>SUM(Tableau8[[#This Row],[Terrain
(a)]:[Construction
(b)]])</f>
        <v>0</v>
      </c>
      <c r="AL912" s="95"/>
      <c r="AM912" s="96" t="str">
        <f>[1]CrB!O108</f>
        <v>Cosandier Benoit/Brun Jean-Marc</v>
      </c>
      <c r="AN912" s="113" t="str">
        <f>[1]CrB!Q108</f>
        <v>Pré réservé</v>
      </c>
      <c r="AO912" s="210">
        <f>[1]CrB!R108</f>
        <v>43378</v>
      </c>
      <c r="AP912" s="211" t="s">
        <v>0</v>
      </c>
      <c r="AQ912" s="212" t="str">
        <f>[1]CrB!S108</f>
        <v>EJ prévisionnelle: aujourd'hui  + 15 mois !</v>
      </c>
      <c r="AR912" s="100"/>
      <c r="AS912" s="101"/>
      <c r="AT912" s="102"/>
      <c r="AU912" s="103"/>
      <c r="AV912" s="104"/>
      <c r="AW912" s="105"/>
      <c r="AX912" s="106"/>
      <c r="AY912" s="106"/>
      <c r="AZ912" s="106"/>
      <c r="BA912" s="106"/>
      <c r="BB912" s="103"/>
      <c r="BC912" s="106"/>
      <c r="BD912" s="106"/>
      <c r="BE912" s="106"/>
      <c r="BF912" s="106"/>
      <c r="BG912" s="106"/>
      <c r="BH912" s="106"/>
      <c r="BI912" s="106"/>
    </row>
    <row r="913" spans="1:61" ht="13.5" hidden="1" thickBot="1" x14ac:dyDescent="0.25">
      <c r="A913" s="82"/>
      <c r="B913" s="83"/>
      <c r="C913" s="206" t="str">
        <f t="shared" si="64"/>
        <v>Rue du Crêt-Rossel</v>
      </c>
      <c r="D913" s="206" t="str">
        <f t="shared" si="64"/>
        <v>La Chaux-de-Fonds</v>
      </c>
      <c r="E913" s="206" t="str">
        <f t="shared" si="64"/>
        <v>-</v>
      </c>
      <c r="F913" s="85" t="str">
        <f>[1]CrB!A109</f>
        <v>0162-04</v>
      </c>
      <c r="G913" s="85" t="str">
        <f>[1]CrB!B109</f>
        <v>-/M</v>
      </c>
      <c r="H913" s="85" t="str">
        <f>[1]CrB!C109</f>
        <v>Appartement</v>
      </c>
      <c r="I913" s="85" t="str">
        <f>[1]CrB!D109</f>
        <v xml:space="preserve">1er </v>
      </c>
      <c r="J913" s="85" t="str">
        <f>[1]CrB!E109</f>
        <v>Est</v>
      </c>
      <c r="K913" s="207">
        <f>[1]CrB!F109</f>
        <v>4.5</v>
      </c>
      <c r="L913" s="88"/>
      <c r="M913" s="89">
        <f>[1]CrB!G109</f>
        <v>109</v>
      </c>
      <c r="N913" s="89">
        <f>[1]CrB!I109</f>
        <v>11.5</v>
      </c>
      <c r="O913" s="89">
        <f>[1]CrB!K109</f>
        <v>0</v>
      </c>
      <c r="P913" s="89">
        <f>[1]CrB!L109</f>
        <v>5</v>
      </c>
      <c r="Q913" s="89">
        <f>[1]CrB!M109</f>
        <v>0</v>
      </c>
      <c r="R913" s="90">
        <f>SUM(Tableau8[[#This Row],[Indicative
     /PPE]:[Autre]])</f>
        <v>125.5</v>
      </c>
      <c r="S913" s="89" t="s">
        <v>0</v>
      </c>
      <c r="T913" s="89" t="s">
        <v>0</v>
      </c>
      <c r="U913" s="89" t="s">
        <v>0</v>
      </c>
      <c r="V913" s="89" t="s">
        <v>0</v>
      </c>
      <c r="W913" s="89" t="s">
        <v>0</v>
      </c>
      <c r="X913" s="91">
        <f t="shared" si="62"/>
        <v>0</v>
      </c>
      <c r="Y913" s="89" t="s">
        <v>0</v>
      </c>
      <c r="Z913" s="89" t="s">
        <v>0</v>
      </c>
      <c r="AA913" s="89" t="s">
        <v>0</v>
      </c>
      <c r="AB913" s="91" t="s">
        <v>0</v>
      </c>
      <c r="AC913" s="89" t="s">
        <v>0</v>
      </c>
      <c r="AD913" s="89" t="s">
        <v>0</v>
      </c>
      <c r="AE913" s="89" t="s">
        <v>0</v>
      </c>
      <c r="AF913" s="89">
        <f t="shared" si="63"/>
        <v>0</v>
      </c>
      <c r="AG913" s="92"/>
      <c r="AH913" s="93">
        <f>[1]CrB!N109</f>
        <v>0</v>
      </c>
      <c r="AI913" s="94">
        <v>0</v>
      </c>
      <c r="AJ913" s="94">
        <v>0</v>
      </c>
      <c r="AK913" s="93">
        <f>SUM(Tableau8[[#This Row],[Terrain
(a)]:[Construction
(b)]])</f>
        <v>0</v>
      </c>
      <c r="AL913" s="95"/>
      <c r="AM913" s="96" t="str">
        <f>[1]CrB!O109</f>
        <v>Cosandier Benoit/Brun Jean-Marc</v>
      </c>
      <c r="AN913" s="113" t="str">
        <f>[1]CrB!Q109</f>
        <v>Pré réservé</v>
      </c>
      <c r="AO913" s="210">
        <f>[1]CrB!R109</f>
        <v>43378</v>
      </c>
      <c r="AP913" s="211" t="s">
        <v>0</v>
      </c>
      <c r="AQ913" s="212" t="str">
        <f>[1]CrB!S109</f>
        <v>EJ prévisionnelle: aujourd'hui  + 15 mois !</v>
      </c>
      <c r="AR913" s="100"/>
      <c r="AS913" s="101"/>
      <c r="AT913" s="102"/>
      <c r="AU913" s="103"/>
      <c r="AV913" s="104"/>
      <c r="AW913" s="105"/>
      <c r="AX913" s="106"/>
      <c r="AY913" s="106"/>
      <c r="AZ913" s="106"/>
      <c r="BA913" s="106"/>
      <c r="BB913" s="103"/>
      <c r="BC913" s="106"/>
      <c r="BD913" s="106"/>
      <c r="BE913" s="106"/>
      <c r="BF913" s="106"/>
      <c r="BG913" s="106"/>
      <c r="BH913" s="106"/>
      <c r="BI913" s="106"/>
    </row>
    <row r="914" spans="1:61" ht="13.5" hidden="1" thickBot="1" x14ac:dyDescent="0.25">
      <c r="A914" s="82"/>
      <c r="B914" s="83"/>
      <c r="C914" s="206" t="str">
        <f t="shared" si="64"/>
        <v>Rue du Crêt-Rossel</v>
      </c>
      <c r="D914" s="206" t="str">
        <f t="shared" si="64"/>
        <v>La Chaux-de-Fonds</v>
      </c>
      <c r="E914" s="206" t="str">
        <f t="shared" si="64"/>
        <v>-</v>
      </c>
      <c r="F914" s="85" t="str">
        <f>[1]CrB!A110</f>
        <v>0162-05</v>
      </c>
      <c r="G914" s="85" t="str">
        <f>[1]CrB!B110</f>
        <v>-/N</v>
      </c>
      <c r="H914" s="85" t="str">
        <f>[1]CrB!C110</f>
        <v>Appartement</v>
      </c>
      <c r="I914" s="85" t="str">
        <f>[1]CrB!D110</f>
        <v>2ème</v>
      </c>
      <c r="J914" s="85" t="str">
        <f>[1]CrB!E110</f>
        <v>Ouest</v>
      </c>
      <c r="K914" s="207">
        <f>[1]CrB!F110</f>
        <v>4.5</v>
      </c>
      <c r="L914" s="88"/>
      <c r="M914" s="89">
        <f>[1]CrB!G110</f>
        <v>110.5</v>
      </c>
      <c r="N914" s="89">
        <f>[1]CrB!I110</f>
        <v>11.5</v>
      </c>
      <c r="O914" s="89">
        <f>[1]CrB!K110</f>
        <v>0</v>
      </c>
      <c r="P914" s="89">
        <f>[1]CrB!L110</f>
        <v>6</v>
      </c>
      <c r="Q914" s="89">
        <f>[1]CrB!M110</f>
        <v>0</v>
      </c>
      <c r="R914" s="90">
        <f>SUM(Tableau8[[#This Row],[Indicative
     /PPE]:[Autre]])</f>
        <v>128</v>
      </c>
      <c r="S914" s="89" t="s">
        <v>0</v>
      </c>
      <c r="T914" s="89" t="s">
        <v>0</v>
      </c>
      <c r="U914" s="89" t="s">
        <v>0</v>
      </c>
      <c r="V914" s="89" t="s">
        <v>0</v>
      </c>
      <c r="W914" s="89" t="s">
        <v>0</v>
      </c>
      <c r="X914" s="91">
        <f t="shared" si="62"/>
        <v>0</v>
      </c>
      <c r="Y914" s="89" t="s">
        <v>0</v>
      </c>
      <c r="Z914" s="89" t="s">
        <v>0</v>
      </c>
      <c r="AA914" s="89" t="s">
        <v>0</v>
      </c>
      <c r="AB914" s="91" t="s">
        <v>0</v>
      </c>
      <c r="AC914" s="89" t="s">
        <v>0</v>
      </c>
      <c r="AD914" s="89" t="s">
        <v>0</v>
      </c>
      <c r="AE914" s="89" t="s">
        <v>0</v>
      </c>
      <c r="AF914" s="89">
        <f t="shared" si="63"/>
        <v>0</v>
      </c>
      <c r="AG914" s="92"/>
      <c r="AH914" s="93">
        <f>[1]CrB!N110</f>
        <v>0</v>
      </c>
      <c r="AI914" s="94">
        <v>0</v>
      </c>
      <c r="AJ914" s="94">
        <v>0</v>
      </c>
      <c r="AK914" s="93">
        <f>SUM(Tableau8[[#This Row],[Terrain
(a)]:[Construction
(b)]])</f>
        <v>0</v>
      </c>
      <c r="AL914" s="95"/>
      <c r="AM914" s="96" t="str">
        <f>[1]CrB!O110</f>
        <v>Calame Dave/Brun Jean-Marc</v>
      </c>
      <c r="AN914" s="113" t="str">
        <f>[1]CrB!Q110</f>
        <v>Pré réservé</v>
      </c>
      <c r="AO914" s="210">
        <f>[1]CrB!R110</f>
        <v>43378</v>
      </c>
      <c r="AP914" s="211" t="s">
        <v>0</v>
      </c>
      <c r="AQ914" s="212" t="str">
        <f>[1]CrB!S110</f>
        <v>EJ prévisionnelle: aujourd'hui  + 15 mois !</v>
      </c>
      <c r="AR914" s="100"/>
      <c r="AS914" s="101"/>
      <c r="AT914" s="102"/>
      <c r="AU914" s="103"/>
      <c r="AV914" s="104"/>
      <c r="AW914" s="105"/>
      <c r="AX914" s="106"/>
      <c r="AY914" s="106"/>
      <c r="AZ914" s="106"/>
      <c r="BA914" s="106"/>
      <c r="BB914" s="103"/>
      <c r="BC914" s="106"/>
      <c r="BD914" s="106"/>
      <c r="BE914" s="106"/>
      <c r="BF914" s="106"/>
      <c r="BG914" s="106"/>
      <c r="BH914" s="106"/>
      <c r="BI914" s="106"/>
    </row>
    <row r="915" spans="1:61" ht="13.5" hidden="1" thickBot="1" x14ac:dyDescent="0.25">
      <c r="A915" s="82"/>
      <c r="B915" s="83"/>
      <c r="C915" s="206" t="str">
        <f t="shared" si="64"/>
        <v>Rue du Crêt-Rossel</v>
      </c>
      <c r="D915" s="206" t="str">
        <f t="shared" si="64"/>
        <v>La Chaux-de-Fonds</v>
      </c>
      <c r="E915" s="206" t="str">
        <f t="shared" si="64"/>
        <v>-</v>
      </c>
      <c r="F915" s="85" t="str">
        <f>[1]CrB!A111</f>
        <v>0162-06</v>
      </c>
      <c r="G915" s="85" t="str">
        <f>[1]CrB!B111</f>
        <v>-/O</v>
      </c>
      <c r="H915" s="85" t="str">
        <f>[1]CrB!C111</f>
        <v>Appartement</v>
      </c>
      <c r="I915" s="85" t="str">
        <f>[1]CrB!D111</f>
        <v xml:space="preserve">2ème </v>
      </c>
      <c r="J915" s="85" t="str">
        <f>[1]CrB!E111</f>
        <v>Est</v>
      </c>
      <c r="K915" s="207">
        <f>[1]CrB!F111</f>
        <v>4.5</v>
      </c>
      <c r="L915" s="88"/>
      <c r="M915" s="89">
        <f>[1]CrB!G111</f>
        <v>111</v>
      </c>
      <c r="N915" s="89">
        <f>[1]CrB!I111</f>
        <v>11.5</v>
      </c>
      <c r="O915" s="89">
        <f>[1]CrB!K111</f>
        <v>0</v>
      </c>
      <c r="P915" s="89">
        <f>[1]CrB!L111</f>
        <v>6.5</v>
      </c>
      <c r="Q915" s="89">
        <f>[1]CrB!M111</f>
        <v>0</v>
      </c>
      <c r="R915" s="90">
        <f>SUM(Tableau8[[#This Row],[Indicative
     /PPE]:[Autre]])</f>
        <v>129</v>
      </c>
      <c r="S915" s="89" t="s">
        <v>0</v>
      </c>
      <c r="T915" s="89" t="s">
        <v>0</v>
      </c>
      <c r="U915" s="89" t="s">
        <v>0</v>
      </c>
      <c r="V915" s="89" t="s">
        <v>0</v>
      </c>
      <c r="W915" s="89" t="s">
        <v>0</v>
      </c>
      <c r="X915" s="91">
        <f t="shared" si="62"/>
        <v>0</v>
      </c>
      <c r="Y915" s="89" t="s">
        <v>0</v>
      </c>
      <c r="Z915" s="89" t="s">
        <v>0</v>
      </c>
      <c r="AA915" s="89" t="s">
        <v>0</v>
      </c>
      <c r="AB915" s="91" t="s">
        <v>0</v>
      </c>
      <c r="AC915" s="89" t="s">
        <v>0</v>
      </c>
      <c r="AD915" s="89" t="s">
        <v>0</v>
      </c>
      <c r="AE915" s="89" t="s">
        <v>0</v>
      </c>
      <c r="AF915" s="89">
        <f t="shared" si="63"/>
        <v>0</v>
      </c>
      <c r="AG915" s="92"/>
      <c r="AH915" s="93">
        <f>[1]CrB!N111</f>
        <v>0</v>
      </c>
      <c r="AI915" s="94">
        <v>0</v>
      </c>
      <c r="AJ915" s="94">
        <v>0</v>
      </c>
      <c r="AK915" s="93">
        <f>SUM(Tableau8[[#This Row],[Terrain
(a)]:[Construction
(b)]])</f>
        <v>0</v>
      </c>
      <c r="AL915" s="95"/>
      <c r="AM915" s="96" t="str">
        <f>[1]CrB!O111</f>
        <v>Luthi Sébastien/Gidon Clémence/Brun Jean-Marc</v>
      </c>
      <c r="AN915" s="113" t="str">
        <f>[1]CrB!Q111</f>
        <v>Pré réservé</v>
      </c>
      <c r="AO915" s="210">
        <f>[1]CrB!R111</f>
        <v>43378</v>
      </c>
      <c r="AP915" s="211" t="s">
        <v>0</v>
      </c>
      <c r="AQ915" s="212" t="str">
        <f>[1]CrB!S111</f>
        <v>EJ prévisionnelle: aujourd'hui  + 15 mois !</v>
      </c>
      <c r="AR915" s="100"/>
      <c r="AS915" s="101"/>
      <c r="AT915" s="102"/>
      <c r="AU915" s="103"/>
      <c r="AV915" s="104"/>
      <c r="AW915" s="105"/>
      <c r="AX915" s="106"/>
      <c r="AY915" s="106"/>
      <c r="AZ915" s="106"/>
      <c r="BA915" s="106"/>
      <c r="BB915" s="103"/>
      <c r="BC915" s="106"/>
      <c r="BD915" s="106"/>
      <c r="BE915" s="106"/>
      <c r="BF915" s="106"/>
      <c r="BG915" s="106"/>
      <c r="BH915" s="106"/>
      <c r="BI915" s="106"/>
    </row>
    <row r="916" spans="1:61" ht="13.5" hidden="1" thickBot="1" x14ac:dyDescent="0.25">
      <c r="A916" s="82"/>
      <c r="B916" s="83"/>
      <c r="C916" s="206" t="str">
        <f t="shared" si="64"/>
        <v>Rue du Crêt-Rossel</v>
      </c>
      <c r="D916" s="206" t="str">
        <f t="shared" si="64"/>
        <v>La Chaux-de-Fonds</v>
      </c>
      <c r="E916" s="206" t="str">
        <f t="shared" si="64"/>
        <v>-</v>
      </c>
      <c r="F916" s="85" t="str">
        <f>[1]CrB!A112</f>
        <v>0162-07</v>
      </c>
      <c r="G916" s="85" t="str">
        <f>[1]CrB!B112</f>
        <v>-/P</v>
      </c>
      <c r="H916" s="85" t="str">
        <f>[1]CrB!C112</f>
        <v>Attique</v>
      </c>
      <c r="I916" s="85" t="str">
        <f>[1]CrB!D112</f>
        <v>Attique</v>
      </c>
      <c r="J916" s="85" t="str">
        <f>[1]CrB!E112</f>
        <v>-</v>
      </c>
      <c r="K916" s="207">
        <f>[1]CrB!F112</f>
        <v>5.5</v>
      </c>
      <c r="L916" s="88"/>
      <c r="M916" s="89">
        <f>[1]CrB!G112</f>
        <v>136</v>
      </c>
      <c r="N916" s="89">
        <f>[1]CrB!I112</f>
        <v>50.5</v>
      </c>
      <c r="O916" s="89">
        <f>[1]CrB!K112</f>
        <v>0</v>
      </c>
      <c r="P916" s="89">
        <f>[1]CrB!L112</f>
        <v>6.5</v>
      </c>
      <c r="Q916" s="89">
        <f>[1]CrB!M112</f>
        <v>0</v>
      </c>
      <c r="R916" s="90">
        <f>SUM(Tableau8[[#This Row],[Indicative
     /PPE]:[Autre]])</f>
        <v>193</v>
      </c>
      <c r="S916" s="89" t="s">
        <v>0</v>
      </c>
      <c r="T916" s="89" t="s">
        <v>0</v>
      </c>
      <c r="U916" s="89" t="s">
        <v>0</v>
      </c>
      <c r="V916" s="89" t="s">
        <v>0</v>
      </c>
      <c r="W916" s="89" t="s">
        <v>0</v>
      </c>
      <c r="X916" s="91">
        <f t="shared" si="62"/>
        <v>0</v>
      </c>
      <c r="Y916" s="89" t="s">
        <v>0</v>
      </c>
      <c r="Z916" s="89" t="s">
        <v>0</v>
      </c>
      <c r="AA916" s="89" t="s">
        <v>0</v>
      </c>
      <c r="AB916" s="91" t="s">
        <v>0</v>
      </c>
      <c r="AC916" s="89" t="s">
        <v>0</v>
      </c>
      <c r="AD916" s="89" t="s">
        <v>0</v>
      </c>
      <c r="AE916" s="89" t="s">
        <v>0</v>
      </c>
      <c r="AF916" s="89">
        <f t="shared" si="63"/>
        <v>0</v>
      </c>
      <c r="AG916" s="92"/>
      <c r="AH916" s="93">
        <f>[1]CrB!N112</f>
        <v>0</v>
      </c>
      <c r="AI916" s="94">
        <v>0</v>
      </c>
      <c r="AJ916" s="94">
        <v>0</v>
      </c>
      <c r="AK916" s="93">
        <f>SUM(Tableau8[[#This Row],[Terrain
(a)]:[Construction
(b)]])</f>
        <v>0</v>
      </c>
      <c r="AL916" s="95"/>
      <c r="AM916" s="96" t="str">
        <f>[1]CrB!O112</f>
        <v>Juon Reto/Métroz/Magistrini Yvan/Paolini/Schleppy/Guede/Otero/Luthi Sébastien/Mavilla Alain/Calame Dave/Conti Josiane</v>
      </c>
      <c r="AN916" s="113" t="str">
        <f>[1]CrB!Q112</f>
        <v>Pré réservé</v>
      </c>
      <c r="AO916" s="210">
        <f>[1]CrB!R112</f>
        <v>43378</v>
      </c>
      <c r="AP916" s="211" t="s">
        <v>0</v>
      </c>
      <c r="AQ916" s="212" t="str">
        <f>[1]CrB!S112</f>
        <v>EJ prévisionnelle: aujourd'hui  + 15 mois !</v>
      </c>
      <c r="AR916" s="100"/>
      <c r="AS916" s="101"/>
      <c r="AT916" s="102"/>
      <c r="AU916" s="103"/>
      <c r="AV916" s="104"/>
      <c r="AW916" s="105"/>
      <c r="AX916" s="106"/>
      <c r="AY916" s="106"/>
      <c r="AZ916" s="106"/>
      <c r="BA916" s="106"/>
      <c r="BB916" s="103"/>
      <c r="BC916" s="106"/>
      <c r="BD916" s="106"/>
      <c r="BE916" s="106"/>
      <c r="BF916" s="106"/>
      <c r="BG916" s="106"/>
      <c r="BH916" s="106"/>
      <c r="BI916" s="106"/>
    </row>
    <row r="917" spans="1:61" ht="13.5" hidden="1" thickBot="1" x14ac:dyDescent="0.25">
      <c r="A917" s="82"/>
      <c r="B917" s="83"/>
      <c r="C917" s="206" t="str">
        <f t="shared" si="64"/>
        <v>Rue du Crêt-Rossel</v>
      </c>
      <c r="D917" s="206" t="str">
        <f t="shared" si="64"/>
        <v>La Chaux-de-Fonds</v>
      </c>
      <c r="E917" s="206" t="str">
        <f t="shared" si="64"/>
        <v>-</v>
      </c>
      <c r="F917" s="85" t="str">
        <f>[1]CrB!A113</f>
        <v>0162-08</v>
      </c>
      <c r="G917" s="85" t="str">
        <f>[1]CrB!B113</f>
        <v>-</v>
      </c>
      <c r="H917" s="85" t="str">
        <f>[1]CrB!C113</f>
        <v>Place de parc intérieure simple avec réduit</v>
      </c>
      <c r="I917" s="85" t="str">
        <f>[1]CrB!D113</f>
        <v>Sous-sol</v>
      </c>
      <c r="J917" s="86">
        <f>[1]CrB!E113</f>
        <v>10</v>
      </c>
      <c r="K917" s="207" t="str">
        <f>[1]CrB!F113</f>
        <v>-</v>
      </c>
      <c r="L917" s="88"/>
      <c r="M917" s="89" t="str">
        <f>[1]CrB!G113</f>
        <v>-</v>
      </c>
      <c r="N917" s="89" t="str">
        <f>[1]CrB!I113</f>
        <v>-</v>
      </c>
      <c r="O917" s="89" t="str">
        <f>[1]CrB!K113</f>
        <v>-</v>
      </c>
      <c r="P917" s="89" t="str">
        <f>[1]CrB!L113</f>
        <v>-</v>
      </c>
      <c r="Q917" s="89" t="str">
        <f>[1]CrB!M113</f>
        <v>-</v>
      </c>
      <c r="R917" s="90">
        <f>SUM(Tableau8[[#This Row],[Indicative
     /PPE]:[Autre]])</f>
        <v>0</v>
      </c>
      <c r="S917" s="89" t="s">
        <v>0</v>
      </c>
      <c r="T917" s="89" t="s">
        <v>0</v>
      </c>
      <c r="U917" s="89" t="s">
        <v>0</v>
      </c>
      <c r="V917" s="89" t="s">
        <v>0</v>
      </c>
      <c r="W917" s="89" t="s">
        <v>0</v>
      </c>
      <c r="X917" s="91">
        <f t="shared" si="62"/>
        <v>0</v>
      </c>
      <c r="Y917" s="89" t="s">
        <v>0</v>
      </c>
      <c r="Z917" s="89" t="s">
        <v>0</v>
      </c>
      <c r="AA917" s="89" t="s">
        <v>0</v>
      </c>
      <c r="AB917" s="91" t="s">
        <v>0</v>
      </c>
      <c r="AC917" s="89" t="s">
        <v>0</v>
      </c>
      <c r="AD917" s="89" t="s">
        <v>0</v>
      </c>
      <c r="AE917" s="89" t="s">
        <v>0</v>
      </c>
      <c r="AF917" s="89">
        <f t="shared" si="63"/>
        <v>0</v>
      </c>
      <c r="AG917" s="92"/>
      <c r="AH917" s="93">
        <f>[1]CrB!N113</f>
        <v>0</v>
      </c>
      <c r="AI917" s="94">
        <v>0</v>
      </c>
      <c r="AJ917" s="94">
        <v>0</v>
      </c>
      <c r="AK917" s="93">
        <f>SUM(Tableau8[[#This Row],[Terrain
(a)]:[Construction
(b)]])</f>
        <v>0</v>
      </c>
      <c r="AL917" s="95"/>
      <c r="AM917" s="96" t="str">
        <f>[1]CrB!O113</f>
        <v>-</v>
      </c>
      <c r="AN917" s="113" t="str">
        <f>[1]CrB!Q113</f>
        <v>A vendre</v>
      </c>
      <c r="AO917" s="210">
        <f>[1]CrB!R113</f>
        <v>43378</v>
      </c>
      <c r="AP917" s="211" t="s">
        <v>0</v>
      </c>
      <c r="AQ917" s="212" t="str">
        <f>[1]CrB!S113</f>
        <v>EJ prévisionnelle: aujourd'hui  + 15 mois !</v>
      </c>
      <c r="AR917" s="100"/>
      <c r="AS917" s="101"/>
      <c r="AT917" s="102"/>
      <c r="AU917" s="103"/>
      <c r="AV917" s="104"/>
      <c r="AW917" s="105"/>
      <c r="AX917" s="106"/>
      <c r="AY917" s="106"/>
      <c r="AZ917" s="106"/>
      <c r="BA917" s="106"/>
      <c r="BB917" s="103"/>
      <c r="BC917" s="106"/>
      <c r="BD917" s="106"/>
      <c r="BE917" s="106"/>
      <c r="BF917" s="106"/>
      <c r="BG917" s="106"/>
      <c r="BH917" s="106"/>
      <c r="BI917" s="106"/>
    </row>
    <row r="918" spans="1:61" ht="13.5" hidden="1" thickBot="1" x14ac:dyDescent="0.25">
      <c r="A918" s="82"/>
      <c r="B918" s="83"/>
      <c r="C918" s="206" t="str">
        <f t="shared" si="64"/>
        <v>Rue du Crêt-Rossel</v>
      </c>
      <c r="D918" s="206" t="str">
        <f t="shared" si="64"/>
        <v>La Chaux-de-Fonds</v>
      </c>
      <c r="E918" s="206" t="str">
        <f t="shared" si="64"/>
        <v>-</v>
      </c>
      <c r="F918" s="85" t="str">
        <f>[1]CrB!A114</f>
        <v>0162-09</v>
      </c>
      <c r="G918" s="85" t="str">
        <f>[1]CrB!B114</f>
        <v>-</v>
      </c>
      <c r="H918" s="85" t="str">
        <f>[1]CrB!C114</f>
        <v>Place de parc intérieure simple avec réduit</v>
      </c>
      <c r="I918" s="85" t="str">
        <f>[1]CrB!D114</f>
        <v>Sous-sol</v>
      </c>
      <c r="J918" s="86">
        <f>[1]CrB!E114</f>
        <v>11</v>
      </c>
      <c r="K918" s="207" t="str">
        <f>[1]CrB!F114</f>
        <v>-</v>
      </c>
      <c r="L918" s="88"/>
      <c r="M918" s="89" t="str">
        <f>[1]CrB!G114</f>
        <v>-</v>
      </c>
      <c r="N918" s="89" t="str">
        <f>[1]CrB!I114</f>
        <v>-</v>
      </c>
      <c r="O918" s="89" t="str">
        <f>[1]CrB!K114</f>
        <v>-</v>
      </c>
      <c r="P918" s="89" t="str">
        <f>[1]CrB!L114</f>
        <v>-</v>
      </c>
      <c r="Q918" s="89" t="str">
        <f>[1]CrB!M114</f>
        <v>-</v>
      </c>
      <c r="R918" s="90">
        <f>SUM(Tableau8[[#This Row],[Indicative
     /PPE]:[Autre]])</f>
        <v>0</v>
      </c>
      <c r="S918" s="89" t="s">
        <v>0</v>
      </c>
      <c r="T918" s="89" t="s">
        <v>0</v>
      </c>
      <c r="U918" s="89" t="s">
        <v>0</v>
      </c>
      <c r="V918" s="89" t="s">
        <v>0</v>
      </c>
      <c r="W918" s="89" t="s">
        <v>0</v>
      </c>
      <c r="X918" s="91">
        <f t="shared" si="62"/>
        <v>0</v>
      </c>
      <c r="Y918" s="89" t="s">
        <v>0</v>
      </c>
      <c r="Z918" s="89" t="s">
        <v>0</v>
      </c>
      <c r="AA918" s="89" t="s">
        <v>0</v>
      </c>
      <c r="AB918" s="91" t="s">
        <v>0</v>
      </c>
      <c r="AC918" s="89" t="s">
        <v>0</v>
      </c>
      <c r="AD918" s="89" t="s">
        <v>0</v>
      </c>
      <c r="AE918" s="89" t="s">
        <v>0</v>
      </c>
      <c r="AF918" s="89">
        <f t="shared" si="63"/>
        <v>0</v>
      </c>
      <c r="AG918" s="92"/>
      <c r="AH918" s="93">
        <f>[1]CrB!N114</f>
        <v>0</v>
      </c>
      <c r="AI918" s="94">
        <v>0</v>
      </c>
      <c r="AJ918" s="94">
        <v>0</v>
      </c>
      <c r="AK918" s="93">
        <f>SUM(Tableau8[[#This Row],[Terrain
(a)]:[Construction
(b)]])</f>
        <v>0</v>
      </c>
      <c r="AL918" s="95"/>
      <c r="AM918" s="96" t="str">
        <f>[1]CrB!O114</f>
        <v>-</v>
      </c>
      <c r="AN918" s="113" t="str">
        <f>[1]CrB!Q114</f>
        <v>A vendre</v>
      </c>
      <c r="AO918" s="210">
        <f>[1]CrB!R114</f>
        <v>43378</v>
      </c>
      <c r="AP918" s="211" t="s">
        <v>0</v>
      </c>
      <c r="AQ918" s="212" t="str">
        <f>[1]CrB!S114</f>
        <v>EJ prévisionnelle: aujourd'hui  + 15 mois !</v>
      </c>
      <c r="AR918" s="100"/>
      <c r="AS918" s="101"/>
      <c r="AT918" s="102"/>
      <c r="AU918" s="103"/>
      <c r="AV918" s="104"/>
      <c r="AW918" s="105"/>
      <c r="AX918" s="106"/>
      <c r="AY918" s="106"/>
      <c r="AZ918" s="106"/>
      <c r="BA918" s="106"/>
      <c r="BB918" s="103"/>
      <c r="BC918" s="106"/>
      <c r="BD918" s="106"/>
      <c r="BE918" s="106"/>
      <c r="BF918" s="106"/>
      <c r="BG918" s="106"/>
      <c r="BH918" s="106"/>
      <c r="BI918" s="106"/>
    </row>
    <row r="919" spans="1:61" ht="13.5" hidden="1" thickBot="1" x14ac:dyDescent="0.25">
      <c r="A919" s="82"/>
      <c r="B919" s="83"/>
      <c r="C919" s="206" t="str">
        <f t="shared" si="64"/>
        <v>Rue du Crêt-Rossel</v>
      </c>
      <c r="D919" s="206" t="str">
        <f t="shared" si="64"/>
        <v>La Chaux-de-Fonds</v>
      </c>
      <c r="E919" s="206" t="str">
        <f t="shared" si="64"/>
        <v>-</v>
      </c>
      <c r="F919" s="85" t="str">
        <f>[1]CrB!A115</f>
        <v>0162-10</v>
      </c>
      <c r="G919" s="85" t="str">
        <f>[1]CrB!B115</f>
        <v>-</v>
      </c>
      <c r="H919" s="85" t="str">
        <f>[1]CrB!C115</f>
        <v>Place de parc intérieure simple avec réduit</v>
      </c>
      <c r="I919" s="85" t="str">
        <f>[1]CrB!D115</f>
        <v>Sous-sol</v>
      </c>
      <c r="J919" s="86">
        <f>[1]CrB!E115</f>
        <v>12</v>
      </c>
      <c r="K919" s="207" t="str">
        <f>[1]CrB!F115</f>
        <v>-</v>
      </c>
      <c r="L919" s="88"/>
      <c r="M919" s="89" t="str">
        <f>[1]CrB!G115</f>
        <v>-</v>
      </c>
      <c r="N919" s="89" t="str">
        <f>[1]CrB!I115</f>
        <v>-</v>
      </c>
      <c r="O919" s="89" t="str">
        <f>[1]CrB!K115</f>
        <v>-</v>
      </c>
      <c r="P919" s="89" t="str">
        <f>[1]CrB!L115</f>
        <v>-</v>
      </c>
      <c r="Q919" s="89" t="str">
        <f>[1]CrB!M115</f>
        <v>-</v>
      </c>
      <c r="R919" s="90">
        <f>SUM(Tableau8[[#This Row],[Indicative
     /PPE]:[Autre]])</f>
        <v>0</v>
      </c>
      <c r="S919" s="89" t="s">
        <v>0</v>
      </c>
      <c r="T919" s="89" t="s">
        <v>0</v>
      </c>
      <c r="U919" s="89" t="s">
        <v>0</v>
      </c>
      <c r="V919" s="89" t="s">
        <v>0</v>
      </c>
      <c r="W919" s="89" t="s">
        <v>0</v>
      </c>
      <c r="X919" s="91">
        <f t="shared" si="62"/>
        <v>0</v>
      </c>
      <c r="Y919" s="89" t="s">
        <v>0</v>
      </c>
      <c r="Z919" s="89" t="s">
        <v>0</v>
      </c>
      <c r="AA919" s="89" t="s">
        <v>0</v>
      </c>
      <c r="AB919" s="91" t="s">
        <v>0</v>
      </c>
      <c r="AC919" s="89" t="s">
        <v>0</v>
      </c>
      <c r="AD919" s="89" t="s">
        <v>0</v>
      </c>
      <c r="AE919" s="89" t="s">
        <v>0</v>
      </c>
      <c r="AF919" s="89">
        <f t="shared" si="63"/>
        <v>0</v>
      </c>
      <c r="AG919" s="92"/>
      <c r="AH919" s="93">
        <f>[1]CrB!N115</f>
        <v>0</v>
      </c>
      <c r="AI919" s="94">
        <v>0</v>
      </c>
      <c r="AJ919" s="94">
        <v>0</v>
      </c>
      <c r="AK919" s="93">
        <f>SUM(Tableau8[[#This Row],[Terrain
(a)]:[Construction
(b)]])</f>
        <v>0</v>
      </c>
      <c r="AL919" s="95"/>
      <c r="AM919" s="96" t="str">
        <f>[1]CrB!O115</f>
        <v>-</v>
      </c>
      <c r="AN919" s="113" t="str">
        <f>[1]CrB!Q115</f>
        <v>A vendre</v>
      </c>
      <c r="AO919" s="210">
        <f>[1]CrB!R115</f>
        <v>43378</v>
      </c>
      <c r="AP919" s="211" t="s">
        <v>0</v>
      </c>
      <c r="AQ919" s="212" t="str">
        <f>[1]CrB!S115</f>
        <v>EJ prévisionnelle: aujourd'hui  + 15 mois !</v>
      </c>
      <c r="AR919" s="100"/>
      <c r="AS919" s="101"/>
      <c r="AT919" s="102"/>
      <c r="AU919" s="103"/>
      <c r="AV919" s="104"/>
      <c r="AW919" s="105"/>
      <c r="AX919" s="106"/>
      <c r="AY919" s="106"/>
      <c r="AZ919" s="106"/>
      <c r="BA919" s="106"/>
      <c r="BB919" s="103"/>
      <c r="BC919" s="106"/>
      <c r="BD919" s="106"/>
      <c r="BE919" s="106"/>
      <c r="BF919" s="106"/>
      <c r="BG919" s="106"/>
      <c r="BH919" s="106"/>
      <c r="BI919" s="106"/>
    </row>
    <row r="920" spans="1:61" ht="13.5" hidden="1" thickBot="1" x14ac:dyDescent="0.25">
      <c r="A920" s="82"/>
      <c r="B920" s="83"/>
      <c r="C920" s="206" t="str">
        <f t="shared" si="64"/>
        <v>Rue du Crêt-Rossel</v>
      </c>
      <c r="D920" s="206" t="str">
        <f t="shared" si="64"/>
        <v>La Chaux-de-Fonds</v>
      </c>
      <c r="E920" s="206" t="str">
        <f t="shared" si="64"/>
        <v>-</v>
      </c>
      <c r="F920" s="85" t="str">
        <f>[1]CrB!A116</f>
        <v>0162-11</v>
      </c>
      <c r="G920" s="85" t="str">
        <f>[1]CrB!B116</f>
        <v>-</v>
      </c>
      <c r="H920" s="85" t="str">
        <f>[1]CrB!C116</f>
        <v>Place de parc intérieure simple avec réduit/handicapé</v>
      </c>
      <c r="I920" s="85" t="str">
        <f>[1]CrB!D116</f>
        <v>Sous-sol</v>
      </c>
      <c r="J920" s="86">
        <f>[1]CrB!E116</f>
        <v>13</v>
      </c>
      <c r="K920" s="207" t="str">
        <f>[1]CrB!F116</f>
        <v>-</v>
      </c>
      <c r="L920" s="88"/>
      <c r="M920" s="89" t="str">
        <f>[1]CrB!G116</f>
        <v>-</v>
      </c>
      <c r="N920" s="89" t="str">
        <f>[1]CrB!I116</f>
        <v>-</v>
      </c>
      <c r="O920" s="89" t="str">
        <f>[1]CrB!K116</f>
        <v>-</v>
      </c>
      <c r="P920" s="89" t="str">
        <f>[1]CrB!L116</f>
        <v>-</v>
      </c>
      <c r="Q920" s="89" t="str">
        <f>[1]CrB!M116</f>
        <v>-</v>
      </c>
      <c r="R920" s="90">
        <f>SUM(Tableau8[[#This Row],[Indicative
     /PPE]:[Autre]])</f>
        <v>0</v>
      </c>
      <c r="S920" s="89" t="s">
        <v>0</v>
      </c>
      <c r="T920" s="89" t="s">
        <v>0</v>
      </c>
      <c r="U920" s="89" t="s">
        <v>0</v>
      </c>
      <c r="V920" s="89" t="s">
        <v>0</v>
      </c>
      <c r="W920" s="89" t="s">
        <v>0</v>
      </c>
      <c r="X920" s="91">
        <f t="shared" si="62"/>
        <v>0</v>
      </c>
      <c r="Y920" s="89" t="s">
        <v>0</v>
      </c>
      <c r="Z920" s="89" t="s">
        <v>0</v>
      </c>
      <c r="AA920" s="89" t="s">
        <v>0</v>
      </c>
      <c r="AB920" s="91" t="s">
        <v>0</v>
      </c>
      <c r="AC920" s="89" t="s">
        <v>0</v>
      </c>
      <c r="AD920" s="89" t="s">
        <v>0</v>
      </c>
      <c r="AE920" s="89" t="s">
        <v>0</v>
      </c>
      <c r="AF920" s="89">
        <f t="shared" si="63"/>
        <v>0</v>
      </c>
      <c r="AG920" s="92"/>
      <c r="AH920" s="93">
        <f>[1]CrB!N116</f>
        <v>0</v>
      </c>
      <c r="AI920" s="94">
        <v>0</v>
      </c>
      <c r="AJ920" s="94">
        <v>0</v>
      </c>
      <c r="AK920" s="93">
        <f>SUM(Tableau8[[#This Row],[Terrain
(a)]:[Construction
(b)]])</f>
        <v>0</v>
      </c>
      <c r="AL920" s="95"/>
      <c r="AM920" s="96" t="str">
        <f>[1]CrB!O116</f>
        <v>-</v>
      </c>
      <c r="AN920" s="113" t="str">
        <f>[1]CrB!Q116</f>
        <v>A vendre</v>
      </c>
      <c r="AO920" s="210">
        <f>[1]CrB!R116</f>
        <v>43378</v>
      </c>
      <c r="AP920" s="211" t="s">
        <v>0</v>
      </c>
      <c r="AQ920" s="212" t="str">
        <f>[1]CrB!S116</f>
        <v>EJ prévisionnelle: aujourd'hui  + 15 mois !</v>
      </c>
      <c r="AR920" s="100"/>
      <c r="AS920" s="101"/>
      <c r="AT920" s="102"/>
      <c r="AU920" s="103"/>
      <c r="AV920" s="104"/>
      <c r="AW920" s="105"/>
      <c r="AX920" s="106"/>
      <c r="AY920" s="106"/>
      <c r="AZ920" s="106"/>
      <c r="BA920" s="106"/>
      <c r="BB920" s="103"/>
      <c r="BC920" s="106"/>
      <c r="BD920" s="106"/>
      <c r="BE920" s="106"/>
      <c r="BF920" s="106"/>
      <c r="BG920" s="106"/>
      <c r="BH920" s="106"/>
      <c r="BI920" s="106"/>
    </row>
    <row r="921" spans="1:61" ht="13.5" hidden="1" thickBot="1" x14ac:dyDescent="0.25">
      <c r="A921" s="82"/>
      <c r="B921" s="83"/>
      <c r="C921" s="206" t="str">
        <f t="shared" si="64"/>
        <v>Rue du Crêt-Rossel</v>
      </c>
      <c r="D921" s="206" t="str">
        <f t="shared" si="64"/>
        <v>La Chaux-de-Fonds</v>
      </c>
      <c r="E921" s="206" t="str">
        <f t="shared" si="64"/>
        <v>-</v>
      </c>
      <c r="F921" s="85" t="str">
        <f>[1]CrB!A117</f>
        <v>0162-12</v>
      </c>
      <c r="G921" s="85" t="str">
        <f>[1]CrB!B117</f>
        <v>-</v>
      </c>
      <c r="H921" s="85" t="str">
        <f>[1]CrB!C117</f>
        <v>Place de parc intérieure simple avec réduit</v>
      </c>
      <c r="I921" s="85" t="str">
        <f>[1]CrB!D117</f>
        <v>Sous-sol</v>
      </c>
      <c r="J921" s="86">
        <f>[1]CrB!E117</f>
        <v>14</v>
      </c>
      <c r="K921" s="207" t="str">
        <f>[1]CrB!F117</f>
        <v>-</v>
      </c>
      <c r="L921" s="88"/>
      <c r="M921" s="89" t="str">
        <f>[1]CrB!G117</f>
        <v>-</v>
      </c>
      <c r="N921" s="89" t="str">
        <f>[1]CrB!I117</f>
        <v>-</v>
      </c>
      <c r="O921" s="89" t="str">
        <f>[1]CrB!K117</f>
        <v>-</v>
      </c>
      <c r="P921" s="89" t="str">
        <f>[1]CrB!L117</f>
        <v>-</v>
      </c>
      <c r="Q921" s="89" t="str">
        <f>[1]CrB!M117</f>
        <v>-</v>
      </c>
      <c r="R921" s="90">
        <f>SUM(Tableau8[[#This Row],[Indicative
     /PPE]:[Autre]])</f>
        <v>0</v>
      </c>
      <c r="S921" s="89" t="s">
        <v>0</v>
      </c>
      <c r="T921" s="89" t="s">
        <v>0</v>
      </c>
      <c r="U921" s="89" t="s">
        <v>0</v>
      </c>
      <c r="V921" s="89" t="s">
        <v>0</v>
      </c>
      <c r="W921" s="89" t="s">
        <v>0</v>
      </c>
      <c r="X921" s="91">
        <f t="shared" si="62"/>
        <v>0</v>
      </c>
      <c r="Y921" s="89" t="s">
        <v>0</v>
      </c>
      <c r="Z921" s="89" t="s">
        <v>0</v>
      </c>
      <c r="AA921" s="89" t="s">
        <v>0</v>
      </c>
      <c r="AB921" s="91" t="s">
        <v>0</v>
      </c>
      <c r="AC921" s="89" t="s">
        <v>0</v>
      </c>
      <c r="AD921" s="89" t="s">
        <v>0</v>
      </c>
      <c r="AE921" s="89" t="s">
        <v>0</v>
      </c>
      <c r="AF921" s="89">
        <f t="shared" si="63"/>
        <v>0</v>
      </c>
      <c r="AG921" s="92"/>
      <c r="AH921" s="93">
        <f>[1]CrB!N117</f>
        <v>0</v>
      </c>
      <c r="AI921" s="94">
        <v>0</v>
      </c>
      <c r="AJ921" s="94">
        <v>0</v>
      </c>
      <c r="AK921" s="93">
        <f>SUM(Tableau8[[#This Row],[Terrain
(a)]:[Construction
(b)]])</f>
        <v>0</v>
      </c>
      <c r="AL921" s="95"/>
      <c r="AM921" s="96" t="str">
        <f>[1]CrB!O117</f>
        <v>-</v>
      </c>
      <c r="AN921" s="113" t="str">
        <f>[1]CrB!Q117</f>
        <v>A vendre</v>
      </c>
      <c r="AO921" s="210">
        <f>[1]CrB!R117</f>
        <v>43378</v>
      </c>
      <c r="AP921" s="211" t="s">
        <v>0</v>
      </c>
      <c r="AQ921" s="212" t="str">
        <f>[1]CrB!S117</f>
        <v>EJ prévisionnelle: aujourd'hui  + 15 mois !</v>
      </c>
      <c r="AR921" s="100"/>
      <c r="AS921" s="101"/>
      <c r="AT921" s="102"/>
      <c r="AU921" s="103"/>
      <c r="AV921" s="104"/>
      <c r="AW921" s="105"/>
      <c r="AX921" s="106"/>
      <c r="AY921" s="106"/>
      <c r="AZ921" s="106"/>
      <c r="BA921" s="106"/>
      <c r="BB921" s="103"/>
      <c r="BC921" s="106"/>
      <c r="BD921" s="106"/>
      <c r="BE921" s="106"/>
      <c r="BF921" s="106"/>
      <c r="BG921" s="106"/>
      <c r="BH921" s="106"/>
      <c r="BI921" s="106"/>
    </row>
    <row r="922" spans="1:61" ht="13.5" hidden="1" thickBot="1" x14ac:dyDescent="0.25">
      <c r="A922" s="82"/>
      <c r="B922" s="83"/>
      <c r="C922" s="206" t="str">
        <f t="shared" si="64"/>
        <v>Rue du Crêt-Rossel</v>
      </c>
      <c r="D922" s="206" t="str">
        <f t="shared" si="64"/>
        <v>La Chaux-de-Fonds</v>
      </c>
      <c r="E922" s="206" t="str">
        <f t="shared" si="64"/>
        <v>-</v>
      </c>
      <c r="F922" s="85" t="str">
        <f>[1]CrB!A118</f>
        <v>0162-13</v>
      </c>
      <c r="G922" s="85" t="str">
        <f>[1]CrB!B118</f>
        <v>-</v>
      </c>
      <c r="H922" s="85" t="str">
        <f>[1]CrB!C118</f>
        <v>Place de parc intérieure simple avec réduit</v>
      </c>
      <c r="I922" s="85" t="str">
        <f>[1]CrB!D118</f>
        <v>Sous-sol</v>
      </c>
      <c r="J922" s="86">
        <f>[1]CrB!E118</f>
        <v>15</v>
      </c>
      <c r="K922" s="207" t="str">
        <f>[1]CrB!F118</f>
        <v>-</v>
      </c>
      <c r="L922" s="88"/>
      <c r="M922" s="89" t="str">
        <f>[1]CrB!G118</f>
        <v>-</v>
      </c>
      <c r="N922" s="89" t="str">
        <f>[1]CrB!I118</f>
        <v>-</v>
      </c>
      <c r="O922" s="89" t="str">
        <f>[1]CrB!K118</f>
        <v>-</v>
      </c>
      <c r="P922" s="89" t="str">
        <f>[1]CrB!L118</f>
        <v>-</v>
      </c>
      <c r="Q922" s="89" t="str">
        <f>[1]CrB!M118</f>
        <v>-</v>
      </c>
      <c r="R922" s="90">
        <f>SUM(Tableau8[[#This Row],[Indicative
     /PPE]:[Autre]])</f>
        <v>0</v>
      </c>
      <c r="S922" s="89" t="s">
        <v>0</v>
      </c>
      <c r="T922" s="89" t="s">
        <v>0</v>
      </c>
      <c r="U922" s="89" t="s">
        <v>0</v>
      </c>
      <c r="V922" s="89" t="s">
        <v>0</v>
      </c>
      <c r="W922" s="89" t="s">
        <v>0</v>
      </c>
      <c r="X922" s="91">
        <f t="shared" si="62"/>
        <v>0</v>
      </c>
      <c r="Y922" s="89" t="s">
        <v>0</v>
      </c>
      <c r="Z922" s="89" t="s">
        <v>0</v>
      </c>
      <c r="AA922" s="89" t="s">
        <v>0</v>
      </c>
      <c r="AB922" s="91" t="s">
        <v>0</v>
      </c>
      <c r="AC922" s="89" t="s">
        <v>0</v>
      </c>
      <c r="AD922" s="89" t="s">
        <v>0</v>
      </c>
      <c r="AE922" s="89" t="s">
        <v>0</v>
      </c>
      <c r="AF922" s="89">
        <f t="shared" si="63"/>
        <v>0</v>
      </c>
      <c r="AG922" s="92"/>
      <c r="AH922" s="93">
        <f>[1]CrB!N118</f>
        <v>0</v>
      </c>
      <c r="AI922" s="94">
        <v>0</v>
      </c>
      <c r="AJ922" s="94">
        <v>0</v>
      </c>
      <c r="AK922" s="93">
        <f>SUM(Tableau8[[#This Row],[Terrain
(a)]:[Construction
(b)]])</f>
        <v>0</v>
      </c>
      <c r="AL922" s="95"/>
      <c r="AM922" s="96" t="str">
        <f>[1]CrB!O118</f>
        <v>-</v>
      </c>
      <c r="AN922" s="113" t="str">
        <f>[1]CrB!Q118</f>
        <v>A vendre</v>
      </c>
      <c r="AO922" s="210">
        <f>[1]CrB!R118</f>
        <v>43378</v>
      </c>
      <c r="AP922" s="211" t="s">
        <v>0</v>
      </c>
      <c r="AQ922" s="212" t="str">
        <f>[1]CrB!S118</f>
        <v>EJ prévisionnelle: aujourd'hui  + 15 mois !</v>
      </c>
      <c r="AR922" s="100"/>
      <c r="AS922" s="101"/>
      <c r="AT922" s="102"/>
      <c r="AU922" s="103"/>
      <c r="AV922" s="104"/>
      <c r="AW922" s="105"/>
      <c r="AX922" s="106"/>
      <c r="AY922" s="106"/>
      <c r="AZ922" s="106"/>
      <c r="BA922" s="106"/>
      <c r="BB922" s="103"/>
      <c r="BC922" s="106"/>
      <c r="BD922" s="106"/>
      <c r="BE922" s="106"/>
      <c r="BF922" s="106"/>
      <c r="BG922" s="106"/>
      <c r="BH922" s="106"/>
      <c r="BI922" s="106"/>
    </row>
    <row r="923" spans="1:61" ht="13.5" hidden="1" thickBot="1" x14ac:dyDescent="0.25">
      <c r="A923" s="82"/>
      <c r="B923" s="83"/>
      <c r="C923" s="206" t="str">
        <f t="shared" si="64"/>
        <v>Rue du Crêt-Rossel</v>
      </c>
      <c r="D923" s="206" t="str">
        <f t="shared" si="64"/>
        <v>La Chaux-de-Fonds</v>
      </c>
      <c r="E923" s="206" t="str">
        <f t="shared" si="64"/>
        <v>-</v>
      </c>
      <c r="F923" s="85" t="str">
        <f>[1]CrB!A119</f>
        <v>0162-14</v>
      </c>
      <c r="G923" s="85" t="str">
        <f>[1]CrB!B119</f>
        <v>-</v>
      </c>
      <c r="H923" s="85" t="str">
        <f>[1]CrB!C119</f>
        <v>Place de parc intérieure simple avec réduit</v>
      </c>
      <c r="I923" s="85" t="str">
        <f>[1]CrB!D119</f>
        <v>Sous-sol</v>
      </c>
      <c r="J923" s="86">
        <f>[1]CrB!E119</f>
        <v>16</v>
      </c>
      <c r="K923" s="207" t="str">
        <f>[1]CrB!F119</f>
        <v>-</v>
      </c>
      <c r="L923" s="88"/>
      <c r="M923" s="89" t="str">
        <f>[1]CrB!G119</f>
        <v>-</v>
      </c>
      <c r="N923" s="89" t="str">
        <f>[1]CrB!I119</f>
        <v>-</v>
      </c>
      <c r="O923" s="89" t="str">
        <f>[1]CrB!K119</f>
        <v>-</v>
      </c>
      <c r="P923" s="89" t="str">
        <f>[1]CrB!L119</f>
        <v>-</v>
      </c>
      <c r="Q923" s="89" t="str">
        <f>[1]CrB!M119</f>
        <v>-</v>
      </c>
      <c r="R923" s="90">
        <f>SUM(Tableau8[[#This Row],[Indicative
     /PPE]:[Autre]])</f>
        <v>0</v>
      </c>
      <c r="S923" s="89" t="s">
        <v>0</v>
      </c>
      <c r="T923" s="89" t="s">
        <v>0</v>
      </c>
      <c r="U923" s="89" t="s">
        <v>0</v>
      </c>
      <c r="V923" s="89" t="s">
        <v>0</v>
      </c>
      <c r="W923" s="89" t="s">
        <v>0</v>
      </c>
      <c r="X923" s="91">
        <f t="shared" si="62"/>
        <v>0</v>
      </c>
      <c r="Y923" s="89" t="s">
        <v>0</v>
      </c>
      <c r="Z923" s="89" t="s">
        <v>0</v>
      </c>
      <c r="AA923" s="89" t="s">
        <v>0</v>
      </c>
      <c r="AB923" s="91" t="s">
        <v>0</v>
      </c>
      <c r="AC923" s="89" t="s">
        <v>0</v>
      </c>
      <c r="AD923" s="89" t="s">
        <v>0</v>
      </c>
      <c r="AE923" s="89" t="s">
        <v>0</v>
      </c>
      <c r="AF923" s="89">
        <f t="shared" si="63"/>
        <v>0</v>
      </c>
      <c r="AG923" s="92"/>
      <c r="AH923" s="93">
        <f>[1]CrB!N119</f>
        <v>0</v>
      </c>
      <c r="AI923" s="94">
        <v>0</v>
      </c>
      <c r="AJ923" s="94">
        <v>0</v>
      </c>
      <c r="AK923" s="93">
        <f>SUM(Tableau8[[#This Row],[Terrain
(a)]:[Construction
(b)]])</f>
        <v>0</v>
      </c>
      <c r="AL923" s="95"/>
      <c r="AM923" s="96" t="str">
        <f>[1]CrB!O119</f>
        <v>-</v>
      </c>
      <c r="AN923" s="113" t="str">
        <f>[1]CrB!Q119</f>
        <v>A vendre</v>
      </c>
      <c r="AO923" s="210">
        <f>[1]CrB!R119</f>
        <v>43378</v>
      </c>
      <c r="AP923" s="211" t="s">
        <v>0</v>
      </c>
      <c r="AQ923" s="212" t="str">
        <f>[1]CrB!S119</f>
        <v>EJ prévisionnelle: aujourd'hui  + 15 mois !</v>
      </c>
      <c r="AR923" s="100"/>
      <c r="AS923" s="101"/>
      <c r="AT923" s="102"/>
      <c r="AU923" s="103"/>
      <c r="AV923" s="104"/>
      <c r="AW923" s="105"/>
      <c r="AX923" s="106"/>
      <c r="AY923" s="106"/>
      <c r="AZ923" s="106"/>
      <c r="BA923" s="106"/>
      <c r="BB923" s="103"/>
      <c r="BC923" s="106"/>
      <c r="BD923" s="106"/>
      <c r="BE923" s="106"/>
      <c r="BF923" s="106"/>
      <c r="BG923" s="106"/>
      <c r="BH923" s="106"/>
      <c r="BI923" s="106"/>
    </row>
    <row r="924" spans="1:61" ht="13.5" hidden="1" thickBot="1" x14ac:dyDescent="0.25">
      <c r="A924" s="82"/>
      <c r="B924" s="83"/>
      <c r="C924" s="206" t="str">
        <f t="shared" si="64"/>
        <v>Rue du Crêt-Rossel</v>
      </c>
      <c r="D924" s="206" t="str">
        <f t="shared" si="64"/>
        <v>La Chaux-de-Fonds</v>
      </c>
      <c r="E924" s="206" t="str">
        <f t="shared" si="64"/>
        <v>-</v>
      </c>
      <c r="F924" s="85" t="str">
        <f>[1]CrB!A120</f>
        <v>0162-15</v>
      </c>
      <c r="G924" s="85" t="str">
        <f>[1]CrB!B120</f>
        <v>-</v>
      </c>
      <c r="H924" s="85" t="str">
        <f>[1]CrB!C120</f>
        <v>Place de parc intérieure simple avec réduit</v>
      </c>
      <c r="I924" s="85" t="str">
        <f>[1]CrB!D120</f>
        <v>Sous-sol</v>
      </c>
      <c r="J924" s="86">
        <f>[1]CrB!E120</f>
        <v>17</v>
      </c>
      <c r="K924" s="207" t="str">
        <f>[1]CrB!F120</f>
        <v>-</v>
      </c>
      <c r="L924" s="88"/>
      <c r="M924" s="89" t="str">
        <f>[1]CrB!G120</f>
        <v>-</v>
      </c>
      <c r="N924" s="89" t="str">
        <f>[1]CrB!I120</f>
        <v>-</v>
      </c>
      <c r="O924" s="89" t="str">
        <f>[1]CrB!K120</f>
        <v>-</v>
      </c>
      <c r="P924" s="89" t="str">
        <f>[1]CrB!L120</f>
        <v>-</v>
      </c>
      <c r="Q924" s="89" t="str">
        <f>[1]CrB!M120</f>
        <v>-</v>
      </c>
      <c r="R924" s="90">
        <f>SUM(Tableau8[[#This Row],[Indicative
     /PPE]:[Autre]])</f>
        <v>0</v>
      </c>
      <c r="S924" s="89" t="s">
        <v>0</v>
      </c>
      <c r="T924" s="89" t="s">
        <v>0</v>
      </c>
      <c r="U924" s="89" t="s">
        <v>0</v>
      </c>
      <c r="V924" s="89" t="s">
        <v>0</v>
      </c>
      <c r="W924" s="89" t="s">
        <v>0</v>
      </c>
      <c r="X924" s="91">
        <f t="shared" si="62"/>
        <v>0</v>
      </c>
      <c r="Y924" s="89" t="s">
        <v>0</v>
      </c>
      <c r="Z924" s="89" t="s">
        <v>0</v>
      </c>
      <c r="AA924" s="89" t="s">
        <v>0</v>
      </c>
      <c r="AB924" s="91" t="s">
        <v>0</v>
      </c>
      <c r="AC924" s="89" t="s">
        <v>0</v>
      </c>
      <c r="AD924" s="89" t="s">
        <v>0</v>
      </c>
      <c r="AE924" s="89" t="s">
        <v>0</v>
      </c>
      <c r="AF924" s="89">
        <f t="shared" si="63"/>
        <v>0</v>
      </c>
      <c r="AG924" s="92"/>
      <c r="AH924" s="93">
        <f>[1]CrB!N120</f>
        <v>0</v>
      </c>
      <c r="AI924" s="94">
        <v>0</v>
      </c>
      <c r="AJ924" s="94">
        <v>0</v>
      </c>
      <c r="AK924" s="93">
        <f>SUM(Tableau8[[#This Row],[Terrain
(a)]:[Construction
(b)]])</f>
        <v>0</v>
      </c>
      <c r="AL924" s="95"/>
      <c r="AM924" s="96" t="str">
        <f>[1]CrB!O120</f>
        <v>-</v>
      </c>
      <c r="AN924" s="113" t="str">
        <f>[1]CrB!Q120</f>
        <v>A vendre</v>
      </c>
      <c r="AO924" s="210">
        <f>[1]CrB!R120</f>
        <v>43378</v>
      </c>
      <c r="AP924" s="211" t="s">
        <v>0</v>
      </c>
      <c r="AQ924" s="212" t="str">
        <f>[1]CrB!S120</f>
        <v>EJ prévisionnelle: aujourd'hui  + 15 mois !</v>
      </c>
      <c r="AR924" s="100"/>
      <c r="AS924" s="101"/>
      <c r="AT924" s="102"/>
      <c r="AU924" s="103"/>
      <c r="AV924" s="104"/>
      <c r="AW924" s="105"/>
      <c r="AX924" s="106"/>
      <c r="AY924" s="106"/>
      <c r="AZ924" s="106"/>
      <c r="BA924" s="106"/>
      <c r="BB924" s="103"/>
      <c r="BC924" s="106"/>
      <c r="BD924" s="106"/>
      <c r="BE924" s="106"/>
      <c r="BF924" s="106"/>
      <c r="BG924" s="106"/>
      <c r="BH924" s="106"/>
      <c r="BI924" s="106"/>
    </row>
    <row r="925" spans="1:61" ht="13.5" hidden="1" thickBot="1" x14ac:dyDescent="0.25">
      <c r="A925" s="82"/>
      <c r="B925" s="83"/>
      <c r="C925" s="216" t="str">
        <f t="shared" si="64"/>
        <v>Rue du Crêt-Rossel</v>
      </c>
      <c r="D925" s="117" t="str">
        <f t="shared" si="64"/>
        <v>La Chaux-de-Fonds</v>
      </c>
      <c r="E925" s="117" t="str">
        <f t="shared" si="64"/>
        <v>-</v>
      </c>
      <c r="F925" s="117" t="str">
        <f>[1]CrB!A121</f>
        <v>0162-16</v>
      </c>
      <c r="G925" s="117" t="str">
        <f>[1]CrB!B121</f>
        <v>-</v>
      </c>
      <c r="H925" s="117" t="str">
        <f>[1]CrB!C121</f>
        <v>Place de parc intérieure simple avec réduit</v>
      </c>
      <c r="I925" s="117" t="str">
        <f>[1]CrB!D121</f>
        <v>Sous-sol</v>
      </c>
      <c r="J925" s="118">
        <f>[1]CrB!E121</f>
        <v>18</v>
      </c>
      <c r="K925" s="217" t="str">
        <f>[1]CrB!F121</f>
        <v>-</v>
      </c>
      <c r="L925" s="88"/>
      <c r="M925" s="144" t="str">
        <f>[1]CrB!G121</f>
        <v>-</v>
      </c>
      <c r="N925" s="120" t="str">
        <f>[1]CrB!I121</f>
        <v>-</v>
      </c>
      <c r="O925" s="120" t="str">
        <f>[1]CrB!K121</f>
        <v>-</v>
      </c>
      <c r="P925" s="120" t="str">
        <f>[1]CrB!L121</f>
        <v>-</v>
      </c>
      <c r="Q925" s="120" t="str">
        <f>[1]CrB!M121</f>
        <v>-</v>
      </c>
      <c r="R925" s="121">
        <f>SUM(Tableau8[[#This Row],[Indicative
     /PPE]:[Autre]])</f>
        <v>0</v>
      </c>
      <c r="S925" s="123" t="s">
        <v>0</v>
      </c>
      <c r="T925" s="120" t="s">
        <v>0</v>
      </c>
      <c r="U925" s="120" t="s">
        <v>0</v>
      </c>
      <c r="V925" s="120" t="s">
        <v>0</v>
      </c>
      <c r="W925" s="120" t="s">
        <v>0</v>
      </c>
      <c r="X925" s="122">
        <f t="shared" si="62"/>
        <v>0</v>
      </c>
      <c r="Y925" s="123" t="s">
        <v>0</v>
      </c>
      <c r="Z925" s="120" t="s">
        <v>0</v>
      </c>
      <c r="AA925" s="120" t="s">
        <v>0</v>
      </c>
      <c r="AB925" s="122" t="s">
        <v>0</v>
      </c>
      <c r="AC925" s="123" t="s">
        <v>0</v>
      </c>
      <c r="AD925" s="120" t="s">
        <v>0</v>
      </c>
      <c r="AE925" s="120" t="s">
        <v>0</v>
      </c>
      <c r="AF925" s="145">
        <f t="shared" si="63"/>
        <v>0</v>
      </c>
      <c r="AG925" s="92"/>
      <c r="AH925" s="124">
        <f>[1]CrB!N121</f>
        <v>0</v>
      </c>
      <c r="AI925" s="125">
        <v>0</v>
      </c>
      <c r="AJ925" s="125">
        <v>0</v>
      </c>
      <c r="AK925" s="126">
        <f>SUM(Tableau8[[#This Row],[Terrain
(a)]:[Construction
(b)]])</f>
        <v>0</v>
      </c>
      <c r="AL925" s="95"/>
      <c r="AM925" s="96" t="str">
        <f>[1]CrB!O121</f>
        <v>-</v>
      </c>
      <c r="AN925" s="113" t="str">
        <f>[1]CrB!Q121</f>
        <v>A vendre</v>
      </c>
      <c r="AO925" s="210">
        <f>[1]CrB!R121</f>
        <v>43378</v>
      </c>
      <c r="AP925" s="211" t="s">
        <v>0</v>
      </c>
      <c r="AQ925" s="212" t="str">
        <f>[1]CrB!S121</f>
        <v>EJ prévisionnelle: aujourd'hui  + 15 mois !</v>
      </c>
      <c r="AR925" s="100"/>
      <c r="AS925" s="131"/>
      <c r="AT925" s="132"/>
      <c r="AU925" s="132"/>
      <c r="AV925" s="133"/>
      <c r="AW925" s="116"/>
      <c r="AX925" s="134"/>
      <c r="AY925" s="134"/>
      <c r="AZ925" s="134"/>
      <c r="BA925" s="134"/>
      <c r="BB925" s="132"/>
      <c r="BC925" s="134"/>
      <c r="BD925" s="134"/>
      <c r="BE925" s="134"/>
      <c r="BF925" s="134"/>
      <c r="BG925" s="134"/>
      <c r="BH925" s="134"/>
      <c r="BI925" s="134"/>
    </row>
    <row r="926" spans="1:61" ht="13.5" hidden="1" thickBot="1" x14ac:dyDescent="0.25">
      <c r="A926" s="82"/>
      <c r="B926" s="83"/>
      <c r="C926" s="153" t="str">
        <f>[1]RoT!AE43</f>
        <v>Rouges-Terres 15a</v>
      </c>
      <c r="D926" s="153" t="str">
        <f>[1]RoT!AE44</f>
        <v>Hauterive</v>
      </c>
      <c r="E926" s="85" t="str">
        <f>[1]RoT!AE42</f>
        <v xml:space="preserve">L'Acorus </v>
      </c>
      <c r="F926" s="85" t="str">
        <f>[1]RoT!A41</f>
        <v>0165-01</v>
      </c>
      <c r="G926" s="86" t="str">
        <f>[1]RoT!B41</f>
        <v>2574/B</v>
      </c>
      <c r="H926" s="153" t="str">
        <f>[1]RoT!C41</f>
        <v>Appartement</v>
      </c>
      <c r="I926" s="147" t="str">
        <f>[1]RoT!D41</f>
        <v>Rez</v>
      </c>
      <c r="J926" s="86" t="str">
        <f>[1]RoT!E41</f>
        <v>Nord Est</v>
      </c>
      <c r="K926" s="295">
        <f>[1]RoT!F41</f>
        <v>4.5</v>
      </c>
      <c r="L926" s="88"/>
      <c r="M926" s="245">
        <f>[1]RoT!G41</f>
        <v>103</v>
      </c>
      <c r="N926" s="245">
        <f>[1]RoT!I41</f>
        <v>12.4</v>
      </c>
      <c r="O926" s="245">
        <f>[1]RoT!K41</f>
        <v>43.8</v>
      </c>
      <c r="P926" s="245">
        <f>[1]RoT!L41</f>
        <v>4</v>
      </c>
      <c r="Q926" s="208" t="s">
        <v>0</v>
      </c>
      <c r="R926" s="108">
        <f>SUM(Tableau8[[#This Row],[Indicative
     /PPE]:[Autre]])</f>
        <v>163.19999999999999</v>
      </c>
      <c r="S926" s="89" t="s">
        <v>0</v>
      </c>
      <c r="T926" s="89" t="s">
        <v>0</v>
      </c>
      <c r="U926" s="89" t="s">
        <v>0</v>
      </c>
      <c r="V926" s="89" t="s">
        <v>0</v>
      </c>
      <c r="W926" s="89" t="s">
        <v>0</v>
      </c>
      <c r="X926" s="109">
        <f t="shared" si="62"/>
        <v>0</v>
      </c>
      <c r="Y926" s="89" t="s">
        <v>0</v>
      </c>
      <c r="Z926" s="89" t="s">
        <v>0</v>
      </c>
      <c r="AA926" s="89" t="s">
        <v>0</v>
      </c>
      <c r="AB926" s="91" t="s">
        <v>0</v>
      </c>
      <c r="AC926" s="89" t="s">
        <v>0</v>
      </c>
      <c r="AD926" s="89" t="s">
        <v>0</v>
      </c>
      <c r="AE926" s="89" t="s">
        <v>0</v>
      </c>
      <c r="AF926" s="110">
        <f t="shared" si="63"/>
        <v>0</v>
      </c>
      <c r="AG926" s="92"/>
      <c r="AH926" s="111">
        <f>[1]RoT!N41</f>
        <v>580000</v>
      </c>
      <c r="AI926" s="156">
        <v>0</v>
      </c>
      <c r="AJ926" s="156">
        <v>0</v>
      </c>
      <c r="AK926" s="111">
        <f>SUM(Tableau8[[#This Row],[Terrain
(a)]:[Construction
(b)]])</f>
        <v>0</v>
      </c>
      <c r="AL926" s="95"/>
      <c r="AM926" s="296" t="str">
        <f>[1]RoT!O41</f>
        <v>Rodriguez Raquel et Placi Diego</v>
      </c>
      <c r="AN926" s="190" t="str">
        <f>[1]RoT!Q41</f>
        <v xml:space="preserve">Vendu </v>
      </c>
      <c r="AO926" s="203">
        <f>[1]RoT!R41</f>
        <v>42094</v>
      </c>
      <c r="AP926" s="262" t="str">
        <f>[1]RoT!S41</f>
        <v>4</v>
      </c>
      <c r="AQ926" s="205" t="str">
        <f>[1]RoT!T41</f>
        <v>-</v>
      </c>
      <c r="AR926" s="100"/>
      <c r="AS926" s="101" t="str">
        <f>Tableau8[[#This Row],[Adresse]]</f>
        <v>Rouges-Terres 15a</v>
      </c>
      <c r="AT926" s="102"/>
      <c r="AU926" s="103"/>
      <c r="AV926" s="104"/>
      <c r="AW926" s="105"/>
      <c r="AX926" s="106"/>
      <c r="AY926" s="106"/>
      <c r="AZ926" s="113" t="s">
        <v>510</v>
      </c>
      <c r="BA926" s="106" t="s">
        <v>83</v>
      </c>
      <c r="BB926" s="103">
        <v>42186</v>
      </c>
      <c r="BC926" s="106"/>
      <c r="BD926" s="106"/>
      <c r="BE926" s="106"/>
      <c r="BF926" s="106"/>
      <c r="BG926" s="106"/>
      <c r="BH926" s="106"/>
      <c r="BI926" s="106"/>
    </row>
    <row r="927" spans="1:61" ht="13.5" hidden="1" thickBot="1" x14ac:dyDescent="0.25">
      <c r="A927" s="82"/>
      <c r="B927" s="83"/>
      <c r="C927" s="153" t="str">
        <f>C926</f>
        <v>Rouges-Terres 15a</v>
      </c>
      <c r="D927" s="153" t="str">
        <f>D926</f>
        <v>Hauterive</v>
      </c>
      <c r="E927" s="85" t="str">
        <f>E926</f>
        <v xml:space="preserve">L'Acorus </v>
      </c>
      <c r="F927" s="85" t="str">
        <f>[1]RoT!A42</f>
        <v>0165-02</v>
      </c>
      <c r="G927" s="86" t="str">
        <f>[1]RoT!B42</f>
        <v>2575/C</v>
      </c>
      <c r="H927" s="153" t="str">
        <f>[1]RoT!C42</f>
        <v>Appartement</v>
      </c>
      <c r="I927" s="147" t="str">
        <f>[1]RoT!D42</f>
        <v>Rez</v>
      </c>
      <c r="J927" s="86" t="str">
        <f>[1]RoT!E42</f>
        <v>Nord Ouest</v>
      </c>
      <c r="K927" s="295">
        <f>[1]RoT!F42</f>
        <v>4.5</v>
      </c>
      <c r="L927" s="88"/>
      <c r="M927" s="245">
        <f>[1]RoT!G42</f>
        <v>115</v>
      </c>
      <c r="N927" s="245">
        <f>[1]RoT!I42</f>
        <v>12.4</v>
      </c>
      <c r="O927" s="245">
        <f>[1]RoT!K42</f>
        <v>56.7</v>
      </c>
      <c r="P927" s="245">
        <f>[1]RoT!L42</f>
        <v>4</v>
      </c>
      <c r="Q927" s="208" t="s">
        <v>0</v>
      </c>
      <c r="R927" s="108">
        <f>SUM(Tableau8[[#This Row],[Indicative
     /PPE]:[Autre]])</f>
        <v>188.10000000000002</v>
      </c>
      <c r="S927" s="89" t="s">
        <v>0</v>
      </c>
      <c r="T927" s="89" t="s">
        <v>0</v>
      </c>
      <c r="U927" s="89" t="s">
        <v>0</v>
      </c>
      <c r="V927" s="89" t="s">
        <v>0</v>
      </c>
      <c r="W927" s="89" t="s">
        <v>0</v>
      </c>
      <c r="X927" s="109">
        <f t="shared" si="62"/>
        <v>0</v>
      </c>
      <c r="Y927" s="89" t="s">
        <v>0</v>
      </c>
      <c r="Z927" s="89" t="s">
        <v>0</v>
      </c>
      <c r="AA927" s="89" t="s">
        <v>0</v>
      </c>
      <c r="AB927" s="91" t="s">
        <v>0</v>
      </c>
      <c r="AC927" s="89" t="s">
        <v>0</v>
      </c>
      <c r="AD927" s="89" t="s">
        <v>0</v>
      </c>
      <c r="AE927" s="89" t="s">
        <v>0</v>
      </c>
      <c r="AF927" s="110">
        <f t="shared" si="63"/>
        <v>0</v>
      </c>
      <c r="AG927" s="92"/>
      <c r="AH927" s="111">
        <f>[1]RoT!N42</f>
        <v>685000</v>
      </c>
      <c r="AI927" s="156">
        <v>0</v>
      </c>
      <c r="AJ927" s="156">
        <v>0</v>
      </c>
      <c r="AK927" s="111">
        <f>SUM(Tableau8[[#This Row],[Terrain
(a)]:[Construction
(b)]])</f>
        <v>0</v>
      </c>
      <c r="AL927" s="95"/>
      <c r="AM927" s="258" t="str">
        <f>[1]RoT!O42</f>
        <v>Niklaus Caroline</v>
      </c>
      <c r="AN927" s="157" t="str">
        <f>[1]RoT!Q42</f>
        <v xml:space="preserve">Vendu </v>
      </c>
      <c r="AO927" s="97">
        <f>[1]RoT!R42</f>
        <v>42185</v>
      </c>
      <c r="AP927" s="158" t="str">
        <f>[1]RoT!S42</f>
        <v>5</v>
      </c>
      <c r="AQ927" s="212" t="str">
        <f>[1]RoT!T42</f>
        <v>-</v>
      </c>
      <c r="AR927" s="100"/>
      <c r="AS927" s="101"/>
      <c r="AT927" s="102"/>
      <c r="AU927" s="103"/>
      <c r="AV927" s="104"/>
      <c r="AW927" s="105"/>
      <c r="AX927" s="106"/>
      <c r="AY927" s="106"/>
      <c r="AZ927" s="106"/>
      <c r="BA927" s="106"/>
      <c r="BB927" s="103"/>
      <c r="BC927" s="106"/>
      <c r="BD927" s="106"/>
      <c r="BE927" s="106"/>
      <c r="BF927" s="106"/>
      <c r="BG927" s="106"/>
      <c r="BH927" s="106"/>
      <c r="BI927" s="106"/>
    </row>
    <row r="928" spans="1:61" ht="13.5" hidden="1" thickBot="1" x14ac:dyDescent="0.25">
      <c r="A928" s="82"/>
      <c r="B928" s="83"/>
      <c r="C928" s="153" t="str">
        <f t="shared" ref="C928:E943" si="65">C927</f>
        <v>Rouges-Terres 15a</v>
      </c>
      <c r="D928" s="153" t="str">
        <f t="shared" si="65"/>
        <v>Hauterive</v>
      </c>
      <c r="E928" s="85" t="str">
        <f t="shared" si="65"/>
        <v xml:space="preserve">L'Acorus </v>
      </c>
      <c r="F928" s="85" t="str">
        <f>[1]RoT!A43</f>
        <v>0165-03</v>
      </c>
      <c r="G928" s="86" t="str">
        <f>[1]RoT!B43</f>
        <v>2576/D</v>
      </c>
      <c r="H928" s="153" t="str">
        <f>[1]RoT!C43</f>
        <v>Appartement</v>
      </c>
      <c r="I928" s="147" t="str">
        <f>[1]RoT!D43</f>
        <v>Rez</v>
      </c>
      <c r="J928" s="86" t="str">
        <f>[1]RoT!E43</f>
        <v>Ouest</v>
      </c>
      <c r="K928" s="295">
        <f>[1]RoT!F43</f>
        <v>4.5</v>
      </c>
      <c r="L928" s="88"/>
      <c r="M928" s="245">
        <f>[1]RoT!G43</f>
        <v>104</v>
      </c>
      <c r="N928" s="245">
        <f>[1]RoT!I43</f>
        <v>12.4</v>
      </c>
      <c r="O928" s="245">
        <f>[1]RoT!K43</f>
        <v>59.4</v>
      </c>
      <c r="P928" s="245">
        <f>[1]RoT!L43</f>
        <v>9</v>
      </c>
      <c r="Q928" s="208" t="s">
        <v>0</v>
      </c>
      <c r="R928" s="108">
        <f>SUM(Tableau8[[#This Row],[Indicative
     /PPE]:[Autre]])</f>
        <v>184.8</v>
      </c>
      <c r="S928" s="89" t="s">
        <v>0</v>
      </c>
      <c r="T928" s="89" t="s">
        <v>0</v>
      </c>
      <c r="U928" s="89" t="s">
        <v>0</v>
      </c>
      <c r="V928" s="89" t="s">
        <v>0</v>
      </c>
      <c r="W928" s="89" t="s">
        <v>0</v>
      </c>
      <c r="X928" s="109">
        <f t="shared" si="62"/>
        <v>0</v>
      </c>
      <c r="Y928" s="89" t="s">
        <v>0</v>
      </c>
      <c r="Z928" s="89" t="s">
        <v>0</v>
      </c>
      <c r="AA928" s="89" t="s">
        <v>0</v>
      </c>
      <c r="AB928" s="91" t="s">
        <v>0</v>
      </c>
      <c r="AC928" s="89" t="s">
        <v>0</v>
      </c>
      <c r="AD928" s="89" t="s">
        <v>0</v>
      </c>
      <c r="AE928" s="89" t="s">
        <v>0</v>
      </c>
      <c r="AF928" s="110">
        <f t="shared" si="63"/>
        <v>0</v>
      </c>
      <c r="AG928" s="92"/>
      <c r="AH928" s="111">
        <f>[1]RoT!N43</f>
        <v>630000</v>
      </c>
      <c r="AI928" s="156">
        <v>0</v>
      </c>
      <c r="AJ928" s="156">
        <v>0</v>
      </c>
      <c r="AK928" s="111">
        <f>SUM(Tableau8[[#This Row],[Terrain
(a)]:[Construction
(b)]])</f>
        <v>0</v>
      </c>
      <c r="AL928" s="95"/>
      <c r="AM928" s="258" t="str">
        <f>[1]RoT!O43</f>
        <v>Marques Di Palma Marisa et Di Palma Mauro</v>
      </c>
      <c r="AN928" s="157" t="str">
        <f>[1]RoT!Q43</f>
        <v xml:space="preserve">Vendu </v>
      </c>
      <c r="AO928" s="97">
        <f>[1]RoT!R43</f>
        <v>42185</v>
      </c>
      <c r="AP928" s="158" t="str">
        <f>[1]RoT!S43</f>
        <v>9+10</v>
      </c>
      <c r="AQ928" s="212" t="str">
        <f>[1]RoT!T43</f>
        <v>-</v>
      </c>
      <c r="AR928" s="100"/>
      <c r="AS928" s="101"/>
      <c r="AT928" s="102"/>
      <c r="AU928" s="103"/>
      <c r="AV928" s="104"/>
      <c r="AW928" s="105"/>
      <c r="AX928" s="106"/>
      <c r="AY928" s="106"/>
      <c r="AZ928" s="106"/>
      <c r="BA928" s="106"/>
      <c r="BB928" s="103"/>
      <c r="BC928" s="106"/>
      <c r="BD928" s="106"/>
      <c r="BE928" s="106"/>
      <c r="BF928" s="106"/>
      <c r="BG928" s="106"/>
      <c r="BH928" s="106"/>
      <c r="BI928" s="106"/>
    </row>
    <row r="929" spans="1:61" ht="13.5" hidden="1" thickBot="1" x14ac:dyDescent="0.25">
      <c r="A929" s="82"/>
      <c r="B929" s="83"/>
      <c r="C929" s="153" t="str">
        <f t="shared" si="65"/>
        <v>Rouges-Terres 15a</v>
      </c>
      <c r="D929" s="153" t="str">
        <f t="shared" si="65"/>
        <v>Hauterive</v>
      </c>
      <c r="E929" s="85" t="str">
        <f t="shared" si="65"/>
        <v xml:space="preserve">L'Acorus </v>
      </c>
      <c r="F929" s="85" t="str">
        <f>[1]RoT!A44</f>
        <v>0165-04</v>
      </c>
      <c r="G929" s="86" t="str">
        <f>[1]RoT!B44</f>
        <v>2577/E</v>
      </c>
      <c r="H929" s="153" t="str">
        <f>[1]RoT!C44</f>
        <v>Appartement</v>
      </c>
      <c r="I929" s="147" t="str">
        <f>[1]RoT!D44</f>
        <v>Rez</v>
      </c>
      <c r="J929" s="86" t="str">
        <f>[1]RoT!E44</f>
        <v>Sud</v>
      </c>
      <c r="K929" s="295">
        <f>[1]RoT!F44</f>
        <v>5.5</v>
      </c>
      <c r="L929" s="88"/>
      <c r="M929" s="245">
        <f>[1]RoT!G44</f>
        <v>171</v>
      </c>
      <c r="N929" s="245">
        <f>[1]RoT!I44</f>
        <v>21.15</v>
      </c>
      <c r="O929" s="245">
        <f>[1]RoT!K44</f>
        <v>106.9</v>
      </c>
      <c r="P929" s="245">
        <f>[1]RoT!L44</f>
        <v>13</v>
      </c>
      <c r="Q929" s="208" t="s">
        <v>0</v>
      </c>
      <c r="R929" s="108">
        <f>SUM(Tableau8[[#This Row],[Indicative
     /PPE]:[Autre]])</f>
        <v>312.05</v>
      </c>
      <c r="S929" s="89" t="s">
        <v>0</v>
      </c>
      <c r="T929" s="89" t="s">
        <v>0</v>
      </c>
      <c r="U929" s="89" t="s">
        <v>0</v>
      </c>
      <c r="V929" s="89" t="s">
        <v>0</v>
      </c>
      <c r="W929" s="89" t="s">
        <v>0</v>
      </c>
      <c r="X929" s="109">
        <f t="shared" si="62"/>
        <v>0</v>
      </c>
      <c r="Y929" s="89" t="s">
        <v>0</v>
      </c>
      <c r="Z929" s="89" t="s">
        <v>0</v>
      </c>
      <c r="AA929" s="89" t="s">
        <v>0</v>
      </c>
      <c r="AB929" s="91" t="s">
        <v>0</v>
      </c>
      <c r="AC929" s="89" t="s">
        <v>0</v>
      </c>
      <c r="AD929" s="89" t="s">
        <v>0</v>
      </c>
      <c r="AE929" s="89" t="s">
        <v>0</v>
      </c>
      <c r="AF929" s="110">
        <f t="shared" si="63"/>
        <v>0</v>
      </c>
      <c r="AG929" s="92"/>
      <c r="AH929" s="111">
        <f>[1]RoT!N44</f>
        <v>995000</v>
      </c>
      <c r="AI929" s="156">
        <v>0</v>
      </c>
      <c r="AJ929" s="156">
        <v>0</v>
      </c>
      <c r="AK929" s="111">
        <f>SUM(Tableau8[[#This Row],[Terrain
(a)]:[Construction
(b)]])</f>
        <v>0</v>
      </c>
      <c r="AL929" s="95"/>
      <c r="AM929" s="258" t="str">
        <f>[1]RoT!O44</f>
        <v>Fischer Bernard</v>
      </c>
      <c r="AN929" s="157" t="str">
        <f>[1]RoT!Q44</f>
        <v>Vendu</v>
      </c>
      <c r="AO929" s="97">
        <f>[1]RoT!R44</f>
        <v>42823</v>
      </c>
      <c r="AP929" s="158" t="str">
        <f>[1]RoT!S44</f>
        <v>12+1 ext.</v>
      </c>
      <c r="AQ929" s="212" t="str">
        <f>[1]RoT!T44</f>
        <v>EJ prévisionnelle: aujourd'hui + 15 mois !</v>
      </c>
      <c r="AR929" s="100"/>
      <c r="AS929" s="101"/>
      <c r="AT929" s="102"/>
      <c r="AU929" s="103"/>
      <c r="AV929" s="104"/>
      <c r="AW929" s="105"/>
      <c r="AX929" s="106"/>
      <c r="AY929" s="106"/>
      <c r="AZ929" s="106"/>
      <c r="BA929" s="106"/>
      <c r="BB929" s="103"/>
      <c r="BC929" s="106"/>
      <c r="BD929" s="106"/>
      <c r="BE929" s="106"/>
      <c r="BF929" s="106"/>
      <c r="BG929" s="106"/>
      <c r="BH929" s="106"/>
      <c r="BI929" s="106"/>
    </row>
    <row r="930" spans="1:61" ht="13.5" hidden="1" thickBot="1" x14ac:dyDescent="0.25">
      <c r="A930" s="82"/>
      <c r="B930" s="83"/>
      <c r="C930" s="153" t="str">
        <f t="shared" si="65"/>
        <v>Rouges-Terres 15a</v>
      </c>
      <c r="D930" s="153" t="str">
        <f t="shared" si="65"/>
        <v>Hauterive</v>
      </c>
      <c r="E930" s="85" t="str">
        <f t="shared" si="65"/>
        <v xml:space="preserve">L'Acorus </v>
      </c>
      <c r="F930" s="85" t="str">
        <f>[1]RoT!A45</f>
        <v>0165-05</v>
      </c>
      <c r="G930" s="86" t="str">
        <f>[1]RoT!B45</f>
        <v>2578/F</v>
      </c>
      <c r="H930" s="153" t="str">
        <f>[1]RoT!C45</f>
        <v>Appartement</v>
      </c>
      <c r="I930" s="147" t="str">
        <f>[1]RoT!D45</f>
        <v>Rez</v>
      </c>
      <c r="J930" s="86" t="str">
        <f>[1]RoT!E45</f>
        <v>Est</v>
      </c>
      <c r="K930" s="295">
        <f>[1]RoT!F45</f>
        <v>3.5</v>
      </c>
      <c r="L930" s="88"/>
      <c r="M930" s="245">
        <f>[1]RoT!G45</f>
        <v>70</v>
      </c>
      <c r="N930" s="245">
        <f>[1]RoT!I45</f>
        <v>12.4</v>
      </c>
      <c r="O930" s="245">
        <f>[1]RoT!K45</f>
        <v>49.1</v>
      </c>
      <c r="P930" s="245">
        <f>[1]RoT!L45</f>
        <v>4</v>
      </c>
      <c r="Q930" s="208" t="s">
        <v>0</v>
      </c>
      <c r="R930" s="108">
        <f>SUM(Tableau8[[#This Row],[Indicative
     /PPE]:[Autre]])</f>
        <v>135.5</v>
      </c>
      <c r="S930" s="89" t="s">
        <v>0</v>
      </c>
      <c r="T930" s="89" t="s">
        <v>0</v>
      </c>
      <c r="U930" s="89" t="s">
        <v>0</v>
      </c>
      <c r="V930" s="89" t="s">
        <v>0</v>
      </c>
      <c r="W930" s="89" t="s">
        <v>0</v>
      </c>
      <c r="X930" s="109">
        <f t="shared" si="62"/>
        <v>0</v>
      </c>
      <c r="Y930" s="89" t="s">
        <v>0</v>
      </c>
      <c r="Z930" s="89" t="s">
        <v>0</v>
      </c>
      <c r="AA930" s="89" t="s">
        <v>0</v>
      </c>
      <c r="AB930" s="91" t="s">
        <v>0</v>
      </c>
      <c r="AC930" s="89" t="s">
        <v>0</v>
      </c>
      <c r="AD930" s="89" t="s">
        <v>0</v>
      </c>
      <c r="AE930" s="89" t="s">
        <v>0</v>
      </c>
      <c r="AF930" s="110">
        <f t="shared" si="63"/>
        <v>0</v>
      </c>
      <c r="AG930" s="92"/>
      <c r="AH930" s="111">
        <f>[1]RoT!N45</f>
        <v>410000</v>
      </c>
      <c r="AI930" s="156">
        <v>0</v>
      </c>
      <c r="AJ930" s="156">
        <v>0</v>
      </c>
      <c r="AK930" s="111">
        <f>SUM(Tableau8[[#This Row],[Terrain
(a)]:[Construction
(b)]])</f>
        <v>0</v>
      </c>
      <c r="AL930" s="95"/>
      <c r="AM930" s="258" t="str">
        <f>[1]RoT!O45</f>
        <v>Di Paola Maria et Fernando</v>
      </c>
      <c r="AN930" s="157" t="str">
        <f>[1]RoT!Q45</f>
        <v xml:space="preserve">Vendu </v>
      </c>
      <c r="AO930" s="97">
        <f>[1]RoT!R45</f>
        <v>42146</v>
      </c>
      <c r="AP930" s="158" t="str">
        <f>[1]RoT!S45</f>
        <v>1-6</v>
      </c>
      <c r="AQ930" s="212" t="str">
        <f>[1]RoT!T45</f>
        <v>-</v>
      </c>
      <c r="AR930" s="100"/>
      <c r="AS930" s="101"/>
      <c r="AT930" s="102"/>
      <c r="AU930" s="103"/>
      <c r="AV930" s="104"/>
      <c r="AW930" s="105"/>
      <c r="AX930" s="106"/>
      <c r="AY930" s="106"/>
      <c r="AZ930" s="106"/>
      <c r="BA930" s="106"/>
      <c r="BB930" s="103"/>
      <c r="BC930" s="106"/>
      <c r="BD930" s="106"/>
      <c r="BE930" s="106"/>
      <c r="BF930" s="106"/>
      <c r="BG930" s="106"/>
      <c r="BH930" s="106"/>
      <c r="BI930" s="106"/>
    </row>
    <row r="931" spans="1:61" ht="13.5" hidden="1" thickBot="1" x14ac:dyDescent="0.25">
      <c r="A931" s="82"/>
      <c r="B931" s="83"/>
      <c r="C931" s="153" t="str">
        <f t="shared" si="65"/>
        <v>Rouges-Terres 15a</v>
      </c>
      <c r="D931" s="153" t="str">
        <f t="shared" si="65"/>
        <v>Hauterive</v>
      </c>
      <c r="E931" s="85" t="str">
        <f t="shared" si="65"/>
        <v xml:space="preserve">L'Acorus </v>
      </c>
      <c r="F931" s="85" t="str">
        <f>[1]RoT!A46</f>
        <v>0165-06</v>
      </c>
      <c r="G931" s="86" t="str">
        <f>[1]RoT!B46</f>
        <v>2579/G</v>
      </c>
      <c r="H931" s="153" t="str">
        <f>[1]RoT!C46</f>
        <v>Appartement</v>
      </c>
      <c r="I931" s="147" t="str">
        <f>[1]RoT!D46</f>
        <v>1er</v>
      </c>
      <c r="J931" s="86" t="str">
        <f>[1]RoT!E46</f>
        <v>Nord Est</v>
      </c>
      <c r="K931" s="295">
        <f>[1]RoT!F46</f>
        <v>4.5</v>
      </c>
      <c r="L931" s="88"/>
      <c r="M931" s="245">
        <f>[1]RoT!G46</f>
        <v>118</v>
      </c>
      <c r="N931" s="245">
        <f>[1]RoT!I46</f>
        <v>12.4</v>
      </c>
      <c r="O931" s="89" t="s">
        <v>0</v>
      </c>
      <c r="P931" s="245">
        <f>[1]RoT!L46</f>
        <v>6</v>
      </c>
      <c r="Q931" s="208" t="s">
        <v>0</v>
      </c>
      <c r="R931" s="108">
        <f>SUM(Tableau8[[#This Row],[Indicative
     /PPE]:[Autre]])</f>
        <v>136.4</v>
      </c>
      <c r="S931" s="89" t="s">
        <v>0</v>
      </c>
      <c r="T931" s="89" t="s">
        <v>0</v>
      </c>
      <c r="U931" s="89" t="s">
        <v>0</v>
      </c>
      <c r="V931" s="89" t="s">
        <v>0</v>
      </c>
      <c r="W931" s="89" t="s">
        <v>0</v>
      </c>
      <c r="X931" s="109">
        <f t="shared" si="62"/>
        <v>0</v>
      </c>
      <c r="Y931" s="89" t="s">
        <v>0</v>
      </c>
      <c r="Z931" s="89" t="s">
        <v>0</v>
      </c>
      <c r="AA931" s="89" t="s">
        <v>0</v>
      </c>
      <c r="AB931" s="91" t="s">
        <v>0</v>
      </c>
      <c r="AC931" s="89" t="s">
        <v>0</v>
      </c>
      <c r="AD931" s="89" t="s">
        <v>0</v>
      </c>
      <c r="AE931" s="89" t="s">
        <v>0</v>
      </c>
      <c r="AF931" s="110">
        <f t="shared" si="63"/>
        <v>0</v>
      </c>
      <c r="AG931" s="92"/>
      <c r="AH931" s="111">
        <f>[1]RoT!N46</f>
        <v>600000</v>
      </c>
      <c r="AI931" s="156">
        <v>0</v>
      </c>
      <c r="AJ931" s="156">
        <v>0</v>
      </c>
      <c r="AK931" s="111">
        <f>SUM(Tableau8[[#This Row],[Terrain
(a)]:[Construction
(b)]])</f>
        <v>0</v>
      </c>
      <c r="AL931" s="95"/>
      <c r="AM931" s="258" t="str">
        <f>[1]RoT!O46</f>
        <v>Gashi Shqipe et Nazmi</v>
      </c>
      <c r="AN931" s="157" t="str">
        <f>[1]RoT!Q46</f>
        <v xml:space="preserve">Vendu </v>
      </c>
      <c r="AO931" s="97">
        <f>[1]RoT!R46</f>
        <v>42277</v>
      </c>
      <c r="AP931" s="158" t="str">
        <f>[1]RoT!S46</f>
        <v>15</v>
      </c>
      <c r="AQ931" s="212" t="str">
        <f>[1]RoT!T46</f>
        <v>-</v>
      </c>
      <c r="AR931" s="100"/>
      <c r="AS931" s="101"/>
      <c r="AT931" s="102"/>
      <c r="AU931" s="103"/>
      <c r="AV931" s="104"/>
      <c r="AW931" s="105"/>
      <c r="AX931" s="106"/>
      <c r="AY931" s="106"/>
      <c r="AZ931" s="106"/>
      <c r="BA931" s="106"/>
      <c r="BB931" s="103"/>
      <c r="BC931" s="106"/>
      <c r="BD931" s="106"/>
      <c r="BE931" s="106"/>
      <c r="BF931" s="106"/>
      <c r="BG931" s="106"/>
      <c r="BH931" s="106"/>
      <c r="BI931" s="106"/>
    </row>
    <row r="932" spans="1:61" ht="13.5" hidden="1" thickBot="1" x14ac:dyDescent="0.25">
      <c r="A932" s="82"/>
      <c r="B932" s="83"/>
      <c r="C932" s="153" t="str">
        <f t="shared" si="65"/>
        <v>Rouges-Terres 15a</v>
      </c>
      <c r="D932" s="153" t="str">
        <f t="shared" si="65"/>
        <v>Hauterive</v>
      </c>
      <c r="E932" s="85" t="str">
        <f t="shared" si="65"/>
        <v xml:space="preserve">L'Acorus </v>
      </c>
      <c r="F932" s="85" t="str">
        <f>[1]RoT!A47</f>
        <v>0165-07</v>
      </c>
      <c r="G932" s="86" t="str">
        <f>[1]RoT!B47</f>
        <v>2580/H</v>
      </c>
      <c r="H932" s="153" t="str">
        <f>[1]RoT!C47</f>
        <v>Appartement</v>
      </c>
      <c r="I932" s="147" t="str">
        <f>[1]RoT!D47</f>
        <v>1er</v>
      </c>
      <c r="J932" s="86" t="str">
        <f>[1]RoT!E47</f>
        <v>Nord Ouest</v>
      </c>
      <c r="K932" s="295">
        <f>[1]RoT!F47</f>
        <v>4.5</v>
      </c>
      <c r="L932" s="88"/>
      <c r="M932" s="245">
        <f>[1]RoT!G47</f>
        <v>128</v>
      </c>
      <c r="N932" s="245">
        <f>[1]RoT!I47</f>
        <v>12.4</v>
      </c>
      <c r="O932" s="89" t="s">
        <v>0</v>
      </c>
      <c r="P932" s="245">
        <f>[1]RoT!L47</f>
        <v>4</v>
      </c>
      <c r="Q932" s="208" t="s">
        <v>0</v>
      </c>
      <c r="R932" s="108">
        <f>SUM(Tableau8[[#This Row],[Indicative
     /PPE]:[Autre]])</f>
        <v>144.4</v>
      </c>
      <c r="S932" s="89" t="s">
        <v>0</v>
      </c>
      <c r="T932" s="89" t="s">
        <v>0</v>
      </c>
      <c r="U932" s="89" t="s">
        <v>0</v>
      </c>
      <c r="V932" s="89" t="s">
        <v>0</v>
      </c>
      <c r="W932" s="89" t="s">
        <v>0</v>
      </c>
      <c r="X932" s="109">
        <f t="shared" si="62"/>
        <v>0</v>
      </c>
      <c r="Y932" s="89" t="s">
        <v>0</v>
      </c>
      <c r="Z932" s="89" t="s">
        <v>0</v>
      </c>
      <c r="AA932" s="89" t="s">
        <v>0</v>
      </c>
      <c r="AB932" s="91" t="s">
        <v>0</v>
      </c>
      <c r="AC932" s="89" t="s">
        <v>0</v>
      </c>
      <c r="AD932" s="89" t="s">
        <v>0</v>
      </c>
      <c r="AE932" s="89" t="s">
        <v>0</v>
      </c>
      <c r="AF932" s="110">
        <f t="shared" si="63"/>
        <v>0</v>
      </c>
      <c r="AG932" s="92"/>
      <c r="AH932" s="111">
        <f>[1]RoT!N47</f>
        <v>680000</v>
      </c>
      <c r="AI932" s="156">
        <v>0</v>
      </c>
      <c r="AJ932" s="156">
        <v>0</v>
      </c>
      <c r="AK932" s="111">
        <f>SUM(Tableau8[[#This Row],[Terrain
(a)]:[Construction
(b)]])</f>
        <v>0</v>
      </c>
      <c r="AL932" s="95"/>
      <c r="AM932" s="258" t="str">
        <f>[1]RoT!O47</f>
        <v>Cériani Pierre-Henri</v>
      </c>
      <c r="AN932" s="157" t="str">
        <f>[1]RoT!Q47</f>
        <v>Vendu</v>
      </c>
      <c r="AO932" s="97">
        <f>[1]RoT!R47</f>
        <v>42398</v>
      </c>
      <c r="AP932" s="158" t="str">
        <f>[1]RoT!S47</f>
        <v>11</v>
      </c>
      <c r="AQ932" s="212" t="str">
        <f>[1]RoT!T47</f>
        <v>-</v>
      </c>
      <c r="AR932" s="100"/>
      <c r="AS932" s="101"/>
      <c r="AT932" s="102"/>
      <c r="AU932" s="103"/>
      <c r="AV932" s="104"/>
      <c r="AW932" s="105"/>
      <c r="AX932" s="106"/>
      <c r="AY932" s="106"/>
      <c r="AZ932" s="106"/>
      <c r="BA932" s="106"/>
      <c r="BB932" s="103"/>
      <c r="BC932" s="106"/>
      <c r="BD932" s="106"/>
      <c r="BE932" s="106"/>
      <c r="BF932" s="106"/>
      <c r="BG932" s="106"/>
      <c r="BH932" s="106"/>
      <c r="BI932" s="106"/>
    </row>
    <row r="933" spans="1:61" ht="13.5" hidden="1" thickBot="1" x14ac:dyDescent="0.25">
      <c r="A933" s="82"/>
      <c r="B933" s="83"/>
      <c r="C933" s="153" t="str">
        <f t="shared" si="65"/>
        <v>Rouges-Terres 15a</v>
      </c>
      <c r="D933" s="153" t="str">
        <f t="shared" si="65"/>
        <v>Hauterive</v>
      </c>
      <c r="E933" s="85" t="str">
        <f t="shared" si="65"/>
        <v xml:space="preserve">L'Acorus </v>
      </c>
      <c r="F933" s="85" t="str">
        <f>[1]RoT!A48</f>
        <v>0165-08</v>
      </c>
      <c r="G933" s="86" t="str">
        <f>[1]RoT!B48</f>
        <v>2581/J</v>
      </c>
      <c r="H933" s="153" t="str">
        <f>[1]RoT!C48</f>
        <v>Appartement</v>
      </c>
      <c r="I933" s="147" t="str">
        <f>[1]RoT!D48</f>
        <v>1er</v>
      </c>
      <c r="J933" s="86" t="str">
        <f>[1]RoT!E48</f>
        <v>Ouest</v>
      </c>
      <c r="K933" s="295">
        <f>[1]RoT!F48</f>
        <v>4.5</v>
      </c>
      <c r="L933" s="88"/>
      <c r="M933" s="245">
        <f>[1]RoT!G48</f>
        <v>117</v>
      </c>
      <c r="N933" s="245">
        <f>[1]RoT!I48</f>
        <v>12.4</v>
      </c>
      <c r="O933" s="89" t="s">
        <v>0</v>
      </c>
      <c r="P933" s="245">
        <f>[1]RoT!L48</f>
        <v>4</v>
      </c>
      <c r="Q933" s="208" t="s">
        <v>0</v>
      </c>
      <c r="R933" s="108">
        <f>SUM(Tableau8[[#This Row],[Indicative
     /PPE]:[Autre]])</f>
        <v>133.4</v>
      </c>
      <c r="S933" s="89" t="s">
        <v>0</v>
      </c>
      <c r="T933" s="89" t="s">
        <v>0</v>
      </c>
      <c r="U933" s="89" t="s">
        <v>0</v>
      </c>
      <c r="V933" s="89" t="s">
        <v>0</v>
      </c>
      <c r="W933" s="89" t="s">
        <v>0</v>
      </c>
      <c r="X933" s="109">
        <f t="shared" si="62"/>
        <v>0</v>
      </c>
      <c r="Y933" s="89" t="s">
        <v>0</v>
      </c>
      <c r="Z933" s="89" t="s">
        <v>0</v>
      </c>
      <c r="AA933" s="89" t="s">
        <v>0</v>
      </c>
      <c r="AB933" s="91" t="s">
        <v>0</v>
      </c>
      <c r="AC933" s="89" t="s">
        <v>0</v>
      </c>
      <c r="AD933" s="89" t="s">
        <v>0</v>
      </c>
      <c r="AE933" s="89" t="s">
        <v>0</v>
      </c>
      <c r="AF933" s="110">
        <f t="shared" si="63"/>
        <v>0</v>
      </c>
      <c r="AG933" s="92"/>
      <c r="AH933" s="111">
        <f>[1]RoT!N48</f>
        <v>625000</v>
      </c>
      <c r="AI933" s="156">
        <v>0</v>
      </c>
      <c r="AJ933" s="156">
        <v>0</v>
      </c>
      <c r="AK933" s="111">
        <f>SUM(Tableau8[[#This Row],[Terrain
(a)]:[Construction
(b)]])</f>
        <v>0</v>
      </c>
      <c r="AL933" s="95"/>
      <c r="AM933" s="258" t="str">
        <f>[1]RoT!O48</f>
        <v>Guercioni Gabriele</v>
      </c>
      <c r="AN933" s="157" t="str">
        <f>[1]RoT!Q48</f>
        <v xml:space="preserve">Vendu </v>
      </c>
      <c r="AO933" s="97">
        <f>[1]RoT!R48</f>
        <v>42185</v>
      </c>
      <c r="AP933" s="158" t="str">
        <f>[1]RoT!S48</f>
        <v>16</v>
      </c>
      <c r="AQ933" s="212" t="str">
        <f>[1]RoT!T48</f>
        <v>-</v>
      </c>
      <c r="AR933" s="100"/>
      <c r="AS933" s="101"/>
      <c r="AT933" s="102"/>
      <c r="AU933" s="103"/>
      <c r="AV933" s="104"/>
      <c r="AW933" s="105"/>
      <c r="AX933" s="106"/>
      <c r="AY933" s="106"/>
      <c r="AZ933" s="106"/>
      <c r="BA933" s="106"/>
      <c r="BB933" s="103"/>
      <c r="BC933" s="106"/>
      <c r="BD933" s="106"/>
      <c r="BE933" s="106"/>
      <c r="BF933" s="106"/>
      <c r="BG933" s="106"/>
      <c r="BH933" s="106"/>
      <c r="BI933" s="106"/>
    </row>
    <row r="934" spans="1:61" ht="13.5" hidden="1" thickBot="1" x14ac:dyDescent="0.25">
      <c r="A934" s="82"/>
      <c r="B934" s="83"/>
      <c r="C934" s="153" t="str">
        <f t="shared" si="65"/>
        <v>Rouges-Terres 15a</v>
      </c>
      <c r="D934" s="153" t="str">
        <f t="shared" si="65"/>
        <v>Hauterive</v>
      </c>
      <c r="E934" s="85" t="str">
        <f t="shared" si="65"/>
        <v xml:space="preserve">L'Acorus </v>
      </c>
      <c r="F934" s="85" t="str">
        <f>[1]RoT!A49</f>
        <v>0165-09</v>
      </c>
      <c r="G934" s="86" t="str">
        <f>[1]RoT!B49</f>
        <v>2582/K</v>
      </c>
      <c r="H934" s="153" t="str">
        <f>[1]RoT!C49</f>
        <v>Appartement</v>
      </c>
      <c r="I934" s="147" t="str">
        <f>[1]RoT!D49</f>
        <v>1er</v>
      </c>
      <c r="J934" s="86" t="str">
        <f>[1]RoT!E49</f>
        <v>Sud</v>
      </c>
      <c r="K934" s="295">
        <f>[1]RoT!F49</f>
        <v>5.5</v>
      </c>
      <c r="L934" s="88"/>
      <c r="M934" s="245">
        <f>[1]RoT!G49</f>
        <v>194</v>
      </c>
      <c r="N934" s="245">
        <f>[1]RoT!I49</f>
        <v>21.15</v>
      </c>
      <c r="O934" s="89" t="s">
        <v>0</v>
      </c>
      <c r="P934" s="245">
        <f>[1]RoT!L49</f>
        <v>13</v>
      </c>
      <c r="Q934" s="208" t="s">
        <v>0</v>
      </c>
      <c r="R934" s="108">
        <f>SUM(Tableau8[[#This Row],[Indicative
     /PPE]:[Autre]])</f>
        <v>228.15</v>
      </c>
      <c r="S934" s="89" t="s">
        <v>0</v>
      </c>
      <c r="T934" s="89" t="s">
        <v>0</v>
      </c>
      <c r="U934" s="89" t="s">
        <v>0</v>
      </c>
      <c r="V934" s="89" t="s">
        <v>0</v>
      </c>
      <c r="W934" s="89" t="s">
        <v>0</v>
      </c>
      <c r="X934" s="109">
        <f t="shared" si="62"/>
        <v>0</v>
      </c>
      <c r="Y934" s="89" t="s">
        <v>0</v>
      </c>
      <c r="Z934" s="89" t="s">
        <v>0</v>
      </c>
      <c r="AA934" s="89" t="s">
        <v>0</v>
      </c>
      <c r="AB934" s="91" t="s">
        <v>0</v>
      </c>
      <c r="AC934" s="89" t="s">
        <v>0</v>
      </c>
      <c r="AD934" s="89" t="s">
        <v>0</v>
      </c>
      <c r="AE934" s="89" t="s">
        <v>0</v>
      </c>
      <c r="AF934" s="110">
        <f t="shared" si="63"/>
        <v>0</v>
      </c>
      <c r="AG934" s="92"/>
      <c r="AH934" s="111">
        <f>[1]RoT!N49</f>
        <v>990000</v>
      </c>
      <c r="AI934" s="156">
        <v>0</v>
      </c>
      <c r="AJ934" s="156">
        <v>0</v>
      </c>
      <c r="AK934" s="111">
        <f>SUM(Tableau8[[#This Row],[Terrain
(a)]:[Construction
(b)]])</f>
        <v>0</v>
      </c>
      <c r="AL934" s="95"/>
      <c r="AM934" s="258" t="str">
        <f>[1]RoT!O49</f>
        <v>-</v>
      </c>
      <c r="AN934" s="157" t="str">
        <f>[1]RoT!Q49</f>
        <v>A vendre</v>
      </c>
      <c r="AO934" s="97">
        <f>[1]RoT!R49</f>
        <v>43378</v>
      </c>
      <c r="AP934" s="158" t="str">
        <f>[1]RoT!S49</f>
        <v>2-7</v>
      </c>
      <c r="AQ934" s="212" t="str">
        <f>[1]RoT!T49</f>
        <v>EJ prévisionnelle: aujourd'hui + 15 mois !</v>
      </c>
      <c r="AR934" s="100"/>
      <c r="AS934" s="101"/>
      <c r="AT934" s="102"/>
      <c r="AU934" s="103"/>
      <c r="AV934" s="104"/>
      <c r="AW934" s="105"/>
      <c r="AX934" s="106"/>
      <c r="AY934" s="106"/>
      <c r="AZ934" s="106"/>
      <c r="BA934" s="106"/>
      <c r="BB934" s="103"/>
      <c r="BC934" s="106"/>
      <c r="BD934" s="106"/>
      <c r="BE934" s="106"/>
      <c r="BF934" s="106"/>
      <c r="BG934" s="106"/>
      <c r="BH934" s="106"/>
      <c r="BI934" s="106"/>
    </row>
    <row r="935" spans="1:61" ht="13.5" hidden="1" thickBot="1" x14ac:dyDescent="0.25">
      <c r="A935" s="82"/>
      <c r="B935" s="83"/>
      <c r="C935" s="153" t="str">
        <f t="shared" si="65"/>
        <v>Rouges-Terres 15a</v>
      </c>
      <c r="D935" s="153" t="str">
        <f t="shared" si="65"/>
        <v>Hauterive</v>
      </c>
      <c r="E935" s="85" t="str">
        <f t="shared" si="65"/>
        <v xml:space="preserve">L'Acorus </v>
      </c>
      <c r="F935" s="85" t="str">
        <f>[1]RoT!A50</f>
        <v>0165-10</v>
      </c>
      <c r="G935" s="86" t="str">
        <f>[1]RoT!B50</f>
        <v>2583/L</v>
      </c>
      <c r="H935" s="153" t="str">
        <f>[1]RoT!C50</f>
        <v>Appartement</v>
      </c>
      <c r="I935" s="147" t="str">
        <f>[1]RoT!D50</f>
        <v>1er</v>
      </c>
      <c r="J935" s="86" t="str">
        <f>[1]RoT!E50</f>
        <v>Est</v>
      </c>
      <c r="K935" s="295">
        <f>[1]RoT!F50</f>
        <v>4.5</v>
      </c>
      <c r="L935" s="88"/>
      <c r="M935" s="245">
        <f>[1]RoT!G50</f>
        <v>103</v>
      </c>
      <c r="N935" s="245">
        <f>[1]RoT!I50</f>
        <v>12.4</v>
      </c>
      <c r="O935" s="89" t="s">
        <v>0</v>
      </c>
      <c r="P935" s="245">
        <f>[1]RoT!L50</f>
        <v>4</v>
      </c>
      <c r="Q935" s="208" t="s">
        <v>0</v>
      </c>
      <c r="R935" s="108">
        <f>SUM(Tableau8[[#This Row],[Indicative
     /PPE]:[Autre]])</f>
        <v>119.4</v>
      </c>
      <c r="S935" s="89" t="s">
        <v>0</v>
      </c>
      <c r="T935" s="89" t="s">
        <v>0</v>
      </c>
      <c r="U935" s="89" t="s">
        <v>0</v>
      </c>
      <c r="V935" s="89" t="s">
        <v>0</v>
      </c>
      <c r="W935" s="89" t="s">
        <v>0</v>
      </c>
      <c r="X935" s="109">
        <f t="shared" si="62"/>
        <v>0</v>
      </c>
      <c r="Y935" s="89" t="s">
        <v>0</v>
      </c>
      <c r="Z935" s="89" t="s">
        <v>0</v>
      </c>
      <c r="AA935" s="89" t="s">
        <v>0</v>
      </c>
      <c r="AB935" s="91" t="s">
        <v>0</v>
      </c>
      <c r="AC935" s="89" t="s">
        <v>0</v>
      </c>
      <c r="AD935" s="89" t="s">
        <v>0</v>
      </c>
      <c r="AE935" s="89" t="s">
        <v>0</v>
      </c>
      <c r="AF935" s="110">
        <f t="shared" si="63"/>
        <v>0</v>
      </c>
      <c r="AG935" s="92"/>
      <c r="AH935" s="111">
        <f>[1]RoT!N50</f>
        <v>540000</v>
      </c>
      <c r="AI935" s="156">
        <v>0</v>
      </c>
      <c r="AJ935" s="156">
        <v>0</v>
      </c>
      <c r="AK935" s="111">
        <f>SUM(Tableau8[[#This Row],[Terrain
(a)]:[Construction
(b)]])</f>
        <v>0</v>
      </c>
      <c r="AL935" s="95"/>
      <c r="AM935" s="258" t="str">
        <f>[1]RoT!O50</f>
        <v>Rante Roberto et Martinez Christine</v>
      </c>
      <c r="AN935" s="157" t="str">
        <f>[1]RoT!Q50</f>
        <v xml:space="preserve">Vendu </v>
      </c>
      <c r="AO935" s="97">
        <f>[1]RoT!R50</f>
        <v>42185</v>
      </c>
      <c r="AP935" s="158" t="str">
        <f>[1]RoT!S50</f>
        <v>22</v>
      </c>
      <c r="AQ935" s="212" t="str">
        <f>[1]RoT!T50</f>
        <v>-</v>
      </c>
      <c r="AR935" s="100"/>
      <c r="AS935" s="101"/>
      <c r="AT935" s="102"/>
      <c r="AU935" s="103"/>
      <c r="AV935" s="104"/>
      <c r="AW935" s="105"/>
      <c r="AX935" s="106"/>
      <c r="AY935" s="106"/>
      <c r="AZ935" s="106"/>
      <c r="BA935" s="106"/>
      <c r="BB935" s="103"/>
      <c r="BC935" s="106"/>
      <c r="BD935" s="106"/>
      <c r="BE935" s="106"/>
      <c r="BF935" s="106"/>
      <c r="BG935" s="106"/>
      <c r="BH935" s="106"/>
      <c r="BI935" s="106"/>
    </row>
    <row r="936" spans="1:61" ht="13.5" hidden="1" thickBot="1" x14ac:dyDescent="0.25">
      <c r="A936" s="82"/>
      <c r="B936" s="83"/>
      <c r="C936" s="153" t="str">
        <f t="shared" si="65"/>
        <v>Rouges-Terres 15a</v>
      </c>
      <c r="D936" s="153" t="str">
        <f t="shared" si="65"/>
        <v>Hauterive</v>
      </c>
      <c r="E936" s="85" t="str">
        <f t="shared" si="65"/>
        <v xml:space="preserve">L'Acorus </v>
      </c>
      <c r="F936" s="85" t="str">
        <f>[1]RoT!A51</f>
        <v>0165-11</v>
      </c>
      <c r="G936" s="86" t="str">
        <f>[1]RoT!B51</f>
        <v>2584/M</v>
      </c>
      <c r="H936" s="153" t="str">
        <f>[1]RoT!C51</f>
        <v>Appartement</v>
      </c>
      <c r="I936" s="147" t="str">
        <f>[1]RoT!D51</f>
        <v>2ème</v>
      </c>
      <c r="J936" s="86" t="str">
        <f>[1]RoT!E51</f>
        <v>Nord Est</v>
      </c>
      <c r="K936" s="295">
        <f>[1]RoT!F51</f>
        <v>4.5</v>
      </c>
      <c r="L936" s="88"/>
      <c r="M936" s="245">
        <f>[1]RoT!G51</f>
        <v>118</v>
      </c>
      <c r="N936" s="245">
        <f>[1]RoT!I51</f>
        <v>12.4</v>
      </c>
      <c r="O936" s="89" t="s">
        <v>0</v>
      </c>
      <c r="P936" s="245">
        <f>[1]RoT!L51</f>
        <v>4</v>
      </c>
      <c r="Q936" s="208" t="s">
        <v>0</v>
      </c>
      <c r="R936" s="108">
        <f>SUM(Tableau8[[#This Row],[Indicative
     /PPE]:[Autre]])</f>
        <v>134.4</v>
      </c>
      <c r="S936" s="89" t="s">
        <v>0</v>
      </c>
      <c r="T936" s="89" t="s">
        <v>0</v>
      </c>
      <c r="U936" s="89" t="s">
        <v>0</v>
      </c>
      <c r="V936" s="89" t="s">
        <v>0</v>
      </c>
      <c r="W936" s="89" t="s">
        <v>0</v>
      </c>
      <c r="X936" s="109">
        <f t="shared" si="62"/>
        <v>0</v>
      </c>
      <c r="Y936" s="89" t="s">
        <v>0</v>
      </c>
      <c r="Z936" s="89" t="s">
        <v>0</v>
      </c>
      <c r="AA936" s="89" t="s">
        <v>0</v>
      </c>
      <c r="AB936" s="91" t="s">
        <v>0</v>
      </c>
      <c r="AC936" s="89" t="s">
        <v>0</v>
      </c>
      <c r="AD936" s="89" t="s">
        <v>0</v>
      </c>
      <c r="AE936" s="89" t="s">
        <v>0</v>
      </c>
      <c r="AF936" s="110">
        <f t="shared" si="63"/>
        <v>0</v>
      </c>
      <c r="AG936" s="92"/>
      <c r="AH936" s="111">
        <f>[1]RoT!N51</f>
        <v>615000</v>
      </c>
      <c r="AI936" s="156">
        <v>0</v>
      </c>
      <c r="AJ936" s="156">
        <v>0</v>
      </c>
      <c r="AK936" s="111">
        <f>SUM(Tableau8[[#This Row],[Terrain
(a)]:[Construction
(b)]])</f>
        <v>0</v>
      </c>
      <c r="AL936" s="95"/>
      <c r="AM936" s="258" t="str">
        <f>[1]RoT!O51</f>
        <v>Gashi Qendresa et Elmi</v>
      </c>
      <c r="AN936" s="157" t="str">
        <f>[1]RoT!Q51</f>
        <v xml:space="preserve">Vendu </v>
      </c>
      <c r="AO936" s="97">
        <f>[1]RoT!R51</f>
        <v>42277</v>
      </c>
      <c r="AP936" s="158" t="str">
        <f>[1]RoT!S51</f>
        <v>17</v>
      </c>
      <c r="AQ936" s="212" t="str">
        <f>[1]RoT!T51</f>
        <v>-</v>
      </c>
      <c r="AR936" s="100"/>
      <c r="AS936" s="101"/>
      <c r="AT936" s="102"/>
      <c r="AU936" s="103"/>
      <c r="AV936" s="104"/>
      <c r="AW936" s="105"/>
      <c r="AX936" s="106"/>
      <c r="AY936" s="106"/>
      <c r="AZ936" s="106"/>
      <c r="BA936" s="106"/>
      <c r="BB936" s="103"/>
      <c r="BC936" s="106"/>
      <c r="BD936" s="106"/>
      <c r="BE936" s="106"/>
      <c r="BF936" s="106"/>
      <c r="BG936" s="106"/>
      <c r="BH936" s="106"/>
      <c r="BI936" s="106"/>
    </row>
    <row r="937" spans="1:61" ht="13.5" hidden="1" thickBot="1" x14ac:dyDescent="0.25">
      <c r="A937" s="82"/>
      <c r="B937" s="83"/>
      <c r="C937" s="153" t="str">
        <f t="shared" si="65"/>
        <v>Rouges-Terres 15a</v>
      </c>
      <c r="D937" s="153" t="str">
        <f t="shared" si="65"/>
        <v>Hauterive</v>
      </c>
      <c r="E937" s="85" t="str">
        <f t="shared" si="65"/>
        <v xml:space="preserve">L'Acorus </v>
      </c>
      <c r="F937" s="85" t="str">
        <f>[1]RoT!A52</f>
        <v>0165-12</v>
      </c>
      <c r="G937" s="86" t="str">
        <f>[1]RoT!B52</f>
        <v>2585/N</v>
      </c>
      <c r="H937" s="153" t="str">
        <f>[1]RoT!C52</f>
        <v>Appartement</v>
      </c>
      <c r="I937" s="147" t="str">
        <f>[1]RoT!D52</f>
        <v>2ème</v>
      </c>
      <c r="J937" s="86" t="str">
        <f>[1]RoT!E52</f>
        <v>Nord Ouest</v>
      </c>
      <c r="K937" s="295">
        <f>[1]RoT!F52</f>
        <v>4.5</v>
      </c>
      <c r="L937" s="88"/>
      <c r="M937" s="245">
        <f>[1]RoT!G52</f>
        <v>128</v>
      </c>
      <c r="N937" s="245">
        <f>[1]RoT!I52</f>
        <v>12.4</v>
      </c>
      <c r="O937" s="89" t="s">
        <v>0</v>
      </c>
      <c r="P937" s="245">
        <f>[1]RoT!L52</f>
        <v>4</v>
      </c>
      <c r="Q937" s="208" t="s">
        <v>0</v>
      </c>
      <c r="R937" s="108">
        <f>SUM(Tableau8[[#This Row],[Indicative
     /PPE]:[Autre]])</f>
        <v>144.4</v>
      </c>
      <c r="S937" s="89" t="s">
        <v>0</v>
      </c>
      <c r="T937" s="89" t="s">
        <v>0</v>
      </c>
      <c r="U937" s="89" t="s">
        <v>0</v>
      </c>
      <c r="V937" s="89" t="s">
        <v>0</v>
      </c>
      <c r="W937" s="89" t="s">
        <v>0</v>
      </c>
      <c r="X937" s="109">
        <f t="shared" si="62"/>
        <v>0</v>
      </c>
      <c r="Y937" s="89" t="s">
        <v>0</v>
      </c>
      <c r="Z937" s="89" t="s">
        <v>0</v>
      </c>
      <c r="AA937" s="89" t="s">
        <v>0</v>
      </c>
      <c r="AB937" s="91" t="s">
        <v>0</v>
      </c>
      <c r="AC937" s="89" t="s">
        <v>0</v>
      </c>
      <c r="AD937" s="89" t="s">
        <v>0</v>
      </c>
      <c r="AE937" s="89" t="s">
        <v>0</v>
      </c>
      <c r="AF937" s="110">
        <f t="shared" si="63"/>
        <v>0</v>
      </c>
      <c r="AG937" s="92"/>
      <c r="AH937" s="111">
        <f>[1]RoT!N52</f>
        <v>690000</v>
      </c>
      <c r="AI937" s="156">
        <v>0</v>
      </c>
      <c r="AJ937" s="156">
        <v>0</v>
      </c>
      <c r="AK937" s="111">
        <f>SUM(Tableau8[[#This Row],[Terrain
(a)]:[Construction
(b)]])</f>
        <v>0</v>
      </c>
      <c r="AL937" s="95"/>
      <c r="AM937" s="258" t="str">
        <f>[1]RoT!O52</f>
        <v>Bonvallat Corinne</v>
      </c>
      <c r="AN937" s="157" t="str">
        <f>[1]RoT!Q52</f>
        <v xml:space="preserve">Vendu </v>
      </c>
      <c r="AO937" s="97">
        <f>[1]RoT!R52</f>
        <v>42094</v>
      </c>
      <c r="AP937" s="158" t="str">
        <f>[1]RoT!S52</f>
        <v>18</v>
      </c>
      <c r="AQ937" s="212" t="str">
        <f>[1]RoT!T52</f>
        <v>-</v>
      </c>
      <c r="AR937" s="100"/>
      <c r="AS937" s="101"/>
      <c r="AT937" s="102"/>
      <c r="AU937" s="103"/>
      <c r="AV937" s="104"/>
      <c r="AW937" s="105"/>
      <c r="AX937" s="106"/>
      <c r="AY937" s="106"/>
      <c r="AZ937" s="106"/>
      <c r="BA937" s="106"/>
      <c r="BB937" s="103"/>
      <c r="BC937" s="106"/>
      <c r="BD937" s="106"/>
      <c r="BE937" s="106"/>
      <c r="BF937" s="106"/>
      <c r="BG937" s="106"/>
      <c r="BH937" s="106"/>
      <c r="BI937" s="106"/>
    </row>
    <row r="938" spans="1:61" ht="13.5" hidden="1" thickBot="1" x14ac:dyDescent="0.25">
      <c r="A938" s="82"/>
      <c r="B938" s="83"/>
      <c r="C938" s="153" t="str">
        <f t="shared" si="65"/>
        <v>Rouges-Terres 15a</v>
      </c>
      <c r="D938" s="153" t="str">
        <f t="shared" si="65"/>
        <v>Hauterive</v>
      </c>
      <c r="E938" s="85" t="str">
        <f t="shared" si="65"/>
        <v xml:space="preserve">L'Acorus </v>
      </c>
      <c r="F938" s="85" t="str">
        <f>[1]RoT!A53</f>
        <v>0165-13</v>
      </c>
      <c r="G938" s="86" t="str">
        <f>[1]RoT!B53</f>
        <v>2586/O</v>
      </c>
      <c r="H938" s="153" t="str">
        <f>[1]RoT!C53</f>
        <v>Appartement</v>
      </c>
      <c r="I938" s="147" t="str">
        <f>[1]RoT!D53</f>
        <v>2ème</v>
      </c>
      <c r="J938" s="86" t="str">
        <f>[1]RoT!E53</f>
        <v>Ouest</v>
      </c>
      <c r="K938" s="295">
        <f>[1]RoT!F53</f>
        <v>4.5</v>
      </c>
      <c r="L938" s="88"/>
      <c r="M938" s="245">
        <f>[1]RoT!G53</f>
        <v>117</v>
      </c>
      <c r="N938" s="245">
        <f>[1]RoT!I53</f>
        <v>12.4</v>
      </c>
      <c r="O938" s="89" t="s">
        <v>0</v>
      </c>
      <c r="P938" s="245">
        <f>[1]RoT!L53</f>
        <v>4</v>
      </c>
      <c r="Q938" s="208" t="s">
        <v>0</v>
      </c>
      <c r="R938" s="108">
        <f>SUM(Tableau8[[#This Row],[Indicative
     /PPE]:[Autre]])</f>
        <v>133.4</v>
      </c>
      <c r="S938" s="89" t="s">
        <v>0</v>
      </c>
      <c r="T938" s="89" t="s">
        <v>0</v>
      </c>
      <c r="U938" s="89" t="s">
        <v>0</v>
      </c>
      <c r="V938" s="89" t="s">
        <v>0</v>
      </c>
      <c r="W938" s="89" t="s">
        <v>0</v>
      </c>
      <c r="X938" s="109">
        <f t="shared" si="62"/>
        <v>0</v>
      </c>
      <c r="Y938" s="89" t="s">
        <v>0</v>
      </c>
      <c r="Z938" s="89" t="s">
        <v>0</v>
      </c>
      <c r="AA938" s="89" t="s">
        <v>0</v>
      </c>
      <c r="AB938" s="91" t="s">
        <v>0</v>
      </c>
      <c r="AC938" s="89" t="s">
        <v>0</v>
      </c>
      <c r="AD938" s="89" t="s">
        <v>0</v>
      </c>
      <c r="AE938" s="89" t="s">
        <v>0</v>
      </c>
      <c r="AF938" s="110">
        <f t="shared" si="63"/>
        <v>0</v>
      </c>
      <c r="AG938" s="92"/>
      <c r="AH938" s="111">
        <f>[1]RoT!N53</f>
        <v>640000</v>
      </c>
      <c r="AI938" s="156">
        <v>0</v>
      </c>
      <c r="AJ938" s="156">
        <v>0</v>
      </c>
      <c r="AK938" s="111">
        <f>SUM(Tableau8[[#This Row],[Terrain
(a)]:[Construction
(b)]])</f>
        <v>0</v>
      </c>
      <c r="AL938" s="95"/>
      <c r="AM938" s="258" t="str">
        <f>[1]RoT!O53</f>
        <v>Guercioni Gabriele</v>
      </c>
      <c r="AN938" s="157" t="str">
        <f>[1]RoT!Q53</f>
        <v xml:space="preserve">Vendu </v>
      </c>
      <c r="AO938" s="97">
        <f>[1]RoT!R53</f>
        <v>42185</v>
      </c>
      <c r="AP938" s="158" t="str">
        <f>[1]RoT!S53</f>
        <v>3-8</v>
      </c>
      <c r="AQ938" s="212" t="str">
        <f>[1]RoT!T53</f>
        <v>-</v>
      </c>
      <c r="AR938" s="100"/>
      <c r="AS938" s="101"/>
      <c r="AT938" s="102"/>
      <c r="AU938" s="103"/>
      <c r="AV938" s="104"/>
      <c r="AW938" s="105"/>
      <c r="AX938" s="106"/>
      <c r="AY938" s="106"/>
      <c r="AZ938" s="106"/>
      <c r="BA938" s="106"/>
      <c r="BB938" s="103"/>
      <c r="BC938" s="106"/>
      <c r="BD938" s="106"/>
      <c r="BE938" s="106"/>
      <c r="BF938" s="106"/>
      <c r="BG938" s="106"/>
      <c r="BH938" s="106"/>
      <c r="BI938" s="106"/>
    </row>
    <row r="939" spans="1:61" ht="13.5" hidden="1" thickBot="1" x14ac:dyDescent="0.25">
      <c r="A939" s="82"/>
      <c r="B939" s="83"/>
      <c r="C939" s="153" t="str">
        <f t="shared" si="65"/>
        <v>Rouges-Terres 15a</v>
      </c>
      <c r="D939" s="153" t="str">
        <f t="shared" si="65"/>
        <v>Hauterive</v>
      </c>
      <c r="E939" s="85" t="str">
        <f t="shared" si="65"/>
        <v xml:space="preserve">L'Acorus </v>
      </c>
      <c r="F939" s="85" t="str">
        <f>[1]RoT!A54</f>
        <v>0165-14</v>
      </c>
      <c r="G939" s="86" t="str">
        <f>[1]RoT!B54</f>
        <v>2587/P</v>
      </c>
      <c r="H939" s="153" t="str">
        <f>[1]RoT!C54</f>
        <v>Appartement</v>
      </c>
      <c r="I939" s="147" t="str">
        <f>[1]RoT!D54</f>
        <v>2ème</v>
      </c>
      <c r="J939" s="86" t="str">
        <f>[1]RoT!E54</f>
        <v>Sud</v>
      </c>
      <c r="K939" s="295">
        <f>[1]RoT!F54</f>
        <v>5.5</v>
      </c>
      <c r="L939" s="88"/>
      <c r="M939" s="245">
        <f>[1]RoT!G54</f>
        <v>194</v>
      </c>
      <c r="N939" s="245">
        <f>[1]RoT!I54</f>
        <v>21.15</v>
      </c>
      <c r="O939" s="89" t="s">
        <v>0</v>
      </c>
      <c r="P939" s="245">
        <f>[1]RoT!L54</f>
        <v>13</v>
      </c>
      <c r="Q939" s="208" t="s">
        <v>0</v>
      </c>
      <c r="R939" s="108">
        <f>SUM(Tableau8[[#This Row],[Indicative
     /PPE]:[Autre]])</f>
        <v>228.15</v>
      </c>
      <c r="S939" s="89" t="s">
        <v>0</v>
      </c>
      <c r="T939" s="89" t="s">
        <v>0</v>
      </c>
      <c r="U939" s="89" t="s">
        <v>0</v>
      </c>
      <c r="V939" s="89" t="s">
        <v>0</v>
      </c>
      <c r="W939" s="89" t="s">
        <v>0</v>
      </c>
      <c r="X939" s="109">
        <f t="shared" si="62"/>
        <v>0</v>
      </c>
      <c r="Y939" s="89" t="s">
        <v>0</v>
      </c>
      <c r="Z939" s="89" t="s">
        <v>0</v>
      </c>
      <c r="AA939" s="89" t="s">
        <v>0</v>
      </c>
      <c r="AB939" s="91" t="s">
        <v>0</v>
      </c>
      <c r="AC939" s="89" t="s">
        <v>0</v>
      </c>
      <c r="AD939" s="89" t="s">
        <v>0</v>
      </c>
      <c r="AE939" s="89" t="s">
        <v>0</v>
      </c>
      <c r="AF939" s="110">
        <f t="shared" si="63"/>
        <v>0</v>
      </c>
      <c r="AG939" s="92"/>
      <c r="AH939" s="111">
        <f>[1]RoT!N54</f>
        <v>1070000</v>
      </c>
      <c r="AI939" s="156">
        <v>0</v>
      </c>
      <c r="AJ939" s="156">
        <v>0</v>
      </c>
      <c r="AK939" s="111">
        <f>SUM(Tableau8[[#This Row],[Terrain
(a)]:[Construction
(b)]])</f>
        <v>0</v>
      </c>
      <c r="AL939" s="95"/>
      <c r="AM939" s="258" t="str">
        <f>[1]RoT!O54</f>
        <v>Nouidri Sam et Sahm Nabila</v>
      </c>
      <c r="AN939" s="157" t="str">
        <f>[1]RoT!Q54</f>
        <v>Vendu</v>
      </c>
      <c r="AO939" s="97">
        <f>[1]RoT!R54</f>
        <v>42460</v>
      </c>
      <c r="AP939" s="158" t="str">
        <f>[1]RoT!S54</f>
        <v>19+20</v>
      </c>
      <c r="AQ939" s="212" t="str">
        <f>[1]RoT!T54</f>
        <v>-</v>
      </c>
      <c r="AR939" s="100"/>
      <c r="AS939" s="101"/>
      <c r="AT939" s="102"/>
      <c r="AU939" s="103"/>
      <c r="AV939" s="104"/>
      <c r="AW939" s="105"/>
      <c r="AX939" s="106"/>
      <c r="AY939" s="106"/>
      <c r="AZ939" s="106"/>
      <c r="BA939" s="106"/>
      <c r="BB939" s="103"/>
      <c r="BC939" s="106"/>
      <c r="BD939" s="106"/>
      <c r="BE939" s="106"/>
      <c r="BF939" s="106"/>
      <c r="BG939" s="106"/>
      <c r="BH939" s="106"/>
      <c r="BI939" s="106"/>
    </row>
    <row r="940" spans="1:61" ht="13.5" hidden="1" thickBot="1" x14ac:dyDescent="0.25">
      <c r="A940" s="82"/>
      <c r="B940" s="83"/>
      <c r="C940" s="153" t="str">
        <f t="shared" si="65"/>
        <v>Rouges-Terres 15a</v>
      </c>
      <c r="D940" s="153" t="str">
        <f t="shared" si="65"/>
        <v>Hauterive</v>
      </c>
      <c r="E940" s="85" t="str">
        <f t="shared" si="65"/>
        <v xml:space="preserve">L'Acorus </v>
      </c>
      <c r="F940" s="85" t="str">
        <f>[1]RoT!A55</f>
        <v>0165-15</v>
      </c>
      <c r="G940" s="86" t="str">
        <f>[1]RoT!B55</f>
        <v>2588/Q</v>
      </c>
      <c r="H940" s="153" t="str">
        <f>[1]RoT!C55</f>
        <v>Appartement</v>
      </c>
      <c r="I940" s="147" t="str">
        <f>[1]RoT!D55</f>
        <v>2ème</v>
      </c>
      <c r="J940" s="86" t="str">
        <f>[1]RoT!E55</f>
        <v>Est</v>
      </c>
      <c r="K940" s="295">
        <f>[1]RoT!F55</f>
        <v>4.5</v>
      </c>
      <c r="L940" s="88"/>
      <c r="M940" s="245">
        <f>[1]RoT!G55</f>
        <v>103</v>
      </c>
      <c r="N940" s="245">
        <f>[1]RoT!I55</f>
        <v>12.4</v>
      </c>
      <c r="O940" s="89" t="s">
        <v>0</v>
      </c>
      <c r="P940" s="245">
        <f>[1]RoT!L55</f>
        <v>4</v>
      </c>
      <c r="Q940" s="208" t="s">
        <v>0</v>
      </c>
      <c r="R940" s="108">
        <f>SUM(Tableau8[[#This Row],[Indicative
     /PPE]:[Autre]])</f>
        <v>119.4</v>
      </c>
      <c r="S940" s="89" t="s">
        <v>0</v>
      </c>
      <c r="T940" s="89" t="s">
        <v>0</v>
      </c>
      <c r="U940" s="89" t="s">
        <v>0</v>
      </c>
      <c r="V940" s="89" t="s">
        <v>0</v>
      </c>
      <c r="W940" s="89" t="s">
        <v>0</v>
      </c>
      <c r="X940" s="109">
        <f t="shared" si="62"/>
        <v>0</v>
      </c>
      <c r="Y940" s="89" t="s">
        <v>0</v>
      </c>
      <c r="Z940" s="89" t="s">
        <v>0</v>
      </c>
      <c r="AA940" s="89" t="s">
        <v>0</v>
      </c>
      <c r="AB940" s="91" t="s">
        <v>0</v>
      </c>
      <c r="AC940" s="89" t="s">
        <v>0</v>
      </c>
      <c r="AD940" s="89" t="s">
        <v>0</v>
      </c>
      <c r="AE940" s="89" t="s">
        <v>0</v>
      </c>
      <c r="AF940" s="110">
        <f t="shared" si="63"/>
        <v>0</v>
      </c>
      <c r="AG940" s="92"/>
      <c r="AH940" s="111">
        <f>[1]RoT!N55</f>
        <v>540000</v>
      </c>
      <c r="AI940" s="156">
        <v>0</v>
      </c>
      <c r="AJ940" s="156">
        <v>0</v>
      </c>
      <c r="AK940" s="111">
        <f>SUM(Tableau8[[#This Row],[Terrain
(a)]:[Construction
(b)]])</f>
        <v>0</v>
      </c>
      <c r="AL940" s="95"/>
      <c r="AM940" s="258" t="str">
        <f>[1]RoT!O55</f>
        <v>Fan Hua et Li Hengyu</v>
      </c>
      <c r="AN940" s="157" t="str">
        <f>[1]RoT!Q55</f>
        <v xml:space="preserve">Vendu </v>
      </c>
      <c r="AO940" s="97">
        <f>[1]RoT!R55</f>
        <v>42277</v>
      </c>
      <c r="AP940" s="158" t="str">
        <f>[1]RoT!S55</f>
        <v>21</v>
      </c>
      <c r="AQ940" s="212" t="str">
        <f>[1]RoT!T55</f>
        <v>-</v>
      </c>
      <c r="AR940" s="100"/>
      <c r="AS940" s="101"/>
      <c r="AT940" s="102"/>
      <c r="AU940" s="103"/>
      <c r="AV940" s="104"/>
      <c r="AW940" s="105"/>
      <c r="AX940" s="106"/>
      <c r="AY940" s="106"/>
      <c r="AZ940" s="106"/>
      <c r="BA940" s="106"/>
      <c r="BB940" s="103"/>
      <c r="BC940" s="106"/>
      <c r="BD940" s="106"/>
      <c r="BE940" s="106"/>
      <c r="BF940" s="106"/>
      <c r="BG940" s="106"/>
      <c r="BH940" s="106"/>
      <c r="BI940" s="106"/>
    </row>
    <row r="941" spans="1:61" ht="13.5" hidden="1" thickBot="1" x14ac:dyDescent="0.25">
      <c r="A941" s="82"/>
      <c r="B941" s="83"/>
      <c r="C941" s="153" t="str">
        <f t="shared" si="65"/>
        <v>Rouges-Terres 15a</v>
      </c>
      <c r="D941" s="153" t="str">
        <f t="shared" si="65"/>
        <v>Hauterive</v>
      </c>
      <c r="E941" s="85" t="str">
        <f t="shared" si="65"/>
        <v xml:space="preserve">L'Acorus </v>
      </c>
      <c r="F941" s="85" t="str">
        <f>[1]RoT!A56</f>
        <v>0165-16</v>
      </c>
      <c r="G941" s="86" t="str">
        <f>[1]RoT!B56</f>
        <v>2589/R</v>
      </c>
      <c r="H941" s="153" t="str">
        <f>[1]RoT!C56</f>
        <v>Attique</v>
      </c>
      <c r="I941" s="147" t="str">
        <f>[1]RoT!D56</f>
        <v>Attique</v>
      </c>
      <c r="J941" s="86" t="str">
        <f>[1]RoT!E56</f>
        <v>Ouest</v>
      </c>
      <c r="K941" s="295">
        <f>[1]RoT!F56</f>
        <v>5.5</v>
      </c>
      <c r="L941" s="88"/>
      <c r="M941" s="245">
        <f>[1]RoT!G56</f>
        <v>159</v>
      </c>
      <c r="N941" s="245">
        <f>[1]RoT!I56</f>
        <v>172.35</v>
      </c>
      <c r="O941" s="89" t="s">
        <v>0</v>
      </c>
      <c r="P941" s="245">
        <f>[1]RoT!L56</f>
        <v>13</v>
      </c>
      <c r="Q941" s="208" t="s">
        <v>0</v>
      </c>
      <c r="R941" s="108">
        <f>SUM(Tableau8[[#This Row],[Indicative
     /PPE]:[Autre]])</f>
        <v>344.35</v>
      </c>
      <c r="S941" s="89" t="s">
        <v>0</v>
      </c>
      <c r="T941" s="89" t="s">
        <v>0</v>
      </c>
      <c r="U941" s="89" t="s">
        <v>0</v>
      </c>
      <c r="V941" s="89" t="s">
        <v>0</v>
      </c>
      <c r="W941" s="89" t="s">
        <v>0</v>
      </c>
      <c r="X941" s="109">
        <f t="shared" si="62"/>
        <v>0</v>
      </c>
      <c r="Y941" s="89" t="s">
        <v>0</v>
      </c>
      <c r="Z941" s="89" t="s">
        <v>0</v>
      </c>
      <c r="AA941" s="89" t="s">
        <v>0</v>
      </c>
      <c r="AB941" s="91" t="s">
        <v>0</v>
      </c>
      <c r="AC941" s="89" t="s">
        <v>0</v>
      </c>
      <c r="AD941" s="89" t="s">
        <v>0</v>
      </c>
      <c r="AE941" s="89" t="s">
        <v>0</v>
      </c>
      <c r="AF941" s="110">
        <f t="shared" si="63"/>
        <v>0</v>
      </c>
      <c r="AG941" s="92"/>
      <c r="AH941" s="111">
        <f>[1]RoT!N56</f>
        <v>1165000</v>
      </c>
      <c r="AI941" s="156">
        <v>0</v>
      </c>
      <c r="AJ941" s="156">
        <v>0</v>
      </c>
      <c r="AK941" s="111">
        <f>SUM(Tableau8[[#This Row],[Terrain
(a)]:[Construction
(b)]])</f>
        <v>0</v>
      </c>
      <c r="AL941" s="95"/>
      <c r="AM941" s="258" t="str">
        <f>[1]RoT!O56</f>
        <v>Holzer Philippe et Cheng Ye</v>
      </c>
      <c r="AN941" s="157" t="str">
        <f>[1]RoT!Q56</f>
        <v xml:space="preserve">Vendu </v>
      </c>
      <c r="AO941" s="97">
        <f>[1]RoT!R56</f>
        <v>42124</v>
      </c>
      <c r="AP941" s="158" t="str">
        <f>[1]RoT!S56</f>
        <v>13+14</v>
      </c>
      <c r="AQ941" s="212" t="str">
        <f>[1]RoT!T56</f>
        <v>-</v>
      </c>
      <c r="AR941" s="100"/>
      <c r="AS941" s="101"/>
      <c r="AT941" s="102"/>
      <c r="AU941" s="103"/>
      <c r="AV941" s="104"/>
      <c r="AW941" s="105"/>
      <c r="AX941" s="106"/>
      <c r="AY941" s="106"/>
      <c r="AZ941" s="106"/>
      <c r="BA941" s="106"/>
      <c r="BB941" s="103"/>
      <c r="BC941" s="106"/>
      <c r="BD941" s="106"/>
      <c r="BE941" s="106"/>
      <c r="BF941" s="106"/>
      <c r="BG941" s="106"/>
      <c r="BH941" s="106"/>
      <c r="BI941" s="106"/>
    </row>
    <row r="942" spans="1:61" ht="13.5" hidden="1" thickBot="1" x14ac:dyDescent="0.25">
      <c r="A942" s="82"/>
      <c r="B942" s="83"/>
      <c r="C942" s="153" t="str">
        <f t="shared" si="65"/>
        <v>Rouges-Terres 15a</v>
      </c>
      <c r="D942" s="153" t="str">
        <f t="shared" si="65"/>
        <v>Hauterive</v>
      </c>
      <c r="E942" s="85" t="str">
        <f t="shared" si="65"/>
        <v xml:space="preserve">L'Acorus </v>
      </c>
      <c r="F942" s="85" t="str">
        <f>[1]RoT!A57</f>
        <v>0165-17</v>
      </c>
      <c r="G942" s="86" t="str">
        <f>[1]RoT!B57</f>
        <v>2590/S</v>
      </c>
      <c r="H942" s="153" t="str">
        <f>[1]RoT!C57</f>
        <v>Attique</v>
      </c>
      <c r="I942" s="147" t="str">
        <f>[1]RoT!D57</f>
        <v>Attique</v>
      </c>
      <c r="J942" s="86" t="str">
        <f>[1]RoT!E57</f>
        <v>Est</v>
      </c>
      <c r="K942" s="295">
        <f>[1]RoT!F57</f>
        <v>5.5</v>
      </c>
      <c r="L942" s="88"/>
      <c r="M942" s="245">
        <f>[1]RoT!G57</f>
        <v>143</v>
      </c>
      <c r="N942" s="245">
        <f>[1]RoT!I57</f>
        <v>161.85</v>
      </c>
      <c r="O942" s="110" t="s">
        <v>0</v>
      </c>
      <c r="P942" s="245">
        <f>[1]RoT!L57</f>
        <v>13</v>
      </c>
      <c r="Q942" s="110" t="s">
        <v>0</v>
      </c>
      <c r="R942" s="108">
        <f>SUM(Tableau8[[#This Row],[Indicative
     /PPE]:[Autre]])</f>
        <v>317.85000000000002</v>
      </c>
      <c r="S942" s="89" t="s">
        <v>0</v>
      </c>
      <c r="T942" s="89" t="s">
        <v>0</v>
      </c>
      <c r="U942" s="89" t="s">
        <v>0</v>
      </c>
      <c r="V942" s="89" t="s">
        <v>0</v>
      </c>
      <c r="W942" s="89" t="s">
        <v>0</v>
      </c>
      <c r="X942" s="109">
        <f t="shared" si="62"/>
        <v>0</v>
      </c>
      <c r="Y942" s="89" t="s">
        <v>0</v>
      </c>
      <c r="Z942" s="89" t="s">
        <v>0</v>
      </c>
      <c r="AA942" s="89" t="s">
        <v>0</v>
      </c>
      <c r="AB942" s="91" t="s">
        <v>0</v>
      </c>
      <c r="AC942" s="89" t="s">
        <v>0</v>
      </c>
      <c r="AD942" s="89" t="s">
        <v>0</v>
      </c>
      <c r="AE942" s="89" t="s">
        <v>0</v>
      </c>
      <c r="AF942" s="110">
        <f t="shared" si="63"/>
        <v>0</v>
      </c>
      <c r="AG942" s="92"/>
      <c r="AH942" s="111">
        <f>[1]RoT!N57</f>
        <v>1000000</v>
      </c>
      <c r="AI942" s="156">
        <v>0</v>
      </c>
      <c r="AJ942" s="156">
        <v>0</v>
      </c>
      <c r="AK942" s="111">
        <f>SUM(Tableau8[[#This Row],[Terrain
(a)]:[Construction
(b)]])</f>
        <v>0</v>
      </c>
      <c r="AL942" s="95"/>
      <c r="AM942" s="258" t="str">
        <f>[1]RoT!O57</f>
        <v>Checola Bertino et Andrea</v>
      </c>
      <c r="AN942" s="157" t="str">
        <f>[1]RoT!Q57</f>
        <v xml:space="preserve">Vendu </v>
      </c>
      <c r="AO942" s="97">
        <f>[1]RoT!R57</f>
        <v>42307</v>
      </c>
      <c r="AP942" s="158" t="str">
        <f>[1]RoT!S57</f>
        <v>23-24</v>
      </c>
      <c r="AQ942" s="212" t="str">
        <f>[1]RoT!T57</f>
        <v>-</v>
      </c>
      <c r="AR942" s="100"/>
      <c r="AS942" s="101"/>
      <c r="AT942" s="102"/>
      <c r="AU942" s="103"/>
      <c r="AV942" s="104"/>
      <c r="AW942" s="105"/>
      <c r="AX942" s="106"/>
      <c r="AY942" s="106"/>
      <c r="AZ942" s="106"/>
      <c r="BA942" s="106"/>
      <c r="BB942" s="103"/>
      <c r="BC942" s="106"/>
      <c r="BD942" s="106"/>
      <c r="BE942" s="106"/>
      <c r="BF942" s="106"/>
      <c r="BG942" s="106"/>
      <c r="BH942" s="106"/>
      <c r="BI942" s="106"/>
    </row>
    <row r="943" spans="1:61" ht="13.5" hidden="1" thickBot="1" x14ac:dyDescent="0.25">
      <c r="A943" s="82"/>
      <c r="B943" s="83"/>
      <c r="C943" s="153" t="str">
        <f t="shared" si="65"/>
        <v>Rouges-Terres 15a</v>
      </c>
      <c r="D943" s="153" t="str">
        <f t="shared" si="65"/>
        <v>Hauterive</v>
      </c>
      <c r="E943" s="85" t="str">
        <f t="shared" si="65"/>
        <v xml:space="preserve">L'Acorus </v>
      </c>
      <c r="F943" s="85" t="str">
        <f>[1]RoT!A58</f>
        <v>0165-18</v>
      </c>
      <c r="G943" s="86" t="str">
        <f>[1]RoT!B58</f>
        <v>C2591&amp;C2596</v>
      </c>
      <c r="H943" s="153" t="str">
        <f>[1]RoT!C58</f>
        <v>Place de parc intérieure double</v>
      </c>
      <c r="I943" s="147" t="str">
        <f>[1]RoT!D58</f>
        <v>Sous-sol</v>
      </c>
      <c r="J943" s="86" t="str">
        <f>[1]RoT!E58</f>
        <v>1-6</v>
      </c>
      <c r="K943" s="295" t="str">
        <f>[1]RoT!F58</f>
        <v>-</v>
      </c>
      <c r="L943" s="88"/>
      <c r="M943" s="89" t="s">
        <v>0</v>
      </c>
      <c r="N943" s="89" t="s">
        <v>0</v>
      </c>
      <c r="O943" s="89" t="s">
        <v>0</v>
      </c>
      <c r="P943" s="89" t="s">
        <v>0</v>
      </c>
      <c r="Q943" s="89" t="s">
        <v>0</v>
      </c>
      <c r="R943" s="108">
        <f>SUM(Tableau8[[#This Row],[Indicative
     /PPE]:[Autre]])</f>
        <v>0</v>
      </c>
      <c r="S943" s="89" t="s">
        <v>0</v>
      </c>
      <c r="T943" s="89" t="s">
        <v>0</v>
      </c>
      <c r="U943" s="89" t="s">
        <v>0</v>
      </c>
      <c r="V943" s="89" t="s">
        <v>0</v>
      </c>
      <c r="W943" s="89" t="s">
        <v>0</v>
      </c>
      <c r="X943" s="109">
        <f t="shared" si="62"/>
        <v>0</v>
      </c>
      <c r="Y943" s="89" t="s">
        <v>0</v>
      </c>
      <c r="Z943" s="89" t="s">
        <v>0</v>
      </c>
      <c r="AA943" s="89" t="s">
        <v>0</v>
      </c>
      <c r="AB943" s="91" t="s">
        <v>0</v>
      </c>
      <c r="AC943" s="89" t="s">
        <v>0</v>
      </c>
      <c r="AD943" s="89" t="s">
        <v>0</v>
      </c>
      <c r="AE943" s="89" t="s">
        <v>0</v>
      </c>
      <c r="AF943" s="110">
        <f t="shared" si="63"/>
        <v>0</v>
      </c>
      <c r="AG943" s="92"/>
      <c r="AH943" s="111">
        <f>[1]RoT!N58</f>
        <v>54000</v>
      </c>
      <c r="AI943" s="156">
        <v>0</v>
      </c>
      <c r="AJ943" s="156">
        <v>0</v>
      </c>
      <c r="AK943" s="111">
        <f>SUM(Tableau8[[#This Row],[Terrain
(a)]:[Construction
(b)]])</f>
        <v>0</v>
      </c>
      <c r="AL943" s="95"/>
      <c r="AM943" s="258" t="str">
        <f>[1]RoT!O58</f>
        <v>Di Paola Maria et Fernando</v>
      </c>
      <c r="AN943" s="157" t="str">
        <f>[1]RoT!Q58</f>
        <v xml:space="preserve">Vendu </v>
      </c>
      <c r="AO943" s="97">
        <f>[1]RoT!R58</f>
        <v>42146</v>
      </c>
      <c r="AP943" s="158" t="str">
        <f>[1]RoT!S58</f>
        <v>-</v>
      </c>
      <c r="AQ943" s="212" t="str">
        <f>[1]RoT!T58</f>
        <v>-</v>
      </c>
      <c r="AR943" s="100"/>
      <c r="AS943" s="101"/>
      <c r="AT943" s="102"/>
      <c r="AU943" s="103"/>
      <c r="AV943" s="104"/>
      <c r="AW943" s="105"/>
      <c r="AX943" s="106"/>
      <c r="AY943" s="106"/>
      <c r="AZ943" s="106"/>
      <c r="BA943" s="106"/>
      <c r="BB943" s="103"/>
      <c r="BC943" s="106"/>
      <c r="BD943" s="106"/>
      <c r="BE943" s="106"/>
      <c r="BF943" s="106"/>
      <c r="BG943" s="106"/>
      <c r="BH943" s="106"/>
      <c r="BI943" s="106"/>
    </row>
    <row r="944" spans="1:61" ht="13.5" hidden="1" thickBot="1" x14ac:dyDescent="0.25">
      <c r="A944" s="82"/>
      <c r="B944" s="83"/>
      <c r="C944" s="153" t="str">
        <f t="shared" ref="C944:E959" si="66">C943</f>
        <v>Rouges-Terres 15a</v>
      </c>
      <c r="D944" s="153" t="str">
        <f t="shared" si="66"/>
        <v>Hauterive</v>
      </c>
      <c r="E944" s="85" t="str">
        <f t="shared" si="66"/>
        <v xml:space="preserve">L'Acorus </v>
      </c>
      <c r="F944" s="85" t="str">
        <f>[1]RoT!A59</f>
        <v>0165-19</v>
      </c>
      <c r="G944" s="86" t="str">
        <f>[1]RoT!B59</f>
        <v>C2592&amp;C2597</v>
      </c>
      <c r="H944" s="153" t="str">
        <f>[1]RoT!C59</f>
        <v>Place de parc intérieure double</v>
      </c>
      <c r="I944" s="147" t="str">
        <f>[1]RoT!D59</f>
        <v>Sous-sol</v>
      </c>
      <c r="J944" s="86" t="str">
        <f>[1]RoT!E59</f>
        <v>2-7</v>
      </c>
      <c r="K944" s="295" t="str">
        <f>[1]RoT!F59</f>
        <v>-</v>
      </c>
      <c r="L944" s="88"/>
      <c r="M944" s="89" t="s">
        <v>0</v>
      </c>
      <c r="N944" s="89" t="s">
        <v>0</v>
      </c>
      <c r="O944" s="89" t="s">
        <v>0</v>
      </c>
      <c r="P944" s="89" t="s">
        <v>0</v>
      </c>
      <c r="Q944" s="89" t="s">
        <v>0</v>
      </c>
      <c r="R944" s="108">
        <f>SUM(Tableau8[[#This Row],[Indicative
     /PPE]:[Autre]])</f>
        <v>0</v>
      </c>
      <c r="S944" s="89" t="s">
        <v>0</v>
      </c>
      <c r="T944" s="89" t="s">
        <v>0</v>
      </c>
      <c r="U944" s="89" t="s">
        <v>0</v>
      </c>
      <c r="V944" s="89" t="s">
        <v>0</v>
      </c>
      <c r="W944" s="89" t="s">
        <v>0</v>
      </c>
      <c r="X944" s="109">
        <f t="shared" si="62"/>
        <v>0</v>
      </c>
      <c r="Y944" s="89" t="s">
        <v>0</v>
      </c>
      <c r="Z944" s="89" t="s">
        <v>0</v>
      </c>
      <c r="AA944" s="89" t="s">
        <v>0</v>
      </c>
      <c r="AB944" s="91" t="s">
        <v>0</v>
      </c>
      <c r="AC944" s="89" t="s">
        <v>0</v>
      </c>
      <c r="AD944" s="89" t="s">
        <v>0</v>
      </c>
      <c r="AE944" s="89" t="s">
        <v>0</v>
      </c>
      <c r="AF944" s="110">
        <f t="shared" si="63"/>
        <v>0</v>
      </c>
      <c r="AG944" s="92"/>
      <c r="AH944" s="111">
        <f>[1]RoT!N59</f>
        <v>54000</v>
      </c>
      <c r="AI944" s="156">
        <v>0</v>
      </c>
      <c r="AJ944" s="156">
        <v>0</v>
      </c>
      <c r="AK944" s="111">
        <f>SUM(Tableau8[[#This Row],[Terrain
(a)]:[Construction
(b)]])</f>
        <v>0</v>
      </c>
      <c r="AL944" s="95"/>
      <c r="AM944" s="258" t="str">
        <f>[1]RoT!O59</f>
        <v>Fischer Bernard</v>
      </c>
      <c r="AN944" s="157" t="str">
        <f>[1]RoT!Q59</f>
        <v>Vendu</v>
      </c>
      <c r="AO944" s="97">
        <f>[1]RoT!R59</f>
        <v>42823</v>
      </c>
      <c r="AP944" s="158" t="str">
        <f>[1]RoT!S59</f>
        <v>-</v>
      </c>
      <c r="AQ944" s="212" t="str">
        <f>[1]RoT!T59</f>
        <v>EJ prévisionnelle: aujourd'hui + 15 mois !</v>
      </c>
      <c r="AR944" s="100"/>
      <c r="AS944" s="101"/>
      <c r="AT944" s="102"/>
      <c r="AU944" s="103"/>
      <c r="AV944" s="104"/>
      <c r="AW944" s="105"/>
      <c r="AX944" s="106"/>
      <c r="AY944" s="106"/>
      <c r="AZ944" s="106"/>
      <c r="BA944" s="106"/>
      <c r="BB944" s="103"/>
      <c r="BC944" s="106"/>
      <c r="BD944" s="106"/>
      <c r="BE944" s="106"/>
      <c r="BF944" s="106"/>
      <c r="BG944" s="106"/>
      <c r="BH944" s="106"/>
      <c r="BI944" s="106"/>
    </row>
    <row r="945" spans="1:61" ht="13.5" hidden="1" thickBot="1" x14ac:dyDescent="0.25">
      <c r="A945" s="82"/>
      <c r="B945" s="83"/>
      <c r="C945" s="153" t="str">
        <f t="shared" si="66"/>
        <v>Rouges-Terres 15a</v>
      </c>
      <c r="D945" s="153" t="str">
        <f t="shared" si="66"/>
        <v>Hauterive</v>
      </c>
      <c r="E945" s="85" t="str">
        <f t="shared" si="66"/>
        <v xml:space="preserve">L'Acorus </v>
      </c>
      <c r="F945" s="85" t="str">
        <f>[1]RoT!A60</f>
        <v>0165-20</v>
      </c>
      <c r="G945" s="86" t="str">
        <f>[1]RoT!B60</f>
        <v>C2593&amp;C2598</v>
      </c>
      <c r="H945" s="153" t="str">
        <f>[1]RoT!C60</f>
        <v>Place de parc intérieure double</v>
      </c>
      <c r="I945" s="147" t="str">
        <f>[1]RoT!D60</f>
        <v>Sous-sol</v>
      </c>
      <c r="J945" s="86" t="str">
        <f>[1]RoT!E60</f>
        <v>3-8</v>
      </c>
      <c r="K945" s="295" t="str">
        <f>[1]RoT!F60</f>
        <v>-</v>
      </c>
      <c r="L945" s="88"/>
      <c r="M945" s="89" t="s">
        <v>0</v>
      </c>
      <c r="N945" s="89" t="s">
        <v>0</v>
      </c>
      <c r="O945" s="89" t="s">
        <v>0</v>
      </c>
      <c r="P945" s="89" t="s">
        <v>0</v>
      </c>
      <c r="Q945" s="89" t="s">
        <v>0</v>
      </c>
      <c r="R945" s="108">
        <f>SUM(Tableau8[[#This Row],[Indicative
     /PPE]:[Autre]])</f>
        <v>0</v>
      </c>
      <c r="S945" s="89" t="s">
        <v>0</v>
      </c>
      <c r="T945" s="89" t="s">
        <v>0</v>
      </c>
      <c r="U945" s="89" t="s">
        <v>0</v>
      </c>
      <c r="V945" s="89" t="s">
        <v>0</v>
      </c>
      <c r="W945" s="89" t="s">
        <v>0</v>
      </c>
      <c r="X945" s="109">
        <f t="shared" si="62"/>
        <v>0</v>
      </c>
      <c r="Y945" s="89" t="s">
        <v>0</v>
      </c>
      <c r="Z945" s="89" t="s">
        <v>0</v>
      </c>
      <c r="AA945" s="89" t="s">
        <v>0</v>
      </c>
      <c r="AB945" s="91" t="s">
        <v>0</v>
      </c>
      <c r="AC945" s="89" t="s">
        <v>0</v>
      </c>
      <c r="AD945" s="89" t="s">
        <v>0</v>
      </c>
      <c r="AE945" s="89" t="s">
        <v>0</v>
      </c>
      <c r="AF945" s="110">
        <f t="shared" si="63"/>
        <v>0</v>
      </c>
      <c r="AG945" s="92"/>
      <c r="AH945" s="111">
        <f>[1]RoT!N60</f>
        <v>54000</v>
      </c>
      <c r="AI945" s="156">
        <v>0</v>
      </c>
      <c r="AJ945" s="156">
        <v>0</v>
      </c>
      <c r="AK945" s="111">
        <f>SUM(Tableau8[[#This Row],[Terrain
(a)]:[Construction
(b)]])</f>
        <v>0</v>
      </c>
      <c r="AL945" s="95"/>
      <c r="AM945" s="258" t="str">
        <f>[1]RoT!O60</f>
        <v>Guercioni Gabriele</v>
      </c>
      <c r="AN945" s="157" t="str">
        <f>[1]RoT!Q60</f>
        <v xml:space="preserve">Vendu </v>
      </c>
      <c r="AO945" s="97">
        <f>[1]RoT!R60</f>
        <v>42185</v>
      </c>
      <c r="AP945" s="158" t="str">
        <f>[1]RoT!S60</f>
        <v>-</v>
      </c>
      <c r="AQ945" s="212" t="str">
        <f>[1]RoT!T60</f>
        <v>-</v>
      </c>
      <c r="AR945" s="100"/>
      <c r="AS945" s="101"/>
      <c r="AT945" s="102"/>
      <c r="AU945" s="103"/>
      <c r="AV945" s="104"/>
      <c r="AW945" s="105"/>
      <c r="AX945" s="106"/>
      <c r="AY945" s="106"/>
      <c r="AZ945" s="106"/>
      <c r="BA945" s="106"/>
      <c r="BB945" s="103"/>
      <c r="BC945" s="106"/>
      <c r="BD945" s="106"/>
      <c r="BE945" s="106"/>
      <c r="BF945" s="106"/>
      <c r="BG945" s="106"/>
      <c r="BH945" s="106"/>
      <c r="BI945" s="106"/>
    </row>
    <row r="946" spans="1:61" ht="13.5" hidden="1" thickBot="1" x14ac:dyDescent="0.25">
      <c r="A946" s="82"/>
      <c r="B946" s="83"/>
      <c r="C946" s="153" t="str">
        <f t="shared" si="66"/>
        <v>Rouges-Terres 15a</v>
      </c>
      <c r="D946" s="153" t="str">
        <f t="shared" si="66"/>
        <v>Hauterive</v>
      </c>
      <c r="E946" s="85" t="str">
        <f t="shared" si="66"/>
        <v xml:space="preserve">L'Acorus </v>
      </c>
      <c r="F946" s="85" t="str">
        <f>[1]RoT!A61</f>
        <v>0165-21</v>
      </c>
      <c r="G946" s="86" t="str">
        <f>[1]RoT!B61</f>
        <v>C2594</v>
      </c>
      <c r="H946" s="153" t="str">
        <f>[1]RoT!C61</f>
        <v>Place de parc intérieure simple</v>
      </c>
      <c r="I946" s="147" t="str">
        <f>[1]RoT!D61</f>
        <v>Sous-sol</v>
      </c>
      <c r="J946" s="86">
        <f>[1]RoT!E61</f>
        <v>4</v>
      </c>
      <c r="K946" s="295" t="str">
        <f>[1]RoT!F61</f>
        <v>-</v>
      </c>
      <c r="L946" s="88"/>
      <c r="M946" s="89" t="s">
        <v>0</v>
      </c>
      <c r="N946" s="89" t="s">
        <v>0</v>
      </c>
      <c r="O946" s="89" t="s">
        <v>0</v>
      </c>
      <c r="P946" s="89" t="s">
        <v>0</v>
      </c>
      <c r="Q946" s="89" t="s">
        <v>0</v>
      </c>
      <c r="R946" s="108">
        <f>SUM(Tableau8[[#This Row],[Indicative
     /PPE]:[Autre]])</f>
        <v>0</v>
      </c>
      <c r="S946" s="89" t="s">
        <v>0</v>
      </c>
      <c r="T946" s="89" t="s">
        <v>0</v>
      </c>
      <c r="U946" s="89" t="s">
        <v>0</v>
      </c>
      <c r="V946" s="89" t="s">
        <v>0</v>
      </c>
      <c r="W946" s="89" t="s">
        <v>0</v>
      </c>
      <c r="X946" s="109">
        <f t="shared" si="62"/>
        <v>0</v>
      </c>
      <c r="Y946" s="89" t="s">
        <v>0</v>
      </c>
      <c r="Z946" s="89" t="s">
        <v>0</v>
      </c>
      <c r="AA946" s="89" t="s">
        <v>0</v>
      </c>
      <c r="AB946" s="91" t="s">
        <v>0</v>
      </c>
      <c r="AC946" s="89" t="s">
        <v>0</v>
      </c>
      <c r="AD946" s="89" t="s">
        <v>0</v>
      </c>
      <c r="AE946" s="89" t="s">
        <v>0</v>
      </c>
      <c r="AF946" s="110">
        <f t="shared" si="63"/>
        <v>0</v>
      </c>
      <c r="AG946" s="92"/>
      <c r="AH946" s="111">
        <f>[1]RoT!N61</f>
        <v>34000</v>
      </c>
      <c r="AI946" s="156">
        <v>0</v>
      </c>
      <c r="AJ946" s="156">
        <v>0</v>
      </c>
      <c r="AK946" s="111">
        <f>SUM(Tableau8[[#This Row],[Terrain
(a)]:[Construction
(b)]])</f>
        <v>0</v>
      </c>
      <c r="AL946" s="95"/>
      <c r="AM946" s="258" t="str">
        <f>[1]RoT!O61</f>
        <v>Rodriguez Raquel et Placi Diego</v>
      </c>
      <c r="AN946" s="157" t="str">
        <f>[1]RoT!Q61</f>
        <v xml:space="preserve">Vendu </v>
      </c>
      <c r="AO946" s="97">
        <f>[1]RoT!R61</f>
        <v>42094</v>
      </c>
      <c r="AP946" s="158" t="str">
        <f>[1]RoT!S61</f>
        <v>-</v>
      </c>
      <c r="AQ946" s="212" t="str">
        <f>[1]RoT!T61</f>
        <v>-</v>
      </c>
      <c r="AR946" s="100"/>
      <c r="AS946" s="101"/>
      <c r="AT946" s="102"/>
      <c r="AU946" s="103"/>
      <c r="AV946" s="104"/>
      <c r="AW946" s="105"/>
      <c r="AX946" s="106"/>
      <c r="AY946" s="106"/>
      <c r="AZ946" s="106"/>
      <c r="BA946" s="106"/>
      <c r="BB946" s="103"/>
      <c r="BC946" s="106"/>
      <c r="BD946" s="106"/>
      <c r="BE946" s="106"/>
      <c r="BF946" s="106"/>
      <c r="BG946" s="106"/>
      <c r="BH946" s="106"/>
      <c r="BI946" s="106"/>
    </row>
    <row r="947" spans="1:61" ht="13.5" hidden="1" thickBot="1" x14ac:dyDescent="0.25">
      <c r="A947" s="82"/>
      <c r="B947" s="83"/>
      <c r="C947" s="153" t="str">
        <f t="shared" si="66"/>
        <v>Rouges-Terres 15a</v>
      </c>
      <c r="D947" s="153" t="str">
        <f t="shared" si="66"/>
        <v>Hauterive</v>
      </c>
      <c r="E947" s="85" t="str">
        <f t="shared" si="66"/>
        <v xml:space="preserve">L'Acorus </v>
      </c>
      <c r="F947" s="85" t="str">
        <f>[1]RoT!A62</f>
        <v>0165-22</v>
      </c>
      <c r="G947" s="86" t="str">
        <f>[1]RoT!B62</f>
        <v>C2595</v>
      </c>
      <c r="H947" s="153" t="str">
        <f>[1]RoT!C62</f>
        <v>Place de parc intérieure simple</v>
      </c>
      <c r="I947" s="147" t="str">
        <f>[1]RoT!D62</f>
        <v>Sous-sol</v>
      </c>
      <c r="J947" s="86">
        <f>[1]RoT!E62</f>
        <v>5</v>
      </c>
      <c r="K947" s="295" t="str">
        <f>[1]RoT!F62</f>
        <v>-</v>
      </c>
      <c r="L947" s="88"/>
      <c r="M947" s="89" t="s">
        <v>0</v>
      </c>
      <c r="N947" s="89" t="s">
        <v>0</v>
      </c>
      <c r="O947" s="89" t="s">
        <v>0</v>
      </c>
      <c r="P947" s="89" t="s">
        <v>0</v>
      </c>
      <c r="Q947" s="89" t="s">
        <v>0</v>
      </c>
      <c r="R947" s="108">
        <f>SUM(Tableau8[[#This Row],[Indicative
     /PPE]:[Autre]])</f>
        <v>0</v>
      </c>
      <c r="S947" s="89" t="s">
        <v>0</v>
      </c>
      <c r="T947" s="89" t="s">
        <v>0</v>
      </c>
      <c r="U947" s="89" t="s">
        <v>0</v>
      </c>
      <c r="V947" s="89" t="s">
        <v>0</v>
      </c>
      <c r="W947" s="89" t="s">
        <v>0</v>
      </c>
      <c r="X947" s="109">
        <f t="shared" si="62"/>
        <v>0</v>
      </c>
      <c r="Y947" s="89" t="s">
        <v>0</v>
      </c>
      <c r="Z947" s="89" t="s">
        <v>0</v>
      </c>
      <c r="AA947" s="89" t="s">
        <v>0</v>
      </c>
      <c r="AB947" s="91" t="s">
        <v>0</v>
      </c>
      <c r="AC947" s="89" t="s">
        <v>0</v>
      </c>
      <c r="AD947" s="89" t="s">
        <v>0</v>
      </c>
      <c r="AE947" s="89" t="s">
        <v>0</v>
      </c>
      <c r="AF947" s="110">
        <f t="shared" si="63"/>
        <v>0</v>
      </c>
      <c r="AG947" s="92"/>
      <c r="AH947" s="111">
        <f>[1]RoT!N62</f>
        <v>30000</v>
      </c>
      <c r="AI947" s="156">
        <v>0</v>
      </c>
      <c r="AJ947" s="156">
        <v>0</v>
      </c>
      <c r="AK947" s="111">
        <f>SUM(Tableau8[[#This Row],[Terrain
(a)]:[Construction
(b)]])</f>
        <v>0</v>
      </c>
      <c r="AL947" s="95"/>
      <c r="AM947" s="258" t="str">
        <f>[1]RoT!O62</f>
        <v>Niklaus Caroline</v>
      </c>
      <c r="AN947" s="157" t="str">
        <f>[1]RoT!Q62</f>
        <v xml:space="preserve">Vendu </v>
      </c>
      <c r="AO947" s="97">
        <f>[1]RoT!R62</f>
        <v>42185</v>
      </c>
      <c r="AP947" s="158" t="str">
        <f>[1]RoT!S62</f>
        <v>-</v>
      </c>
      <c r="AQ947" s="212" t="str">
        <f>[1]RoT!T62</f>
        <v>-</v>
      </c>
      <c r="AR947" s="100"/>
      <c r="AS947" s="101"/>
      <c r="AT947" s="102"/>
      <c r="AU947" s="103"/>
      <c r="AV947" s="104"/>
      <c r="AW947" s="105"/>
      <c r="AX947" s="106"/>
      <c r="AY947" s="106"/>
      <c r="AZ947" s="106"/>
      <c r="BA947" s="106"/>
      <c r="BB947" s="103"/>
      <c r="BC947" s="106"/>
      <c r="BD947" s="106"/>
      <c r="BE947" s="106"/>
      <c r="BF947" s="106"/>
      <c r="BG947" s="106"/>
      <c r="BH947" s="106"/>
      <c r="BI947" s="106"/>
    </row>
    <row r="948" spans="1:61" ht="13.5" hidden="1" thickBot="1" x14ac:dyDescent="0.25">
      <c r="A948" s="82"/>
      <c r="B948" s="83"/>
      <c r="C948" s="153" t="str">
        <f t="shared" si="66"/>
        <v>Rouges-Terres 15a</v>
      </c>
      <c r="D948" s="153" t="str">
        <f t="shared" si="66"/>
        <v>Hauterive</v>
      </c>
      <c r="E948" s="85" t="str">
        <f t="shared" si="66"/>
        <v xml:space="preserve">L'Acorus </v>
      </c>
      <c r="F948" s="85" t="str">
        <f>[1]RoT!A63</f>
        <v>0165-23</v>
      </c>
      <c r="G948" s="86" t="str">
        <f>[1]RoT!B63</f>
        <v>C2599</v>
      </c>
      <c r="H948" s="153" t="str">
        <f>[1]RoT!C63</f>
        <v>Place de parc intérieure simple</v>
      </c>
      <c r="I948" s="147" t="str">
        <f>[1]RoT!D63</f>
        <v>Sous-sol</v>
      </c>
      <c r="J948" s="86">
        <f>[1]RoT!E63</f>
        <v>9</v>
      </c>
      <c r="K948" s="295" t="str">
        <f>[1]RoT!F63</f>
        <v>-</v>
      </c>
      <c r="L948" s="88"/>
      <c r="M948" s="89" t="s">
        <v>0</v>
      </c>
      <c r="N948" s="89" t="s">
        <v>0</v>
      </c>
      <c r="O948" s="89" t="s">
        <v>0</v>
      </c>
      <c r="P948" s="89" t="s">
        <v>0</v>
      </c>
      <c r="Q948" s="89" t="s">
        <v>0</v>
      </c>
      <c r="R948" s="108">
        <f>SUM(Tableau8[[#This Row],[Indicative
     /PPE]:[Autre]])</f>
        <v>0</v>
      </c>
      <c r="S948" s="89" t="s">
        <v>0</v>
      </c>
      <c r="T948" s="89" t="s">
        <v>0</v>
      </c>
      <c r="U948" s="89" t="s">
        <v>0</v>
      </c>
      <c r="V948" s="89" t="s">
        <v>0</v>
      </c>
      <c r="W948" s="89" t="s">
        <v>0</v>
      </c>
      <c r="X948" s="109">
        <f t="shared" si="62"/>
        <v>0</v>
      </c>
      <c r="Y948" s="89" t="s">
        <v>0</v>
      </c>
      <c r="Z948" s="89" t="s">
        <v>0</v>
      </c>
      <c r="AA948" s="89" t="s">
        <v>0</v>
      </c>
      <c r="AB948" s="91" t="s">
        <v>0</v>
      </c>
      <c r="AC948" s="89" t="s">
        <v>0</v>
      </c>
      <c r="AD948" s="89" t="s">
        <v>0</v>
      </c>
      <c r="AE948" s="89" t="s">
        <v>0</v>
      </c>
      <c r="AF948" s="110">
        <f t="shared" si="63"/>
        <v>0</v>
      </c>
      <c r="AG948" s="92"/>
      <c r="AH948" s="111">
        <f>[1]RoT!N63</f>
        <v>32000</v>
      </c>
      <c r="AI948" s="156">
        <v>0</v>
      </c>
      <c r="AJ948" s="156">
        <v>0</v>
      </c>
      <c r="AK948" s="111">
        <f>SUM(Tableau8[[#This Row],[Terrain
(a)]:[Construction
(b)]])</f>
        <v>0</v>
      </c>
      <c r="AL948" s="95"/>
      <c r="AM948" s="258" t="str">
        <f>[1]RoT!O63</f>
        <v>Marques Di Palma Marisa et Di Palma Mauro</v>
      </c>
      <c r="AN948" s="157" t="str">
        <f>[1]RoT!Q63</f>
        <v xml:space="preserve">Vendu </v>
      </c>
      <c r="AO948" s="97">
        <f>[1]RoT!R63</f>
        <v>42185</v>
      </c>
      <c r="AP948" s="158" t="str">
        <f>[1]RoT!S63</f>
        <v>-</v>
      </c>
      <c r="AQ948" s="212" t="str">
        <f>[1]RoT!T63</f>
        <v>-</v>
      </c>
      <c r="AR948" s="100"/>
      <c r="AS948" s="101"/>
      <c r="AT948" s="102"/>
      <c r="AU948" s="103"/>
      <c r="AV948" s="104"/>
      <c r="AW948" s="105"/>
      <c r="AX948" s="106"/>
      <c r="AY948" s="106"/>
      <c r="AZ948" s="106"/>
      <c r="BA948" s="106"/>
      <c r="BB948" s="103"/>
      <c r="BC948" s="106"/>
      <c r="BD948" s="106"/>
      <c r="BE948" s="106"/>
      <c r="BF948" s="106"/>
      <c r="BG948" s="106"/>
      <c r="BH948" s="106"/>
      <c r="BI948" s="106"/>
    </row>
    <row r="949" spans="1:61" ht="13.5" hidden="1" thickBot="1" x14ac:dyDescent="0.25">
      <c r="A949" s="82"/>
      <c r="B949" s="83"/>
      <c r="C949" s="153" t="str">
        <f t="shared" si="66"/>
        <v>Rouges-Terres 15a</v>
      </c>
      <c r="D949" s="153" t="str">
        <f t="shared" si="66"/>
        <v>Hauterive</v>
      </c>
      <c r="E949" s="85" t="str">
        <f t="shared" si="66"/>
        <v xml:space="preserve">L'Acorus </v>
      </c>
      <c r="F949" s="85" t="str">
        <f>[1]RoT!A64</f>
        <v>0165-24</v>
      </c>
      <c r="G949" s="86" t="str">
        <f>[1]RoT!B64</f>
        <v>C2600</v>
      </c>
      <c r="H949" s="153" t="str">
        <f>[1]RoT!C64</f>
        <v>Place de parc intérieure simple</v>
      </c>
      <c r="I949" s="147" t="str">
        <f>[1]RoT!D64</f>
        <v>Sous-sol</v>
      </c>
      <c r="J949" s="86">
        <f>[1]RoT!E64</f>
        <v>10</v>
      </c>
      <c r="K949" s="295" t="str">
        <f>[1]RoT!F64</f>
        <v>-</v>
      </c>
      <c r="L949" s="88"/>
      <c r="M949" s="89" t="s">
        <v>0</v>
      </c>
      <c r="N949" s="89" t="s">
        <v>0</v>
      </c>
      <c r="O949" s="89" t="s">
        <v>0</v>
      </c>
      <c r="P949" s="89" t="s">
        <v>0</v>
      </c>
      <c r="Q949" s="89" t="s">
        <v>0</v>
      </c>
      <c r="R949" s="108">
        <f>SUM(Tableau8[[#This Row],[Indicative
     /PPE]:[Autre]])</f>
        <v>0</v>
      </c>
      <c r="S949" s="89" t="s">
        <v>0</v>
      </c>
      <c r="T949" s="89" t="s">
        <v>0</v>
      </c>
      <c r="U949" s="89" t="s">
        <v>0</v>
      </c>
      <c r="V949" s="89" t="s">
        <v>0</v>
      </c>
      <c r="W949" s="89" t="s">
        <v>0</v>
      </c>
      <c r="X949" s="109">
        <f t="shared" si="62"/>
        <v>0</v>
      </c>
      <c r="Y949" s="89" t="s">
        <v>0</v>
      </c>
      <c r="Z949" s="89" t="s">
        <v>0</v>
      </c>
      <c r="AA949" s="89" t="s">
        <v>0</v>
      </c>
      <c r="AB949" s="91" t="s">
        <v>0</v>
      </c>
      <c r="AC949" s="89" t="s">
        <v>0</v>
      </c>
      <c r="AD949" s="89" t="s">
        <v>0</v>
      </c>
      <c r="AE949" s="89" t="s">
        <v>0</v>
      </c>
      <c r="AF949" s="110">
        <f t="shared" si="63"/>
        <v>0</v>
      </c>
      <c r="AG949" s="92"/>
      <c r="AH949" s="111">
        <f>[1]RoT!N64</f>
        <v>32000</v>
      </c>
      <c r="AI949" s="156">
        <v>0</v>
      </c>
      <c r="AJ949" s="156">
        <v>0</v>
      </c>
      <c r="AK949" s="111">
        <f>SUM(Tableau8[[#This Row],[Terrain
(a)]:[Construction
(b)]])</f>
        <v>0</v>
      </c>
      <c r="AL949" s="95"/>
      <c r="AM949" s="258" t="str">
        <f>[1]RoT!O64</f>
        <v>Marques Di Palma Marisa et Di Palma Mauro</v>
      </c>
      <c r="AN949" s="157" t="str">
        <f>[1]RoT!Q64</f>
        <v xml:space="preserve">Vendu </v>
      </c>
      <c r="AO949" s="97">
        <f>[1]RoT!R64</f>
        <v>42185</v>
      </c>
      <c r="AP949" s="158" t="str">
        <f>[1]RoT!S64</f>
        <v>-</v>
      </c>
      <c r="AQ949" s="212" t="str">
        <f>[1]RoT!T64</f>
        <v>-</v>
      </c>
      <c r="AR949" s="100"/>
      <c r="AS949" s="101"/>
      <c r="AT949" s="102"/>
      <c r="AU949" s="103"/>
      <c r="AV949" s="104"/>
      <c r="AW949" s="105"/>
      <c r="AX949" s="106"/>
      <c r="AY949" s="106"/>
      <c r="AZ949" s="106"/>
      <c r="BA949" s="106"/>
      <c r="BB949" s="103"/>
      <c r="BC949" s="106"/>
      <c r="BD949" s="106"/>
      <c r="BE949" s="106"/>
      <c r="BF949" s="106"/>
      <c r="BG949" s="106"/>
      <c r="BH949" s="106"/>
      <c r="BI949" s="106"/>
    </row>
    <row r="950" spans="1:61" ht="13.5" hidden="1" thickBot="1" x14ac:dyDescent="0.25">
      <c r="A950" s="82"/>
      <c r="B950" s="83"/>
      <c r="C950" s="153" t="str">
        <f t="shared" si="66"/>
        <v>Rouges-Terres 15a</v>
      </c>
      <c r="D950" s="153" t="str">
        <f t="shared" si="66"/>
        <v>Hauterive</v>
      </c>
      <c r="E950" s="85" t="str">
        <f t="shared" si="66"/>
        <v xml:space="preserve">L'Acorus </v>
      </c>
      <c r="F950" s="85" t="str">
        <f>[1]RoT!A65</f>
        <v>0165-25</v>
      </c>
      <c r="G950" s="86" t="str">
        <f>[1]RoT!B65</f>
        <v>C2601</v>
      </c>
      <c r="H950" s="153" t="str">
        <f>[1]RoT!C65</f>
        <v>Place de parc intérieure simple</v>
      </c>
      <c r="I950" s="147" t="str">
        <f>[1]RoT!D65</f>
        <v>Sous-sol</v>
      </c>
      <c r="J950" s="86">
        <f>[1]RoT!E65</f>
        <v>11</v>
      </c>
      <c r="K950" s="295" t="str">
        <f>[1]RoT!F65</f>
        <v>-</v>
      </c>
      <c r="L950" s="88"/>
      <c r="M950" s="89" t="s">
        <v>0</v>
      </c>
      <c r="N950" s="89" t="s">
        <v>0</v>
      </c>
      <c r="O950" s="89" t="s">
        <v>0</v>
      </c>
      <c r="P950" s="89" t="s">
        <v>0</v>
      </c>
      <c r="Q950" s="89" t="s">
        <v>0</v>
      </c>
      <c r="R950" s="108">
        <f>SUM(Tableau8[[#This Row],[Indicative
     /PPE]:[Autre]])</f>
        <v>0</v>
      </c>
      <c r="S950" s="89" t="s">
        <v>0</v>
      </c>
      <c r="T950" s="89" t="s">
        <v>0</v>
      </c>
      <c r="U950" s="89" t="s">
        <v>0</v>
      </c>
      <c r="V950" s="89" t="s">
        <v>0</v>
      </c>
      <c r="W950" s="89" t="s">
        <v>0</v>
      </c>
      <c r="X950" s="109">
        <f t="shared" si="62"/>
        <v>0</v>
      </c>
      <c r="Y950" s="89" t="s">
        <v>0</v>
      </c>
      <c r="Z950" s="89" t="s">
        <v>0</v>
      </c>
      <c r="AA950" s="89" t="s">
        <v>0</v>
      </c>
      <c r="AB950" s="91" t="s">
        <v>0</v>
      </c>
      <c r="AC950" s="89" t="s">
        <v>0</v>
      </c>
      <c r="AD950" s="89" t="s">
        <v>0</v>
      </c>
      <c r="AE950" s="89" t="s">
        <v>0</v>
      </c>
      <c r="AF950" s="110">
        <f t="shared" si="63"/>
        <v>0</v>
      </c>
      <c r="AG950" s="92"/>
      <c r="AH950" s="111">
        <f>[1]RoT!N65</f>
        <v>36000</v>
      </c>
      <c r="AI950" s="156">
        <v>0</v>
      </c>
      <c r="AJ950" s="156">
        <v>0</v>
      </c>
      <c r="AK950" s="111">
        <f>SUM(Tableau8[[#This Row],[Terrain
(a)]:[Construction
(b)]])</f>
        <v>0</v>
      </c>
      <c r="AL950" s="95"/>
      <c r="AM950" s="258" t="str">
        <f>[1]RoT!O65</f>
        <v>Cériani Pierre-Henri</v>
      </c>
      <c r="AN950" s="157" t="str">
        <f>[1]RoT!Q65</f>
        <v>Vendu</v>
      </c>
      <c r="AO950" s="97">
        <f>[1]RoT!R65</f>
        <v>42398</v>
      </c>
      <c r="AP950" s="158" t="str">
        <f>[1]RoT!S65</f>
        <v>-</v>
      </c>
      <c r="AQ950" s="212" t="str">
        <f>[1]RoT!T65</f>
        <v>-</v>
      </c>
      <c r="AR950" s="100"/>
      <c r="AS950" s="101"/>
      <c r="AT950" s="102"/>
      <c r="AU950" s="103"/>
      <c r="AV950" s="104"/>
      <c r="AW950" s="105"/>
      <c r="AX950" s="106"/>
      <c r="AY950" s="106"/>
      <c r="AZ950" s="106"/>
      <c r="BA950" s="106"/>
      <c r="BB950" s="103"/>
      <c r="BC950" s="106"/>
      <c r="BD950" s="106"/>
      <c r="BE950" s="106"/>
      <c r="BF950" s="106"/>
      <c r="BG950" s="106"/>
      <c r="BH950" s="106"/>
      <c r="BI950" s="106"/>
    </row>
    <row r="951" spans="1:61" ht="13.5" hidden="1" thickBot="1" x14ac:dyDescent="0.25">
      <c r="A951" s="82"/>
      <c r="B951" s="83"/>
      <c r="C951" s="153" t="str">
        <f t="shared" si="66"/>
        <v>Rouges-Terres 15a</v>
      </c>
      <c r="D951" s="153" t="str">
        <f t="shared" si="66"/>
        <v>Hauterive</v>
      </c>
      <c r="E951" s="85" t="str">
        <f t="shared" si="66"/>
        <v xml:space="preserve">L'Acorus </v>
      </c>
      <c r="F951" s="85" t="str">
        <f>[1]RoT!A66</f>
        <v>0165-26</v>
      </c>
      <c r="G951" s="86" t="str">
        <f>[1]RoT!B66</f>
        <v>C2602</v>
      </c>
      <c r="H951" s="153" t="str">
        <f>[1]RoT!C66</f>
        <v>Place de parc intérieure simple</v>
      </c>
      <c r="I951" s="147" t="str">
        <f>[1]RoT!D66</f>
        <v>Sous-sol</v>
      </c>
      <c r="J951" s="86">
        <f>[1]RoT!E66</f>
        <v>12</v>
      </c>
      <c r="K951" s="295" t="str">
        <f>[1]RoT!F66</f>
        <v>-</v>
      </c>
      <c r="L951" s="88"/>
      <c r="M951" s="89" t="s">
        <v>0</v>
      </c>
      <c r="N951" s="89" t="s">
        <v>0</v>
      </c>
      <c r="O951" s="89" t="s">
        <v>0</v>
      </c>
      <c r="P951" s="89" t="s">
        <v>0</v>
      </c>
      <c r="Q951" s="89" t="s">
        <v>0</v>
      </c>
      <c r="R951" s="108">
        <f>SUM(Tableau8[[#This Row],[Indicative
     /PPE]:[Autre]])</f>
        <v>0</v>
      </c>
      <c r="S951" s="89" t="s">
        <v>0</v>
      </c>
      <c r="T951" s="89" t="s">
        <v>0</v>
      </c>
      <c r="U951" s="89" t="s">
        <v>0</v>
      </c>
      <c r="V951" s="89" t="s">
        <v>0</v>
      </c>
      <c r="W951" s="89" t="s">
        <v>0</v>
      </c>
      <c r="X951" s="109">
        <f t="shared" si="62"/>
        <v>0</v>
      </c>
      <c r="Y951" s="89" t="s">
        <v>0</v>
      </c>
      <c r="Z951" s="89" t="s">
        <v>0</v>
      </c>
      <c r="AA951" s="89" t="s">
        <v>0</v>
      </c>
      <c r="AB951" s="91" t="s">
        <v>0</v>
      </c>
      <c r="AC951" s="89" t="s">
        <v>0</v>
      </c>
      <c r="AD951" s="89" t="s">
        <v>0</v>
      </c>
      <c r="AE951" s="89" t="s">
        <v>0</v>
      </c>
      <c r="AF951" s="110">
        <f t="shared" si="63"/>
        <v>0</v>
      </c>
      <c r="AG951" s="92"/>
      <c r="AH951" s="111">
        <f>[1]RoT!N66</f>
        <v>32000</v>
      </c>
      <c r="AI951" s="156">
        <v>0</v>
      </c>
      <c r="AJ951" s="156">
        <v>0</v>
      </c>
      <c r="AK951" s="111">
        <f>SUM(Tableau8[[#This Row],[Terrain
(a)]:[Construction
(b)]])</f>
        <v>0</v>
      </c>
      <c r="AL951" s="95"/>
      <c r="AM951" s="258" t="str">
        <f>[1]RoT!O66</f>
        <v>-</v>
      </c>
      <c r="AN951" s="157" t="str">
        <f>[1]RoT!Q66</f>
        <v>A vendre</v>
      </c>
      <c r="AO951" s="97" t="str">
        <f>[1]RoT!R66</f>
        <v xml:space="preserve"> </v>
      </c>
      <c r="AP951" s="158" t="str">
        <f>[1]RoT!S66</f>
        <v>-</v>
      </c>
      <c r="AQ951" s="212" t="str">
        <f>[1]RoT!T66</f>
        <v>EJ prévisionnelle: aujourd'hui + 15 mois !</v>
      </c>
      <c r="AR951" s="100"/>
      <c r="AS951" s="101"/>
      <c r="AT951" s="102"/>
      <c r="AU951" s="103"/>
      <c r="AV951" s="104"/>
      <c r="AW951" s="105"/>
      <c r="AX951" s="106"/>
      <c r="AY951" s="106"/>
      <c r="AZ951" s="106"/>
      <c r="BA951" s="106"/>
      <c r="BB951" s="103"/>
      <c r="BC951" s="106"/>
      <c r="BD951" s="106"/>
      <c r="BE951" s="106"/>
      <c r="BF951" s="106"/>
      <c r="BG951" s="106"/>
      <c r="BH951" s="106"/>
      <c r="BI951" s="106"/>
    </row>
    <row r="952" spans="1:61" ht="13.5" hidden="1" thickBot="1" x14ac:dyDescent="0.25">
      <c r="A952" s="82"/>
      <c r="B952" s="83"/>
      <c r="C952" s="153" t="str">
        <f t="shared" si="66"/>
        <v>Rouges-Terres 15a</v>
      </c>
      <c r="D952" s="153" t="str">
        <f t="shared" si="66"/>
        <v>Hauterive</v>
      </c>
      <c r="E952" s="85" t="str">
        <f t="shared" si="66"/>
        <v xml:space="preserve">L'Acorus </v>
      </c>
      <c r="F952" s="85" t="str">
        <f>[1]RoT!A67</f>
        <v>0165-27</v>
      </c>
      <c r="G952" s="86" t="str">
        <f>[1]RoT!B67</f>
        <v>C2603</v>
      </c>
      <c r="H952" s="153" t="str">
        <f>[1]RoT!C67</f>
        <v>Place de parc intérieure simple</v>
      </c>
      <c r="I952" s="147" t="str">
        <f>[1]RoT!D67</f>
        <v>Sous-sol</v>
      </c>
      <c r="J952" s="86">
        <f>[1]RoT!E67</f>
        <v>13</v>
      </c>
      <c r="K952" s="295" t="str">
        <f>[1]RoT!F67</f>
        <v>-</v>
      </c>
      <c r="L952" s="88"/>
      <c r="M952" s="89" t="s">
        <v>0</v>
      </c>
      <c r="N952" s="89" t="s">
        <v>0</v>
      </c>
      <c r="O952" s="89" t="s">
        <v>0</v>
      </c>
      <c r="P952" s="89" t="s">
        <v>0</v>
      </c>
      <c r="Q952" s="89" t="s">
        <v>0</v>
      </c>
      <c r="R952" s="108">
        <f>SUM(Tableau8[[#This Row],[Indicative
     /PPE]:[Autre]])</f>
        <v>0</v>
      </c>
      <c r="S952" s="89" t="s">
        <v>0</v>
      </c>
      <c r="T952" s="89" t="s">
        <v>0</v>
      </c>
      <c r="U952" s="89" t="s">
        <v>0</v>
      </c>
      <c r="V952" s="89" t="s">
        <v>0</v>
      </c>
      <c r="W952" s="89" t="s">
        <v>0</v>
      </c>
      <c r="X952" s="109">
        <f t="shared" si="62"/>
        <v>0</v>
      </c>
      <c r="Y952" s="89" t="s">
        <v>0</v>
      </c>
      <c r="Z952" s="89" t="s">
        <v>0</v>
      </c>
      <c r="AA952" s="89" t="s">
        <v>0</v>
      </c>
      <c r="AB952" s="91" t="s">
        <v>0</v>
      </c>
      <c r="AC952" s="89" t="s">
        <v>0</v>
      </c>
      <c r="AD952" s="89" t="s">
        <v>0</v>
      </c>
      <c r="AE952" s="89" t="s">
        <v>0</v>
      </c>
      <c r="AF952" s="110">
        <f t="shared" si="63"/>
        <v>0</v>
      </c>
      <c r="AG952" s="92"/>
      <c r="AH952" s="111">
        <f>[1]RoT!N67</f>
        <v>30000</v>
      </c>
      <c r="AI952" s="156">
        <v>0</v>
      </c>
      <c r="AJ952" s="156">
        <v>0</v>
      </c>
      <c r="AK952" s="111">
        <f>SUM(Tableau8[[#This Row],[Terrain
(a)]:[Construction
(b)]])</f>
        <v>0</v>
      </c>
      <c r="AL952" s="95"/>
      <c r="AM952" s="258" t="str">
        <f>[1]RoT!O67</f>
        <v>Holzer Philippe et Cheng Ye</v>
      </c>
      <c r="AN952" s="157" t="str">
        <f>[1]RoT!Q67</f>
        <v xml:space="preserve">Vendu </v>
      </c>
      <c r="AO952" s="97">
        <f>[1]RoT!R67</f>
        <v>42185</v>
      </c>
      <c r="AP952" s="158" t="str">
        <f>[1]RoT!S67</f>
        <v>-</v>
      </c>
      <c r="AQ952" s="212" t="str">
        <f>[1]RoT!T67</f>
        <v>-</v>
      </c>
      <c r="AR952" s="100"/>
      <c r="AS952" s="101"/>
      <c r="AT952" s="102"/>
      <c r="AU952" s="103"/>
      <c r="AV952" s="104"/>
      <c r="AW952" s="105"/>
      <c r="AX952" s="106"/>
      <c r="AY952" s="106"/>
      <c r="AZ952" s="106"/>
      <c r="BA952" s="106"/>
      <c r="BB952" s="103"/>
      <c r="BC952" s="106"/>
      <c r="BD952" s="106"/>
      <c r="BE952" s="106"/>
      <c r="BF952" s="106"/>
      <c r="BG952" s="106"/>
      <c r="BH952" s="106"/>
      <c r="BI952" s="106"/>
    </row>
    <row r="953" spans="1:61" ht="13.5" hidden="1" thickBot="1" x14ac:dyDescent="0.25">
      <c r="A953" s="82"/>
      <c r="B953" s="83"/>
      <c r="C953" s="153" t="str">
        <f t="shared" si="66"/>
        <v>Rouges-Terres 15a</v>
      </c>
      <c r="D953" s="153" t="str">
        <f t="shared" si="66"/>
        <v>Hauterive</v>
      </c>
      <c r="E953" s="85" t="str">
        <f t="shared" si="66"/>
        <v xml:space="preserve">L'Acorus </v>
      </c>
      <c r="F953" s="85" t="str">
        <f>[1]RoT!A68</f>
        <v>0165-28</v>
      </c>
      <c r="G953" s="86" t="str">
        <f>[1]RoT!B68</f>
        <v>C2604</v>
      </c>
      <c r="H953" s="153" t="str">
        <f>[1]RoT!C68</f>
        <v>Place de parc intérieure simple</v>
      </c>
      <c r="I953" s="147" t="str">
        <f>[1]RoT!D68</f>
        <v>Sous-sol</v>
      </c>
      <c r="J953" s="86">
        <f>[1]RoT!E68</f>
        <v>14</v>
      </c>
      <c r="K953" s="295" t="str">
        <f>[1]RoT!F68</f>
        <v>-</v>
      </c>
      <c r="L953" s="88"/>
      <c r="M953" s="89" t="s">
        <v>0</v>
      </c>
      <c r="N953" s="89" t="s">
        <v>0</v>
      </c>
      <c r="O953" s="89" t="s">
        <v>0</v>
      </c>
      <c r="P953" s="89" t="s">
        <v>0</v>
      </c>
      <c r="Q953" s="89" t="s">
        <v>0</v>
      </c>
      <c r="R953" s="108">
        <f>SUM(Tableau8[[#This Row],[Indicative
     /PPE]:[Autre]])</f>
        <v>0</v>
      </c>
      <c r="S953" s="89" t="s">
        <v>0</v>
      </c>
      <c r="T953" s="89" t="s">
        <v>0</v>
      </c>
      <c r="U953" s="89" t="s">
        <v>0</v>
      </c>
      <c r="V953" s="89" t="s">
        <v>0</v>
      </c>
      <c r="W953" s="89" t="s">
        <v>0</v>
      </c>
      <c r="X953" s="109">
        <f t="shared" si="62"/>
        <v>0</v>
      </c>
      <c r="Y953" s="89" t="s">
        <v>0</v>
      </c>
      <c r="Z953" s="89" t="s">
        <v>0</v>
      </c>
      <c r="AA953" s="89" t="s">
        <v>0</v>
      </c>
      <c r="AB953" s="91" t="s">
        <v>0</v>
      </c>
      <c r="AC953" s="89" t="s">
        <v>0</v>
      </c>
      <c r="AD953" s="89" t="s">
        <v>0</v>
      </c>
      <c r="AE953" s="89" t="s">
        <v>0</v>
      </c>
      <c r="AF953" s="110">
        <f t="shared" si="63"/>
        <v>0</v>
      </c>
      <c r="AG953" s="92"/>
      <c r="AH953" s="111">
        <f>[1]RoT!N68</f>
        <v>30000</v>
      </c>
      <c r="AI953" s="156">
        <v>0</v>
      </c>
      <c r="AJ953" s="156">
        <v>0</v>
      </c>
      <c r="AK953" s="111">
        <f>SUM(Tableau8[[#This Row],[Terrain
(a)]:[Construction
(b)]])</f>
        <v>0</v>
      </c>
      <c r="AL953" s="95"/>
      <c r="AM953" s="258" t="str">
        <f>[1]RoT!O68</f>
        <v>Holzer Philippe et Cheng Ye</v>
      </c>
      <c r="AN953" s="157" t="str">
        <f>[1]RoT!Q68</f>
        <v xml:space="preserve">Vendu </v>
      </c>
      <c r="AO953" s="97">
        <f>[1]RoT!R68</f>
        <v>42185</v>
      </c>
      <c r="AP953" s="158" t="str">
        <f>[1]RoT!S68</f>
        <v>-</v>
      </c>
      <c r="AQ953" s="212" t="str">
        <f>[1]RoT!T68</f>
        <v>-</v>
      </c>
      <c r="AR953" s="100"/>
      <c r="AS953" s="101"/>
      <c r="AT953" s="102"/>
      <c r="AU953" s="103"/>
      <c r="AV953" s="104"/>
      <c r="AW953" s="105"/>
      <c r="AX953" s="106"/>
      <c r="AY953" s="106"/>
      <c r="AZ953" s="106"/>
      <c r="BA953" s="106"/>
      <c r="BB953" s="103"/>
      <c r="BC953" s="106"/>
      <c r="BD953" s="106"/>
      <c r="BE953" s="106"/>
      <c r="BF953" s="106"/>
      <c r="BG953" s="106"/>
      <c r="BH953" s="106"/>
      <c r="BI953" s="106"/>
    </row>
    <row r="954" spans="1:61" ht="13.5" hidden="1" thickBot="1" x14ac:dyDescent="0.25">
      <c r="A954" s="82"/>
      <c r="B954" s="83"/>
      <c r="C954" s="153" t="str">
        <f t="shared" si="66"/>
        <v>Rouges-Terres 15a</v>
      </c>
      <c r="D954" s="153" t="str">
        <f t="shared" si="66"/>
        <v>Hauterive</v>
      </c>
      <c r="E954" s="85" t="str">
        <f t="shared" si="66"/>
        <v xml:space="preserve">L'Acorus </v>
      </c>
      <c r="F954" s="85" t="str">
        <f>[1]RoT!A69</f>
        <v>0165-29</v>
      </c>
      <c r="G954" s="86" t="str">
        <f>[1]RoT!B69</f>
        <v>C2605</v>
      </c>
      <c r="H954" s="153" t="str">
        <f>[1]RoT!C69</f>
        <v>Place de parc intérieure simple</v>
      </c>
      <c r="I954" s="147" t="str">
        <f>[1]RoT!D69</f>
        <v>Sous-sol</v>
      </c>
      <c r="J954" s="86">
        <f>[1]RoT!E69</f>
        <v>15</v>
      </c>
      <c r="K954" s="295" t="str">
        <f>[1]RoT!F69</f>
        <v>-</v>
      </c>
      <c r="L954" s="88"/>
      <c r="M954" s="89" t="s">
        <v>0</v>
      </c>
      <c r="N954" s="89" t="s">
        <v>0</v>
      </c>
      <c r="O954" s="89" t="s">
        <v>0</v>
      </c>
      <c r="P954" s="89" t="s">
        <v>0</v>
      </c>
      <c r="Q954" s="89" t="s">
        <v>0</v>
      </c>
      <c r="R954" s="108">
        <f>SUM(Tableau8[[#This Row],[Indicative
     /PPE]:[Autre]])</f>
        <v>0</v>
      </c>
      <c r="S954" s="89" t="s">
        <v>0</v>
      </c>
      <c r="T954" s="89" t="s">
        <v>0</v>
      </c>
      <c r="U954" s="89" t="s">
        <v>0</v>
      </c>
      <c r="V954" s="89" t="s">
        <v>0</v>
      </c>
      <c r="W954" s="89" t="s">
        <v>0</v>
      </c>
      <c r="X954" s="109">
        <f t="shared" si="62"/>
        <v>0</v>
      </c>
      <c r="Y954" s="89" t="s">
        <v>0</v>
      </c>
      <c r="Z954" s="89" t="s">
        <v>0</v>
      </c>
      <c r="AA954" s="89" t="s">
        <v>0</v>
      </c>
      <c r="AB954" s="91" t="s">
        <v>0</v>
      </c>
      <c r="AC954" s="89" t="s">
        <v>0</v>
      </c>
      <c r="AD954" s="89" t="s">
        <v>0</v>
      </c>
      <c r="AE954" s="89" t="s">
        <v>0</v>
      </c>
      <c r="AF954" s="110">
        <f t="shared" si="63"/>
        <v>0</v>
      </c>
      <c r="AG954" s="92"/>
      <c r="AH954" s="111">
        <f>[1]RoT!N69</f>
        <v>30000</v>
      </c>
      <c r="AI954" s="156">
        <v>0</v>
      </c>
      <c r="AJ954" s="156">
        <v>0</v>
      </c>
      <c r="AK954" s="111">
        <f>SUM(Tableau8[[#This Row],[Terrain
(a)]:[Construction
(b)]])</f>
        <v>0</v>
      </c>
      <c r="AL954" s="95"/>
      <c r="AM954" s="258" t="str">
        <f>[1]RoT!O69</f>
        <v>Gashi Shqipe et Nazmi</v>
      </c>
      <c r="AN954" s="157" t="str">
        <f>[1]RoT!Q69</f>
        <v xml:space="preserve">Vendu </v>
      </c>
      <c r="AO954" s="97">
        <f>[1]RoT!R69</f>
        <v>42277</v>
      </c>
      <c r="AP954" s="158" t="str">
        <f>[1]RoT!S69</f>
        <v>-</v>
      </c>
      <c r="AQ954" s="212" t="str">
        <f>[1]RoT!T69</f>
        <v>-</v>
      </c>
      <c r="AR954" s="100"/>
      <c r="AS954" s="101"/>
      <c r="AT954" s="102"/>
      <c r="AU954" s="103"/>
      <c r="AV954" s="104"/>
      <c r="AW954" s="105"/>
      <c r="AX954" s="106"/>
      <c r="AY954" s="106"/>
      <c r="AZ954" s="106"/>
      <c r="BA954" s="106"/>
      <c r="BB954" s="103"/>
      <c r="BC954" s="106"/>
      <c r="BD954" s="106"/>
      <c r="BE954" s="106"/>
      <c r="BF954" s="106"/>
      <c r="BG954" s="106"/>
      <c r="BH954" s="106"/>
      <c r="BI954" s="106"/>
    </row>
    <row r="955" spans="1:61" ht="13.5" hidden="1" thickBot="1" x14ac:dyDescent="0.25">
      <c r="A955" s="82"/>
      <c r="B955" s="83"/>
      <c r="C955" s="153" t="str">
        <f t="shared" si="66"/>
        <v>Rouges-Terres 15a</v>
      </c>
      <c r="D955" s="153" t="str">
        <f t="shared" si="66"/>
        <v>Hauterive</v>
      </c>
      <c r="E955" s="85" t="str">
        <f t="shared" si="66"/>
        <v xml:space="preserve">L'Acorus </v>
      </c>
      <c r="F955" s="85" t="str">
        <f>[1]RoT!A70</f>
        <v>0165-30</v>
      </c>
      <c r="G955" s="86" t="str">
        <f>[1]RoT!B70</f>
        <v>C2606</v>
      </c>
      <c r="H955" s="153" t="str">
        <f>[1]RoT!C70</f>
        <v>Place de parc intérieure simple</v>
      </c>
      <c r="I955" s="147" t="str">
        <f>[1]RoT!D70</f>
        <v>Sous-sol</v>
      </c>
      <c r="J955" s="86">
        <f>[1]RoT!E70</f>
        <v>16</v>
      </c>
      <c r="K955" s="295" t="str">
        <f>[1]RoT!F70</f>
        <v>-</v>
      </c>
      <c r="L955" s="88"/>
      <c r="M955" s="89" t="s">
        <v>0</v>
      </c>
      <c r="N955" s="89" t="s">
        <v>0</v>
      </c>
      <c r="O955" s="89" t="s">
        <v>0</v>
      </c>
      <c r="P955" s="89" t="s">
        <v>0</v>
      </c>
      <c r="Q955" s="89" t="s">
        <v>0</v>
      </c>
      <c r="R955" s="108">
        <f>SUM(Tableau8[[#This Row],[Indicative
     /PPE]:[Autre]])</f>
        <v>0</v>
      </c>
      <c r="S955" s="89" t="s">
        <v>0</v>
      </c>
      <c r="T955" s="89" t="s">
        <v>0</v>
      </c>
      <c r="U955" s="89" t="s">
        <v>0</v>
      </c>
      <c r="V955" s="89" t="s">
        <v>0</v>
      </c>
      <c r="W955" s="89" t="s">
        <v>0</v>
      </c>
      <c r="X955" s="109">
        <f t="shared" si="62"/>
        <v>0</v>
      </c>
      <c r="Y955" s="89" t="s">
        <v>0</v>
      </c>
      <c r="Z955" s="89" t="s">
        <v>0</v>
      </c>
      <c r="AA955" s="89" t="s">
        <v>0</v>
      </c>
      <c r="AB955" s="91" t="s">
        <v>0</v>
      </c>
      <c r="AC955" s="89" t="s">
        <v>0</v>
      </c>
      <c r="AD955" s="89" t="s">
        <v>0</v>
      </c>
      <c r="AE955" s="89" t="s">
        <v>0</v>
      </c>
      <c r="AF955" s="110">
        <f t="shared" si="63"/>
        <v>0</v>
      </c>
      <c r="AG955" s="92"/>
      <c r="AH955" s="111">
        <f>[1]RoT!N70</f>
        <v>30000</v>
      </c>
      <c r="AI955" s="156">
        <v>0</v>
      </c>
      <c r="AJ955" s="156">
        <v>0</v>
      </c>
      <c r="AK955" s="111">
        <f>SUM(Tableau8[[#This Row],[Terrain
(a)]:[Construction
(b)]])</f>
        <v>0</v>
      </c>
      <c r="AL955" s="95"/>
      <c r="AM955" s="258" t="str">
        <f>[1]RoT!O70</f>
        <v>Guercioni Gabriele</v>
      </c>
      <c r="AN955" s="157" t="str">
        <f>[1]RoT!Q70</f>
        <v xml:space="preserve">Vendu </v>
      </c>
      <c r="AO955" s="97">
        <f>[1]RoT!R70</f>
        <v>42185</v>
      </c>
      <c r="AP955" s="158" t="str">
        <f>[1]RoT!S70</f>
        <v>-</v>
      </c>
      <c r="AQ955" s="212" t="str">
        <f>[1]RoT!T70</f>
        <v>-</v>
      </c>
      <c r="AR955" s="100"/>
      <c r="AS955" s="101"/>
      <c r="AT955" s="102"/>
      <c r="AU955" s="103"/>
      <c r="AV955" s="104"/>
      <c r="AW955" s="105"/>
      <c r="AX955" s="106"/>
      <c r="AY955" s="106"/>
      <c r="AZ955" s="106"/>
      <c r="BA955" s="106"/>
      <c r="BB955" s="103"/>
      <c r="BC955" s="106"/>
      <c r="BD955" s="106"/>
      <c r="BE955" s="106"/>
      <c r="BF955" s="106"/>
      <c r="BG955" s="106"/>
      <c r="BH955" s="106"/>
      <c r="BI955" s="106"/>
    </row>
    <row r="956" spans="1:61" ht="13.5" hidden="1" thickBot="1" x14ac:dyDescent="0.25">
      <c r="A956" s="82"/>
      <c r="B956" s="83"/>
      <c r="C956" s="153" t="str">
        <f t="shared" si="66"/>
        <v>Rouges-Terres 15a</v>
      </c>
      <c r="D956" s="153" t="str">
        <f t="shared" si="66"/>
        <v>Hauterive</v>
      </c>
      <c r="E956" s="85" t="str">
        <f t="shared" si="66"/>
        <v xml:space="preserve">L'Acorus </v>
      </c>
      <c r="F956" s="85" t="str">
        <f>[1]RoT!A71</f>
        <v>0165-31</v>
      </c>
      <c r="G956" s="86" t="str">
        <f>[1]RoT!B71</f>
        <v>C2607</v>
      </c>
      <c r="H956" s="153" t="str">
        <f>[1]RoT!C71</f>
        <v>Place de parc intérieure simple</v>
      </c>
      <c r="I956" s="147" t="str">
        <f>[1]RoT!D71</f>
        <v>Sous-sol</v>
      </c>
      <c r="J956" s="86">
        <f>[1]RoT!E71</f>
        <v>17</v>
      </c>
      <c r="K956" s="295" t="str">
        <f>[1]RoT!F71</f>
        <v>-</v>
      </c>
      <c r="L956" s="88"/>
      <c r="M956" s="89" t="s">
        <v>0</v>
      </c>
      <c r="N956" s="89" t="s">
        <v>0</v>
      </c>
      <c r="O956" s="89" t="s">
        <v>0</v>
      </c>
      <c r="P956" s="89" t="s">
        <v>0</v>
      </c>
      <c r="Q956" s="89" t="s">
        <v>0</v>
      </c>
      <c r="R956" s="108">
        <f>SUM(Tableau8[[#This Row],[Indicative
     /PPE]:[Autre]])</f>
        <v>0</v>
      </c>
      <c r="S956" s="89" t="s">
        <v>0</v>
      </c>
      <c r="T956" s="89" t="s">
        <v>0</v>
      </c>
      <c r="U956" s="89" t="s">
        <v>0</v>
      </c>
      <c r="V956" s="89" t="s">
        <v>0</v>
      </c>
      <c r="W956" s="89" t="s">
        <v>0</v>
      </c>
      <c r="X956" s="109">
        <f t="shared" si="62"/>
        <v>0</v>
      </c>
      <c r="Y956" s="89" t="s">
        <v>0</v>
      </c>
      <c r="Z956" s="89" t="s">
        <v>0</v>
      </c>
      <c r="AA956" s="89" t="s">
        <v>0</v>
      </c>
      <c r="AB956" s="91" t="s">
        <v>0</v>
      </c>
      <c r="AC956" s="89" t="s">
        <v>0</v>
      </c>
      <c r="AD956" s="89" t="s">
        <v>0</v>
      </c>
      <c r="AE956" s="89" t="s">
        <v>0</v>
      </c>
      <c r="AF956" s="110">
        <f t="shared" si="63"/>
        <v>0</v>
      </c>
      <c r="AG956" s="92"/>
      <c r="AH956" s="111">
        <f>[1]RoT!N71</f>
        <v>30000</v>
      </c>
      <c r="AI956" s="156">
        <v>0</v>
      </c>
      <c r="AJ956" s="156">
        <v>0</v>
      </c>
      <c r="AK956" s="111">
        <f>SUM(Tableau8[[#This Row],[Terrain
(a)]:[Construction
(b)]])</f>
        <v>0</v>
      </c>
      <c r="AL956" s="95"/>
      <c r="AM956" s="258" t="str">
        <f>[1]RoT!O71</f>
        <v>Gashi Qendresa et Elmi</v>
      </c>
      <c r="AN956" s="157" t="str">
        <f>[1]RoT!Q71</f>
        <v xml:space="preserve">Vendu </v>
      </c>
      <c r="AO956" s="97">
        <f>[1]RoT!R71</f>
        <v>42277</v>
      </c>
      <c r="AP956" s="158" t="str">
        <f>[1]RoT!S71</f>
        <v>-</v>
      </c>
      <c r="AQ956" s="212" t="str">
        <f>[1]RoT!T71</f>
        <v>-</v>
      </c>
      <c r="AR956" s="100"/>
      <c r="AS956" s="101"/>
      <c r="AT956" s="102"/>
      <c r="AU956" s="103"/>
      <c r="AV956" s="104"/>
      <c r="AW956" s="105"/>
      <c r="AX956" s="106"/>
      <c r="AY956" s="106"/>
      <c r="AZ956" s="106"/>
      <c r="BA956" s="106"/>
      <c r="BB956" s="103"/>
      <c r="BC956" s="106"/>
      <c r="BD956" s="106"/>
      <c r="BE956" s="106"/>
      <c r="BF956" s="106"/>
      <c r="BG956" s="106"/>
      <c r="BH956" s="106"/>
      <c r="BI956" s="106"/>
    </row>
    <row r="957" spans="1:61" ht="13.5" hidden="1" thickBot="1" x14ac:dyDescent="0.25">
      <c r="A957" s="82"/>
      <c r="B957" s="83"/>
      <c r="C957" s="153" t="str">
        <f t="shared" si="66"/>
        <v>Rouges-Terres 15a</v>
      </c>
      <c r="D957" s="153" t="str">
        <f t="shared" si="66"/>
        <v>Hauterive</v>
      </c>
      <c r="E957" s="85" t="str">
        <f t="shared" si="66"/>
        <v xml:space="preserve">L'Acorus </v>
      </c>
      <c r="F957" s="85" t="str">
        <f>[1]RoT!A72</f>
        <v>0165-32</v>
      </c>
      <c r="G957" s="86" t="str">
        <f>[1]RoT!B72</f>
        <v>C2608</v>
      </c>
      <c r="H957" s="153" t="str">
        <f>[1]RoT!C72</f>
        <v>Place de parc intérieure simple</v>
      </c>
      <c r="I957" s="147" t="str">
        <f>[1]RoT!D72</f>
        <v>Sous-sol</v>
      </c>
      <c r="J957" s="86">
        <f>[1]RoT!E72</f>
        <v>18</v>
      </c>
      <c r="K957" s="295" t="str">
        <f>[1]RoT!F72</f>
        <v>-</v>
      </c>
      <c r="L957" s="88"/>
      <c r="M957" s="89" t="s">
        <v>0</v>
      </c>
      <c r="N957" s="89" t="s">
        <v>0</v>
      </c>
      <c r="O957" s="89" t="s">
        <v>0</v>
      </c>
      <c r="P957" s="89" t="s">
        <v>0</v>
      </c>
      <c r="Q957" s="89" t="s">
        <v>0</v>
      </c>
      <c r="R957" s="108">
        <f>SUM(Tableau8[[#This Row],[Indicative
     /PPE]:[Autre]])</f>
        <v>0</v>
      </c>
      <c r="S957" s="89" t="s">
        <v>0</v>
      </c>
      <c r="T957" s="89" t="s">
        <v>0</v>
      </c>
      <c r="U957" s="89" t="s">
        <v>0</v>
      </c>
      <c r="V957" s="89" t="s">
        <v>0</v>
      </c>
      <c r="W957" s="89" t="s">
        <v>0</v>
      </c>
      <c r="X957" s="109">
        <f t="shared" si="62"/>
        <v>0</v>
      </c>
      <c r="Y957" s="89" t="s">
        <v>0</v>
      </c>
      <c r="Z957" s="89" t="s">
        <v>0</v>
      </c>
      <c r="AA957" s="89" t="s">
        <v>0</v>
      </c>
      <c r="AB957" s="91" t="s">
        <v>0</v>
      </c>
      <c r="AC957" s="89" t="s">
        <v>0</v>
      </c>
      <c r="AD957" s="89" t="s">
        <v>0</v>
      </c>
      <c r="AE957" s="89" t="s">
        <v>0</v>
      </c>
      <c r="AF957" s="110">
        <f t="shared" si="63"/>
        <v>0</v>
      </c>
      <c r="AG957" s="92"/>
      <c r="AH957" s="111">
        <f>[1]RoT!N72</f>
        <v>30000</v>
      </c>
      <c r="AI957" s="156">
        <v>0</v>
      </c>
      <c r="AJ957" s="156">
        <v>0</v>
      </c>
      <c r="AK957" s="111">
        <f>SUM(Tableau8[[#This Row],[Terrain
(a)]:[Construction
(b)]])</f>
        <v>0</v>
      </c>
      <c r="AL957" s="95"/>
      <c r="AM957" s="258" t="str">
        <f>[1]RoT!O72</f>
        <v>Bonvallat Corinne</v>
      </c>
      <c r="AN957" s="157" t="str">
        <f>[1]RoT!Q72</f>
        <v xml:space="preserve">Vendu </v>
      </c>
      <c r="AO957" s="97">
        <f>[1]RoT!R72</f>
        <v>42094</v>
      </c>
      <c r="AP957" s="158" t="str">
        <f>[1]RoT!S72</f>
        <v>-</v>
      </c>
      <c r="AQ957" s="212" t="str">
        <f>[1]RoT!T72</f>
        <v>-</v>
      </c>
      <c r="AR957" s="100"/>
      <c r="AS957" s="101"/>
      <c r="AT957" s="102"/>
      <c r="AU957" s="103"/>
      <c r="AV957" s="104"/>
      <c r="AW957" s="105"/>
      <c r="AX957" s="106"/>
      <c r="AY957" s="106"/>
      <c r="AZ957" s="106"/>
      <c r="BA957" s="106"/>
      <c r="BB957" s="103"/>
      <c r="BC957" s="106"/>
      <c r="BD957" s="106"/>
      <c r="BE957" s="106"/>
      <c r="BF957" s="106"/>
      <c r="BG957" s="106"/>
      <c r="BH957" s="106"/>
      <c r="BI957" s="106"/>
    </row>
    <row r="958" spans="1:61" ht="13.5" hidden="1" thickBot="1" x14ac:dyDescent="0.25">
      <c r="A958" s="82"/>
      <c r="B958" s="83"/>
      <c r="C958" s="153" t="str">
        <f t="shared" si="66"/>
        <v>Rouges-Terres 15a</v>
      </c>
      <c r="D958" s="153" t="str">
        <f t="shared" si="66"/>
        <v>Hauterive</v>
      </c>
      <c r="E958" s="85" t="str">
        <f t="shared" si="66"/>
        <v xml:space="preserve">L'Acorus </v>
      </c>
      <c r="F958" s="85" t="str">
        <f>[1]RoT!A73</f>
        <v>0165-33</v>
      </c>
      <c r="G958" s="86" t="str">
        <f>[1]RoT!B73</f>
        <v>C2609</v>
      </c>
      <c r="H958" s="153" t="str">
        <f>[1]RoT!C73</f>
        <v>Place de parc intérieure simple</v>
      </c>
      <c r="I958" s="147" t="str">
        <f>[1]RoT!D73</f>
        <v>Sous-sol</v>
      </c>
      <c r="J958" s="86">
        <f>[1]RoT!E73</f>
        <v>19</v>
      </c>
      <c r="K958" s="295" t="str">
        <f>[1]RoT!F73</f>
        <v>-</v>
      </c>
      <c r="L958" s="88"/>
      <c r="M958" s="89" t="s">
        <v>0</v>
      </c>
      <c r="N958" s="89" t="s">
        <v>0</v>
      </c>
      <c r="O958" s="89" t="s">
        <v>0</v>
      </c>
      <c r="P958" s="89" t="s">
        <v>0</v>
      </c>
      <c r="Q958" s="89" t="s">
        <v>0</v>
      </c>
      <c r="R958" s="108">
        <f>SUM(Tableau8[[#This Row],[Indicative
     /PPE]:[Autre]])</f>
        <v>0</v>
      </c>
      <c r="S958" s="89" t="s">
        <v>0</v>
      </c>
      <c r="T958" s="89" t="s">
        <v>0</v>
      </c>
      <c r="U958" s="89" t="s">
        <v>0</v>
      </c>
      <c r="V958" s="89" t="s">
        <v>0</v>
      </c>
      <c r="W958" s="89" t="s">
        <v>0</v>
      </c>
      <c r="X958" s="109">
        <f t="shared" si="62"/>
        <v>0</v>
      </c>
      <c r="Y958" s="89" t="s">
        <v>0</v>
      </c>
      <c r="Z958" s="89" t="s">
        <v>0</v>
      </c>
      <c r="AA958" s="89" t="s">
        <v>0</v>
      </c>
      <c r="AB958" s="91" t="s">
        <v>0</v>
      </c>
      <c r="AC958" s="89" t="s">
        <v>0</v>
      </c>
      <c r="AD958" s="89" t="s">
        <v>0</v>
      </c>
      <c r="AE958" s="89" t="s">
        <v>0</v>
      </c>
      <c r="AF958" s="110">
        <f t="shared" si="63"/>
        <v>0</v>
      </c>
      <c r="AG958" s="92"/>
      <c r="AH958" s="111">
        <f>[1]RoT!N73</f>
        <v>30000</v>
      </c>
      <c r="AI958" s="156">
        <v>0</v>
      </c>
      <c r="AJ958" s="156">
        <v>0</v>
      </c>
      <c r="AK958" s="111">
        <f>SUM(Tableau8[[#This Row],[Terrain
(a)]:[Construction
(b)]])</f>
        <v>0</v>
      </c>
      <c r="AL958" s="95"/>
      <c r="AM958" s="258" t="str">
        <f>[1]RoT!O73</f>
        <v>Nouidri Sam et Sahm Nabila</v>
      </c>
      <c r="AN958" s="157" t="str">
        <f>[1]RoT!Q73</f>
        <v>Vendu</v>
      </c>
      <c r="AO958" s="97">
        <f>[1]RoT!R73</f>
        <v>42460</v>
      </c>
      <c r="AP958" s="158" t="str">
        <f>[1]RoT!S73</f>
        <v>-</v>
      </c>
      <c r="AQ958" s="212" t="str">
        <f>[1]RoT!T73</f>
        <v>-</v>
      </c>
      <c r="AR958" s="100"/>
      <c r="AS958" s="101"/>
      <c r="AT958" s="102"/>
      <c r="AU958" s="103"/>
      <c r="AV958" s="104"/>
      <c r="AW958" s="105"/>
      <c r="AX958" s="106"/>
      <c r="AY958" s="106"/>
      <c r="AZ958" s="106"/>
      <c r="BA958" s="106"/>
      <c r="BB958" s="103"/>
      <c r="BC958" s="106"/>
      <c r="BD958" s="106"/>
      <c r="BE958" s="106"/>
      <c r="BF958" s="106"/>
      <c r="BG958" s="106"/>
      <c r="BH958" s="106"/>
      <c r="BI958" s="106"/>
    </row>
    <row r="959" spans="1:61" ht="13.5" hidden="1" thickBot="1" x14ac:dyDescent="0.25">
      <c r="A959" s="82"/>
      <c r="B959" s="83"/>
      <c r="C959" s="153" t="str">
        <f t="shared" si="66"/>
        <v>Rouges-Terres 15a</v>
      </c>
      <c r="D959" s="153" t="str">
        <f t="shared" si="66"/>
        <v>Hauterive</v>
      </c>
      <c r="E959" s="85" t="str">
        <f t="shared" si="66"/>
        <v xml:space="preserve">L'Acorus </v>
      </c>
      <c r="F959" s="85" t="str">
        <f>[1]RoT!A74</f>
        <v>0165-34</v>
      </c>
      <c r="G959" s="86" t="str">
        <f>[1]RoT!B74</f>
        <v>C2610</v>
      </c>
      <c r="H959" s="153" t="str">
        <f>[1]RoT!C74</f>
        <v>Place de parc intérieure simple</v>
      </c>
      <c r="I959" s="147" t="str">
        <f>[1]RoT!D74</f>
        <v>Sous-sol</v>
      </c>
      <c r="J959" s="86">
        <f>[1]RoT!E74</f>
        <v>20</v>
      </c>
      <c r="K959" s="295" t="str">
        <f>[1]RoT!F74</f>
        <v>-</v>
      </c>
      <c r="L959" s="88"/>
      <c r="M959" s="89" t="s">
        <v>0</v>
      </c>
      <c r="N959" s="89" t="s">
        <v>0</v>
      </c>
      <c r="O959" s="89" t="s">
        <v>0</v>
      </c>
      <c r="P959" s="89" t="s">
        <v>0</v>
      </c>
      <c r="Q959" s="89" t="s">
        <v>0</v>
      </c>
      <c r="R959" s="108">
        <f>SUM(Tableau8[[#This Row],[Indicative
     /PPE]:[Autre]])</f>
        <v>0</v>
      </c>
      <c r="S959" s="89" t="s">
        <v>0</v>
      </c>
      <c r="T959" s="89" t="s">
        <v>0</v>
      </c>
      <c r="U959" s="89" t="s">
        <v>0</v>
      </c>
      <c r="V959" s="89" t="s">
        <v>0</v>
      </c>
      <c r="W959" s="89" t="s">
        <v>0</v>
      </c>
      <c r="X959" s="109">
        <f t="shared" si="62"/>
        <v>0</v>
      </c>
      <c r="Y959" s="89" t="s">
        <v>0</v>
      </c>
      <c r="Z959" s="89" t="s">
        <v>0</v>
      </c>
      <c r="AA959" s="89" t="s">
        <v>0</v>
      </c>
      <c r="AB959" s="91" t="s">
        <v>0</v>
      </c>
      <c r="AC959" s="89" t="s">
        <v>0</v>
      </c>
      <c r="AD959" s="89" t="s">
        <v>0</v>
      </c>
      <c r="AE959" s="89" t="s">
        <v>0</v>
      </c>
      <c r="AF959" s="110">
        <f t="shared" si="63"/>
        <v>0</v>
      </c>
      <c r="AG959" s="92"/>
      <c r="AH959" s="111">
        <f>[1]RoT!N74</f>
        <v>30000</v>
      </c>
      <c r="AI959" s="156">
        <v>0</v>
      </c>
      <c r="AJ959" s="156">
        <v>0</v>
      </c>
      <c r="AK959" s="111">
        <f>SUM(Tableau8[[#This Row],[Terrain
(a)]:[Construction
(b)]])</f>
        <v>0</v>
      </c>
      <c r="AL959" s="95"/>
      <c r="AM959" s="258" t="str">
        <f>[1]RoT!O74</f>
        <v>Nouidri Sam et Sahm Nabila</v>
      </c>
      <c r="AN959" s="157" t="str">
        <f>[1]RoT!Q74</f>
        <v>Vendu</v>
      </c>
      <c r="AO959" s="97">
        <f>[1]RoT!R74</f>
        <v>42460</v>
      </c>
      <c r="AP959" s="158" t="str">
        <f>[1]RoT!S74</f>
        <v>-</v>
      </c>
      <c r="AQ959" s="212" t="str">
        <f>[1]RoT!T74</f>
        <v>-</v>
      </c>
      <c r="AR959" s="100"/>
      <c r="AS959" s="101"/>
      <c r="AT959" s="102"/>
      <c r="AU959" s="103"/>
      <c r="AV959" s="104"/>
      <c r="AW959" s="105"/>
      <c r="AX959" s="106"/>
      <c r="AY959" s="106"/>
      <c r="AZ959" s="106"/>
      <c r="BA959" s="106"/>
      <c r="BB959" s="103"/>
      <c r="BC959" s="106"/>
      <c r="BD959" s="106"/>
      <c r="BE959" s="106"/>
      <c r="BF959" s="106"/>
      <c r="BG959" s="106"/>
      <c r="BH959" s="106"/>
      <c r="BI959" s="106"/>
    </row>
    <row r="960" spans="1:61" ht="13.5" hidden="1" thickBot="1" x14ac:dyDescent="0.25">
      <c r="A960" s="82"/>
      <c r="B960" s="83"/>
      <c r="C960" s="153" t="str">
        <f t="shared" ref="C960:E967" si="67">C959</f>
        <v>Rouges-Terres 15a</v>
      </c>
      <c r="D960" s="153" t="str">
        <f t="shared" si="67"/>
        <v>Hauterive</v>
      </c>
      <c r="E960" s="85" t="str">
        <f t="shared" si="67"/>
        <v xml:space="preserve">L'Acorus </v>
      </c>
      <c r="F960" s="85" t="str">
        <f>[1]RoT!A75</f>
        <v>0165-35</v>
      </c>
      <c r="G960" s="86" t="str">
        <f>[1]RoT!B75</f>
        <v>C2611</v>
      </c>
      <c r="H960" s="153" t="str">
        <f>[1]RoT!C75</f>
        <v>Place de parc intérieure simple</v>
      </c>
      <c r="I960" s="147" t="str">
        <f>[1]RoT!D75</f>
        <v>Sous-sol</v>
      </c>
      <c r="J960" s="86">
        <f>[1]RoT!E75</f>
        <v>21</v>
      </c>
      <c r="K960" s="295" t="str">
        <f>[1]RoT!F75</f>
        <v>-</v>
      </c>
      <c r="L960" s="88"/>
      <c r="M960" s="89" t="s">
        <v>0</v>
      </c>
      <c r="N960" s="89" t="s">
        <v>0</v>
      </c>
      <c r="O960" s="89" t="s">
        <v>0</v>
      </c>
      <c r="P960" s="89" t="s">
        <v>0</v>
      </c>
      <c r="Q960" s="89" t="s">
        <v>0</v>
      </c>
      <c r="R960" s="108">
        <f>SUM(Tableau8[[#This Row],[Indicative
     /PPE]:[Autre]])</f>
        <v>0</v>
      </c>
      <c r="S960" s="89" t="s">
        <v>0</v>
      </c>
      <c r="T960" s="89" t="s">
        <v>0</v>
      </c>
      <c r="U960" s="89" t="s">
        <v>0</v>
      </c>
      <c r="V960" s="89" t="s">
        <v>0</v>
      </c>
      <c r="W960" s="89" t="s">
        <v>0</v>
      </c>
      <c r="X960" s="109">
        <f t="shared" si="62"/>
        <v>0</v>
      </c>
      <c r="Y960" s="89" t="s">
        <v>0</v>
      </c>
      <c r="Z960" s="89" t="s">
        <v>0</v>
      </c>
      <c r="AA960" s="89" t="s">
        <v>0</v>
      </c>
      <c r="AB960" s="91" t="s">
        <v>0</v>
      </c>
      <c r="AC960" s="89" t="s">
        <v>0</v>
      </c>
      <c r="AD960" s="89" t="s">
        <v>0</v>
      </c>
      <c r="AE960" s="89" t="s">
        <v>0</v>
      </c>
      <c r="AF960" s="110">
        <f t="shared" si="63"/>
        <v>0</v>
      </c>
      <c r="AG960" s="92"/>
      <c r="AH960" s="111">
        <f>[1]RoT!N75</f>
        <v>30000</v>
      </c>
      <c r="AI960" s="156">
        <v>0</v>
      </c>
      <c r="AJ960" s="156">
        <v>0</v>
      </c>
      <c r="AK960" s="111">
        <f>SUM(Tableau8[[#This Row],[Terrain
(a)]:[Construction
(b)]])</f>
        <v>0</v>
      </c>
      <c r="AL960" s="95"/>
      <c r="AM960" s="258" t="str">
        <f>[1]RoT!O75</f>
        <v>Fan Hua et Li Hengyu</v>
      </c>
      <c r="AN960" s="157" t="str">
        <f>[1]RoT!Q75</f>
        <v xml:space="preserve">Vendu </v>
      </c>
      <c r="AO960" s="97">
        <f>[1]RoT!R75</f>
        <v>42277</v>
      </c>
      <c r="AP960" s="158" t="str">
        <f>[1]RoT!S75</f>
        <v>-</v>
      </c>
      <c r="AQ960" s="212" t="str">
        <f>[1]RoT!T75</f>
        <v>-</v>
      </c>
      <c r="AR960" s="100"/>
      <c r="AS960" s="101"/>
      <c r="AT960" s="102"/>
      <c r="AU960" s="103"/>
      <c r="AV960" s="104"/>
      <c r="AW960" s="105"/>
      <c r="AX960" s="106"/>
      <c r="AY960" s="106"/>
      <c r="AZ960" s="106"/>
      <c r="BA960" s="106"/>
      <c r="BB960" s="103"/>
      <c r="BC960" s="106"/>
      <c r="BD960" s="106"/>
      <c r="BE960" s="106"/>
      <c r="BF960" s="106"/>
      <c r="BG960" s="106"/>
      <c r="BH960" s="106"/>
      <c r="BI960" s="106"/>
    </row>
    <row r="961" spans="1:61" ht="13.5" hidden="1" thickBot="1" x14ac:dyDescent="0.25">
      <c r="A961" s="82"/>
      <c r="B961" s="83"/>
      <c r="C961" s="153" t="str">
        <f t="shared" si="67"/>
        <v>Rouges-Terres 15a</v>
      </c>
      <c r="D961" s="153" t="str">
        <f t="shared" si="67"/>
        <v>Hauterive</v>
      </c>
      <c r="E961" s="85" t="str">
        <f t="shared" si="67"/>
        <v xml:space="preserve">L'Acorus </v>
      </c>
      <c r="F961" s="85" t="str">
        <f>[1]RoT!A76</f>
        <v>0165-36</v>
      </c>
      <c r="G961" s="86" t="str">
        <f>[1]RoT!B76</f>
        <v>C2612</v>
      </c>
      <c r="H961" s="153" t="str">
        <f>[1]RoT!C76</f>
        <v>Place de parc intérieure simple</v>
      </c>
      <c r="I961" s="147" t="str">
        <f>[1]RoT!D76</f>
        <v>Sous-sol</v>
      </c>
      <c r="J961" s="86">
        <f>[1]RoT!E76</f>
        <v>22</v>
      </c>
      <c r="K961" s="295" t="str">
        <f>[1]RoT!F76</f>
        <v>-</v>
      </c>
      <c r="L961" s="88"/>
      <c r="M961" s="89" t="s">
        <v>0</v>
      </c>
      <c r="N961" s="89" t="s">
        <v>0</v>
      </c>
      <c r="O961" s="89" t="s">
        <v>0</v>
      </c>
      <c r="P961" s="89" t="s">
        <v>0</v>
      </c>
      <c r="Q961" s="89" t="s">
        <v>0</v>
      </c>
      <c r="R961" s="108">
        <f>SUM(Tableau8[[#This Row],[Indicative
     /PPE]:[Autre]])</f>
        <v>0</v>
      </c>
      <c r="S961" s="89" t="s">
        <v>0</v>
      </c>
      <c r="T961" s="89" t="s">
        <v>0</v>
      </c>
      <c r="U961" s="89" t="s">
        <v>0</v>
      </c>
      <c r="V961" s="89" t="s">
        <v>0</v>
      </c>
      <c r="W961" s="89" t="s">
        <v>0</v>
      </c>
      <c r="X961" s="109">
        <f t="shared" si="62"/>
        <v>0</v>
      </c>
      <c r="Y961" s="89" t="s">
        <v>0</v>
      </c>
      <c r="Z961" s="89" t="s">
        <v>0</v>
      </c>
      <c r="AA961" s="89" t="s">
        <v>0</v>
      </c>
      <c r="AB961" s="91" t="s">
        <v>0</v>
      </c>
      <c r="AC961" s="89" t="s">
        <v>0</v>
      </c>
      <c r="AD961" s="89" t="s">
        <v>0</v>
      </c>
      <c r="AE961" s="89" t="s">
        <v>0</v>
      </c>
      <c r="AF961" s="110">
        <f t="shared" si="63"/>
        <v>0</v>
      </c>
      <c r="AG961" s="92"/>
      <c r="AH961" s="111">
        <f>[1]RoT!N76</f>
        <v>30000</v>
      </c>
      <c r="AI961" s="156">
        <v>0</v>
      </c>
      <c r="AJ961" s="156">
        <v>0</v>
      </c>
      <c r="AK961" s="111">
        <f>SUM(Tableau8[[#This Row],[Terrain
(a)]:[Construction
(b)]])</f>
        <v>0</v>
      </c>
      <c r="AL961" s="95"/>
      <c r="AM961" s="258" t="str">
        <f>[1]RoT!O76</f>
        <v>Rante Roberto et Martinez Christine</v>
      </c>
      <c r="AN961" s="157" t="str">
        <f>[1]RoT!Q76</f>
        <v xml:space="preserve">Vendu </v>
      </c>
      <c r="AO961" s="97">
        <f>[1]RoT!R76</f>
        <v>42185</v>
      </c>
      <c r="AP961" s="158" t="str">
        <f>[1]RoT!S76</f>
        <v>-</v>
      </c>
      <c r="AQ961" s="212" t="str">
        <f>[1]RoT!T76</f>
        <v>-</v>
      </c>
      <c r="AR961" s="100"/>
      <c r="AS961" s="101"/>
      <c r="AT961" s="102"/>
      <c r="AU961" s="103"/>
      <c r="AV961" s="104"/>
      <c r="AW961" s="105"/>
      <c r="AX961" s="106"/>
      <c r="AY961" s="106"/>
      <c r="AZ961" s="106"/>
      <c r="BA961" s="106"/>
      <c r="BB961" s="103"/>
      <c r="BC961" s="106"/>
      <c r="BD961" s="106"/>
      <c r="BE961" s="106"/>
      <c r="BF961" s="106"/>
      <c r="BG961" s="106"/>
      <c r="BH961" s="106"/>
      <c r="BI961" s="106"/>
    </row>
    <row r="962" spans="1:61" ht="13.5" hidden="1" thickBot="1" x14ac:dyDescent="0.25">
      <c r="A962" s="82"/>
      <c r="B962" s="83"/>
      <c r="C962" s="153" t="str">
        <f t="shared" si="67"/>
        <v>Rouges-Terres 15a</v>
      </c>
      <c r="D962" s="153" t="str">
        <f t="shared" si="67"/>
        <v>Hauterive</v>
      </c>
      <c r="E962" s="85" t="str">
        <f t="shared" si="67"/>
        <v xml:space="preserve">L'Acorus </v>
      </c>
      <c r="F962" s="85" t="str">
        <f>[1]RoT!A77</f>
        <v>0165-37</v>
      </c>
      <c r="G962" s="86" t="str">
        <f>[1]RoT!B77</f>
        <v>C2613</v>
      </c>
      <c r="H962" s="153" t="str">
        <f>[1]RoT!C77</f>
        <v>Place de parc intérieure simple</v>
      </c>
      <c r="I962" s="147" t="str">
        <f>[1]RoT!D77</f>
        <v>Sous-sol</v>
      </c>
      <c r="J962" s="86">
        <f>[1]RoT!E77</f>
        <v>23</v>
      </c>
      <c r="K962" s="295" t="str">
        <f>[1]RoT!F77</f>
        <v>-</v>
      </c>
      <c r="L962" s="88"/>
      <c r="M962" s="89" t="s">
        <v>0</v>
      </c>
      <c r="N962" s="89" t="s">
        <v>0</v>
      </c>
      <c r="O962" s="89" t="s">
        <v>0</v>
      </c>
      <c r="P962" s="89" t="s">
        <v>0</v>
      </c>
      <c r="Q962" s="89" t="s">
        <v>0</v>
      </c>
      <c r="R962" s="108">
        <f>SUM(Tableau8[[#This Row],[Indicative
     /PPE]:[Autre]])</f>
        <v>0</v>
      </c>
      <c r="S962" s="89" t="s">
        <v>0</v>
      </c>
      <c r="T962" s="89" t="s">
        <v>0</v>
      </c>
      <c r="U962" s="89" t="s">
        <v>0</v>
      </c>
      <c r="V962" s="89" t="s">
        <v>0</v>
      </c>
      <c r="W962" s="89" t="s">
        <v>0</v>
      </c>
      <c r="X962" s="109">
        <f t="shared" si="62"/>
        <v>0</v>
      </c>
      <c r="Y962" s="89" t="s">
        <v>0</v>
      </c>
      <c r="Z962" s="89" t="s">
        <v>0</v>
      </c>
      <c r="AA962" s="89" t="s">
        <v>0</v>
      </c>
      <c r="AB962" s="91" t="s">
        <v>0</v>
      </c>
      <c r="AC962" s="89" t="s">
        <v>0</v>
      </c>
      <c r="AD962" s="89" t="s">
        <v>0</v>
      </c>
      <c r="AE962" s="89" t="s">
        <v>0</v>
      </c>
      <c r="AF962" s="110">
        <f t="shared" si="63"/>
        <v>0</v>
      </c>
      <c r="AG962" s="92"/>
      <c r="AH962" s="111">
        <f>[1]RoT!N77</f>
        <v>30000</v>
      </c>
      <c r="AI962" s="156">
        <v>0</v>
      </c>
      <c r="AJ962" s="156">
        <v>0</v>
      </c>
      <c r="AK962" s="111">
        <f>SUM(Tableau8[[#This Row],[Terrain
(a)]:[Construction
(b)]])</f>
        <v>0</v>
      </c>
      <c r="AL962" s="95"/>
      <c r="AM962" s="258" t="str">
        <f>[1]RoT!O77</f>
        <v>Checola Bertino et Andrea</v>
      </c>
      <c r="AN962" s="157" t="str">
        <f>[1]RoT!Q77</f>
        <v xml:space="preserve">Vendu </v>
      </c>
      <c r="AO962" s="97">
        <f>[1]RoT!R77</f>
        <v>42307</v>
      </c>
      <c r="AP962" s="158" t="str">
        <f>[1]RoT!S77</f>
        <v>-</v>
      </c>
      <c r="AQ962" s="212" t="str">
        <f>[1]RoT!T77</f>
        <v>-</v>
      </c>
      <c r="AR962" s="100"/>
      <c r="AS962" s="101"/>
      <c r="AT962" s="102"/>
      <c r="AU962" s="103"/>
      <c r="AV962" s="104"/>
      <c r="AW962" s="105"/>
      <c r="AX962" s="106"/>
      <c r="AY962" s="106"/>
      <c r="AZ962" s="106"/>
      <c r="BA962" s="106"/>
      <c r="BB962" s="103"/>
      <c r="BC962" s="106"/>
      <c r="BD962" s="106"/>
      <c r="BE962" s="106"/>
      <c r="BF962" s="106"/>
      <c r="BG962" s="106"/>
      <c r="BH962" s="106"/>
      <c r="BI962" s="106"/>
    </row>
    <row r="963" spans="1:61" ht="13.5" hidden="1" thickBot="1" x14ac:dyDescent="0.25">
      <c r="A963" s="82"/>
      <c r="B963" s="83"/>
      <c r="C963" s="153" t="str">
        <f t="shared" si="67"/>
        <v>Rouges-Terres 15a</v>
      </c>
      <c r="D963" s="153" t="str">
        <f t="shared" si="67"/>
        <v>Hauterive</v>
      </c>
      <c r="E963" s="85" t="str">
        <f t="shared" si="67"/>
        <v xml:space="preserve">L'Acorus </v>
      </c>
      <c r="F963" s="85" t="str">
        <f>[1]RoT!A78</f>
        <v>0165-38</v>
      </c>
      <c r="G963" s="86" t="str">
        <f>[1]RoT!B78</f>
        <v>C2614</v>
      </c>
      <c r="H963" s="153" t="str">
        <f>[1]RoT!C78</f>
        <v>Place de parc intérieure simple</v>
      </c>
      <c r="I963" s="147" t="str">
        <f>[1]RoT!D78</f>
        <v>Sous-sol</v>
      </c>
      <c r="J963" s="86">
        <f>[1]RoT!E78</f>
        <v>24</v>
      </c>
      <c r="K963" s="295" t="str">
        <f>[1]RoT!F78</f>
        <v>-</v>
      </c>
      <c r="L963" s="88"/>
      <c r="M963" s="89" t="s">
        <v>0</v>
      </c>
      <c r="N963" s="89" t="s">
        <v>0</v>
      </c>
      <c r="O963" s="89" t="s">
        <v>0</v>
      </c>
      <c r="P963" s="89" t="s">
        <v>0</v>
      </c>
      <c r="Q963" s="89" t="s">
        <v>0</v>
      </c>
      <c r="R963" s="108">
        <f>SUM(Tableau8[[#This Row],[Indicative
     /PPE]:[Autre]])</f>
        <v>0</v>
      </c>
      <c r="S963" s="89" t="s">
        <v>0</v>
      </c>
      <c r="T963" s="89" t="s">
        <v>0</v>
      </c>
      <c r="U963" s="89" t="s">
        <v>0</v>
      </c>
      <c r="V963" s="89" t="s">
        <v>0</v>
      </c>
      <c r="W963" s="89" t="s">
        <v>0</v>
      </c>
      <c r="X963" s="109">
        <f t="shared" si="62"/>
        <v>0</v>
      </c>
      <c r="Y963" s="89" t="s">
        <v>0</v>
      </c>
      <c r="Z963" s="89" t="s">
        <v>0</v>
      </c>
      <c r="AA963" s="89" t="s">
        <v>0</v>
      </c>
      <c r="AB963" s="91" t="s">
        <v>0</v>
      </c>
      <c r="AC963" s="89" t="s">
        <v>0</v>
      </c>
      <c r="AD963" s="89" t="s">
        <v>0</v>
      </c>
      <c r="AE963" s="89" t="s">
        <v>0</v>
      </c>
      <c r="AF963" s="110">
        <f t="shared" si="63"/>
        <v>0</v>
      </c>
      <c r="AG963" s="92"/>
      <c r="AH963" s="111">
        <f>[1]RoT!N78</f>
        <v>31000</v>
      </c>
      <c r="AI963" s="156">
        <v>0</v>
      </c>
      <c r="AJ963" s="156">
        <v>0</v>
      </c>
      <c r="AK963" s="111">
        <f>SUM(Tableau8[[#This Row],[Terrain
(a)]:[Construction
(b)]])</f>
        <v>0</v>
      </c>
      <c r="AL963" s="95"/>
      <c r="AM963" s="258" t="str">
        <f>[1]RoT!O78</f>
        <v>Checola Bertino et Andrea</v>
      </c>
      <c r="AN963" s="157" t="str">
        <f>[1]RoT!Q78</f>
        <v xml:space="preserve">Vendu </v>
      </c>
      <c r="AO963" s="97">
        <f>[1]RoT!R78</f>
        <v>42307</v>
      </c>
      <c r="AP963" s="158" t="str">
        <f>[1]RoT!S78</f>
        <v>-</v>
      </c>
      <c r="AQ963" s="212" t="str">
        <f>[1]RoT!T78</f>
        <v>-</v>
      </c>
      <c r="AR963" s="100"/>
      <c r="AS963" s="101"/>
      <c r="AT963" s="102"/>
      <c r="AU963" s="103"/>
      <c r="AV963" s="104"/>
      <c r="AW963" s="105"/>
      <c r="AX963" s="106"/>
      <c r="AY963" s="106"/>
      <c r="AZ963" s="106"/>
      <c r="BA963" s="106"/>
      <c r="BB963" s="103"/>
      <c r="BC963" s="106"/>
      <c r="BD963" s="106"/>
      <c r="BE963" s="106"/>
      <c r="BF963" s="106"/>
      <c r="BG963" s="106"/>
      <c r="BH963" s="106"/>
      <c r="BI963" s="106"/>
    </row>
    <row r="964" spans="1:61" ht="13.5" hidden="1" thickBot="1" x14ac:dyDescent="0.25">
      <c r="A964" s="82"/>
      <c r="B964" s="83"/>
      <c r="C964" s="153" t="str">
        <f t="shared" si="67"/>
        <v>Rouges-Terres 15a</v>
      </c>
      <c r="D964" s="153" t="str">
        <f t="shared" si="67"/>
        <v>Hauterive</v>
      </c>
      <c r="E964" s="85" t="str">
        <f t="shared" si="67"/>
        <v xml:space="preserve">L'Acorus </v>
      </c>
      <c r="F964" s="85" t="str">
        <f>[1]RoT!A79</f>
        <v>0165-39</v>
      </c>
      <c r="G964" s="86" t="str">
        <f>[1]RoT!B79</f>
        <v>En cours</v>
      </c>
      <c r="H964" s="153" t="str">
        <f>[1]RoT!C79</f>
        <v>Place de parc extérieure simple</v>
      </c>
      <c r="I964" s="147" t="str">
        <f>[1]RoT!D79</f>
        <v>Sous-sol</v>
      </c>
      <c r="J964" s="86">
        <f>[1]RoT!E79</f>
        <v>25</v>
      </c>
      <c r="K964" s="295" t="str">
        <f>[1]RoT!F79</f>
        <v>-</v>
      </c>
      <c r="L964" s="88"/>
      <c r="M964" s="89" t="s">
        <v>0</v>
      </c>
      <c r="N964" s="89" t="s">
        <v>0</v>
      </c>
      <c r="O964" s="89" t="s">
        <v>0</v>
      </c>
      <c r="P964" s="89" t="s">
        <v>0</v>
      </c>
      <c r="Q964" s="89" t="s">
        <v>0</v>
      </c>
      <c r="R964" s="108">
        <f>SUM(Tableau8[[#This Row],[Indicative
     /PPE]:[Autre]])</f>
        <v>0</v>
      </c>
      <c r="S964" s="89" t="s">
        <v>0</v>
      </c>
      <c r="T964" s="89" t="s">
        <v>0</v>
      </c>
      <c r="U964" s="89" t="s">
        <v>0</v>
      </c>
      <c r="V964" s="89" t="s">
        <v>0</v>
      </c>
      <c r="W964" s="89" t="s">
        <v>0</v>
      </c>
      <c r="X964" s="109">
        <f t="shared" si="62"/>
        <v>0</v>
      </c>
      <c r="Y964" s="89" t="s">
        <v>0</v>
      </c>
      <c r="Z964" s="89" t="s">
        <v>0</v>
      </c>
      <c r="AA964" s="89" t="s">
        <v>0</v>
      </c>
      <c r="AB964" s="91" t="s">
        <v>0</v>
      </c>
      <c r="AC964" s="89" t="s">
        <v>0</v>
      </c>
      <c r="AD964" s="89" t="s">
        <v>0</v>
      </c>
      <c r="AE964" s="89" t="s">
        <v>0</v>
      </c>
      <c r="AF964" s="110">
        <f t="shared" si="63"/>
        <v>0</v>
      </c>
      <c r="AG964" s="92"/>
      <c r="AH964" s="111">
        <f>[1]RoT!N79</f>
        <v>10000</v>
      </c>
      <c r="AI964" s="156">
        <v>0</v>
      </c>
      <c r="AJ964" s="156">
        <v>0</v>
      </c>
      <c r="AK964" s="111">
        <f>SUM(Tableau8[[#This Row],[Terrain
(a)]:[Construction
(b)]])</f>
        <v>0</v>
      </c>
      <c r="AL964" s="95"/>
      <c r="AM964" s="258" t="str">
        <f>[1]RoT!O79</f>
        <v>-</v>
      </c>
      <c r="AN964" s="157" t="str">
        <f>[1]RoT!Q79</f>
        <v>A vendre</v>
      </c>
      <c r="AO964" s="97" t="str">
        <f>[1]RoT!R79</f>
        <v xml:space="preserve"> </v>
      </c>
      <c r="AP964" s="158" t="str">
        <f>[1]RoT!S79</f>
        <v>-</v>
      </c>
      <c r="AQ964" s="212" t="str">
        <f>[1]RoT!T79</f>
        <v>EJ prévisionnelle: aujourd'hui + 15 mois !</v>
      </c>
      <c r="AR964" s="100"/>
      <c r="AS964" s="101"/>
      <c r="AT964" s="102"/>
      <c r="AU964" s="103"/>
      <c r="AV964" s="104"/>
      <c r="AW964" s="105"/>
      <c r="AX964" s="106"/>
      <c r="AY964" s="106"/>
      <c r="AZ964" s="106"/>
      <c r="BA964" s="106"/>
      <c r="BB964" s="103"/>
      <c r="BC964" s="106"/>
      <c r="BD964" s="106"/>
      <c r="BE964" s="106"/>
      <c r="BF964" s="106"/>
      <c r="BG964" s="106"/>
      <c r="BH964" s="106"/>
      <c r="BI964" s="106"/>
    </row>
    <row r="965" spans="1:61" ht="13.5" hidden="1" thickBot="1" x14ac:dyDescent="0.25">
      <c r="A965" s="82"/>
      <c r="B965" s="83"/>
      <c r="C965" s="153" t="str">
        <f t="shared" si="67"/>
        <v>Rouges-Terres 15a</v>
      </c>
      <c r="D965" s="153" t="str">
        <f t="shared" si="67"/>
        <v>Hauterive</v>
      </c>
      <c r="E965" s="85" t="str">
        <f t="shared" si="67"/>
        <v xml:space="preserve">L'Acorus </v>
      </c>
      <c r="F965" s="85" t="str">
        <f>[1]RoT!A80</f>
        <v>0165-40</v>
      </c>
      <c r="G965" s="86" t="str">
        <f>[1]RoT!B80</f>
        <v>En cours</v>
      </c>
      <c r="H965" s="153" t="str">
        <f>[1]RoT!C80</f>
        <v>Place de parc extérieure simple</v>
      </c>
      <c r="I965" s="147" t="str">
        <f>[1]RoT!D80</f>
        <v>Sous-sol</v>
      </c>
      <c r="J965" s="86">
        <f>[1]RoT!E80</f>
        <v>26</v>
      </c>
      <c r="K965" s="295" t="str">
        <f>[1]RoT!F80</f>
        <v>-</v>
      </c>
      <c r="L965" s="88"/>
      <c r="M965" s="89" t="s">
        <v>0</v>
      </c>
      <c r="N965" s="89" t="s">
        <v>0</v>
      </c>
      <c r="O965" s="89" t="s">
        <v>0</v>
      </c>
      <c r="P965" s="89" t="s">
        <v>0</v>
      </c>
      <c r="Q965" s="89" t="s">
        <v>0</v>
      </c>
      <c r="R965" s="108">
        <f>SUM(Tableau8[[#This Row],[Indicative
     /PPE]:[Autre]])</f>
        <v>0</v>
      </c>
      <c r="S965" s="89" t="s">
        <v>0</v>
      </c>
      <c r="T965" s="89" t="s">
        <v>0</v>
      </c>
      <c r="U965" s="89" t="s">
        <v>0</v>
      </c>
      <c r="V965" s="89" t="s">
        <v>0</v>
      </c>
      <c r="W965" s="89" t="s">
        <v>0</v>
      </c>
      <c r="X965" s="109">
        <f t="shared" ref="X965:X1023" si="68">SUM(S965:W965)</f>
        <v>0</v>
      </c>
      <c r="Y965" s="89" t="s">
        <v>0</v>
      </c>
      <c r="Z965" s="89" t="s">
        <v>0</v>
      </c>
      <c r="AA965" s="89" t="s">
        <v>0</v>
      </c>
      <c r="AB965" s="91" t="s">
        <v>0</v>
      </c>
      <c r="AC965" s="89" t="s">
        <v>0</v>
      </c>
      <c r="AD965" s="89" t="s">
        <v>0</v>
      </c>
      <c r="AE965" s="89" t="s">
        <v>0</v>
      </c>
      <c r="AF965" s="110">
        <f t="shared" si="63"/>
        <v>0</v>
      </c>
      <c r="AG965" s="92"/>
      <c r="AH965" s="111" t="str">
        <f>[1]RoT!N80</f>
        <v>-</v>
      </c>
      <c r="AI965" s="156">
        <v>0</v>
      </c>
      <c r="AJ965" s="156">
        <v>0</v>
      </c>
      <c r="AK965" s="111">
        <f>SUM(Tableau8[[#This Row],[Terrain
(a)]:[Construction
(b)]])</f>
        <v>0</v>
      </c>
      <c r="AL965" s="95"/>
      <c r="AM965" s="258" t="str">
        <f>[1]RoT!O80</f>
        <v>Visiteurs</v>
      </c>
      <c r="AN965" s="157" t="str">
        <f>[1]RoT!Q80</f>
        <v>-</v>
      </c>
      <c r="AO965" s="97" t="str">
        <f>[1]RoT!R80</f>
        <v>-</v>
      </c>
      <c r="AP965" s="158" t="str">
        <f>[1]RoT!S80</f>
        <v>-</v>
      </c>
      <c r="AQ965" s="212" t="str">
        <f>[1]RoT!T80</f>
        <v>-</v>
      </c>
      <c r="AR965" s="100"/>
      <c r="AS965" s="101"/>
      <c r="AT965" s="102"/>
      <c r="AU965" s="103"/>
      <c r="AV965" s="104"/>
      <c r="AW965" s="105"/>
      <c r="AX965" s="106"/>
      <c r="AY965" s="106"/>
      <c r="AZ965" s="106"/>
      <c r="BA965" s="106"/>
      <c r="BB965" s="103"/>
      <c r="BC965" s="106"/>
      <c r="BD965" s="106"/>
      <c r="BE965" s="106"/>
      <c r="BF965" s="106"/>
      <c r="BG965" s="106"/>
      <c r="BH965" s="106"/>
      <c r="BI965" s="106"/>
    </row>
    <row r="966" spans="1:61" ht="13.5" hidden="1" thickBot="1" x14ac:dyDescent="0.25">
      <c r="A966" s="82"/>
      <c r="B966" s="83"/>
      <c r="C966" s="153" t="str">
        <f t="shared" si="67"/>
        <v>Rouges-Terres 15a</v>
      </c>
      <c r="D966" s="153" t="str">
        <f t="shared" si="67"/>
        <v>Hauterive</v>
      </c>
      <c r="E966" s="85" t="str">
        <f t="shared" si="67"/>
        <v xml:space="preserve">L'Acorus </v>
      </c>
      <c r="F966" s="85" t="str">
        <f>[1]RoT!A81</f>
        <v>0165-41</v>
      </c>
      <c r="G966" s="86" t="str">
        <f>[1]RoT!B81</f>
        <v>En cours</v>
      </c>
      <c r="H966" s="153" t="str">
        <f>[1]RoT!C81</f>
        <v>Place de parc extérieure simple</v>
      </c>
      <c r="I966" s="147" t="str">
        <f>[1]RoT!D81</f>
        <v>Sous-sol</v>
      </c>
      <c r="J966" s="86">
        <f>[1]RoT!E81</f>
        <v>27</v>
      </c>
      <c r="K966" s="295" t="str">
        <f>[1]RoT!F81</f>
        <v>-</v>
      </c>
      <c r="L966" s="88"/>
      <c r="M966" s="89" t="s">
        <v>0</v>
      </c>
      <c r="N966" s="89" t="s">
        <v>0</v>
      </c>
      <c r="O966" s="89" t="s">
        <v>0</v>
      </c>
      <c r="P966" s="89" t="s">
        <v>0</v>
      </c>
      <c r="Q966" s="89" t="s">
        <v>0</v>
      </c>
      <c r="R966" s="108">
        <f>SUM(Tableau8[[#This Row],[Indicative
     /PPE]:[Autre]])</f>
        <v>0</v>
      </c>
      <c r="S966" s="89" t="s">
        <v>0</v>
      </c>
      <c r="T966" s="89" t="s">
        <v>0</v>
      </c>
      <c r="U966" s="89" t="s">
        <v>0</v>
      </c>
      <c r="V966" s="89" t="s">
        <v>0</v>
      </c>
      <c r="W966" s="89" t="s">
        <v>0</v>
      </c>
      <c r="X966" s="109">
        <f t="shared" si="68"/>
        <v>0</v>
      </c>
      <c r="Y966" s="89" t="s">
        <v>0</v>
      </c>
      <c r="Z966" s="89" t="s">
        <v>0</v>
      </c>
      <c r="AA966" s="89" t="s">
        <v>0</v>
      </c>
      <c r="AB966" s="91" t="s">
        <v>0</v>
      </c>
      <c r="AC966" s="89" t="s">
        <v>0</v>
      </c>
      <c r="AD966" s="89" t="s">
        <v>0</v>
      </c>
      <c r="AE966" s="89" t="s">
        <v>0</v>
      </c>
      <c r="AF966" s="110">
        <f t="shared" ref="AF966:AF1023" si="69">SUM(AC966:AE966)</f>
        <v>0</v>
      </c>
      <c r="AG966" s="92"/>
      <c r="AH966" s="111" t="str">
        <f>[1]RoT!N81</f>
        <v>-</v>
      </c>
      <c r="AI966" s="156">
        <v>0</v>
      </c>
      <c r="AJ966" s="156">
        <v>0</v>
      </c>
      <c r="AK966" s="111">
        <f>SUM(Tableau8[[#This Row],[Terrain
(a)]:[Construction
(b)]])</f>
        <v>0</v>
      </c>
      <c r="AL966" s="95"/>
      <c r="AM966" s="258" t="str">
        <f>[1]RoT!O81</f>
        <v>Visiteurs</v>
      </c>
      <c r="AN966" s="157" t="s">
        <v>73</v>
      </c>
      <c r="AO966" s="97" t="str">
        <f>[1]RoT!R81</f>
        <v>-</v>
      </c>
      <c r="AP966" s="158" t="str">
        <f>[1]RoT!S81</f>
        <v>-</v>
      </c>
      <c r="AQ966" s="212" t="str">
        <f>[1]RoT!T81</f>
        <v>-</v>
      </c>
      <c r="AR966" s="100"/>
      <c r="AS966" s="101"/>
      <c r="AT966" s="102"/>
      <c r="AU966" s="103"/>
      <c r="AV966" s="104"/>
      <c r="AW966" s="105"/>
      <c r="AX966" s="106"/>
      <c r="AY966" s="106"/>
      <c r="AZ966" s="106"/>
      <c r="BA966" s="106"/>
      <c r="BB966" s="103"/>
      <c r="BC966" s="106"/>
      <c r="BD966" s="106"/>
      <c r="BE966" s="106"/>
      <c r="BF966" s="106"/>
      <c r="BG966" s="106"/>
      <c r="BH966" s="106"/>
      <c r="BI966" s="106"/>
    </row>
    <row r="967" spans="1:61" ht="13.5" hidden="1" thickBot="1" x14ac:dyDescent="0.25">
      <c r="A967" s="82"/>
      <c r="B967" s="83"/>
      <c r="C967" s="221" t="str">
        <f t="shared" si="67"/>
        <v>Rouges-Terres 15a</v>
      </c>
      <c r="D967" s="159" t="str">
        <f t="shared" si="67"/>
        <v>Hauterive</v>
      </c>
      <c r="E967" s="117" t="str">
        <f t="shared" si="67"/>
        <v xml:space="preserve">L'Acorus </v>
      </c>
      <c r="F967" s="117" t="str">
        <f>[1]RoT!A82</f>
        <v>0165-42</v>
      </c>
      <c r="G967" s="118" t="str">
        <f>[1]RoT!B82</f>
        <v>En cours</v>
      </c>
      <c r="H967" s="159" t="str">
        <f>[1]RoT!C82</f>
        <v>Place de parc extérieure simple</v>
      </c>
      <c r="I967" s="160" t="str">
        <f>[1]RoT!D82</f>
        <v>Sous-sol</v>
      </c>
      <c r="J967" s="118">
        <f>[1]RoT!E82</f>
        <v>28</v>
      </c>
      <c r="K967" s="297" t="str">
        <f>[1]RoT!F82</f>
        <v>-</v>
      </c>
      <c r="L967" s="88"/>
      <c r="M967" s="110" t="s">
        <v>0</v>
      </c>
      <c r="N967" s="110" t="s">
        <v>0</v>
      </c>
      <c r="O967" s="110" t="s">
        <v>0</v>
      </c>
      <c r="P967" s="110" t="s">
        <v>0</v>
      </c>
      <c r="Q967" s="110" t="s">
        <v>0</v>
      </c>
      <c r="R967" s="108">
        <f>SUM(Tableau8[[#This Row],[Indicative
     /PPE]:[Autre]])</f>
        <v>0</v>
      </c>
      <c r="S967" s="123" t="s">
        <v>0</v>
      </c>
      <c r="T967" s="120" t="s">
        <v>0</v>
      </c>
      <c r="U967" s="120" t="s">
        <v>0</v>
      </c>
      <c r="V967" s="120" t="s">
        <v>0</v>
      </c>
      <c r="W967" s="120" t="s">
        <v>0</v>
      </c>
      <c r="X967" s="166">
        <f t="shared" si="68"/>
        <v>0</v>
      </c>
      <c r="Y967" s="123" t="s">
        <v>0</v>
      </c>
      <c r="Z967" s="120" t="s">
        <v>0</v>
      </c>
      <c r="AA967" s="120" t="s">
        <v>0</v>
      </c>
      <c r="AB967" s="122" t="s">
        <v>0</v>
      </c>
      <c r="AC967" s="123" t="s">
        <v>0</v>
      </c>
      <c r="AD967" s="120" t="s">
        <v>0</v>
      </c>
      <c r="AE967" s="120" t="s">
        <v>0</v>
      </c>
      <c r="AF967" s="167">
        <f t="shared" si="69"/>
        <v>0</v>
      </c>
      <c r="AG967" s="92"/>
      <c r="AH967" s="173" t="str">
        <f>[1]RoT!N82</f>
        <v>-</v>
      </c>
      <c r="AI967" s="169">
        <v>0</v>
      </c>
      <c r="AJ967" s="169">
        <v>0</v>
      </c>
      <c r="AK967" s="170">
        <f>SUM(Tableau8[[#This Row],[Terrain
(a)]:[Construction
(b)]])</f>
        <v>0</v>
      </c>
      <c r="AL967" s="95"/>
      <c r="AM967" s="260" t="str">
        <f>[1]RoT!O82</f>
        <v>Visiteurs</v>
      </c>
      <c r="AN967" s="182" t="s">
        <v>73</v>
      </c>
      <c r="AO967" s="128" t="str">
        <f>[1]RoT!R82</f>
        <v>-</v>
      </c>
      <c r="AP967" s="172" t="str">
        <f>[1]RoT!S82</f>
        <v>-</v>
      </c>
      <c r="AQ967" s="219" t="str">
        <f>[1]RoT!T82</f>
        <v>-</v>
      </c>
      <c r="AR967" s="100"/>
      <c r="AS967" s="131"/>
      <c r="AT967" s="132"/>
      <c r="AU967" s="132"/>
      <c r="AV967" s="133"/>
      <c r="AW967" s="116"/>
      <c r="AX967" s="134"/>
      <c r="AY967" s="134"/>
      <c r="AZ967" s="134"/>
      <c r="BA967" s="134"/>
      <c r="BB967" s="132"/>
      <c r="BC967" s="134"/>
      <c r="BD967" s="134"/>
      <c r="BE967" s="134"/>
      <c r="BF967" s="134"/>
      <c r="BG967" s="134"/>
      <c r="BH967" s="134"/>
      <c r="BI967" s="134"/>
    </row>
    <row r="968" spans="1:61" ht="13.5" thickBot="1" x14ac:dyDescent="0.25">
      <c r="A968" s="82"/>
      <c r="B968" s="83"/>
      <c r="C968" s="153" t="s">
        <v>1851</v>
      </c>
      <c r="D968" s="153" t="s">
        <v>71</v>
      </c>
      <c r="E968" s="84" t="s">
        <v>0</v>
      </c>
      <c r="F968" s="85" t="s">
        <v>1852</v>
      </c>
      <c r="G968" s="86">
        <v>17802</v>
      </c>
      <c r="H968" s="153" t="s">
        <v>382</v>
      </c>
      <c r="I968" s="147">
        <v>2</v>
      </c>
      <c r="J968" s="113" t="s">
        <v>0</v>
      </c>
      <c r="K968" s="154">
        <v>5.5</v>
      </c>
      <c r="L968" s="88"/>
      <c r="M968" s="298" t="s">
        <v>0</v>
      </c>
      <c r="N968" s="196" t="s">
        <v>0</v>
      </c>
      <c r="O968" s="196" t="s">
        <v>0</v>
      </c>
      <c r="P968" s="196" t="s">
        <v>0</v>
      </c>
      <c r="Q968" s="196" t="s">
        <v>0</v>
      </c>
      <c r="R968" s="197">
        <f>SUM(Tableau8[[#This Row],[Indicative
     /PPE]:[Autre]])</f>
        <v>0</v>
      </c>
      <c r="S968" s="110">
        <v>440</v>
      </c>
      <c r="T968" s="110" t="s">
        <v>0</v>
      </c>
      <c r="U968" s="110" t="s">
        <v>0</v>
      </c>
      <c r="V968" s="110" t="s">
        <v>0</v>
      </c>
      <c r="W968" s="110" t="s">
        <v>0</v>
      </c>
      <c r="X968" s="109">
        <f t="shared" si="68"/>
        <v>440</v>
      </c>
      <c r="Y968" s="89" t="s">
        <v>0</v>
      </c>
      <c r="Z968" s="89" t="s">
        <v>0</v>
      </c>
      <c r="AA968" s="89" t="s">
        <v>0</v>
      </c>
      <c r="AB968" s="91" t="s">
        <v>0</v>
      </c>
      <c r="AC968" s="89" t="s">
        <v>0</v>
      </c>
      <c r="AD968" s="89" t="s">
        <v>0</v>
      </c>
      <c r="AE968" s="89" t="s">
        <v>0</v>
      </c>
      <c r="AF968" s="110">
        <f t="shared" si="69"/>
        <v>0</v>
      </c>
      <c r="AG968" s="92"/>
      <c r="AH968" s="111">
        <v>0</v>
      </c>
      <c r="AI968" s="156">
        <v>120000</v>
      </c>
      <c r="AJ968" s="156">
        <f>660000+89000</f>
        <v>749000</v>
      </c>
      <c r="AK968" s="111">
        <f>SUM(Tableau8[[#This Row],[Terrain
(a)]:[Construction
(b)]])</f>
        <v>869000</v>
      </c>
      <c r="AL968" s="95"/>
      <c r="AM968" s="147" t="s">
        <v>1853</v>
      </c>
      <c r="AN968" s="157" t="s">
        <v>82</v>
      </c>
      <c r="AO968" s="97">
        <v>41455</v>
      </c>
      <c r="AP968" s="158" t="s">
        <v>0</v>
      </c>
      <c r="AQ968" s="113" t="s">
        <v>0</v>
      </c>
      <c r="AR968" s="100"/>
      <c r="AS968" s="101" t="str">
        <f>Tableau8[[#This Row],[Adresse]]</f>
        <v>Sur la Cluse 16</v>
      </c>
      <c r="AT968" s="102">
        <v>41061</v>
      </c>
      <c r="AU968" s="103">
        <v>41547</v>
      </c>
      <c r="AV968" s="112">
        <f>Tableau8[[#This Row],[Fin]]-Tableau8[[#This Row],[Début]]</f>
        <v>486</v>
      </c>
      <c r="AW968" s="105"/>
      <c r="AX968" s="106"/>
      <c r="AY968" s="106"/>
      <c r="AZ968" s="106"/>
      <c r="BA968" s="106"/>
      <c r="BB968" s="103"/>
      <c r="BC968" s="106"/>
      <c r="BD968" s="106"/>
      <c r="BE968" s="106" t="s">
        <v>131</v>
      </c>
      <c r="BF968" s="106" t="s">
        <v>1854</v>
      </c>
      <c r="BG968" s="106"/>
      <c r="BH968" s="106"/>
      <c r="BI968" s="106"/>
    </row>
    <row r="969" spans="1:61" ht="13.5" thickBot="1" x14ac:dyDescent="0.25">
      <c r="A969" s="82"/>
      <c r="B969" s="83"/>
      <c r="C969" s="153" t="s">
        <v>1855</v>
      </c>
      <c r="D969" s="153" t="s">
        <v>71</v>
      </c>
      <c r="E969" s="84" t="s">
        <v>0</v>
      </c>
      <c r="F969" s="85" t="s">
        <v>1856</v>
      </c>
      <c r="G969" s="86">
        <v>17800</v>
      </c>
      <c r="H969" s="153" t="s">
        <v>382</v>
      </c>
      <c r="I969" s="147">
        <v>2</v>
      </c>
      <c r="J969" s="113" t="s">
        <v>0</v>
      </c>
      <c r="K969" s="220">
        <v>5.5</v>
      </c>
      <c r="L969" s="88"/>
      <c r="M969" s="299" t="s">
        <v>0</v>
      </c>
      <c r="N969" s="208" t="s">
        <v>0</v>
      </c>
      <c r="O969" s="208" t="s">
        <v>0</v>
      </c>
      <c r="P969" s="208" t="s">
        <v>0</v>
      </c>
      <c r="Q969" s="89" t="s">
        <v>0</v>
      </c>
      <c r="R969" s="108">
        <f>SUM(Tableau8[[#This Row],[Indicative
     /PPE]:[Autre]])</f>
        <v>0</v>
      </c>
      <c r="S969" s="110">
        <v>595</v>
      </c>
      <c r="T969" s="110" t="s">
        <v>0</v>
      </c>
      <c r="U969" s="110" t="s">
        <v>0</v>
      </c>
      <c r="V969" s="110" t="s">
        <v>0</v>
      </c>
      <c r="W969" s="110" t="s">
        <v>0</v>
      </c>
      <c r="X969" s="109">
        <f t="shared" si="68"/>
        <v>595</v>
      </c>
      <c r="Y969" s="123" t="s">
        <v>0</v>
      </c>
      <c r="Z969" s="120" t="s">
        <v>0</v>
      </c>
      <c r="AA969" s="120" t="s">
        <v>0</v>
      </c>
      <c r="AB969" s="122" t="s">
        <v>0</v>
      </c>
      <c r="AC969" s="89" t="s">
        <v>0</v>
      </c>
      <c r="AD969" s="89" t="s">
        <v>0</v>
      </c>
      <c r="AE969" s="89" t="s">
        <v>0</v>
      </c>
      <c r="AF969" s="110">
        <f t="shared" si="69"/>
        <v>0</v>
      </c>
      <c r="AG969" s="92"/>
      <c r="AH969" s="111">
        <v>0</v>
      </c>
      <c r="AI969" s="156">
        <v>160000</v>
      </c>
      <c r="AJ969" s="156">
        <v>735000</v>
      </c>
      <c r="AK969" s="111">
        <f>SUM(Tableau8[[#This Row],[Terrain
(a)]:[Construction
(b)]])</f>
        <v>895000</v>
      </c>
      <c r="AL969" s="95"/>
      <c r="AM969" s="147" t="s">
        <v>1857</v>
      </c>
      <c r="AN969" s="157" t="s">
        <v>82</v>
      </c>
      <c r="AO969" s="97">
        <v>41547</v>
      </c>
      <c r="AP969" s="158" t="s">
        <v>0</v>
      </c>
      <c r="AQ969" s="113" t="s">
        <v>0</v>
      </c>
      <c r="AR969" s="100"/>
      <c r="AS969" s="131" t="str">
        <f>Tableau8[[#This Row],[Adresse]]</f>
        <v>Sur la Cluse 18</v>
      </c>
      <c r="AT969" s="132">
        <f>AT968</f>
        <v>41061</v>
      </c>
      <c r="AU969" s="132">
        <f>AU968</f>
        <v>41547</v>
      </c>
      <c r="AV969" s="133">
        <f>AV968</f>
        <v>486</v>
      </c>
      <c r="AW969" s="116"/>
      <c r="AX969" s="134"/>
      <c r="AY969" s="134"/>
      <c r="AZ969" s="134"/>
      <c r="BA969" s="134"/>
      <c r="BB969" s="132"/>
      <c r="BC969" s="134"/>
      <c r="BD969" s="134"/>
      <c r="BE969" s="134" t="str">
        <f>BE968</f>
        <v>Cédric Métroz, 032 911 22 03, c.metroz@proimmob.ch</v>
      </c>
      <c r="BF969" s="134" t="str">
        <f>BF968</f>
        <v>Angelo Lattarulo</v>
      </c>
      <c r="BG969" s="134"/>
      <c r="BH969" s="134"/>
      <c r="BI969" s="134"/>
    </row>
    <row r="970" spans="1:61" ht="13.5" thickBot="1" x14ac:dyDescent="0.25">
      <c r="A970" s="82"/>
      <c r="B970" s="83"/>
      <c r="C970" s="187" t="str">
        <f>[1]Bas!D41</f>
        <v>Les Bassets 74</v>
      </c>
      <c r="D970" s="187" t="str">
        <f>[1]Bas!AH44</f>
        <v>La Chaux-de-Fonds</v>
      </c>
      <c r="E970" s="187" t="str">
        <f>[1]Bas!AH42</f>
        <v>Les Bassetti</v>
      </c>
      <c r="F970" s="187" t="str">
        <f>[1]Bas!A41</f>
        <v>0174-01</v>
      </c>
      <c r="G970" s="188">
        <f>[1]Bas!B41</f>
        <v>18409</v>
      </c>
      <c r="H970" s="187" t="str">
        <f>[1]Bas!C41</f>
        <v>Villa individuelle B</v>
      </c>
      <c r="I970" s="177">
        <v>2</v>
      </c>
      <c r="J970" s="177" t="s">
        <v>0</v>
      </c>
      <c r="K970" s="300">
        <f>[1]Bas!E41</f>
        <v>5.5</v>
      </c>
      <c r="L970" s="88"/>
      <c r="M970" s="298" t="s">
        <v>0</v>
      </c>
      <c r="N970" s="196" t="s">
        <v>0</v>
      </c>
      <c r="O970" s="196" t="s">
        <v>0</v>
      </c>
      <c r="P970" s="196" t="s">
        <v>0</v>
      </c>
      <c r="Q970" s="196" t="s">
        <v>0</v>
      </c>
      <c r="R970" s="197">
        <f>SUM(Tableau8[[#This Row],[Indicative
     /PPE]:[Autre]])</f>
        <v>0</v>
      </c>
      <c r="S970" s="196">
        <v>358</v>
      </c>
      <c r="T970" s="196">
        <v>0</v>
      </c>
      <c r="U970" s="196">
        <v>0</v>
      </c>
      <c r="V970" s="196">
        <v>0</v>
      </c>
      <c r="W970" s="196">
        <v>0</v>
      </c>
      <c r="X970" s="198">
        <f t="shared" si="68"/>
        <v>358</v>
      </c>
      <c r="Y970" s="89" t="s">
        <v>0</v>
      </c>
      <c r="Z970" s="89" t="s">
        <v>0</v>
      </c>
      <c r="AA970" s="89" t="s">
        <v>0</v>
      </c>
      <c r="AB970" s="91" t="s">
        <v>0</v>
      </c>
      <c r="AC970" s="196">
        <v>0</v>
      </c>
      <c r="AD970" s="196">
        <f>[1]SlC!K90</f>
        <v>0</v>
      </c>
      <c r="AE970" s="196">
        <v>0</v>
      </c>
      <c r="AF970" s="199">
        <f t="shared" si="69"/>
        <v>0</v>
      </c>
      <c r="AG970" s="92"/>
      <c r="AH970" s="301">
        <v>0</v>
      </c>
      <c r="AI970" s="200">
        <v>160000</v>
      </c>
      <c r="AJ970" s="200">
        <v>685000</v>
      </c>
      <c r="AK970" s="302">
        <f>SUM(Tableau8[[#This Row],[Terrain
(a)]:[Construction
(b)]])</f>
        <v>845000</v>
      </c>
      <c r="AL970" s="95"/>
      <c r="AM970" s="303" t="str">
        <f>[1]Bas!S41</f>
        <v>-</v>
      </c>
      <c r="AN970" s="188" t="str">
        <f>[1]Bas!U41</f>
        <v>A vendre</v>
      </c>
      <c r="AO970" s="203">
        <f>[1]Bas!V41</f>
        <v>43378</v>
      </c>
      <c r="AP970" s="204" t="s">
        <v>0</v>
      </c>
      <c r="AQ970" s="188" t="str">
        <f>[1]Bas!W41</f>
        <v>EJ prévisionnelle: aujourd'hui  + 15 mois !</v>
      </c>
      <c r="AR970" s="100"/>
      <c r="AS970" s="101" t="str">
        <f>Tableau8[[#This Row],[Adresse]]</f>
        <v>Les Bassets 74</v>
      </c>
      <c r="AT970" s="102"/>
      <c r="AU970" s="103"/>
      <c r="AV970" s="104"/>
      <c r="AW970" s="105"/>
      <c r="AX970" s="106"/>
      <c r="AY970" s="106"/>
      <c r="AZ970" s="106"/>
      <c r="BA970" s="106"/>
      <c r="BB970" s="103"/>
      <c r="BC970" s="106"/>
      <c r="BD970" s="106"/>
      <c r="BE970" s="106"/>
      <c r="BF970" s="106"/>
      <c r="BG970" s="106"/>
      <c r="BH970" s="106"/>
      <c r="BI970" s="106"/>
    </row>
    <row r="971" spans="1:61" ht="13.5" thickBot="1" x14ac:dyDescent="0.25">
      <c r="A971" s="82"/>
      <c r="B971" s="83"/>
      <c r="C971" s="206" t="str">
        <f>[1]Bas!D42</f>
        <v>Les Bassets 78</v>
      </c>
      <c r="D971" s="206" t="str">
        <f t="shared" ref="D971:E973" si="70">D970</f>
        <v>La Chaux-de-Fonds</v>
      </c>
      <c r="E971" s="206" t="str">
        <f t="shared" si="70"/>
        <v>Les Bassetti</v>
      </c>
      <c r="F971" s="85" t="str">
        <f>[1]Bas!A42</f>
        <v>0174-02</v>
      </c>
      <c r="G971" s="86">
        <f>[1]Bas!B42</f>
        <v>18408</v>
      </c>
      <c r="H971" s="85" t="str">
        <f>[1]Bas!C42</f>
        <v>Villa individuelle C</v>
      </c>
      <c r="I971" s="113">
        <v>2</v>
      </c>
      <c r="J971" s="113" t="s">
        <v>0</v>
      </c>
      <c r="K971" s="304">
        <f>[1]Bas!E42</f>
        <v>5.5</v>
      </c>
      <c r="L971" s="88"/>
      <c r="M971" s="299" t="s">
        <v>0</v>
      </c>
      <c r="N971" s="208" t="s">
        <v>0</v>
      </c>
      <c r="O971" s="208" t="s">
        <v>0</v>
      </c>
      <c r="P971" s="208" t="s">
        <v>0</v>
      </c>
      <c r="Q971" s="89" t="s">
        <v>0</v>
      </c>
      <c r="R971" s="90">
        <f>SUM(Tableau8[[#This Row],[Indicative
     /PPE]:[Autre]])</f>
        <v>0</v>
      </c>
      <c r="S971" s="89">
        <v>347</v>
      </c>
      <c r="T971" s="89">
        <v>0</v>
      </c>
      <c r="U971" s="89">
        <v>0</v>
      </c>
      <c r="V971" s="89">
        <v>0</v>
      </c>
      <c r="W971" s="89">
        <v>0</v>
      </c>
      <c r="X971" s="91">
        <f t="shared" si="68"/>
        <v>347</v>
      </c>
      <c r="Y971" s="89" t="s">
        <v>0</v>
      </c>
      <c r="Z971" s="89" t="s">
        <v>0</v>
      </c>
      <c r="AA971" s="89" t="s">
        <v>0</v>
      </c>
      <c r="AB971" s="91" t="s">
        <v>0</v>
      </c>
      <c r="AC971" s="89">
        <v>0</v>
      </c>
      <c r="AD971" s="89">
        <f>[1]SlC!K91</f>
        <v>0</v>
      </c>
      <c r="AE971" s="89">
        <v>0</v>
      </c>
      <c r="AF971" s="89">
        <f t="shared" si="69"/>
        <v>0</v>
      </c>
      <c r="AG971" s="92"/>
      <c r="AH971" s="305">
        <v>0</v>
      </c>
      <c r="AI971" s="209">
        <v>160000</v>
      </c>
      <c r="AJ971" s="209">
        <v>700000</v>
      </c>
      <c r="AK971" s="306">
        <f>SUM(Tableau8[[#This Row],[Terrain
(a)]:[Construction
(b)]])</f>
        <v>860000</v>
      </c>
      <c r="AL971" s="95"/>
      <c r="AM971" s="307" t="str">
        <f>[1]Bas!S42</f>
        <v>-</v>
      </c>
      <c r="AN971" s="246" t="str">
        <f>[1]Bas!U42</f>
        <v>A vendre</v>
      </c>
      <c r="AO971" s="210">
        <f>[1]Bas!V42</f>
        <v>43378</v>
      </c>
      <c r="AP971" s="211" t="s">
        <v>0</v>
      </c>
      <c r="AQ971" s="86" t="str">
        <f>[1]Bas!W41</f>
        <v>EJ prévisionnelle: aujourd'hui  + 15 mois !</v>
      </c>
      <c r="AR971" s="100"/>
      <c r="AS971" s="101"/>
      <c r="AT971" s="102"/>
      <c r="AU971" s="103"/>
      <c r="AV971" s="104"/>
      <c r="AW971" s="105"/>
      <c r="AX971" s="106"/>
      <c r="AY971" s="106"/>
      <c r="AZ971" s="106"/>
      <c r="BA971" s="106"/>
      <c r="BB971" s="103"/>
      <c r="BC971" s="106"/>
      <c r="BD971" s="106"/>
      <c r="BE971" s="106"/>
      <c r="BF971" s="106"/>
      <c r="BG971" s="106"/>
      <c r="BH971" s="106"/>
      <c r="BI971" s="106"/>
    </row>
    <row r="972" spans="1:61" ht="13.5" thickBot="1" x14ac:dyDescent="0.25">
      <c r="A972" s="82"/>
      <c r="B972" s="83"/>
      <c r="C972" s="206" t="str">
        <f>[1]Bas!D43</f>
        <v>Les Bassets 76a</v>
      </c>
      <c r="D972" s="206" t="str">
        <f t="shared" si="70"/>
        <v>La Chaux-de-Fonds</v>
      </c>
      <c r="E972" s="206" t="str">
        <f t="shared" si="70"/>
        <v>Les Bassetti</v>
      </c>
      <c r="F972" s="85" t="str">
        <f>[1]Bas!A43</f>
        <v>0174-03</v>
      </c>
      <c r="G972" s="86">
        <f>[1]Bas!B43</f>
        <v>18407</v>
      </c>
      <c r="H972" s="85" t="str">
        <f>[1]Bas!C43</f>
        <v>Villa individuelle D</v>
      </c>
      <c r="I972" s="113">
        <v>2</v>
      </c>
      <c r="J972" s="113" t="s">
        <v>0</v>
      </c>
      <c r="K972" s="304">
        <f>[1]Bas!E43</f>
        <v>5.5</v>
      </c>
      <c r="L972" s="88"/>
      <c r="M972" s="299" t="s">
        <v>0</v>
      </c>
      <c r="N972" s="208" t="s">
        <v>0</v>
      </c>
      <c r="O972" s="208" t="s">
        <v>0</v>
      </c>
      <c r="P972" s="208" t="s">
        <v>0</v>
      </c>
      <c r="Q972" s="89" t="s">
        <v>0</v>
      </c>
      <c r="R972" s="90">
        <f>SUM(Tableau8[[#This Row],[Indicative
     /PPE]:[Autre]])</f>
        <v>0</v>
      </c>
      <c r="S972" s="89">
        <v>471</v>
      </c>
      <c r="T972" s="89">
        <v>0</v>
      </c>
      <c r="U972" s="89">
        <v>0</v>
      </c>
      <c r="V972" s="89">
        <v>0</v>
      </c>
      <c r="W972" s="89">
        <v>0</v>
      </c>
      <c r="X972" s="91">
        <f t="shared" si="68"/>
        <v>471</v>
      </c>
      <c r="Y972" s="89" t="s">
        <v>0</v>
      </c>
      <c r="Z972" s="89" t="s">
        <v>0</v>
      </c>
      <c r="AA972" s="89" t="s">
        <v>0</v>
      </c>
      <c r="AB972" s="91" t="s">
        <v>0</v>
      </c>
      <c r="AC972" s="89">
        <v>0</v>
      </c>
      <c r="AD972" s="89">
        <f>[1]SlC!K92</f>
        <v>0</v>
      </c>
      <c r="AE972" s="89">
        <v>0</v>
      </c>
      <c r="AF972" s="89">
        <f t="shared" si="69"/>
        <v>0</v>
      </c>
      <c r="AG972" s="92"/>
      <c r="AH972" s="305">
        <v>0</v>
      </c>
      <c r="AI972" s="209">
        <v>160000</v>
      </c>
      <c r="AJ972" s="209">
        <v>705000</v>
      </c>
      <c r="AK972" s="306">
        <f>SUM(Tableau8[[#This Row],[Terrain
(a)]:[Construction
(b)]])</f>
        <v>865000</v>
      </c>
      <c r="AL972" s="95"/>
      <c r="AM972" s="307" t="str">
        <f>[1]Bas!S43</f>
        <v>-</v>
      </c>
      <c r="AN972" s="246" t="str">
        <f>[1]Bas!U43</f>
        <v>A vendre</v>
      </c>
      <c r="AO972" s="210">
        <f>[1]Bas!V43</f>
        <v>43378</v>
      </c>
      <c r="AP972" s="211" t="s">
        <v>0</v>
      </c>
      <c r="AQ972" s="86" t="str">
        <f>[1]Bas!W42</f>
        <v>EJ prévisionnelle: aujourd'hui  + 15 mois !</v>
      </c>
      <c r="AR972" s="100"/>
      <c r="AS972" s="101"/>
      <c r="AT972" s="102"/>
      <c r="AU972" s="103"/>
      <c r="AV972" s="104"/>
      <c r="AW972" s="105"/>
      <c r="AX972" s="106"/>
      <c r="AY972" s="106"/>
      <c r="AZ972" s="106"/>
      <c r="BA972" s="106"/>
      <c r="BB972" s="103"/>
      <c r="BC972" s="106"/>
      <c r="BD972" s="106"/>
      <c r="BE972" s="106"/>
      <c r="BF972" s="106"/>
      <c r="BG972" s="106"/>
      <c r="BH972" s="106"/>
      <c r="BI972" s="106"/>
    </row>
    <row r="973" spans="1:61" ht="13.5" thickBot="1" x14ac:dyDescent="0.25">
      <c r="A973" s="82"/>
      <c r="B973" s="83"/>
      <c r="C973" s="117" t="str">
        <f>[1]Bas!D44</f>
        <v>Les Bassets 76</v>
      </c>
      <c r="D973" s="117" t="str">
        <f t="shared" si="70"/>
        <v>La Chaux-de-Fonds</v>
      </c>
      <c r="E973" s="117" t="str">
        <f t="shared" si="70"/>
        <v>Les Bassetti</v>
      </c>
      <c r="F973" s="117" t="str">
        <f>[1]Bas!A44</f>
        <v>0174-04</v>
      </c>
      <c r="G973" s="118">
        <f>[1]Bas!B44</f>
        <v>18406</v>
      </c>
      <c r="H973" s="117" t="str">
        <f>[1]Bas!C44</f>
        <v>Villa individuelle E</v>
      </c>
      <c r="I973" s="134">
        <v>2</v>
      </c>
      <c r="J973" s="134" t="s">
        <v>0</v>
      </c>
      <c r="K973" s="217">
        <f>[1]Bas!E44</f>
        <v>5.5</v>
      </c>
      <c r="L973" s="88"/>
      <c r="M973" s="144" t="s">
        <v>0</v>
      </c>
      <c r="N973" s="120" t="s">
        <v>0</v>
      </c>
      <c r="O973" s="120" t="s">
        <v>0</v>
      </c>
      <c r="P973" s="120" t="s">
        <v>0</v>
      </c>
      <c r="Q973" s="120" t="s">
        <v>0</v>
      </c>
      <c r="R973" s="121">
        <f>SUM(Tableau8[[#This Row],[Indicative
     /PPE]:[Autre]])</f>
        <v>0</v>
      </c>
      <c r="S973" s="123">
        <v>573</v>
      </c>
      <c r="T973" s="120">
        <v>0</v>
      </c>
      <c r="U973" s="120">
        <v>0</v>
      </c>
      <c r="V973" s="120">
        <v>0</v>
      </c>
      <c r="W973" s="120">
        <v>0</v>
      </c>
      <c r="X973" s="122">
        <f t="shared" si="68"/>
        <v>573</v>
      </c>
      <c r="Y973" s="123" t="s">
        <v>0</v>
      </c>
      <c r="Z973" s="120" t="s">
        <v>0</v>
      </c>
      <c r="AA973" s="120" t="s">
        <v>0</v>
      </c>
      <c r="AB973" s="122" t="s">
        <v>0</v>
      </c>
      <c r="AC973" s="123">
        <v>0</v>
      </c>
      <c r="AD973" s="120">
        <f>[1]SlC!K93</f>
        <v>0</v>
      </c>
      <c r="AE973" s="120">
        <v>0</v>
      </c>
      <c r="AF973" s="145">
        <f t="shared" si="69"/>
        <v>0</v>
      </c>
      <c r="AG973" s="92"/>
      <c r="AH973" s="124">
        <v>0</v>
      </c>
      <c r="AI973" s="141">
        <v>160000</v>
      </c>
      <c r="AJ973" s="141">
        <v>690000</v>
      </c>
      <c r="AK973" s="126">
        <f>SUM(Tableau8[[#This Row],[Terrain
(a)]:[Construction
(b)]])</f>
        <v>850000</v>
      </c>
      <c r="AL973" s="95"/>
      <c r="AM973" s="152" t="str">
        <f>[1]Bas!S44</f>
        <v>-</v>
      </c>
      <c r="AN973" s="118" t="str">
        <f>[1]Bas!U44</f>
        <v>A vendre</v>
      </c>
      <c r="AO973" s="128">
        <f>[1]Bas!V44</f>
        <v>43378</v>
      </c>
      <c r="AP973" s="129" t="s">
        <v>0</v>
      </c>
      <c r="AQ973" s="118" t="str">
        <f>[1]Bas!W43</f>
        <v>EJ prévisionnelle: aujourd'hui  + 15 mois !</v>
      </c>
      <c r="AR973" s="100"/>
      <c r="AS973" s="131"/>
      <c r="AT973" s="132"/>
      <c r="AU973" s="132"/>
      <c r="AV973" s="133"/>
      <c r="AW973" s="116"/>
      <c r="AX973" s="134"/>
      <c r="AY973" s="134"/>
      <c r="AZ973" s="134"/>
      <c r="BA973" s="134"/>
      <c r="BB973" s="132"/>
      <c r="BC973" s="134"/>
      <c r="BD973" s="134"/>
      <c r="BE973" s="134"/>
      <c r="BF973" s="134"/>
      <c r="BG973" s="134"/>
      <c r="BH973" s="134"/>
      <c r="BI973" s="134"/>
    </row>
    <row r="974" spans="1:61" ht="13.5" hidden="1" thickBot="1" x14ac:dyDescent="0.25">
      <c r="A974" s="82"/>
      <c r="B974" s="83"/>
      <c r="C974" s="308" t="str">
        <f>[1]VFC!AQ108</f>
        <v>Rue du Verger-des-Fontaines</v>
      </c>
      <c r="D974" s="308" t="str">
        <f>[1]VFC!AQ109</f>
        <v>Marin-Epagnier</v>
      </c>
      <c r="E974" s="308" t="str">
        <f>[1]VFC!AQ107</f>
        <v>Les Marens</v>
      </c>
      <c r="F974" s="308" t="str">
        <f>[1]VFC!A106</f>
        <v>0175-01</v>
      </c>
      <c r="G974" s="308" t="str">
        <f>[1]VFC!B106</f>
        <v>-</v>
      </c>
      <c r="H974" s="308" t="str">
        <f>[1]VFC!C106</f>
        <v>Appartement</v>
      </c>
      <c r="I974" s="308" t="str">
        <f>[1]VFC!D106</f>
        <v>Rez</v>
      </c>
      <c r="J974" s="308" t="str">
        <f>[1]VFC!E106</f>
        <v>Sud Ouest</v>
      </c>
      <c r="K974" s="309">
        <f>[1]VFC!F106</f>
        <v>4</v>
      </c>
      <c r="L974" s="88"/>
      <c r="M974" s="299">
        <f>[1]VFC!G106</f>
        <v>102.5</v>
      </c>
      <c r="N974" s="208">
        <f>[1]VFC!I106</f>
        <v>22.4</v>
      </c>
      <c r="O974" s="208">
        <f>[1]VFC!K106</f>
        <v>0</v>
      </c>
      <c r="P974" s="208">
        <f>[1]VFC!L6</f>
        <v>0</v>
      </c>
      <c r="Q974" s="89">
        <v>0</v>
      </c>
      <c r="R974" s="108">
        <f>SUM(Tableau8[[#This Row],[Indicative
     /PPE]:[Autre]])</f>
        <v>124.9</v>
      </c>
      <c r="S974" s="110" t="s">
        <v>0</v>
      </c>
      <c r="T974" s="110" t="s">
        <v>0</v>
      </c>
      <c r="U974" s="110" t="s">
        <v>0</v>
      </c>
      <c r="V974" s="110" t="s">
        <v>0</v>
      </c>
      <c r="W974" s="110" t="s">
        <v>0</v>
      </c>
      <c r="X974" s="109">
        <f t="shared" si="68"/>
        <v>0</v>
      </c>
      <c r="Y974" s="89" t="s">
        <v>0</v>
      </c>
      <c r="Z974" s="89" t="s">
        <v>0</v>
      </c>
      <c r="AA974" s="89" t="s">
        <v>0</v>
      </c>
      <c r="AB974" s="91" t="s">
        <v>0</v>
      </c>
      <c r="AC974" s="110" t="s">
        <v>0</v>
      </c>
      <c r="AD974" s="110" t="s">
        <v>0</v>
      </c>
      <c r="AE974" s="110" t="s">
        <v>0</v>
      </c>
      <c r="AF974" s="110">
        <f t="shared" si="69"/>
        <v>0</v>
      </c>
      <c r="AG974" s="92"/>
      <c r="AH974" s="111">
        <f>[1]VFC!N106</f>
        <v>620000</v>
      </c>
      <c r="AI974" s="94">
        <v>0</v>
      </c>
      <c r="AJ974" s="94">
        <v>0</v>
      </c>
      <c r="AK974" s="111">
        <f>SUM(Tableau8[[#This Row],[Appartement/
Parking/Usine
]:[Construction
(b)]])</f>
        <v>620000</v>
      </c>
      <c r="AL974" s="95"/>
      <c r="AM974" s="310" t="str">
        <f>[1]VFC!O106</f>
        <v>Brêchet Sandra</v>
      </c>
      <c r="AN974" s="86" t="str">
        <f>[1]VFC!Q106</f>
        <v>Pré réservé</v>
      </c>
      <c r="AO974" s="97">
        <f>[1]VFC!R106</f>
        <v>43378</v>
      </c>
      <c r="AP974" s="98" t="s">
        <v>0</v>
      </c>
      <c r="AQ974" s="212" t="str">
        <f>[1]VFC!S106</f>
        <v>EJ prévisionnelle: aujourd'hui  + 15 mois !</v>
      </c>
      <c r="AR974" s="100"/>
      <c r="AS974" s="101" t="str">
        <f>Tableau8[[#This Row],[Adresse]]</f>
        <v>Rue du Verger-des-Fontaines</v>
      </c>
      <c r="AT974" s="102"/>
      <c r="AU974" s="103"/>
      <c r="AV974" s="104"/>
      <c r="AW974" s="105"/>
      <c r="AX974" s="106"/>
      <c r="AY974" s="106"/>
      <c r="AZ974" s="106"/>
      <c r="BA974" s="106"/>
      <c r="BB974" s="103"/>
      <c r="BC974" s="106"/>
      <c r="BD974" s="106"/>
      <c r="BE974" s="106"/>
      <c r="BF974" s="106"/>
      <c r="BG974" s="106"/>
      <c r="BH974" s="106"/>
      <c r="BI974" s="106"/>
    </row>
    <row r="975" spans="1:61" ht="13.5" hidden="1" thickBot="1" x14ac:dyDescent="0.25">
      <c r="A975" s="82"/>
      <c r="B975" s="83"/>
      <c r="C975" s="308" t="str">
        <f>C974</f>
        <v>Rue du Verger-des-Fontaines</v>
      </c>
      <c r="D975" s="308" t="str">
        <f>D974</f>
        <v>Marin-Epagnier</v>
      </c>
      <c r="E975" s="206" t="str">
        <f>E974</f>
        <v>Les Marens</v>
      </c>
      <c r="F975" s="308" t="str">
        <f>[1]VFC!A107</f>
        <v>0175-02</v>
      </c>
      <c r="G975" s="308" t="str">
        <f>[1]VFC!B107</f>
        <v>-</v>
      </c>
      <c r="H975" s="308" t="str">
        <f>[1]VFC!C107</f>
        <v>Appartement</v>
      </c>
      <c r="I975" s="308" t="str">
        <f>[1]VFC!D107</f>
        <v>Rez</v>
      </c>
      <c r="J975" s="308" t="str">
        <f>[1]VFC!E107</f>
        <v>Sud Est</v>
      </c>
      <c r="K975" s="309">
        <f>[1]VFC!F107</f>
        <v>3</v>
      </c>
      <c r="L975" s="88"/>
      <c r="M975" s="299">
        <f>[1]VFC!G107</f>
        <v>85</v>
      </c>
      <c r="N975" s="208">
        <f>[1]VFC!I107</f>
        <v>22.4</v>
      </c>
      <c r="O975" s="208">
        <f>[1]VFC!K107</f>
        <v>0</v>
      </c>
      <c r="P975" s="208">
        <f>[1]VFC!L7</f>
        <v>0</v>
      </c>
      <c r="Q975" s="89">
        <v>1</v>
      </c>
      <c r="R975" s="108">
        <f>SUM(Tableau8[[#This Row],[Indicative
     /PPE]:[Autre]])</f>
        <v>108.4</v>
      </c>
      <c r="S975" s="110" t="s">
        <v>0</v>
      </c>
      <c r="T975" s="110" t="s">
        <v>0</v>
      </c>
      <c r="U975" s="110" t="s">
        <v>0</v>
      </c>
      <c r="V975" s="110" t="s">
        <v>0</v>
      </c>
      <c r="W975" s="110" t="s">
        <v>0</v>
      </c>
      <c r="X975" s="109">
        <f t="shared" si="68"/>
        <v>0</v>
      </c>
      <c r="Y975" s="89" t="s">
        <v>0</v>
      </c>
      <c r="Z975" s="89" t="s">
        <v>0</v>
      </c>
      <c r="AA975" s="89" t="s">
        <v>0</v>
      </c>
      <c r="AB975" s="91" t="s">
        <v>0</v>
      </c>
      <c r="AC975" s="110" t="s">
        <v>0</v>
      </c>
      <c r="AD975" s="110" t="s">
        <v>0</v>
      </c>
      <c r="AE975" s="110" t="s">
        <v>0</v>
      </c>
      <c r="AF975" s="110">
        <f t="shared" si="69"/>
        <v>0</v>
      </c>
      <c r="AG975" s="92"/>
      <c r="AH975" s="111">
        <f>[1]VFC!N107</f>
        <v>505000</v>
      </c>
      <c r="AI975" s="94">
        <v>0</v>
      </c>
      <c r="AJ975" s="94">
        <v>0</v>
      </c>
      <c r="AK975" s="111">
        <f>SUM(Tableau8[[#This Row],[Appartement/
Parking/Usine
]:[Construction
(b)]])</f>
        <v>505000</v>
      </c>
      <c r="AL975" s="95"/>
      <c r="AM975" s="184" t="str">
        <f>[1]VFC!O107</f>
        <v>Mme Lena Larsson/Mme Julie Guex</v>
      </c>
      <c r="AN975" s="86" t="str">
        <f>[1]VFC!Q107</f>
        <v>Pré réservé</v>
      </c>
      <c r="AO975" s="97">
        <f>[1]VFC!R107</f>
        <v>43378</v>
      </c>
      <c r="AP975" s="98" t="s">
        <v>0</v>
      </c>
      <c r="AQ975" s="212" t="str">
        <f>[1]VFC!S107</f>
        <v>EJ prévisionnelle: aujourd'hui  + 15 mois !</v>
      </c>
      <c r="AR975" s="100"/>
      <c r="AS975" s="101"/>
      <c r="AT975" s="102"/>
      <c r="AU975" s="103"/>
      <c r="AV975" s="104"/>
      <c r="AW975" s="105"/>
      <c r="AX975" s="106"/>
      <c r="AY975" s="106"/>
      <c r="AZ975" s="106"/>
      <c r="BA975" s="106"/>
      <c r="BB975" s="103"/>
      <c r="BC975" s="106"/>
      <c r="BD975" s="106"/>
      <c r="BE975" s="106"/>
      <c r="BF975" s="106"/>
      <c r="BG975" s="106"/>
      <c r="BH975" s="106"/>
      <c r="BI975" s="106"/>
    </row>
    <row r="976" spans="1:61" ht="13.5" hidden="1" thickBot="1" x14ac:dyDescent="0.25">
      <c r="A976" s="82"/>
      <c r="B976" s="83"/>
      <c r="C976" s="308" t="str">
        <f t="shared" ref="C976:E991" si="71">C975</f>
        <v>Rue du Verger-des-Fontaines</v>
      </c>
      <c r="D976" s="308" t="str">
        <f t="shared" si="71"/>
        <v>Marin-Epagnier</v>
      </c>
      <c r="E976" s="206" t="str">
        <f t="shared" si="71"/>
        <v>Les Marens</v>
      </c>
      <c r="F976" s="308" t="str">
        <f>[1]VFC!A108</f>
        <v>0175-03</v>
      </c>
      <c r="G976" s="308" t="str">
        <f>[1]VFC!B108</f>
        <v>-</v>
      </c>
      <c r="H976" s="308" t="str">
        <f>[1]VFC!C108</f>
        <v>Appartement</v>
      </c>
      <c r="I976" s="308" t="str">
        <f>[1]VFC!D108</f>
        <v>1er</v>
      </c>
      <c r="J976" s="308" t="str">
        <f>[1]VFC!E108</f>
        <v>Sud Ouest</v>
      </c>
      <c r="K976" s="309">
        <f>[1]VFC!F108</f>
        <v>4</v>
      </c>
      <c r="L976" s="88"/>
      <c r="M976" s="299">
        <f>[1]VFC!G108</f>
        <v>102.5</v>
      </c>
      <c r="N976" s="208">
        <f>[1]VFC!I108</f>
        <v>19.3</v>
      </c>
      <c r="O976" s="208">
        <f>[1]VFC!K108</f>
        <v>0</v>
      </c>
      <c r="P976" s="208">
        <f>[1]VFC!L8</f>
        <v>0</v>
      </c>
      <c r="Q976" s="89">
        <v>2</v>
      </c>
      <c r="R976" s="108">
        <f>SUM(Tableau8[[#This Row],[Indicative
     /PPE]:[Autre]])</f>
        <v>123.8</v>
      </c>
      <c r="S976" s="110" t="s">
        <v>0</v>
      </c>
      <c r="T976" s="110" t="s">
        <v>0</v>
      </c>
      <c r="U976" s="110" t="s">
        <v>0</v>
      </c>
      <c r="V976" s="110" t="s">
        <v>0</v>
      </c>
      <c r="W976" s="110" t="s">
        <v>0</v>
      </c>
      <c r="X976" s="109">
        <f t="shared" si="68"/>
        <v>0</v>
      </c>
      <c r="Y976" s="89" t="s">
        <v>0</v>
      </c>
      <c r="Z976" s="89" t="s">
        <v>0</v>
      </c>
      <c r="AA976" s="89" t="s">
        <v>0</v>
      </c>
      <c r="AB976" s="91" t="s">
        <v>0</v>
      </c>
      <c r="AC976" s="110" t="s">
        <v>0</v>
      </c>
      <c r="AD976" s="110" t="s">
        <v>0</v>
      </c>
      <c r="AE976" s="110" t="s">
        <v>0</v>
      </c>
      <c r="AF976" s="110">
        <f t="shared" si="69"/>
        <v>0</v>
      </c>
      <c r="AG976" s="92"/>
      <c r="AH976" s="111">
        <f>[1]VFC!N108</f>
        <v>600000</v>
      </c>
      <c r="AI976" s="94">
        <v>0</v>
      </c>
      <c r="AJ976" s="94">
        <v>0</v>
      </c>
      <c r="AK976" s="111">
        <f>SUM(Tableau8[[#This Row],[Appartement/
Parking/Usine
]:[Construction
(b)]])</f>
        <v>600000</v>
      </c>
      <c r="AL976" s="95"/>
      <c r="AM976" s="184" t="str">
        <f>[1]VFC!O108</f>
        <v>-</v>
      </c>
      <c r="AN976" s="86" t="str">
        <f>[1]VFC!Q108</f>
        <v>A vendre</v>
      </c>
      <c r="AO976" s="97">
        <f>[1]VFC!R108</f>
        <v>43378</v>
      </c>
      <c r="AP976" s="98" t="s">
        <v>0</v>
      </c>
      <c r="AQ976" s="212" t="str">
        <f>[1]VFC!S108</f>
        <v>EJ prévisionnelle: aujourd'hui  + 15 mois !</v>
      </c>
      <c r="AR976" s="100"/>
      <c r="AS976" s="101"/>
      <c r="AT976" s="102"/>
      <c r="AU976" s="103"/>
      <c r="AV976" s="104"/>
      <c r="AW976" s="105"/>
      <c r="AX976" s="106"/>
      <c r="AY976" s="106"/>
      <c r="AZ976" s="106"/>
      <c r="BA976" s="106"/>
      <c r="BB976" s="103"/>
      <c r="BC976" s="106"/>
      <c r="BD976" s="106"/>
      <c r="BE976" s="106"/>
      <c r="BF976" s="106"/>
      <c r="BG976" s="106"/>
      <c r="BH976" s="106"/>
      <c r="BI976" s="106"/>
    </row>
    <row r="977" spans="1:61" ht="13.5" hidden="1" thickBot="1" x14ac:dyDescent="0.25">
      <c r="A977" s="82"/>
      <c r="B977" s="83"/>
      <c r="C977" s="308" t="str">
        <f t="shared" si="71"/>
        <v>Rue du Verger-des-Fontaines</v>
      </c>
      <c r="D977" s="308" t="str">
        <f t="shared" si="71"/>
        <v>Marin-Epagnier</v>
      </c>
      <c r="E977" s="206" t="str">
        <f t="shared" si="71"/>
        <v>Les Marens</v>
      </c>
      <c r="F977" s="308" t="str">
        <f>[1]VFC!A109</f>
        <v>0175-04</v>
      </c>
      <c r="G977" s="308" t="str">
        <f>[1]VFC!B109</f>
        <v>-</v>
      </c>
      <c r="H977" s="308" t="str">
        <f>[1]VFC!C109</f>
        <v>Appartement</v>
      </c>
      <c r="I977" s="308" t="str">
        <f>[1]VFC!D109</f>
        <v xml:space="preserve">1er </v>
      </c>
      <c r="J977" s="308" t="str">
        <f>[1]VFC!E109</f>
        <v>Sud Est</v>
      </c>
      <c r="K977" s="309">
        <f>[1]VFC!F109</f>
        <v>4</v>
      </c>
      <c r="L977" s="88"/>
      <c r="M977" s="299">
        <f>[1]VFC!G109</f>
        <v>102.5</v>
      </c>
      <c r="N977" s="208">
        <f>[1]VFC!I109</f>
        <v>19.3</v>
      </c>
      <c r="O977" s="208">
        <f>[1]VFC!K109</f>
        <v>0</v>
      </c>
      <c r="P977" s="208">
        <f>[1]VFC!L9</f>
        <v>0</v>
      </c>
      <c r="Q977" s="89">
        <v>3</v>
      </c>
      <c r="R977" s="108">
        <f>SUM(Tableau8[[#This Row],[Indicative
     /PPE]:[Autre]])</f>
        <v>124.8</v>
      </c>
      <c r="S977" s="110" t="s">
        <v>0</v>
      </c>
      <c r="T977" s="110" t="s">
        <v>0</v>
      </c>
      <c r="U977" s="110" t="s">
        <v>0</v>
      </c>
      <c r="V977" s="110" t="s">
        <v>0</v>
      </c>
      <c r="W977" s="110" t="s">
        <v>0</v>
      </c>
      <c r="X977" s="109">
        <f t="shared" si="68"/>
        <v>0</v>
      </c>
      <c r="Y977" s="89" t="s">
        <v>0</v>
      </c>
      <c r="Z977" s="89" t="s">
        <v>0</v>
      </c>
      <c r="AA977" s="89" t="s">
        <v>0</v>
      </c>
      <c r="AB977" s="91" t="s">
        <v>0</v>
      </c>
      <c r="AC977" s="110" t="s">
        <v>0</v>
      </c>
      <c r="AD977" s="110" t="s">
        <v>0</v>
      </c>
      <c r="AE977" s="110" t="s">
        <v>0</v>
      </c>
      <c r="AF977" s="110">
        <f t="shared" si="69"/>
        <v>0</v>
      </c>
      <c r="AG977" s="92"/>
      <c r="AH977" s="111">
        <f>[1]VFC!N109</f>
        <v>600000</v>
      </c>
      <c r="AI977" s="94">
        <v>0</v>
      </c>
      <c r="AJ977" s="94">
        <v>0</v>
      </c>
      <c r="AK977" s="111">
        <f>SUM(Tableau8[[#This Row],[Appartement/
Parking/Usine
]:[Construction
(b)]])</f>
        <v>600000</v>
      </c>
      <c r="AL977" s="95"/>
      <c r="AM977" s="184" t="str">
        <f>[1]VFC!O109</f>
        <v>-</v>
      </c>
      <c r="AN977" s="86" t="str">
        <f>[1]VFC!Q109</f>
        <v>A vendre</v>
      </c>
      <c r="AO977" s="97">
        <f>[1]VFC!R109</f>
        <v>43378</v>
      </c>
      <c r="AP977" s="98" t="s">
        <v>0</v>
      </c>
      <c r="AQ977" s="212" t="str">
        <f>[1]VFC!S109</f>
        <v>EJ prévisionnelle: aujourd'hui  + 15 mois !</v>
      </c>
      <c r="AR977" s="100"/>
      <c r="AS977" s="101"/>
      <c r="AT977" s="102"/>
      <c r="AU977" s="103"/>
      <c r="AV977" s="104"/>
      <c r="AW977" s="105"/>
      <c r="AX977" s="106"/>
      <c r="AY977" s="106"/>
      <c r="AZ977" s="106"/>
      <c r="BA977" s="106"/>
      <c r="BB977" s="103"/>
      <c r="BC977" s="106"/>
      <c r="BD977" s="106"/>
      <c r="BE977" s="106"/>
      <c r="BF977" s="106"/>
      <c r="BG977" s="106"/>
      <c r="BH977" s="106"/>
      <c r="BI977" s="106"/>
    </row>
    <row r="978" spans="1:61" ht="13.5" hidden="1" thickBot="1" x14ac:dyDescent="0.25">
      <c r="A978" s="82"/>
      <c r="B978" s="83"/>
      <c r="C978" s="308" t="str">
        <f t="shared" si="71"/>
        <v>Rue du Verger-des-Fontaines</v>
      </c>
      <c r="D978" s="308" t="str">
        <f t="shared" si="71"/>
        <v>Marin-Epagnier</v>
      </c>
      <c r="E978" s="206" t="str">
        <f t="shared" si="71"/>
        <v>Les Marens</v>
      </c>
      <c r="F978" s="308" t="str">
        <f>[1]VFC!A110</f>
        <v>0175-05</v>
      </c>
      <c r="G978" s="308" t="str">
        <f>[1]VFC!B110</f>
        <v>-</v>
      </c>
      <c r="H978" s="308" t="str">
        <f>[1]VFC!C110</f>
        <v>Appartement</v>
      </c>
      <c r="I978" s="308" t="str">
        <f>[1]VFC!D110</f>
        <v>2ème</v>
      </c>
      <c r="J978" s="308" t="str">
        <f>[1]VFC!E110</f>
        <v>Sud Ouest</v>
      </c>
      <c r="K978" s="309">
        <f>[1]VFC!F110</f>
        <v>4</v>
      </c>
      <c r="L978" s="88"/>
      <c r="M978" s="299">
        <f>[1]VFC!G110</f>
        <v>102.5</v>
      </c>
      <c r="N978" s="208">
        <f>[1]VFC!I110</f>
        <v>19.3</v>
      </c>
      <c r="O978" s="208">
        <f>[1]VFC!K110</f>
        <v>0</v>
      </c>
      <c r="P978" s="208">
        <f>[1]VFC!L10</f>
        <v>0</v>
      </c>
      <c r="Q978" s="89">
        <v>4</v>
      </c>
      <c r="R978" s="108">
        <f>SUM(Tableau8[[#This Row],[Indicative
     /PPE]:[Autre]])</f>
        <v>125.8</v>
      </c>
      <c r="S978" s="110" t="s">
        <v>0</v>
      </c>
      <c r="T978" s="110" t="s">
        <v>0</v>
      </c>
      <c r="U978" s="110" t="s">
        <v>0</v>
      </c>
      <c r="V978" s="110" t="s">
        <v>0</v>
      </c>
      <c r="W978" s="110" t="s">
        <v>0</v>
      </c>
      <c r="X978" s="109">
        <f t="shared" si="68"/>
        <v>0</v>
      </c>
      <c r="Y978" s="89" t="s">
        <v>0</v>
      </c>
      <c r="Z978" s="89" t="s">
        <v>0</v>
      </c>
      <c r="AA978" s="89" t="s">
        <v>0</v>
      </c>
      <c r="AB978" s="91" t="s">
        <v>0</v>
      </c>
      <c r="AC978" s="110" t="s">
        <v>0</v>
      </c>
      <c r="AD978" s="110" t="s">
        <v>0</v>
      </c>
      <c r="AE978" s="110" t="s">
        <v>0</v>
      </c>
      <c r="AF978" s="110">
        <f t="shared" si="69"/>
        <v>0</v>
      </c>
      <c r="AG978" s="92"/>
      <c r="AH978" s="111">
        <f>[1]VFC!N110</f>
        <v>605000</v>
      </c>
      <c r="AI978" s="94">
        <v>0</v>
      </c>
      <c r="AJ978" s="94">
        <v>0</v>
      </c>
      <c r="AK978" s="111">
        <f>SUM(Tableau8[[#This Row],[Appartement/
Parking/Usine
]:[Construction
(b)]])</f>
        <v>605000</v>
      </c>
      <c r="AL978" s="95"/>
      <c r="AM978" s="184" t="str">
        <f>[1]VFC!O110</f>
        <v>-</v>
      </c>
      <c r="AN978" s="86" t="str">
        <f>[1]VFC!Q110</f>
        <v>A vendre</v>
      </c>
      <c r="AO978" s="97">
        <f>[1]VFC!R110</f>
        <v>43378</v>
      </c>
      <c r="AP978" s="98" t="s">
        <v>0</v>
      </c>
      <c r="AQ978" s="212" t="str">
        <f>[1]VFC!S110</f>
        <v>EJ prévisionnelle: aujourd'hui  + 15 mois !</v>
      </c>
      <c r="AR978" s="100"/>
      <c r="AS978" s="101"/>
      <c r="AT978" s="102"/>
      <c r="AU978" s="103"/>
      <c r="AV978" s="104"/>
      <c r="AW978" s="105"/>
      <c r="AX978" s="106"/>
      <c r="AY978" s="106"/>
      <c r="AZ978" s="106"/>
      <c r="BA978" s="106"/>
      <c r="BB978" s="103"/>
      <c r="BC978" s="106"/>
      <c r="BD978" s="106"/>
      <c r="BE978" s="106"/>
      <c r="BF978" s="106"/>
      <c r="BG978" s="106"/>
      <c r="BH978" s="106"/>
      <c r="BI978" s="106"/>
    </row>
    <row r="979" spans="1:61" ht="13.5" hidden="1" thickBot="1" x14ac:dyDescent="0.25">
      <c r="A979" s="82"/>
      <c r="B979" s="83"/>
      <c r="C979" s="308" t="str">
        <f t="shared" si="71"/>
        <v>Rue du Verger-des-Fontaines</v>
      </c>
      <c r="D979" s="308" t="str">
        <f t="shared" si="71"/>
        <v>Marin-Epagnier</v>
      </c>
      <c r="E979" s="206" t="str">
        <f t="shared" si="71"/>
        <v>Les Marens</v>
      </c>
      <c r="F979" s="308" t="str">
        <f>[1]VFC!A111</f>
        <v>0175-06</v>
      </c>
      <c r="G979" s="308" t="str">
        <f>[1]VFC!B111</f>
        <v>-</v>
      </c>
      <c r="H979" s="308" t="str">
        <f>[1]VFC!C111</f>
        <v>Appartement</v>
      </c>
      <c r="I979" s="308" t="str">
        <f>[1]VFC!D111</f>
        <v xml:space="preserve">2ème </v>
      </c>
      <c r="J979" s="308" t="str">
        <f>[1]VFC!E111</f>
        <v>Sud Est</v>
      </c>
      <c r="K979" s="309">
        <f>[1]VFC!F111</f>
        <v>4</v>
      </c>
      <c r="L979" s="88"/>
      <c r="M979" s="299">
        <f>[1]VFC!G111</f>
        <v>102.5</v>
      </c>
      <c r="N979" s="208">
        <f>[1]VFC!I111</f>
        <v>19.3</v>
      </c>
      <c r="O979" s="208">
        <f>[1]VFC!K111</f>
        <v>0</v>
      </c>
      <c r="P979" s="208">
        <f>[1]VFC!L11</f>
        <v>0</v>
      </c>
      <c r="Q979" s="89">
        <v>5</v>
      </c>
      <c r="R979" s="108">
        <f>SUM(Tableau8[[#This Row],[Indicative
     /PPE]:[Autre]])</f>
        <v>126.8</v>
      </c>
      <c r="S979" s="110" t="s">
        <v>0</v>
      </c>
      <c r="T979" s="110" t="s">
        <v>0</v>
      </c>
      <c r="U979" s="110" t="s">
        <v>0</v>
      </c>
      <c r="V979" s="110" t="s">
        <v>0</v>
      </c>
      <c r="W979" s="110" t="s">
        <v>0</v>
      </c>
      <c r="X979" s="109">
        <f t="shared" si="68"/>
        <v>0</v>
      </c>
      <c r="Y979" s="89" t="s">
        <v>0</v>
      </c>
      <c r="Z979" s="89" t="s">
        <v>0</v>
      </c>
      <c r="AA979" s="89" t="s">
        <v>0</v>
      </c>
      <c r="AB979" s="91" t="s">
        <v>0</v>
      </c>
      <c r="AC979" s="110" t="s">
        <v>0</v>
      </c>
      <c r="AD979" s="110" t="s">
        <v>0</v>
      </c>
      <c r="AE979" s="110" t="s">
        <v>0</v>
      </c>
      <c r="AF979" s="110">
        <f t="shared" si="69"/>
        <v>0</v>
      </c>
      <c r="AG979" s="92"/>
      <c r="AH979" s="111">
        <f>[1]VFC!N111</f>
        <v>605000</v>
      </c>
      <c r="AI979" s="94">
        <v>0</v>
      </c>
      <c r="AJ979" s="94">
        <v>0</v>
      </c>
      <c r="AK979" s="111">
        <f>SUM(Tableau8[[#This Row],[Appartement/
Parking/Usine
]:[Construction
(b)]])</f>
        <v>605000</v>
      </c>
      <c r="AL979" s="95"/>
      <c r="AM979" s="184" t="str">
        <f>[1]VFC!O111</f>
        <v>-</v>
      </c>
      <c r="AN979" s="86" t="str">
        <f>[1]VFC!Q111</f>
        <v>A vendre</v>
      </c>
      <c r="AO979" s="97">
        <f>[1]VFC!R111</f>
        <v>43378</v>
      </c>
      <c r="AP979" s="98" t="s">
        <v>0</v>
      </c>
      <c r="AQ979" s="212" t="str">
        <f>[1]VFC!S111</f>
        <v>EJ prévisionnelle: aujourd'hui  + 15 mois !</v>
      </c>
      <c r="AR979" s="100"/>
      <c r="AS979" s="101"/>
      <c r="AT979" s="102"/>
      <c r="AU979" s="103"/>
      <c r="AV979" s="104"/>
      <c r="AW979" s="105"/>
      <c r="AX979" s="106"/>
      <c r="AY979" s="106"/>
      <c r="AZ979" s="106"/>
      <c r="BA979" s="106"/>
      <c r="BB979" s="103"/>
      <c r="BC979" s="106"/>
      <c r="BD979" s="106"/>
      <c r="BE979" s="106"/>
      <c r="BF979" s="106"/>
      <c r="BG979" s="106"/>
      <c r="BH979" s="106"/>
      <c r="BI979" s="106"/>
    </row>
    <row r="980" spans="1:61" ht="13.5" hidden="1" thickBot="1" x14ac:dyDescent="0.25">
      <c r="A980" s="82"/>
      <c r="B980" s="83"/>
      <c r="C980" s="308" t="str">
        <f t="shared" si="71"/>
        <v>Rue du Verger-des-Fontaines</v>
      </c>
      <c r="D980" s="308" t="str">
        <f t="shared" si="71"/>
        <v>Marin-Epagnier</v>
      </c>
      <c r="E980" s="206" t="str">
        <f t="shared" si="71"/>
        <v>Les Marens</v>
      </c>
      <c r="F980" s="308" t="str">
        <f>[1]VFC!A112</f>
        <v>0175-07</v>
      </c>
      <c r="G980" s="308" t="str">
        <f>[1]VFC!B112</f>
        <v>-</v>
      </c>
      <c r="H980" s="308" t="str">
        <f>[1]VFC!C112</f>
        <v>Appartement</v>
      </c>
      <c r="I980" s="308" t="str">
        <f>[1]VFC!D112</f>
        <v>3ème</v>
      </c>
      <c r="J980" s="308" t="str">
        <f>[1]VFC!E112</f>
        <v>Sud Ouest</v>
      </c>
      <c r="K980" s="309">
        <f>[1]VFC!F112</f>
        <v>4</v>
      </c>
      <c r="L980" s="88"/>
      <c r="M980" s="299">
        <f>[1]VFC!G112</f>
        <v>95.4</v>
      </c>
      <c r="N980" s="208">
        <f>[1]VFC!I112</f>
        <v>19.3</v>
      </c>
      <c r="O980" s="208">
        <f>[1]VFC!K112</f>
        <v>0</v>
      </c>
      <c r="P980" s="208">
        <f>[1]VFC!L12</f>
        <v>0</v>
      </c>
      <c r="Q980" s="89">
        <v>6</v>
      </c>
      <c r="R980" s="108">
        <f>SUM(Tableau8[[#This Row],[Indicative
     /PPE]:[Autre]])</f>
        <v>120.7</v>
      </c>
      <c r="S980" s="110" t="s">
        <v>0</v>
      </c>
      <c r="T980" s="110" t="s">
        <v>0</v>
      </c>
      <c r="U980" s="110" t="s">
        <v>0</v>
      </c>
      <c r="V980" s="110" t="s">
        <v>0</v>
      </c>
      <c r="W980" s="110" t="s">
        <v>0</v>
      </c>
      <c r="X980" s="109">
        <f t="shared" si="68"/>
        <v>0</v>
      </c>
      <c r="Y980" s="89" t="s">
        <v>0</v>
      </c>
      <c r="Z980" s="89" t="s">
        <v>0</v>
      </c>
      <c r="AA980" s="89" t="s">
        <v>0</v>
      </c>
      <c r="AB980" s="91" t="s">
        <v>0</v>
      </c>
      <c r="AC980" s="110" t="s">
        <v>0</v>
      </c>
      <c r="AD980" s="110" t="s">
        <v>0</v>
      </c>
      <c r="AE980" s="110" t="s">
        <v>0</v>
      </c>
      <c r="AF980" s="110">
        <f t="shared" si="69"/>
        <v>0</v>
      </c>
      <c r="AG980" s="92"/>
      <c r="AH980" s="111">
        <f>[1]VFC!N112</f>
        <v>595000</v>
      </c>
      <c r="AI980" s="94">
        <v>0</v>
      </c>
      <c r="AJ980" s="94">
        <v>0</v>
      </c>
      <c r="AK980" s="111">
        <f>SUM(Tableau8[[#This Row],[Appartement/
Parking/Usine
]:[Construction
(b)]])</f>
        <v>595000</v>
      </c>
      <c r="AL980" s="95"/>
      <c r="AM980" s="184" t="str">
        <f>[1]VFC!O112</f>
        <v>-</v>
      </c>
      <c r="AN980" s="86" t="str">
        <f>[1]VFC!Q112</f>
        <v>A vendre</v>
      </c>
      <c r="AO980" s="97">
        <f>[1]VFC!R112</f>
        <v>43378</v>
      </c>
      <c r="AP980" s="98" t="s">
        <v>0</v>
      </c>
      <c r="AQ980" s="212" t="str">
        <f>[1]VFC!S112</f>
        <v>EJ prévisionnelle: aujourd'hui  + 15 mois !</v>
      </c>
      <c r="AR980" s="100"/>
      <c r="AS980" s="101"/>
      <c r="AT980" s="102"/>
      <c r="AU980" s="103"/>
      <c r="AV980" s="104"/>
      <c r="AW980" s="105"/>
      <c r="AX980" s="106"/>
      <c r="AY980" s="106"/>
      <c r="AZ980" s="106"/>
      <c r="BA980" s="106"/>
      <c r="BB980" s="103"/>
      <c r="BC980" s="106"/>
      <c r="BD980" s="106"/>
      <c r="BE980" s="106"/>
      <c r="BF980" s="106"/>
      <c r="BG980" s="106"/>
      <c r="BH980" s="106"/>
      <c r="BI980" s="106"/>
    </row>
    <row r="981" spans="1:61" ht="13.5" hidden="1" thickBot="1" x14ac:dyDescent="0.25">
      <c r="A981" s="82"/>
      <c r="B981" s="83"/>
      <c r="C981" s="308" t="str">
        <f t="shared" si="71"/>
        <v>Rue du Verger-des-Fontaines</v>
      </c>
      <c r="D981" s="308" t="str">
        <f t="shared" si="71"/>
        <v>Marin-Epagnier</v>
      </c>
      <c r="E981" s="206" t="str">
        <f t="shared" si="71"/>
        <v>Les Marens</v>
      </c>
      <c r="F981" s="308" t="str">
        <f>[1]VFC!A113</f>
        <v>0175-08</v>
      </c>
      <c r="G981" s="308" t="str">
        <f>[1]VFC!B113</f>
        <v>-</v>
      </c>
      <c r="H981" s="308" t="str">
        <f>[1]VFC!C113</f>
        <v>Appartement</v>
      </c>
      <c r="I981" s="308" t="str">
        <f>[1]VFC!D113</f>
        <v>3ème</v>
      </c>
      <c r="J981" s="308" t="str">
        <f>[1]VFC!E113</f>
        <v>Sud Est</v>
      </c>
      <c r="K981" s="309">
        <f>[1]VFC!F113</f>
        <v>4</v>
      </c>
      <c r="L981" s="88"/>
      <c r="M981" s="299">
        <f>[1]VFC!G113</f>
        <v>95.4</v>
      </c>
      <c r="N981" s="208">
        <f>[1]VFC!I113</f>
        <v>19.3</v>
      </c>
      <c r="O981" s="208">
        <f>[1]VFC!K113</f>
        <v>0</v>
      </c>
      <c r="P981" s="208">
        <f>[1]VFC!L13</f>
        <v>0</v>
      </c>
      <c r="Q981" s="89">
        <v>7</v>
      </c>
      <c r="R981" s="108">
        <f>SUM(Tableau8[[#This Row],[Indicative
     /PPE]:[Autre]])</f>
        <v>121.7</v>
      </c>
      <c r="S981" s="110" t="s">
        <v>0</v>
      </c>
      <c r="T981" s="110" t="s">
        <v>0</v>
      </c>
      <c r="U981" s="110" t="s">
        <v>0</v>
      </c>
      <c r="V981" s="110" t="s">
        <v>0</v>
      </c>
      <c r="W981" s="110" t="s">
        <v>0</v>
      </c>
      <c r="X981" s="109">
        <f t="shared" si="68"/>
        <v>0</v>
      </c>
      <c r="Y981" s="89" t="s">
        <v>0</v>
      </c>
      <c r="Z981" s="89" t="s">
        <v>0</v>
      </c>
      <c r="AA981" s="89" t="s">
        <v>0</v>
      </c>
      <c r="AB981" s="91" t="s">
        <v>0</v>
      </c>
      <c r="AC981" s="110" t="s">
        <v>0</v>
      </c>
      <c r="AD981" s="110" t="s">
        <v>0</v>
      </c>
      <c r="AE981" s="110" t="s">
        <v>0</v>
      </c>
      <c r="AF981" s="110">
        <f t="shared" si="69"/>
        <v>0</v>
      </c>
      <c r="AG981" s="92"/>
      <c r="AH981" s="111">
        <f>[1]VFC!N113</f>
        <v>595000</v>
      </c>
      <c r="AI981" s="94">
        <v>0</v>
      </c>
      <c r="AJ981" s="94">
        <v>0</v>
      </c>
      <c r="AK981" s="111">
        <f>SUM(Tableau8[[#This Row],[Appartement/
Parking/Usine
]:[Construction
(b)]])</f>
        <v>595000</v>
      </c>
      <c r="AL981" s="95"/>
      <c r="AM981" s="184" t="str">
        <f>[1]VFC!O113</f>
        <v>-</v>
      </c>
      <c r="AN981" s="86" t="str">
        <f>[1]VFC!Q113</f>
        <v>A vendre</v>
      </c>
      <c r="AO981" s="97">
        <f>[1]VFC!R113</f>
        <v>43378</v>
      </c>
      <c r="AP981" s="98" t="s">
        <v>0</v>
      </c>
      <c r="AQ981" s="212" t="str">
        <f>[1]VFC!S113</f>
        <v>EJ prévisionnelle: aujourd'hui  + 15 mois !</v>
      </c>
      <c r="AR981" s="100"/>
      <c r="AS981" s="101"/>
      <c r="AT981" s="102"/>
      <c r="AU981" s="103"/>
      <c r="AV981" s="104"/>
      <c r="AW981" s="105"/>
      <c r="AX981" s="106"/>
      <c r="AY981" s="106"/>
      <c r="AZ981" s="106"/>
      <c r="BA981" s="106"/>
      <c r="BB981" s="103"/>
      <c r="BC981" s="106"/>
      <c r="BD981" s="106"/>
      <c r="BE981" s="106"/>
      <c r="BF981" s="106"/>
      <c r="BG981" s="106"/>
      <c r="BH981" s="106"/>
      <c r="BI981" s="106"/>
    </row>
    <row r="982" spans="1:61" ht="13.5" hidden="1" thickBot="1" x14ac:dyDescent="0.25">
      <c r="A982" s="82"/>
      <c r="B982" s="83"/>
      <c r="C982" s="308" t="str">
        <f t="shared" si="71"/>
        <v>Rue du Verger-des-Fontaines</v>
      </c>
      <c r="D982" s="308" t="str">
        <f t="shared" si="71"/>
        <v>Marin-Epagnier</v>
      </c>
      <c r="E982" s="206" t="str">
        <f t="shared" si="71"/>
        <v>Les Marens</v>
      </c>
      <c r="F982" s="308" t="str">
        <f>[1]VFC!A114</f>
        <v>0175-09</v>
      </c>
      <c r="G982" s="308" t="str">
        <f>[1]VFC!B114</f>
        <v>-</v>
      </c>
      <c r="H982" s="308" t="str">
        <f>[1]VFC!C114</f>
        <v>Place de parc intérieure simple</v>
      </c>
      <c r="I982" s="308" t="str">
        <f>[1]VFC!D114</f>
        <v>Sous-sol</v>
      </c>
      <c r="J982" s="311">
        <f>[1]VFC!E114</f>
        <v>1</v>
      </c>
      <c r="K982" s="308" t="str">
        <f>[1]VFC!F114</f>
        <v>-</v>
      </c>
      <c r="L982" s="88"/>
      <c r="M982" s="299" t="str">
        <f>[1]VFC!G114</f>
        <v>-</v>
      </c>
      <c r="N982" s="208" t="str">
        <f>[1]VFC!I114</f>
        <v>-</v>
      </c>
      <c r="O982" s="208" t="str">
        <f>[1]VFC!K114</f>
        <v>-</v>
      </c>
      <c r="P982" s="208">
        <f>[1]VFC!L14</f>
        <v>0</v>
      </c>
      <c r="Q982" s="89">
        <v>8</v>
      </c>
      <c r="R982" s="108">
        <f>SUM(Tableau8[[#This Row],[Indicative
     /PPE]:[Autre]])</f>
        <v>8</v>
      </c>
      <c r="S982" s="110" t="s">
        <v>0</v>
      </c>
      <c r="T982" s="110" t="s">
        <v>0</v>
      </c>
      <c r="U982" s="110" t="s">
        <v>0</v>
      </c>
      <c r="V982" s="110" t="s">
        <v>0</v>
      </c>
      <c r="W982" s="110" t="s">
        <v>0</v>
      </c>
      <c r="X982" s="109">
        <f t="shared" si="68"/>
        <v>0</v>
      </c>
      <c r="Y982" s="89" t="s">
        <v>0</v>
      </c>
      <c r="Z982" s="89" t="s">
        <v>0</v>
      </c>
      <c r="AA982" s="89" t="s">
        <v>0</v>
      </c>
      <c r="AB982" s="91" t="s">
        <v>0</v>
      </c>
      <c r="AC982" s="110" t="s">
        <v>0</v>
      </c>
      <c r="AD982" s="110" t="s">
        <v>0</v>
      </c>
      <c r="AE982" s="110" t="s">
        <v>0</v>
      </c>
      <c r="AF982" s="110">
        <f t="shared" si="69"/>
        <v>0</v>
      </c>
      <c r="AG982" s="92"/>
      <c r="AH982" s="111">
        <f>[1]VFC!N114</f>
        <v>29000</v>
      </c>
      <c r="AI982" s="94">
        <v>0</v>
      </c>
      <c r="AJ982" s="94">
        <v>0</v>
      </c>
      <c r="AK982" s="111">
        <f>SUM(Tableau8[[#This Row],[Appartement/
Parking/Usine
]:[Construction
(b)]])</f>
        <v>29000</v>
      </c>
      <c r="AL982" s="95"/>
      <c r="AM982" s="184" t="str">
        <f>[1]VFC!O114</f>
        <v>-</v>
      </c>
      <c r="AN982" s="86" t="str">
        <f>[1]VFC!Q114</f>
        <v>A vendre</v>
      </c>
      <c r="AO982" s="97">
        <f>[1]VFC!R114</f>
        <v>43378</v>
      </c>
      <c r="AP982" s="98" t="s">
        <v>0</v>
      </c>
      <c r="AQ982" s="212" t="str">
        <f>[1]VFC!S114</f>
        <v>EJ prévisionnelle: aujourd'hui  + 15 mois !</v>
      </c>
      <c r="AR982" s="100"/>
      <c r="AS982" s="101"/>
      <c r="AT982" s="102"/>
      <c r="AU982" s="103"/>
      <c r="AV982" s="104"/>
      <c r="AW982" s="105"/>
      <c r="AX982" s="106"/>
      <c r="AY982" s="106"/>
      <c r="AZ982" s="106"/>
      <c r="BA982" s="106"/>
      <c r="BB982" s="103"/>
      <c r="BC982" s="106"/>
      <c r="BD982" s="106"/>
      <c r="BE982" s="106"/>
      <c r="BF982" s="106"/>
      <c r="BG982" s="106"/>
      <c r="BH982" s="106"/>
      <c r="BI982" s="106"/>
    </row>
    <row r="983" spans="1:61" ht="13.5" hidden="1" thickBot="1" x14ac:dyDescent="0.25">
      <c r="A983" s="82"/>
      <c r="B983" s="83"/>
      <c r="C983" s="308" t="str">
        <f t="shared" si="71"/>
        <v>Rue du Verger-des-Fontaines</v>
      </c>
      <c r="D983" s="308" t="str">
        <f t="shared" si="71"/>
        <v>Marin-Epagnier</v>
      </c>
      <c r="E983" s="206" t="str">
        <f t="shared" si="71"/>
        <v>Les Marens</v>
      </c>
      <c r="F983" s="308" t="str">
        <f>[1]VFC!A115</f>
        <v>0175-10</v>
      </c>
      <c r="G983" s="308" t="str">
        <f>[1]VFC!B115</f>
        <v>-</v>
      </c>
      <c r="H983" s="308" t="str">
        <f>[1]VFC!C115</f>
        <v>Place de parc intérieure simple</v>
      </c>
      <c r="I983" s="308" t="str">
        <f>[1]VFC!D115</f>
        <v>Sous-sol</v>
      </c>
      <c r="J983" s="311">
        <f>[1]VFC!E115</f>
        <v>2</v>
      </c>
      <c r="K983" s="308" t="str">
        <f>[1]VFC!F115</f>
        <v>-</v>
      </c>
      <c r="L983" s="88"/>
      <c r="M983" s="299" t="str">
        <f>[1]VFC!G115</f>
        <v>-</v>
      </c>
      <c r="N983" s="208" t="str">
        <f>[1]VFC!I115</f>
        <v>-</v>
      </c>
      <c r="O983" s="208" t="str">
        <f>[1]VFC!K115</f>
        <v>-</v>
      </c>
      <c r="P983" s="208">
        <f>[1]VFC!L15</f>
        <v>0</v>
      </c>
      <c r="Q983" s="89">
        <v>9</v>
      </c>
      <c r="R983" s="108">
        <f>SUM(Tableau8[[#This Row],[Indicative
     /PPE]:[Autre]])</f>
        <v>9</v>
      </c>
      <c r="S983" s="110" t="s">
        <v>0</v>
      </c>
      <c r="T983" s="110" t="s">
        <v>0</v>
      </c>
      <c r="U983" s="110" t="s">
        <v>0</v>
      </c>
      <c r="V983" s="110" t="s">
        <v>0</v>
      </c>
      <c r="W983" s="110" t="s">
        <v>0</v>
      </c>
      <c r="X983" s="109">
        <f t="shared" si="68"/>
        <v>0</v>
      </c>
      <c r="Y983" s="89" t="s">
        <v>0</v>
      </c>
      <c r="Z983" s="89" t="s">
        <v>0</v>
      </c>
      <c r="AA983" s="89" t="s">
        <v>0</v>
      </c>
      <c r="AB983" s="91" t="s">
        <v>0</v>
      </c>
      <c r="AC983" s="110" t="s">
        <v>0</v>
      </c>
      <c r="AD983" s="110" t="s">
        <v>0</v>
      </c>
      <c r="AE983" s="110" t="s">
        <v>0</v>
      </c>
      <c r="AF983" s="110">
        <f t="shared" si="69"/>
        <v>0</v>
      </c>
      <c r="AG983" s="92"/>
      <c r="AH983" s="111">
        <f>[1]VFC!N115</f>
        <v>29000</v>
      </c>
      <c r="AI983" s="94">
        <v>0</v>
      </c>
      <c r="AJ983" s="94">
        <v>0</v>
      </c>
      <c r="AK983" s="111">
        <f>SUM(Tableau8[[#This Row],[Appartement/
Parking/Usine
]:[Construction
(b)]])</f>
        <v>29000</v>
      </c>
      <c r="AL983" s="95"/>
      <c r="AM983" s="184" t="str">
        <f>[1]VFC!O115</f>
        <v>-</v>
      </c>
      <c r="AN983" s="86" t="str">
        <f>[1]VFC!Q115</f>
        <v>A vendre</v>
      </c>
      <c r="AO983" s="97">
        <f>[1]VFC!R115</f>
        <v>43378</v>
      </c>
      <c r="AP983" s="98" t="s">
        <v>0</v>
      </c>
      <c r="AQ983" s="212" t="str">
        <f>[1]VFC!S115</f>
        <v>EJ prévisionnelle: aujourd'hui  + 15 mois !</v>
      </c>
      <c r="AR983" s="100"/>
      <c r="AS983" s="101"/>
      <c r="AT983" s="102"/>
      <c r="AU983" s="103"/>
      <c r="AV983" s="104"/>
      <c r="AW983" s="105"/>
      <c r="AX983" s="106"/>
      <c r="AY983" s="106"/>
      <c r="AZ983" s="106"/>
      <c r="BA983" s="106"/>
      <c r="BB983" s="103"/>
      <c r="BC983" s="106"/>
      <c r="BD983" s="106"/>
      <c r="BE983" s="106"/>
      <c r="BF983" s="106"/>
      <c r="BG983" s="106"/>
      <c r="BH983" s="106"/>
      <c r="BI983" s="106"/>
    </row>
    <row r="984" spans="1:61" ht="13.5" hidden="1" thickBot="1" x14ac:dyDescent="0.25">
      <c r="A984" s="82"/>
      <c r="B984" s="83"/>
      <c r="C984" s="308" t="str">
        <f t="shared" si="71"/>
        <v>Rue du Verger-des-Fontaines</v>
      </c>
      <c r="D984" s="308" t="str">
        <f t="shared" si="71"/>
        <v>Marin-Epagnier</v>
      </c>
      <c r="E984" s="206" t="str">
        <f t="shared" si="71"/>
        <v>Les Marens</v>
      </c>
      <c r="F984" s="308" t="str">
        <f>[1]VFC!A116</f>
        <v>0175-11</v>
      </c>
      <c r="G984" s="308" t="str">
        <f>[1]VFC!B116</f>
        <v>-</v>
      </c>
      <c r="H984" s="308" t="str">
        <f>[1]VFC!C116</f>
        <v>Place de parc intérieure simple</v>
      </c>
      <c r="I984" s="308" t="str">
        <f>[1]VFC!D116</f>
        <v>Sous-sol</v>
      </c>
      <c r="J984" s="311">
        <f>[1]VFC!E116</f>
        <v>3</v>
      </c>
      <c r="K984" s="308" t="str">
        <f>[1]VFC!F116</f>
        <v>-</v>
      </c>
      <c r="L984" s="88"/>
      <c r="M984" s="299" t="str">
        <f>[1]VFC!G116</f>
        <v>-</v>
      </c>
      <c r="N984" s="208" t="str">
        <f>[1]VFC!I116</f>
        <v>-</v>
      </c>
      <c r="O984" s="208" t="str">
        <f>[1]VFC!K116</f>
        <v>-</v>
      </c>
      <c r="P984" s="208">
        <f>[1]VFC!L16</f>
        <v>0</v>
      </c>
      <c r="Q984" s="89">
        <v>10</v>
      </c>
      <c r="R984" s="108">
        <f>SUM(Tableau8[[#This Row],[Indicative
     /PPE]:[Autre]])</f>
        <v>10</v>
      </c>
      <c r="S984" s="110" t="s">
        <v>0</v>
      </c>
      <c r="T984" s="110" t="s">
        <v>0</v>
      </c>
      <c r="U984" s="110" t="s">
        <v>0</v>
      </c>
      <c r="V984" s="110" t="s">
        <v>0</v>
      </c>
      <c r="W984" s="110" t="s">
        <v>0</v>
      </c>
      <c r="X984" s="109">
        <f t="shared" si="68"/>
        <v>0</v>
      </c>
      <c r="Y984" s="89" t="s">
        <v>0</v>
      </c>
      <c r="Z984" s="89" t="s">
        <v>0</v>
      </c>
      <c r="AA984" s="89" t="s">
        <v>0</v>
      </c>
      <c r="AB984" s="91" t="s">
        <v>0</v>
      </c>
      <c r="AC984" s="110" t="s">
        <v>0</v>
      </c>
      <c r="AD984" s="110" t="s">
        <v>0</v>
      </c>
      <c r="AE984" s="110" t="s">
        <v>0</v>
      </c>
      <c r="AF984" s="110">
        <f t="shared" si="69"/>
        <v>0</v>
      </c>
      <c r="AG984" s="92"/>
      <c r="AH984" s="111">
        <f>[1]VFC!N116</f>
        <v>29000</v>
      </c>
      <c r="AI984" s="94">
        <v>0</v>
      </c>
      <c r="AJ984" s="94">
        <v>0</v>
      </c>
      <c r="AK984" s="111">
        <f>SUM(Tableau8[[#This Row],[Appartement/
Parking/Usine
]:[Construction
(b)]])</f>
        <v>29000</v>
      </c>
      <c r="AL984" s="95"/>
      <c r="AM984" s="184" t="str">
        <f>[1]VFC!O116</f>
        <v>-</v>
      </c>
      <c r="AN984" s="86" t="str">
        <f>[1]VFC!Q116</f>
        <v>A vendre</v>
      </c>
      <c r="AO984" s="97">
        <f>[1]VFC!R116</f>
        <v>43378</v>
      </c>
      <c r="AP984" s="98" t="s">
        <v>0</v>
      </c>
      <c r="AQ984" s="212" t="str">
        <f>[1]VFC!S116</f>
        <v>EJ prévisionnelle: aujourd'hui  + 15 mois !</v>
      </c>
      <c r="AR984" s="100"/>
      <c r="AS984" s="101"/>
      <c r="AT984" s="102"/>
      <c r="AU984" s="103"/>
      <c r="AV984" s="104"/>
      <c r="AW984" s="105"/>
      <c r="AX984" s="106"/>
      <c r="AY984" s="106"/>
      <c r="AZ984" s="106"/>
      <c r="BA984" s="106"/>
      <c r="BB984" s="103"/>
      <c r="BC984" s="106"/>
      <c r="BD984" s="106"/>
      <c r="BE984" s="106"/>
      <c r="BF984" s="106"/>
      <c r="BG984" s="106"/>
      <c r="BH984" s="106"/>
      <c r="BI984" s="106"/>
    </row>
    <row r="985" spans="1:61" ht="13.5" hidden="1" thickBot="1" x14ac:dyDescent="0.25">
      <c r="A985" s="82"/>
      <c r="B985" s="83"/>
      <c r="C985" s="308" t="str">
        <f t="shared" si="71"/>
        <v>Rue du Verger-des-Fontaines</v>
      </c>
      <c r="D985" s="308" t="str">
        <f t="shared" si="71"/>
        <v>Marin-Epagnier</v>
      </c>
      <c r="E985" s="206" t="str">
        <f t="shared" si="71"/>
        <v>Les Marens</v>
      </c>
      <c r="F985" s="308" t="str">
        <f>[1]VFC!A117</f>
        <v>0175-12</v>
      </c>
      <c r="G985" s="308" t="str">
        <f>[1]VFC!B117</f>
        <v>-</v>
      </c>
      <c r="H985" s="308" t="str">
        <f>[1]VFC!C117</f>
        <v>Place de parc intérieure simple</v>
      </c>
      <c r="I985" s="308" t="str">
        <f>[1]VFC!D117</f>
        <v>Sous-sol</v>
      </c>
      <c r="J985" s="311">
        <f>[1]VFC!E117</f>
        <v>4</v>
      </c>
      <c r="K985" s="308" t="str">
        <f>[1]VFC!F117</f>
        <v>-</v>
      </c>
      <c r="L985" s="88"/>
      <c r="M985" s="299" t="str">
        <f>[1]VFC!G117</f>
        <v>-</v>
      </c>
      <c r="N985" s="208" t="str">
        <f>[1]VFC!I117</f>
        <v>-</v>
      </c>
      <c r="O985" s="208" t="str">
        <f>[1]VFC!K117</f>
        <v>-</v>
      </c>
      <c r="P985" s="208">
        <f>[1]VFC!L17</f>
        <v>0</v>
      </c>
      <c r="Q985" s="89">
        <v>11</v>
      </c>
      <c r="R985" s="108">
        <f>SUM(Tableau8[[#This Row],[Indicative
     /PPE]:[Autre]])</f>
        <v>11</v>
      </c>
      <c r="S985" s="110" t="s">
        <v>0</v>
      </c>
      <c r="T985" s="110" t="s">
        <v>0</v>
      </c>
      <c r="U985" s="110" t="s">
        <v>0</v>
      </c>
      <c r="V985" s="110" t="s">
        <v>0</v>
      </c>
      <c r="W985" s="110" t="s">
        <v>0</v>
      </c>
      <c r="X985" s="109">
        <f t="shared" si="68"/>
        <v>0</v>
      </c>
      <c r="Y985" s="89" t="s">
        <v>0</v>
      </c>
      <c r="Z985" s="89" t="s">
        <v>0</v>
      </c>
      <c r="AA985" s="89" t="s">
        <v>0</v>
      </c>
      <c r="AB985" s="91" t="s">
        <v>0</v>
      </c>
      <c r="AC985" s="110" t="s">
        <v>0</v>
      </c>
      <c r="AD985" s="110" t="s">
        <v>0</v>
      </c>
      <c r="AE985" s="110" t="s">
        <v>0</v>
      </c>
      <c r="AF985" s="110">
        <f t="shared" si="69"/>
        <v>0</v>
      </c>
      <c r="AG985" s="92"/>
      <c r="AH985" s="111">
        <f>[1]VFC!N117</f>
        <v>29000</v>
      </c>
      <c r="AI985" s="94">
        <v>0</v>
      </c>
      <c r="AJ985" s="94">
        <v>0</v>
      </c>
      <c r="AK985" s="111">
        <f>SUM(Tableau8[[#This Row],[Appartement/
Parking/Usine
]:[Construction
(b)]])</f>
        <v>29000</v>
      </c>
      <c r="AL985" s="95"/>
      <c r="AM985" s="184" t="str">
        <f>[1]VFC!O117</f>
        <v>-</v>
      </c>
      <c r="AN985" s="86" t="str">
        <f>[1]VFC!Q117</f>
        <v>A vendre</v>
      </c>
      <c r="AO985" s="97">
        <f>[1]VFC!R117</f>
        <v>43378</v>
      </c>
      <c r="AP985" s="98" t="s">
        <v>0</v>
      </c>
      <c r="AQ985" s="212" t="str">
        <f>[1]VFC!S117</f>
        <v>EJ prévisionnelle: aujourd'hui  + 15 mois !</v>
      </c>
      <c r="AR985" s="100"/>
      <c r="AS985" s="101"/>
      <c r="AT985" s="102"/>
      <c r="AU985" s="103"/>
      <c r="AV985" s="104"/>
      <c r="AW985" s="105"/>
      <c r="AX985" s="106"/>
      <c r="AY985" s="106"/>
      <c r="AZ985" s="106"/>
      <c r="BA985" s="106"/>
      <c r="BB985" s="103"/>
      <c r="BC985" s="106"/>
      <c r="BD985" s="106"/>
      <c r="BE985" s="106"/>
      <c r="BF985" s="106"/>
      <c r="BG985" s="106"/>
      <c r="BH985" s="106"/>
      <c r="BI985" s="106"/>
    </row>
    <row r="986" spans="1:61" ht="13.5" hidden="1" thickBot="1" x14ac:dyDescent="0.25">
      <c r="A986" s="82"/>
      <c r="B986" s="83"/>
      <c r="C986" s="308" t="str">
        <f t="shared" si="71"/>
        <v>Rue du Verger-des-Fontaines</v>
      </c>
      <c r="D986" s="308" t="str">
        <f t="shared" si="71"/>
        <v>Marin-Epagnier</v>
      </c>
      <c r="E986" s="206" t="str">
        <f t="shared" si="71"/>
        <v>Les Marens</v>
      </c>
      <c r="F986" s="308" t="str">
        <f>[1]VFC!A118</f>
        <v>0175-13</v>
      </c>
      <c r="G986" s="308" t="str">
        <f>[1]VFC!B118</f>
        <v>-</v>
      </c>
      <c r="H986" s="308" t="str">
        <f>[1]VFC!C118</f>
        <v>Place de parc intérieure simple</v>
      </c>
      <c r="I986" s="308" t="str">
        <f>[1]VFC!D118</f>
        <v>Sous-sol</v>
      </c>
      <c r="J986" s="311">
        <f>[1]VFC!E118</f>
        <v>5</v>
      </c>
      <c r="K986" s="308" t="str">
        <f>[1]VFC!F118</f>
        <v>-</v>
      </c>
      <c r="L986" s="88"/>
      <c r="M986" s="299" t="str">
        <f>[1]VFC!G118</f>
        <v>-</v>
      </c>
      <c r="N986" s="208" t="str">
        <f>[1]VFC!I118</f>
        <v>-</v>
      </c>
      <c r="O986" s="208" t="str">
        <f>[1]VFC!K118</f>
        <v>-</v>
      </c>
      <c r="P986" s="208">
        <f>[1]VFC!L18</f>
        <v>0</v>
      </c>
      <c r="Q986" s="89">
        <v>12</v>
      </c>
      <c r="R986" s="108">
        <f>SUM(Tableau8[[#This Row],[Indicative
     /PPE]:[Autre]])</f>
        <v>12</v>
      </c>
      <c r="S986" s="110" t="s">
        <v>0</v>
      </c>
      <c r="T986" s="110" t="s">
        <v>0</v>
      </c>
      <c r="U986" s="110" t="s">
        <v>0</v>
      </c>
      <c r="V986" s="110" t="s">
        <v>0</v>
      </c>
      <c r="W986" s="110" t="s">
        <v>0</v>
      </c>
      <c r="X986" s="109">
        <f t="shared" si="68"/>
        <v>0</v>
      </c>
      <c r="Y986" s="89" t="s">
        <v>0</v>
      </c>
      <c r="Z986" s="89" t="s">
        <v>0</v>
      </c>
      <c r="AA986" s="89" t="s">
        <v>0</v>
      </c>
      <c r="AB986" s="91" t="s">
        <v>0</v>
      </c>
      <c r="AC986" s="110" t="s">
        <v>0</v>
      </c>
      <c r="AD986" s="110" t="s">
        <v>0</v>
      </c>
      <c r="AE986" s="110" t="s">
        <v>0</v>
      </c>
      <c r="AF986" s="110">
        <f t="shared" si="69"/>
        <v>0</v>
      </c>
      <c r="AG986" s="92"/>
      <c r="AH986" s="111">
        <f>[1]VFC!N118</f>
        <v>29000</v>
      </c>
      <c r="AI986" s="94">
        <v>0</v>
      </c>
      <c r="AJ986" s="94">
        <v>0</v>
      </c>
      <c r="AK986" s="111">
        <f>SUM(Tableau8[[#This Row],[Appartement/
Parking/Usine
]:[Construction
(b)]])</f>
        <v>29000</v>
      </c>
      <c r="AL986" s="95"/>
      <c r="AM986" s="184" t="str">
        <f>[1]VFC!O118</f>
        <v>-</v>
      </c>
      <c r="AN986" s="86" t="str">
        <f>[1]VFC!Q118</f>
        <v>A vendre</v>
      </c>
      <c r="AO986" s="97">
        <f>[1]VFC!R118</f>
        <v>43378</v>
      </c>
      <c r="AP986" s="98" t="s">
        <v>0</v>
      </c>
      <c r="AQ986" s="212" t="str">
        <f>[1]VFC!S118</f>
        <v>EJ prévisionnelle: aujourd'hui  + 15 mois !</v>
      </c>
      <c r="AR986" s="100"/>
      <c r="AS986" s="101"/>
      <c r="AT986" s="102"/>
      <c r="AU986" s="103"/>
      <c r="AV986" s="104"/>
      <c r="AW986" s="105"/>
      <c r="AX986" s="106"/>
      <c r="AY986" s="106"/>
      <c r="AZ986" s="106"/>
      <c r="BA986" s="106"/>
      <c r="BB986" s="103"/>
      <c r="BC986" s="106"/>
      <c r="BD986" s="106"/>
      <c r="BE986" s="106"/>
      <c r="BF986" s="106"/>
      <c r="BG986" s="106"/>
      <c r="BH986" s="106"/>
      <c r="BI986" s="106"/>
    </row>
    <row r="987" spans="1:61" ht="13.5" hidden="1" thickBot="1" x14ac:dyDescent="0.25">
      <c r="A987" s="82"/>
      <c r="B987" s="83"/>
      <c r="C987" s="308" t="str">
        <f t="shared" si="71"/>
        <v>Rue du Verger-des-Fontaines</v>
      </c>
      <c r="D987" s="308" t="str">
        <f t="shared" si="71"/>
        <v>Marin-Epagnier</v>
      </c>
      <c r="E987" s="206" t="str">
        <f t="shared" si="71"/>
        <v>Les Marens</v>
      </c>
      <c r="F987" s="308" t="str">
        <f>[1]VFC!A119</f>
        <v>0175-14</v>
      </c>
      <c r="G987" s="308" t="str">
        <f>[1]VFC!B119</f>
        <v>-</v>
      </c>
      <c r="H987" s="308" t="str">
        <f>[1]VFC!C119</f>
        <v>Place de parc intérieure simple</v>
      </c>
      <c r="I987" s="308" t="str">
        <f>[1]VFC!D119</f>
        <v>Sous-sol</v>
      </c>
      <c r="J987" s="311">
        <f>[1]VFC!E119</f>
        <v>6</v>
      </c>
      <c r="K987" s="308" t="str">
        <f>[1]VFC!F119</f>
        <v>-</v>
      </c>
      <c r="L987" s="88"/>
      <c r="M987" s="299" t="str">
        <f>[1]VFC!G119</f>
        <v>-</v>
      </c>
      <c r="N987" s="208" t="str">
        <f>[1]VFC!I119</f>
        <v>-</v>
      </c>
      <c r="O987" s="208" t="str">
        <f>[1]VFC!K119</f>
        <v>-</v>
      </c>
      <c r="P987" s="208">
        <f>[1]VFC!L19</f>
        <v>0</v>
      </c>
      <c r="Q987" s="89">
        <v>13</v>
      </c>
      <c r="R987" s="108">
        <f>SUM(Tableau8[[#This Row],[Indicative
     /PPE]:[Autre]])</f>
        <v>13</v>
      </c>
      <c r="S987" s="110" t="s">
        <v>0</v>
      </c>
      <c r="T987" s="110" t="s">
        <v>0</v>
      </c>
      <c r="U987" s="110" t="s">
        <v>0</v>
      </c>
      <c r="V987" s="110" t="s">
        <v>0</v>
      </c>
      <c r="W987" s="110" t="s">
        <v>0</v>
      </c>
      <c r="X987" s="109">
        <f t="shared" si="68"/>
        <v>0</v>
      </c>
      <c r="Y987" s="89" t="s">
        <v>0</v>
      </c>
      <c r="Z987" s="89" t="s">
        <v>0</v>
      </c>
      <c r="AA987" s="89" t="s">
        <v>0</v>
      </c>
      <c r="AB987" s="91" t="s">
        <v>0</v>
      </c>
      <c r="AC987" s="110" t="s">
        <v>0</v>
      </c>
      <c r="AD987" s="110" t="s">
        <v>0</v>
      </c>
      <c r="AE987" s="110" t="s">
        <v>0</v>
      </c>
      <c r="AF987" s="110">
        <f t="shared" si="69"/>
        <v>0</v>
      </c>
      <c r="AG987" s="92"/>
      <c r="AH987" s="111">
        <f>[1]VFC!N119</f>
        <v>29000</v>
      </c>
      <c r="AI987" s="94">
        <v>0</v>
      </c>
      <c r="AJ987" s="94">
        <v>0</v>
      </c>
      <c r="AK987" s="111">
        <f>SUM(Tableau8[[#This Row],[Appartement/
Parking/Usine
]:[Construction
(b)]])</f>
        <v>29000</v>
      </c>
      <c r="AL987" s="95"/>
      <c r="AM987" s="184" t="str">
        <f>[1]VFC!O119</f>
        <v>-</v>
      </c>
      <c r="AN987" s="86" t="str">
        <f>[1]VFC!Q119</f>
        <v>A vendre</v>
      </c>
      <c r="AO987" s="97">
        <f>[1]VFC!R119</f>
        <v>43378</v>
      </c>
      <c r="AP987" s="98" t="s">
        <v>0</v>
      </c>
      <c r="AQ987" s="212" t="str">
        <f>[1]VFC!S119</f>
        <v>EJ prévisionnelle: aujourd'hui  + 15 mois !</v>
      </c>
      <c r="AR987" s="100"/>
      <c r="AS987" s="101"/>
      <c r="AT987" s="102"/>
      <c r="AU987" s="103"/>
      <c r="AV987" s="104"/>
      <c r="AW987" s="105"/>
      <c r="AX987" s="106"/>
      <c r="AY987" s="106"/>
      <c r="AZ987" s="106"/>
      <c r="BA987" s="106"/>
      <c r="BB987" s="103"/>
      <c r="BC987" s="106"/>
      <c r="BD987" s="106"/>
      <c r="BE987" s="106"/>
      <c r="BF987" s="106"/>
      <c r="BG987" s="106"/>
      <c r="BH987" s="106"/>
      <c r="BI987" s="106"/>
    </row>
    <row r="988" spans="1:61" ht="13.5" hidden="1" thickBot="1" x14ac:dyDescent="0.25">
      <c r="A988" s="82"/>
      <c r="B988" s="83"/>
      <c r="C988" s="308" t="str">
        <f t="shared" si="71"/>
        <v>Rue du Verger-des-Fontaines</v>
      </c>
      <c r="D988" s="308" t="str">
        <f t="shared" si="71"/>
        <v>Marin-Epagnier</v>
      </c>
      <c r="E988" s="206" t="str">
        <f t="shared" si="71"/>
        <v>Les Marens</v>
      </c>
      <c r="F988" s="308" t="str">
        <f>[1]VFC!A120</f>
        <v>0175-15</v>
      </c>
      <c r="G988" s="308" t="str">
        <f>[1]VFC!B120</f>
        <v>-</v>
      </c>
      <c r="H988" s="308" t="str">
        <f>[1]VFC!C120</f>
        <v>Place de parc intérieure simple</v>
      </c>
      <c r="I988" s="308" t="str">
        <f>[1]VFC!D120</f>
        <v>Sous-sol</v>
      </c>
      <c r="J988" s="311">
        <f>[1]VFC!E120</f>
        <v>7</v>
      </c>
      <c r="K988" s="308" t="str">
        <f>[1]VFC!F120</f>
        <v>-</v>
      </c>
      <c r="L988" s="88"/>
      <c r="M988" s="299" t="str">
        <f>[1]VFC!G120</f>
        <v>-</v>
      </c>
      <c r="N988" s="208" t="str">
        <f>[1]VFC!I120</f>
        <v>-</v>
      </c>
      <c r="O988" s="208" t="str">
        <f>[1]VFC!K120</f>
        <v>-</v>
      </c>
      <c r="P988" s="208">
        <f>[1]VFC!L20</f>
        <v>0</v>
      </c>
      <c r="Q988" s="89">
        <v>14</v>
      </c>
      <c r="R988" s="108">
        <f>SUM(Tableau8[[#This Row],[Indicative
     /PPE]:[Autre]])</f>
        <v>14</v>
      </c>
      <c r="S988" s="110" t="s">
        <v>0</v>
      </c>
      <c r="T988" s="110" t="s">
        <v>0</v>
      </c>
      <c r="U988" s="110" t="s">
        <v>0</v>
      </c>
      <c r="V988" s="110" t="s">
        <v>0</v>
      </c>
      <c r="W988" s="110" t="s">
        <v>0</v>
      </c>
      <c r="X988" s="109">
        <f t="shared" si="68"/>
        <v>0</v>
      </c>
      <c r="Y988" s="89" t="s">
        <v>0</v>
      </c>
      <c r="Z988" s="89" t="s">
        <v>0</v>
      </c>
      <c r="AA988" s="89" t="s">
        <v>0</v>
      </c>
      <c r="AB988" s="91" t="s">
        <v>0</v>
      </c>
      <c r="AC988" s="110" t="s">
        <v>0</v>
      </c>
      <c r="AD988" s="110" t="s">
        <v>0</v>
      </c>
      <c r="AE988" s="110" t="s">
        <v>0</v>
      </c>
      <c r="AF988" s="110">
        <f t="shared" si="69"/>
        <v>0</v>
      </c>
      <c r="AG988" s="92"/>
      <c r="AH988" s="111">
        <f>[1]VFC!N120</f>
        <v>29000</v>
      </c>
      <c r="AI988" s="94">
        <v>0</v>
      </c>
      <c r="AJ988" s="94">
        <v>0</v>
      </c>
      <c r="AK988" s="111">
        <f>SUM(Tableau8[[#This Row],[Appartement/
Parking/Usine
]:[Construction
(b)]])</f>
        <v>29000</v>
      </c>
      <c r="AL988" s="95"/>
      <c r="AM988" s="184" t="str">
        <f>[1]VFC!O120</f>
        <v>-</v>
      </c>
      <c r="AN988" s="86" t="str">
        <f>[1]VFC!Q120</f>
        <v>A vendre</v>
      </c>
      <c r="AO988" s="97">
        <f>[1]VFC!R120</f>
        <v>43378</v>
      </c>
      <c r="AP988" s="98" t="s">
        <v>0</v>
      </c>
      <c r="AQ988" s="212" t="str">
        <f>[1]VFC!S120</f>
        <v>EJ prévisionnelle: aujourd'hui  + 15 mois !</v>
      </c>
      <c r="AR988" s="100"/>
      <c r="AS988" s="101"/>
      <c r="AT988" s="102"/>
      <c r="AU988" s="103"/>
      <c r="AV988" s="104"/>
      <c r="AW988" s="105"/>
      <c r="AX988" s="106"/>
      <c r="AY988" s="106"/>
      <c r="AZ988" s="106"/>
      <c r="BA988" s="106"/>
      <c r="BB988" s="103"/>
      <c r="BC988" s="106"/>
      <c r="BD988" s="106"/>
      <c r="BE988" s="106"/>
      <c r="BF988" s="106"/>
      <c r="BG988" s="106"/>
      <c r="BH988" s="106"/>
      <c r="BI988" s="106"/>
    </row>
    <row r="989" spans="1:61" ht="13.5" hidden="1" thickBot="1" x14ac:dyDescent="0.25">
      <c r="A989" s="82"/>
      <c r="B989" s="83"/>
      <c r="C989" s="308" t="str">
        <f t="shared" si="71"/>
        <v>Rue du Verger-des-Fontaines</v>
      </c>
      <c r="D989" s="308" t="str">
        <f t="shared" si="71"/>
        <v>Marin-Epagnier</v>
      </c>
      <c r="E989" s="206" t="str">
        <f t="shared" si="71"/>
        <v>Les Marens</v>
      </c>
      <c r="F989" s="308" t="str">
        <f>[1]VFC!A121</f>
        <v>0175-16</v>
      </c>
      <c r="G989" s="308" t="str">
        <f>[1]VFC!B121</f>
        <v>-</v>
      </c>
      <c r="H989" s="308" t="str">
        <f>[1]VFC!C121</f>
        <v>Place de parc intérieure simple</v>
      </c>
      <c r="I989" s="308" t="str">
        <f>[1]VFC!D121</f>
        <v>Sous-sol</v>
      </c>
      <c r="J989" s="311">
        <f>[1]VFC!E121</f>
        <v>8</v>
      </c>
      <c r="K989" s="308" t="str">
        <f>[1]VFC!F121</f>
        <v>-</v>
      </c>
      <c r="L989" s="88"/>
      <c r="M989" s="299" t="str">
        <f>[1]VFC!G121</f>
        <v>-</v>
      </c>
      <c r="N989" s="208" t="str">
        <f>[1]VFC!I121</f>
        <v>-</v>
      </c>
      <c r="O989" s="208" t="str">
        <f>[1]VFC!K121</f>
        <v>-</v>
      </c>
      <c r="P989" s="208">
        <f>[1]VFC!L21</f>
        <v>0</v>
      </c>
      <c r="Q989" s="89">
        <v>15</v>
      </c>
      <c r="R989" s="108">
        <f>SUM(Tableau8[[#This Row],[Indicative
     /PPE]:[Autre]])</f>
        <v>15</v>
      </c>
      <c r="S989" s="110" t="s">
        <v>0</v>
      </c>
      <c r="T989" s="110" t="s">
        <v>0</v>
      </c>
      <c r="U989" s="110" t="s">
        <v>0</v>
      </c>
      <c r="V989" s="110" t="s">
        <v>0</v>
      </c>
      <c r="W989" s="110" t="s">
        <v>0</v>
      </c>
      <c r="X989" s="109">
        <f t="shared" si="68"/>
        <v>0</v>
      </c>
      <c r="Y989" s="89" t="s">
        <v>0</v>
      </c>
      <c r="Z989" s="89" t="s">
        <v>0</v>
      </c>
      <c r="AA989" s="89" t="s">
        <v>0</v>
      </c>
      <c r="AB989" s="91" t="s">
        <v>0</v>
      </c>
      <c r="AC989" s="110" t="s">
        <v>0</v>
      </c>
      <c r="AD989" s="110" t="s">
        <v>0</v>
      </c>
      <c r="AE989" s="110" t="s">
        <v>0</v>
      </c>
      <c r="AF989" s="110">
        <f t="shared" si="69"/>
        <v>0</v>
      </c>
      <c r="AG989" s="92"/>
      <c r="AH989" s="111">
        <f>[1]VFC!N121</f>
        <v>29000</v>
      </c>
      <c r="AI989" s="94">
        <v>0</v>
      </c>
      <c r="AJ989" s="94">
        <v>0</v>
      </c>
      <c r="AK989" s="111">
        <f>SUM(Tableau8[[#This Row],[Appartement/
Parking/Usine
]:[Construction
(b)]])</f>
        <v>29000</v>
      </c>
      <c r="AL989" s="95"/>
      <c r="AM989" s="184" t="str">
        <f>[1]VFC!O121</f>
        <v>-</v>
      </c>
      <c r="AN989" s="86" t="str">
        <f>[1]VFC!Q121</f>
        <v>A vendre</v>
      </c>
      <c r="AO989" s="97">
        <f>[1]VFC!R121</f>
        <v>43378</v>
      </c>
      <c r="AP989" s="98" t="s">
        <v>0</v>
      </c>
      <c r="AQ989" s="212" t="str">
        <f>[1]VFC!S121</f>
        <v>EJ prévisionnelle: aujourd'hui  + 15 mois !</v>
      </c>
      <c r="AR989" s="100"/>
      <c r="AS989" s="101"/>
      <c r="AT989" s="102"/>
      <c r="AU989" s="103"/>
      <c r="AV989" s="104"/>
      <c r="AW989" s="105"/>
      <c r="AX989" s="106"/>
      <c r="AY989" s="106"/>
      <c r="AZ989" s="106"/>
      <c r="BA989" s="106"/>
      <c r="BB989" s="103"/>
      <c r="BC989" s="106"/>
      <c r="BD989" s="106"/>
      <c r="BE989" s="106"/>
      <c r="BF989" s="106"/>
      <c r="BG989" s="106"/>
      <c r="BH989" s="106"/>
      <c r="BI989" s="106"/>
    </row>
    <row r="990" spans="1:61" ht="13.5" hidden="1" thickBot="1" x14ac:dyDescent="0.25">
      <c r="A990" s="82"/>
      <c r="B990" s="83"/>
      <c r="C990" s="308" t="str">
        <f t="shared" si="71"/>
        <v>Rue du Verger-des-Fontaines</v>
      </c>
      <c r="D990" s="308" t="str">
        <f t="shared" si="71"/>
        <v>Marin-Epagnier</v>
      </c>
      <c r="E990" s="206" t="str">
        <f t="shared" si="71"/>
        <v>Les Marens</v>
      </c>
      <c r="F990" s="308" t="str">
        <f>[1]VFC!A122</f>
        <v>0175-17</v>
      </c>
      <c r="G990" s="308" t="str">
        <f>[1]VFC!B122</f>
        <v>-</v>
      </c>
      <c r="H990" s="308" t="str">
        <f>[1]VFC!C122</f>
        <v>Place de parc intérieure simple</v>
      </c>
      <c r="I990" s="308" t="str">
        <f>[1]VFC!D122</f>
        <v>Sous-sol</v>
      </c>
      <c r="J990" s="311">
        <f>[1]VFC!E122</f>
        <v>9</v>
      </c>
      <c r="K990" s="308" t="str">
        <f>[1]VFC!F122</f>
        <v>-</v>
      </c>
      <c r="L990" s="88"/>
      <c r="M990" s="299" t="str">
        <f>[1]VFC!G122</f>
        <v>-</v>
      </c>
      <c r="N990" s="208" t="str">
        <f>[1]VFC!I122</f>
        <v>-</v>
      </c>
      <c r="O990" s="208" t="str">
        <f>[1]VFC!K122</f>
        <v>-</v>
      </c>
      <c r="P990" s="208">
        <f>[1]VFC!L22</f>
        <v>0</v>
      </c>
      <c r="Q990" s="89">
        <v>16</v>
      </c>
      <c r="R990" s="108">
        <f>SUM(Tableau8[[#This Row],[Indicative
     /PPE]:[Autre]])</f>
        <v>16</v>
      </c>
      <c r="S990" s="110" t="s">
        <v>0</v>
      </c>
      <c r="T990" s="110" t="s">
        <v>0</v>
      </c>
      <c r="U990" s="110" t="s">
        <v>0</v>
      </c>
      <c r="V990" s="110" t="s">
        <v>0</v>
      </c>
      <c r="W990" s="110" t="s">
        <v>0</v>
      </c>
      <c r="X990" s="109">
        <f t="shared" si="68"/>
        <v>0</v>
      </c>
      <c r="Y990" s="89" t="s">
        <v>0</v>
      </c>
      <c r="Z990" s="89" t="s">
        <v>0</v>
      </c>
      <c r="AA990" s="89" t="s">
        <v>0</v>
      </c>
      <c r="AB990" s="91" t="s">
        <v>0</v>
      </c>
      <c r="AC990" s="110" t="s">
        <v>0</v>
      </c>
      <c r="AD990" s="110" t="s">
        <v>0</v>
      </c>
      <c r="AE990" s="110" t="s">
        <v>0</v>
      </c>
      <c r="AF990" s="110">
        <f t="shared" si="69"/>
        <v>0</v>
      </c>
      <c r="AG990" s="92"/>
      <c r="AH990" s="111">
        <f>[1]VFC!N122</f>
        <v>29000</v>
      </c>
      <c r="AI990" s="94">
        <v>0</v>
      </c>
      <c r="AJ990" s="94">
        <v>0</v>
      </c>
      <c r="AK990" s="111">
        <f>SUM(Tableau8[[#This Row],[Appartement/
Parking/Usine
]:[Construction
(b)]])</f>
        <v>29000</v>
      </c>
      <c r="AL990" s="95"/>
      <c r="AM990" s="184" t="str">
        <f>[1]VFC!O122</f>
        <v>-</v>
      </c>
      <c r="AN990" s="86" t="str">
        <f>[1]VFC!Q122</f>
        <v>A vendre</v>
      </c>
      <c r="AO990" s="97">
        <f>[1]VFC!R122</f>
        <v>43378</v>
      </c>
      <c r="AP990" s="98" t="s">
        <v>0</v>
      </c>
      <c r="AQ990" s="212" t="str">
        <f>[1]VFC!S122</f>
        <v>EJ prévisionnelle: aujourd'hui  + 15 mois !</v>
      </c>
      <c r="AR990" s="100"/>
      <c r="AS990" s="101"/>
      <c r="AT990" s="102"/>
      <c r="AU990" s="103"/>
      <c r="AV990" s="104"/>
      <c r="AW990" s="105"/>
      <c r="AX990" s="106"/>
      <c r="AY990" s="106"/>
      <c r="AZ990" s="106"/>
      <c r="BA990" s="106"/>
      <c r="BB990" s="103"/>
      <c r="BC990" s="106"/>
      <c r="BD990" s="106"/>
      <c r="BE990" s="106"/>
      <c r="BF990" s="106"/>
      <c r="BG990" s="106"/>
      <c r="BH990" s="106"/>
      <c r="BI990" s="106"/>
    </row>
    <row r="991" spans="1:61" ht="13.5" hidden="1" thickBot="1" x14ac:dyDescent="0.25">
      <c r="A991" s="82"/>
      <c r="B991" s="83"/>
      <c r="C991" s="159" t="str">
        <f t="shared" si="71"/>
        <v>Rue du Verger-des-Fontaines</v>
      </c>
      <c r="D991" s="159" t="str">
        <f t="shared" si="71"/>
        <v>Marin-Epagnier</v>
      </c>
      <c r="E991" s="117" t="str">
        <f t="shared" si="71"/>
        <v>Les Marens</v>
      </c>
      <c r="F991" s="159" t="str">
        <f>[1]VFC!A123</f>
        <v>0175-18</v>
      </c>
      <c r="G991" s="159" t="str">
        <f>[1]VFC!B123</f>
        <v>-</v>
      </c>
      <c r="H991" s="159" t="str">
        <f>[1]VFC!C123</f>
        <v>Place de parc intérieure simple</v>
      </c>
      <c r="I991" s="159" t="str">
        <f>[1]VFC!D123</f>
        <v>Sous-sol</v>
      </c>
      <c r="J991" s="160">
        <f>[1]VFC!E123</f>
        <v>10</v>
      </c>
      <c r="K991" s="312" t="str">
        <f>[1]VFC!F123</f>
        <v>-</v>
      </c>
      <c r="L991" s="88"/>
      <c r="M991" s="144" t="str">
        <f>[1]VFC!G123</f>
        <v>-</v>
      </c>
      <c r="N991" s="120" t="str">
        <f>[1]VFC!I123</f>
        <v>-</v>
      </c>
      <c r="O991" s="120" t="str">
        <f>[1]VFC!K123</f>
        <v>-</v>
      </c>
      <c r="P991" s="120">
        <f>[1]VFC!L23</f>
        <v>0</v>
      </c>
      <c r="Q991" s="120">
        <v>17</v>
      </c>
      <c r="R991" s="164">
        <f>SUM(Tableau8[[#This Row],[Indicative
     /PPE]:[Autre]])</f>
        <v>17</v>
      </c>
      <c r="S991" s="163" t="s">
        <v>0</v>
      </c>
      <c r="T991" s="163" t="s">
        <v>0</v>
      </c>
      <c r="U991" s="163" t="s">
        <v>0</v>
      </c>
      <c r="V991" s="163" t="s">
        <v>0</v>
      </c>
      <c r="W991" s="163" t="s">
        <v>0</v>
      </c>
      <c r="X991" s="166">
        <f t="shared" si="68"/>
        <v>0</v>
      </c>
      <c r="Y991" s="123" t="s">
        <v>0</v>
      </c>
      <c r="Z991" s="120" t="s">
        <v>0</v>
      </c>
      <c r="AA991" s="120" t="s">
        <v>0</v>
      </c>
      <c r="AB991" s="122" t="s">
        <v>0</v>
      </c>
      <c r="AC991" s="163" t="s">
        <v>0</v>
      </c>
      <c r="AD991" s="163" t="s">
        <v>0</v>
      </c>
      <c r="AE991" s="163" t="s">
        <v>0</v>
      </c>
      <c r="AF991" s="163">
        <f t="shared" si="69"/>
        <v>0</v>
      </c>
      <c r="AG991" s="92"/>
      <c r="AH991" s="173">
        <f>[1]VFC!N123</f>
        <v>29000</v>
      </c>
      <c r="AI991" s="125">
        <v>0</v>
      </c>
      <c r="AJ991" s="125">
        <v>0</v>
      </c>
      <c r="AK991" s="170">
        <f>SUM(Tableau8[[#This Row],[Appartement/
Parking/Usine
]:[Construction
(b)]])</f>
        <v>29000</v>
      </c>
      <c r="AL991" s="95"/>
      <c r="AM991" s="313" t="str">
        <f>[1]VFC!O123</f>
        <v>-</v>
      </c>
      <c r="AN991" s="118" t="str">
        <f>[1]VFC!Q123</f>
        <v>A vendre</v>
      </c>
      <c r="AO991" s="128">
        <f>[1]VFC!R123</f>
        <v>43378</v>
      </c>
      <c r="AP991" s="129" t="s">
        <v>0</v>
      </c>
      <c r="AQ991" s="219" t="str">
        <f>[1]VFC!S123</f>
        <v>EJ prévisionnelle: aujourd'hui  + 15 mois !</v>
      </c>
      <c r="AR991" s="100"/>
      <c r="AS991" s="131"/>
      <c r="AT991" s="132"/>
      <c r="AU991" s="132"/>
      <c r="AV991" s="133"/>
      <c r="AW991" s="116"/>
      <c r="AX991" s="134"/>
      <c r="AY991" s="134"/>
      <c r="AZ991" s="134"/>
      <c r="BA991" s="134"/>
      <c r="BB991" s="132"/>
      <c r="BC991" s="134"/>
      <c r="BD991" s="134"/>
      <c r="BE991" s="134"/>
      <c r="BF991" s="134"/>
      <c r="BG991" s="134"/>
      <c r="BH991" s="134"/>
      <c r="BI991" s="134"/>
    </row>
    <row r="992" spans="1:61" ht="13.5" hidden="1" thickBot="1" x14ac:dyDescent="0.25">
      <c r="A992" s="82"/>
      <c r="B992" s="83"/>
      <c r="C992" s="308" t="str">
        <f>[1]UCL!AK107</f>
        <v>Le Crêt-du-Locle</v>
      </c>
      <c r="D992" s="308" t="str">
        <f>[1]UCL!AK108</f>
        <v>Le Crêt-du-Locle</v>
      </c>
      <c r="E992" s="206" t="str">
        <f>[1]UCL!AK106</f>
        <v>L'épure</v>
      </c>
      <c r="F992" s="85" t="str">
        <f>[1]UCL!A105</f>
        <v>0184-01</v>
      </c>
      <c r="G992" s="86" t="str">
        <f>[1]UCL!B105</f>
        <v>-</v>
      </c>
      <c r="H992" s="153" t="str">
        <f>[1]UCL!C105</f>
        <v>Surface de production industrielle│artisanale</v>
      </c>
      <c r="I992" s="157" t="str">
        <f>[1]UCL!D105</f>
        <v>Rez</v>
      </c>
      <c r="J992" s="113" t="str">
        <f>[1]UCL!E105</f>
        <v>Unité 1</v>
      </c>
      <c r="K992" s="154" t="s">
        <v>0</v>
      </c>
      <c r="L992" s="88"/>
      <c r="M992" s="314" t="s">
        <v>0</v>
      </c>
      <c r="N992" s="315" t="s">
        <v>0</v>
      </c>
      <c r="O992" s="315" t="s">
        <v>0</v>
      </c>
      <c r="P992" s="315" t="s">
        <v>0</v>
      </c>
      <c r="Q992" s="110" t="s">
        <v>0</v>
      </c>
      <c r="R992" s="108">
        <f>SUM(Tableau8[[#This Row],[Indicative
     /PPE]:[Autre]])</f>
        <v>0</v>
      </c>
      <c r="S992" s="110" t="s">
        <v>0</v>
      </c>
      <c r="T992" s="110" t="s">
        <v>0</v>
      </c>
      <c r="U992" s="110" t="s">
        <v>0</v>
      </c>
      <c r="V992" s="110" t="s">
        <v>0</v>
      </c>
      <c r="W992" s="110" t="s">
        <v>0</v>
      </c>
      <c r="X992" s="109">
        <f t="shared" si="68"/>
        <v>0</v>
      </c>
      <c r="Y992" s="110">
        <f>[1]UCL!H105</f>
        <v>0</v>
      </c>
      <c r="Z992" s="110">
        <f>[1]UCL!I105</f>
        <v>0</v>
      </c>
      <c r="AA992" s="110" t="str">
        <f>[1]UCL!J105</f>
        <v>-</v>
      </c>
      <c r="AB992" s="109">
        <f>[1]UCL!K105</f>
        <v>527</v>
      </c>
      <c r="AC992" s="110" t="s">
        <v>0</v>
      </c>
      <c r="AD992" s="110" t="s">
        <v>0</v>
      </c>
      <c r="AE992" s="110" t="s">
        <v>0</v>
      </c>
      <c r="AF992" s="110">
        <f t="shared" si="69"/>
        <v>0</v>
      </c>
      <c r="AG992" s="92"/>
      <c r="AH992" s="111">
        <f>[1]UCL!L105</f>
        <v>1520000</v>
      </c>
      <c r="AI992" s="156">
        <v>0</v>
      </c>
      <c r="AJ992" s="156">
        <v>0</v>
      </c>
      <c r="AK992" s="111">
        <f>SUM(Tableau8[[#This Row],[Terrain
(a)]:[Construction
(b)]])</f>
        <v>0</v>
      </c>
      <c r="AL992" s="95"/>
      <c r="AM992" s="157" t="str">
        <f>[1]UCL!M105</f>
        <v>-</v>
      </c>
      <c r="AN992" s="311" t="str">
        <f>[1]UCL!P105</f>
        <v>A vendre</v>
      </c>
      <c r="AO992" s="210">
        <f>[1]UCL!Q105</f>
        <v>43378</v>
      </c>
      <c r="AP992" s="316" t="s">
        <v>0</v>
      </c>
      <c r="AQ992" s="212" t="str">
        <f>[1]UCL!R105</f>
        <v>EJ prévisionnelle: aujourd'hui  + 15 mois !</v>
      </c>
      <c r="AR992" s="100"/>
      <c r="AS992" s="101" t="str">
        <f>Tableau8[[#This Row],[Adresse]]</f>
        <v>Le Crêt-du-Locle</v>
      </c>
      <c r="AT992" s="102"/>
      <c r="AU992" s="103"/>
      <c r="AV992" s="104"/>
      <c r="AW992" s="105"/>
      <c r="AX992" s="106"/>
      <c r="AY992" s="106"/>
      <c r="AZ992" s="106"/>
      <c r="BA992" s="106"/>
      <c r="BB992" s="103"/>
      <c r="BC992" s="106"/>
      <c r="BD992" s="106"/>
      <c r="BE992" s="106"/>
      <c r="BF992" s="106"/>
      <c r="BG992" s="106"/>
      <c r="BH992" s="106"/>
      <c r="BI992" s="106"/>
    </row>
    <row r="993" spans="1:61" ht="13.5" hidden="1" thickBot="1" x14ac:dyDescent="0.25">
      <c r="A993" s="82"/>
      <c r="B993" s="83"/>
      <c r="C993" s="308" t="str">
        <f t="shared" ref="C993:E1008" si="72">C992</f>
        <v>Le Crêt-du-Locle</v>
      </c>
      <c r="D993" s="308" t="str">
        <f t="shared" si="72"/>
        <v>Le Crêt-du-Locle</v>
      </c>
      <c r="E993" s="206" t="str">
        <f t="shared" si="72"/>
        <v>L'épure</v>
      </c>
      <c r="F993" s="85" t="str">
        <f>[1]UCL!A106</f>
        <v>0184-02</v>
      </c>
      <c r="G993" s="86" t="str">
        <f>[1]UCL!B106</f>
        <v>-</v>
      </c>
      <c r="H993" s="153" t="str">
        <f>[1]UCL!C106</f>
        <v>Surface de production industrielle│artisanale</v>
      </c>
      <c r="I993" s="157" t="s">
        <v>142</v>
      </c>
      <c r="J993" s="113" t="str">
        <f>[1]UCL!E106</f>
        <v>Unité 2</v>
      </c>
      <c r="K993" s="154" t="s">
        <v>0</v>
      </c>
      <c r="L993" s="88"/>
      <c r="M993" s="314" t="s">
        <v>0</v>
      </c>
      <c r="N993" s="315" t="s">
        <v>0</v>
      </c>
      <c r="O993" s="315" t="s">
        <v>0</v>
      </c>
      <c r="P993" s="315" t="s">
        <v>0</v>
      </c>
      <c r="Q993" s="110" t="s">
        <v>0</v>
      </c>
      <c r="R993" s="108">
        <f>SUM(Tableau8[[#This Row],[Indicative
     /PPE]:[Autre]])</f>
        <v>0</v>
      </c>
      <c r="S993" s="110" t="s">
        <v>0</v>
      </c>
      <c r="T993" s="110" t="s">
        <v>0</v>
      </c>
      <c r="U993" s="110" t="s">
        <v>0</v>
      </c>
      <c r="V993" s="110" t="s">
        <v>0</v>
      </c>
      <c r="W993" s="110" t="s">
        <v>0</v>
      </c>
      <c r="X993" s="109">
        <f t="shared" si="68"/>
        <v>0</v>
      </c>
      <c r="Y993" s="110">
        <f>[1]UCL!H106</f>
        <v>0</v>
      </c>
      <c r="Z993" s="110">
        <f>[1]UCL!I106</f>
        <v>0</v>
      </c>
      <c r="AA993" s="110" t="str">
        <f>[1]UCL!J106</f>
        <v>-</v>
      </c>
      <c r="AB993" s="109">
        <f>[1]UCL!K106</f>
        <v>527</v>
      </c>
      <c r="AC993" s="110" t="s">
        <v>0</v>
      </c>
      <c r="AD993" s="110" t="s">
        <v>0</v>
      </c>
      <c r="AE993" s="110" t="s">
        <v>0</v>
      </c>
      <c r="AF993" s="110">
        <f t="shared" si="69"/>
        <v>0</v>
      </c>
      <c r="AG993" s="92"/>
      <c r="AH993" s="111">
        <f>[1]UCL!L106</f>
        <v>1460000</v>
      </c>
      <c r="AI993" s="156">
        <v>0</v>
      </c>
      <c r="AJ993" s="156">
        <v>0</v>
      </c>
      <c r="AK993" s="111">
        <f>SUM(Tableau8[[#This Row],[Terrain
(a)]:[Construction
(b)]])</f>
        <v>0</v>
      </c>
      <c r="AL993" s="95"/>
      <c r="AM993" s="157" t="str">
        <f>[1]UCL!M106</f>
        <v>-</v>
      </c>
      <c r="AN993" s="311" t="str">
        <f>[1]UCL!P106</f>
        <v>A vendre</v>
      </c>
      <c r="AO993" s="210">
        <f>[1]UCL!Q106</f>
        <v>43378</v>
      </c>
      <c r="AP993" s="316" t="s">
        <v>0</v>
      </c>
      <c r="AQ993" s="212" t="str">
        <f>[1]UCL!R106</f>
        <v>EJ prévisionnelle: aujourd'hui  + 15 mois !</v>
      </c>
      <c r="AR993" s="100"/>
      <c r="AS993" s="101"/>
      <c r="AT993" s="102"/>
      <c r="AU993" s="103"/>
      <c r="AV993" s="104"/>
      <c r="AW993" s="105"/>
      <c r="AX993" s="106"/>
      <c r="AY993" s="106"/>
      <c r="AZ993" s="106"/>
      <c r="BA993" s="106"/>
      <c r="BB993" s="103"/>
      <c r="BC993" s="106"/>
      <c r="BD993" s="106"/>
      <c r="BE993" s="106"/>
      <c r="BF993" s="106"/>
      <c r="BG993" s="106"/>
      <c r="BH993" s="106"/>
      <c r="BI993" s="106"/>
    </row>
    <row r="994" spans="1:61" ht="13.5" hidden="1" thickBot="1" x14ac:dyDescent="0.25">
      <c r="A994" s="82"/>
      <c r="B994" s="83"/>
      <c r="C994" s="308" t="str">
        <f t="shared" si="72"/>
        <v>Le Crêt-du-Locle</v>
      </c>
      <c r="D994" s="308" t="str">
        <f t="shared" si="72"/>
        <v>Le Crêt-du-Locle</v>
      </c>
      <c r="E994" s="206" t="str">
        <f t="shared" si="72"/>
        <v>L'épure</v>
      </c>
      <c r="F994" s="85" t="str">
        <f>[1]UCL!A107</f>
        <v>0184-03</v>
      </c>
      <c r="G994" s="86" t="str">
        <f>[1]UCL!B107</f>
        <v>-</v>
      </c>
      <c r="H994" s="153" t="str">
        <f>[1]UCL!C107</f>
        <v>Surface de production industrielle│artisanale</v>
      </c>
      <c r="I994" s="157" t="s">
        <v>102</v>
      </c>
      <c r="J994" s="113" t="str">
        <f>[1]UCL!E107</f>
        <v>Unité 3</v>
      </c>
      <c r="K994" s="154" t="s">
        <v>0</v>
      </c>
      <c r="L994" s="88"/>
      <c r="M994" s="314" t="s">
        <v>0</v>
      </c>
      <c r="N994" s="315" t="s">
        <v>0</v>
      </c>
      <c r="O994" s="315" t="s">
        <v>0</v>
      </c>
      <c r="P994" s="315" t="s">
        <v>0</v>
      </c>
      <c r="Q994" s="110" t="s">
        <v>0</v>
      </c>
      <c r="R994" s="108">
        <f>SUM(Tableau8[[#This Row],[Indicative
     /PPE]:[Autre]])</f>
        <v>0</v>
      </c>
      <c r="S994" s="110" t="s">
        <v>0</v>
      </c>
      <c r="T994" s="110" t="s">
        <v>0</v>
      </c>
      <c r="U994" s="110" t="s">
        <v>0</v>
      </c>
      <c r="V994" s="110" t="s">
        <v>0</v>
      </c>
      <c r="W994" s="110" t="s">
        <v>0</v>
      </c>
      <c r="X994" s="109">
        <f t="shared" si="68"/>
        <v>0</v>
      </c>
      <c r="Y994" s="110">
        <f>[1]UCL!H107</f>
        <v>0</v>
      </c>
      <c r="Z994" s="110">
        <f>[1]UCL!I107</f>
        <v>0</v>
      </c>
      <c r="AA994" s="110" t="str">
        <f>[1]UCL!J107</f>
        <v>-</v>
      </c>
      <c r="AB994" s="109">
        <f>[1]UCL!K107</f>
        <v>527</v>
      </c>
      <c r="AC994" s="110" t="s">
        <v>0</v>
      </c>
      <c r="AD994" s="110" t="s">
        <v>0</v>
      </c>
      <c r="AE994" s="110" t="s">
        <v>0</v>
      </c>
      <c r="AF994" s="110">
        <f t="shared" si="69"/>
        <v>0</v>
      </c>
      <c r="AG994" s="92"/>
      <c r="AH994" s="111">
        <f>[1]UCL!L107</f>
        <v>1410000</v>
      </c>
      <c r="AI994" s="156">
        <v>0</v>
      </c>
      <c r="AJ994" s="156">
        <v>0</v>
      </c>
      <c r="AK994" s="111">
        <f>SUM(Tableau8[[#This Row],[Terrain
(a)]:[Construction
(b)]])</f>
        <v>0</v>
      </c>
      <c r="AL994" s="95"/>
      <c r="AM994" s="157" t="str">
        <f>[1]UCL!M107</f>
        <v>-</v>
      </c>
      <c r="AN994" s="311" t="str">
        <f>[1]UCL!P107</f>
        <v>A vendre</v>
      </c>
      <c r="AO994" s="210">
        <f>[1]UCL!Q107</f>
        <v>43378</v>
      </c>
      <c r="AP994" s="316" t="s">
        <v>0</v>
      </c>
      <c r="AQ994" s="212" t="str">
        <f>[1]UCL!R107</f>
        <v>EJ prévisionnelle: aujourd'hui  + 15 mois !</v>
      </c>
      <c r="AR994" s="100"/>
      <c r="AS994" s="101"/>
      <c r="AT994" s="102"/>
      <c r="AU994" s="103"/>
      <c r="AV994" s="104"/>
      <c r="AW994" s="105"/>
      <c r="AX994" s="106"/>
      <c r="AY994" s="106"/>
      <c r="AZ994" s="106"/>
      <c r="BA994" s="106"/>
      <c r="BB994" s="103"/>
      <c r="BC994" s="106"/>
      <c r="BD994" s="106"/>
      <c r="BE994" s="106"/>
      <c r="BF994" s="106"/>
      <c r="BG994" s="106"/>
      <c r="BH994" s="106"/>
      <c r="BI994" s="106"/>
    </row>
    <row r="995" spans="1:61" ht="13.5" hidden="1" thickBot="1" x14ac:dyDescent="0.25">
      <c r="A995" s="82"/>
      <c r="B995" s="83"/>
      <c r="C995" s="308" t="str">
        <f t="shared" si="72"/>
        <v>Le Crêt-du-Locle</v>
      </c>
      <c r="D995" s="308" t="str">
        <f t="shared" si="72"/>
        <v>Le Crêt-du-Locle</v>
      </c>
      <c r="E995" s="206" t="str">
        <f t="shared" si="72"/>
        <v>L'épure</v>
      </c>
      <c r="F995" s="85" t="str">
        <f>[1]UCL!A109</f>
        <v>0184-05</v>
      </c>
      <c r="G995" s="86" t="str">
        <f>[1]UCL!B109</f>
        <v>-</v>
      </c>
      <c r="H995" s="153" t="str">
        <f>[1]UCL!C109</f>
        <v>Place de parc intérieure simple</v>
      </c>
      <c r="I995" s="157" t="str">
        <f>[1]UCL!D109</f>
        <v>Sous-sol</v>
      </c>
      <c r="J995" s="113">
        <f>[1]UCL!E109</f>
        <v>1</v>
      </c>
      <c r="K995" s="154" t="s">
        <v>0</v>
      </c>
      <c r="L995" s="88"/>
      <c r="M995" s="314" t="s">
        <v>0</v>
      </c>
      <c r="N995" s="315" t="s">
        <v>0</v>
      </c>
      <c r="O995" s="315" t="s">
        <v>0</v>
      </c>
      <c r="P995" s="315" t="s">
        <v>0</v>
      </c>
      <c r="Q995" s="110" t="s">
        <v>0</v>
      </c>
      <c r="R995" s="108">
        <f>SUM(Tableau8[[#This Row],[Indicative
     /PPE]:[Autre]])</f>
        <v>0</v>
      </c>
      <c r="S995" s="110" t="s">
        <v>0</v>
      </c>
      <c r="T995" s="110" t="s">
        <v>0</v>
      </c>
      <c r="U995" s="110" t="s">
        <v>0</v>
      </c>
      <c r="V995" s="110" t="s">
        <v>0</v>
      </c>
      <c r="W995" s="110" t="s">
        <v>0</v>
      </c>
      <c r="X995" s="109">
        <f t="shared" si="68"/>
        <v>0</v>
      </c>
      <c r="Y995" s="110" t="str">
        <f>[1]UCL!H109</f>
        <v>-</v>
      </c>
      <c r="Z995" s="110" t="str">
        <f>[1]UCL!I109</f>
        <v>-</v>
      </c>
      <c r="AA995" s="110" t="str">
        <f>[1]UCL!J109</f>
        <v>-</v>
      </c>
      <c r="AB995" s="109">
        <f>[1]UCL!K109</f>
        <v>0</v>
      </c>
      <c r="AC995" s="110" t="s">
        <v>0</v>
      </c>
      <c r="AD995" s="110" t="s">
        <v>0</v>
      </c>
      <c r="AE995" s="110" t="s">
        <v>0</v>
      </c>
      <c r="AF995" s="110">
        <f t="shared" si="69"/>
        <v>0</v>
      </c>
      <c r="AG995" s="92"/>
      <c r="AH995" s="111">
        <f>[1]UCL!L109</f>
        <v>35000</v>
      </c>
      <c r="AI995" s="156">
        <v>0</v>
      </c>
      <c r="AJ995" s="156">
        <v>0</v>
      </c>
      <c r="AK995" s="111">
        <f>SUM(Tableau8[[#This Row],[Terrain
(a)]:[Construction
(b)]])</f>
        <v>0</v>
      </c>
      <c r="AL995" s="95"/>
      <c r="AM995" s="157" t="str">
        <f>[1]UCL!M109</f>
        <v>-</v>
      </c>
      <c r="AN995" s="311" t="str">
        <f>[1]UCL!P109</f>
        <v>A vendre</v>
      </c>
      <c r="AO995" s="210">
        <f>[1]UCL!Q109</f>
        <v>43378</v>
      </c>
      <c r="AP995" s="316" t="s">
        <v>0</v>
      </c>
      <c r="AQ995" s="212" t="str">
        <f>[1]UCL!R109</f>
        <v>EJ prévisionnelle: aujourd'hui  + 15 mois !</v>
      </c>
      <c r="AR995" s="100"/>
      <c r="AS995" s="101"/>
      <c r="AT995" s="102"/>
      <c r="AU995" s="103"/>
      <c r="AV995" s="104"/>
      <c r="AW995" s="105"/>
      <c r="AX995" s="106"/>
      <c r="AY995" s="106"/>
      <c r="AZ995" s="106"/>
      <c r="BA995" s="106"/>
      <c r="BB995" s="103"/>
      <c r="BC995" s="106"/>
      <c r="BD995" s="106"/>
      <c r="BE995" s="106"/>
      <c r="BF995" s="106"/>
      <c r="BG995" s="106"/>
      <c r="BH995" s="106"/>
      <c r="BI995" s="106"/>
    </row>
    <row r="996" spans="1:61" ht="13.5" hidden="1" thickBot="1" x14ac:dyDescent="0.25">
      <c r="A996" s="82"/>
      <c r="B996" s="83"/>
      <c r="C996" s="308" t="str">
        <f t="shared" si="72"/>
        <v>Le Crêt-du-Locle</v>
      </c>
      <c r="D996" s="308" t="str">
        <f t="shared" si="72"/>
        <v>Le Crêt-du-Locle</v>
      </c>
      <c r="E996" s="206" t="str">
        <f t="shared" si="72"/>
        <v>L'épure</v>
      </c>
      <c r="F996" s="85" t="str">
        <f>[1]UCL!A110</f>
        <v>0184-06</v>
      </c>
      <c r="G996" s="86" t="str">
        <f>[1]UCL!B110</f>
        <v>-</v>
      </c>
      <c r="H996" s="153" t="str">
        <f>[1]UCL!C110</f>
        <v>Place de parc intérieure simple</v>
      </c>
      <c r="I996" s="157" t="str">
        <f>[1]UCL!D110</f>
        <v>Sous-sol</v>
      </c>
      <c r="J996" s="113">
        <f>[1]UCL!E110</f>
        <v>2</v>
      </c>
      <c r="K996" s="154" t="s">
        <v>0</v>
      </c>
      <c r="L996" s="88"/>
      <c r="M996" s="314" t="s">
        <v>0</v>
      </c>
      <c r="N996" s="315" t="s">
        <v>0</v>
      </c>
      <c r="O996" s="315" t="s">
        <v>0</v>
      </c>
      <c r="P996" s="315" t="s">
        <v>0</v>
      </c>
      <c r="Q996" s="110" t="s">
        <v>0</v>
      </c>
      <c r="R996" s="108">
        <f>SUM(Tableau8[[#This Row],[Indicative
     /PPE]:[Autre]])</f>
        <v>0</v>
      </c>
      <c r="S996" s="110" t="s">
        <v>0</v>
      </c>
      <c r="T996" s="110" t="s">
        <v>0</v>
      </c>
      <c r="U996" s="110" t="s">
        <v>0</v>
      </c>
      <c r="V996" s="110" t="s">
        <v>0</v>
      </c>
      <c r="W996" s="110" t="s">
        <v>0</v>
      </c>
      <c r="X996" s="109">
        <f t="shared" si="68"/>
        <v>0</v>
      </c>
      <c r="Y996" s="110" t="str">
        <f>[1]UCL!H110</f>
        <v>-</v>
      </c>
      <c r="Z996" s="110" t="str">
        <f>[1]UCL!I110</f>
        <v>-</v>
      </c>
      <c r="AA996" s="110" t="str">
        <f>[1]UCL!J110</f>
        <v>-</v>
      </c>
      <c r="AB996" s="109">
        <f>[1]UCL!K110</f>
        <v>0</v>
      </c>
      <c r="AC996" s="110" t="s">
        <v>0</v>
      </c>
      <c r="AD996" s="110" t="s">
        <v>0</v>
      </c>
      <c r="AE996" s="110" t="s">
        <v>0</v>
      </c>
      <c r="AF996" s="110">
        <f t="shared" si="69"/>
        <v>0</v>
      </c>
      <c r="AG996" s="92"/>
      <c r="AH996" s="111">
        <f>[1]UCL!L110</f>
        <v>35000</v>
      </c>
      <c r="AI996" s="156">
        <v>0</v>
      </c>
      <c r="AJ996" s="156">
        <v>0</v>
      </c>
      <c r="AK996" s="111">
        <f>SUM(Tableau8[[#This Row],[Terrain
(a)]:[Construction
(b)]])</f>
        <v>0</v>
      </c>
      <c r="AL996" s="95"/>
      <c r="AM996" s="157" t="str">
        <f>[1]UCL!M110</f>
        <v>-</v>
      </c>
      <c r="AN996" s="311" t="str">
        <f>[1]UCL!P110</f>
        <v>A vendre</v>
      </c>
      <c r="AO996" s="210">
        <f>[1]UCL!Q110</f>
        <v>43378</v>
      </c>
      <c r="AP996" s="316" t="s">
        <v>0</v>
      </c>
      <c r="AQ996" s="212" t="str">
        <f>[1]UCL!R110</f>
        <v>EJ prévisionnelle: aujourd'hui  + 15 mois !</v>
      </c>
      <c r="AR996" s="100"/>
      <c r="AS996" s="101"/>
      <c r="AT996" s="102"/>
      <c r="AU996" s="103"/>
      <c r="AV996" s="104"/>
      <c r="AW996" s="105"/>
      <c r="AX996" s="106"/>
      <c r="AY996" s="106"/>
      <c r="AZ996" s="106"/>
      <c r="BA996" s="106"/>
      <c r="BB996" s="103"/>
      <c r="BC996" s="106"/>
      <c r="BD996" s="106"/>
      <c r="BE996" s="106"/>
      <c r="BF996" s="106"/>
      <c r="BG996" s="106"/>
      <c r="BH996" s="106"/>
      <c r="BI996" s="106"/>
    </row>
    <row r="997" spans="1:61" ht="13.5" hidden="1" thickBot="1" x14ac:dyDescent="0.25">
      <c r="A997" s="82"/>
      <c r="B997" s="83"/>
      <c r="C997" s="308" t="str">
        <f t="shared" si="72"/>
        <v>Le Crêt-du-Locle</v>
      </c>
      <c r="D997" s="308" t="str">
        <f t="shared" si="72"/>
        <v>Le Crêt-du-Locle</v>
      </c>
      <c r="E997" s="206" t="str">
        <f t="shared" si="72"/>
        <v>L'épure</v>
      </c>
      <c r="F997" s="85" t="str">
        <f>[1]UCL!A111</f>
        <v>0184-07</v>
      </c>
      <c r="G997" s="86" t="str">
        <f>[1]UCL!B111</f>
        <v>-</v>
      </c>
      <c r="H997" s="153" t="str">
        <f>[1]UCL!C111</f>
        <v>Place de parc intérieure simple</v>
      </c>
      <c r="I997" s="157" t="str">
        <f>[1]UCL!D111</f>
        <v>Sous-sol</v>
      </c>
      <c r="J997" s="113">
        <f>[1]UCL!E111</f>
        <v>3</v>
      </c>
      <c r="K997" s="154" t="s">
        <v>0</v>
      </c>
      <c r="L997" s="88"/>
      <c r="M997" s="314" t="s">
        <v>0</v>
      </c>
      <c r="N997" s="315" t="s">
        <v>0</v>
      </c>
      <c r="O997" s="315" t="s">
        <v>0</v>
      </c>
      <c r="P997" s="315" t="s">
        <v>0</v>
      </c>
      <c r="Q997" s="110" t="s">
        <v>0</v>
      </c>
      <c r="R997" s="108">
        <f>SUM(Tableau8[[#This Row],[Indicative
     /PPE]:[Autre]])</f>
        <v>0</v>
      </c>
      <c r="S997" s="110" t="s">
        <v>0</v>
      </c>
      <c r="T997" s="110" t="s">
        <v>0</v>
      </c>
      <c r="U997" s="110" t="s">
        <v>0</v>
      </c>
      <c r="V997" s="110" t="s">
        <v>0</v>
      </c>
      <c r="W997" s="110" t="s">
        <v>0</v>
      </c>
      <c r="X997" s="109">
        <f t="shared" si="68"/>
        <v>0</v>
      </c>
      <c r="Y997" s="110" t="str">
        <f>[1]UCL!H111</f>
        <v>-</v>
      </c>
      <c r="Z997" s="110" t="str">
        <f>[1]UCL!I111</f>
        <v>-</v>
      </c>
      <c r="AA997" s="110" t="str">
        <f>[1]UCL!J111</f>
        <v>-</v>
      </c>
      <c r="AB997" s="109">
        <f>[1]UCL!K111</f>
        <v>0</v>
      </c>
      <c r="AC997" s="110" t="s">
        <v>0</v>
      </c>
      <c r="AD997" s="110" t="s">
        <v>0</v>
      </c>
      <c r="AE997" s="110" t="s">
        <v>0</v>
      </c>
      <c r="AF997" s="110">
        <f t="shared" si="69"/>
        <v>0</v>
      </c>
      <c r="AG997" s="92"/>
      <c r="AH997" s="111">
        <f>[1]UCL!L111</f>
        <v>35000</v>
      </c>
      <c r="AI997" s="156">
        <v>0</v>
      </c>
      <c r="AJ997" s="156">
        <v>0</v>
      </c>
      <c r="AK997" s="111">
        <f>SUM(Tableau8[[#This Row],[Terrain
(a)]:[Construction
(b)]])</f>
        <v>0</v>
      </c>
      <c r="AL997" s="95"/>
      <c r="AM997" s="157" t="str">
        <f>[1]UCL!M111</f>
        <v>-</v>
      </c>
      <c r="AN997" s="311" t="str">
        <f>[1]UCL!P111</f>
        <v>A vendre</v>
      </c>
      <c r="AO997" s="210">
        <f>[1]UCL!Q111</f>
        <v>43378</v>
      </c>
      <c r="AP997" s="316" t="s">
        <v>0</v>
      </c>
      <c r="AQ997" s="212" t="str">
        <f>[1]UCL!R111</f>
        <v>EJ prévisionnelle: aujourd'hui  + 15 mois !</v>
      </c>
      <c r="AR997" s="100"/>
      <c r="AS997" s="101"/>
      <c r="AT997" s="102"/>
      <c r="AU997" s="103"/>
      <c r="AV997" s="104"/>
      <c r="AW997" s="105"/>
      <c r="AX997" s="106"/>
      <c r="AY997" s="106"/>
      <c r="AZ997" s="106"/>
      <c r="BA997" s="106"/>
      <c r="BB997" s="103"/>
      <c r="BC997" s="106"/>
      <c r="BD997" s="106"/>
      <c r="BE997" s="106"/>
      <c r="BF997" s="106"/>
      <c r="BG997" s="106"/>
      <c r="BH997" s="106"/>
      <c r="BI997" s="106"/>
    </row>
    <row r="998" spans="1:61" ht="13.5" hidden="1" thickBot="1" x14ac:dyDescent="0.25">
      <c r="A998" s="82"/>
      <c r="B998" s="83"/>
      <c r="C998" s="308" t="str">
        <f t="shared" si="72"/>
        <v>Le Crêt-du-Locle</v>
      </c>
      <c r="D998" s="308" t="str">
        <f t="shared" si="72"/>
        <v>Le Crêt-du-Locle</v>
      </c>
      <c r="E998" s="206" t="str">
        <f t="shared" si="72"/>
        <v>L'épure</v>
      </c>
      <c r="F998" s="85" t="str">
        <f>[1]UCL!A112</f>
        <v>0184-08</v>
      </c>
      <c r="G998" s="86" t="str">
        <f>[1]UCL!B112</f>
        <v>-</v>
      </c>
      <c r="H998" s="153" t="str">
        <f>[1]UCL!C112</f>
        <v>Place de parc intérieure simple</v>
      </c>
      <c r="I998" s="157" t="str">
        <f>[1]UCL!D112</f>
        <v>Sous-sol</v>
      </c>
      <c r="J998" s="113">
        <f>[1]UCL!E112</f>
        <v>4</v>
      </c>
      <c r="K998" s="154" t="s">
        <v>0</v>
      </c>
      <c r="L998" s="88"/>
      <c r="M998" s="314" t="s">
        <v>0</v>
      </c>
      <c r="N998" s="315" t="s">
        <v>0</v>
      </c>
      <c r="O998" s="315" t="s">
        <v>0</v>
      </c>
      <c r="P998" s="315" t="s">
        <v>0</v>
      </c>
      <c r="Q998" s="110" t="s">
        <v>0</v>
      </c>
      <c r="R998" s="108">
        <f>SUM(Tableau8[[#This Row],[Indicative
     /PPE]:[Autre]])</f>
        <v>0</v>
      </c>
      <c r="S998" s="110" t="s">
        <v>0</v>
      </c>
      <c r="T998" s="110" t="s">
        <v>0</v>
      </c>
      <c r="U998" s="110" t="s">
        <v>0</v>
      </c>
      <c r="V998" s="110" t="s">
        <v>0</v>
      </c>
      <c r="W998" s="110" t="s">
        <v>0</v>
      </c>
      <c r="X998" s="109">
        <f t="shared" si="68"/>
        <v>0</v>
      </c>
      <c r="Y998" s="110" t="str">
        <f>[1]UCL!H112</f>
        <v>-</v>
      </c>
      <c r="Z998" s="110" t="str">
        <f>[1]UCL!I112</f>
        <v>-</v>
      </c>
      <c r="AA998" s="110" t="str">
        <f>[1]UCL!J112</f>
        <v>-</v>
      </c>
      <c r="AB998" s="109">
        <f>[1]UCL!K112</f>
        <v>0</v>
      </c>
      <c r="AC998" s="110" t="s">
        <v>0</v>
      </c>
      <c r="AD998" s="110" t="s">
        <v>0</v>
      </c>
      <c r="AE998" s="110" t="s">
        <v>0</v>
      </c>
      <c r="AF998" s="110">
        <f t="shared" si="69"/>
        <v>0</v>
      </c>
      <c r="AG998" s="92"/>
      <c r="AH998" s="111">
        <f>[1]UCL!L112</f>
        <v>35000</v>
      </c>
      <c r="AI998" s="156">
        <v>0</v>
      </c>
      <c r="AJ998" s="156">
        <v>0</v>
      </c>
      <c r="AK998" s="111">
        <f>SUM(Tableau8[[#This Row],[Terrain
(a)]:[Construction
(b)]])</f>
        <v>0</v>
      </c>
      <c r="AL998" s="95"/>
      <c r="AM998" s="157" t="str">
        <f>[1]UCL!M112</f>
        <v>-</v>
      </c>
      <c r="AN998" s="311" t="str">
        <f>[1]UCL!P112</f>
        <v>A vendre</v>
      </c>
      <c r="AO998" s="210">
        <f>[1]UCL!Q112</f>
        <v>43378</v>
      </c>
      <c r="AP998" s="316" t="s">
        <v>0</v>
      </c>
      <c r="AQ998" s="212" t="str">
        <f>[1]UCL!R112</f>
        <v>EJ prévisionnelle: aujourd'hui  + 15 mois !</v>
      </c>
      <c r="AR998" s="100"/>
      <c r="AS998" s="101"/>
      <c r="AT998" s="102"/>
      <c r="AU998" s="103"/>
      <c r="AV998" s="104"/>
      <c r="AW998" s="105"/>
      <c r="AX998" s="106"/>
      <c r="AY998" s="106"/>
      <c r="AZ998" s="106"/>
      <c r="BA998" s="106"/>
      <c r="BB998" s="103"/>
      <c r="BC998" s="106"/>
      <c r="BD998" s="106"/>
      <c r="BE998" s="106"/>
      <c r="BF998" s="106"/>
      <c r="BG998" s="106"/>
      <c r="BH998" s="106"/>
      <c r="BI998" s="106"/>
    </row>
    <row r="999" spans="1:61" ht="13.5" hidden="1" thickBot="1" x14ac:dyDescent="0.25">
      <c r="A999" s="82"/>
      <c r="B999" s="83"/>
      <c r="C999" s="308" t="str">
        <f t="shared" si="72"/>
        <v>Le Crêt-du-Locle</v>
      </c>
      <c r="D999" s="308" t="str">
        <f t="shared" si="72"/>
        <v>Le Crêt-du-Locle</v>
      </c>
      <c r="E999" s="206" t="str">
        <f t="shared" si="72"/>
        <v>L'épure</v>
      </c>
      <c r="F999" s="85" t="str">
        <f>[1]UCL!A113</f>
        <v>0184-09</v>
      </c>
      <c r="G999" s="86" t="str">
        <f>[1]UCL!B113</f>
        <v>-</v>
      </c>
      <c r="H999" s="153" t="str">
        <f>[1]UCL!C113</f>
        <v>Place de parc intérieure simple</v>
      </c>
      <c r="I999" s="157" t="str">
        <f>[1]UCL!D113</f>
        <v>Sous-sol</v>
      </c>
      <c r="J999" s="113">
        <f>[1]UCL!E113</f>
        <v>5</v>
      </c>
      <c r="K999" s="154" t="s">
        <v>0</v>
      </c>
      <c r="L999" s="88"/>
      <c r="M999" s="314" t="s">
        <v>0</v>
      </c>
      <c r="N999" s="315" t="s">
        <v>0</v>
      </c>
      <c r="O999" s="315" t="s">
        <v>0</v>
      </c>
      <c r="P999" s="315" t="s">
        <v>0</v>
      </c>
      <c r="Q999" s="110" t="s">
        <v>0</v>
      </c>
      <c r="R999" s="108">
        <f>SUM(Tableau8[[#This Row],[Indicative
     /PPE]:[Autre]])</f>
        <v>0</v>
      </c>
      <c r="S999" s="110" t="s">
        <v>0</v>
      </c>
      <c r="T999" s="110" t="s">
        <v>0</v>
      </c>
      <c r="U999" s="110" t="s">
        <v>0</v>
      </c>
      <c r="V999" s="110" t="s">
        <v>0</v>
      </c>
      <c r="W999" s="110" t="s">
        <v>0</v>
      </c>
      <c r="X999" s="109">
        <f t="shared" si="68"/>
        <v>0</v>
      </c>
      <c r="Y999" s="110" t="str">
        <f>[1]UCL!H113</f>
        <v>-</v>
      </c>
      <c r="Z999" s="110" t="str">
        <f>[1]UCL!I113</f>
        <v>-</v>
      </c>
      <c r="AA999" s="110" t="str">
        <f>[1]UCL!J113</f>
        <v>-</v>
      </c>
      <c r="AB999" s="109">
        <f>[1]UCL!K113</f>
        <v>0</v>
      </c>
      <c r="AC999" s="110" t="s">
        <v>0</v>
      </c>
      <c r="AD999" s="110" t="s">
        <v>0</v>
      </c>
      <c r="AE999" s="110" t="s">
        <v>0</v>
      </c>
      <c r="AF999" s="110">
        <f t="shared" si="69"/>
        <v>0</v>
      </c>
      <c r="AG999" s="92"/>
      <c r="AH999" s="111">
        <f>[1]UCL!L113</f>
        <v>35000</v>
      </c>
      <c r="AI999" s="156">
        <v>0</v>
      </c>
      <c r="AJ999" s="156">
        <v>0</v>
      </c>
      <c r="AK999" s="111">
        <f>SUM(Tableau8[[#This Row],[Terrain
(a)]:[Construction
(b)]])</f>
        <v>0</v>
      </c>
      <c r="AL999" s="95"/>
      <c r="AM999" s="157" t="str">
        <f>[1]UCL!M113</f>
        <v>-</v>
      </c>
      <c r="AN999" s="311" t="str">
        <f>[1]UCL!P113</f>
        <v>A vendre</v>
      </c>
      <c r="AO999" s="210">
        <f>[1]UCL!Q113</f>
        <v>43378</v>
      </c>
      <c r="AP999" s="316" t="s">
        <v>0</v>
      </c>
      <c r="AQ999" s="212" t="str">
        <f>[1]UCL!R113</f>
        <v>EJ prévisionnelle: aujourd'hui  + 15 mois !</v>
      </c>
      <c r="AR999" s="100"/>
      <c r="AS999" s="101"/>
      <c r="AT999" s="102"/>
      <c r="AU999" s="103"/>
      <c r="AV999" s="104"/>
      <c r="AW999" s="105"/>
      <c r="AX999" s="106"/>
      <c r="AY999" s="106"/>
      <c r="AZ999" s="106"/>
      <c r="BA999" s="106"/>
      <c r="BB999" s="103"/>
      <c r="BC999" s="106"/>
      <c r="BD999" s="106"/>
      <c r="BE999" s="106"/>
      <c r="BF999" s="106"/>
      <c r="BG999" s="106"/>
      <c r="BH999" s="106"/>
      <c r="BI999" s="106"/>
    </row>
    <row r="1000" spans="1:61" ht="13.5" hidden="1" thickBot="1" x14ac:dyDescent="0.25">
      <c r="A1000" s="82"/>
      <c r="B1000" s="83"/>
      <c r="C1000" s="308" t="str">
        <f t="shared" si="72"/>
        <v>Le Crêt-du-Locle</v>
      </c>
      <c r="D1000" s="308" t="str">
        <f t="shared" si="72"/>
        <v>Le Crêt-du-Locle</v>
      </c>
      <c r="E1000" s="206" t="str">
        <f t="shared" si="72"/>
        <v>L'épure</v>
      </c>
      <c r="F1000" s="85" t="str">
        <f>[1]UCL!A114</f>
        <v>0184-10</v>
      </c>
      <c r="G1000" s="86" t="str">
        <f>[1]UCL!B114</f>
        <v>-</v>
      </c>
      <c r="H1000" s="153" t="str">
        <f>[1]UCL!C114</f>
        <v>Place de parc intérieure simple</v>
      </c>
      <c r="I1000" s="157" t="str">
        <f>[1]UCL!D114</f>
        <v>Sous-sol</v>
      </c>
      <c r="J1000" s="113">
        <f>[1]UCL!E114</f>
        <v>6</v>
      </c>
      <c r="K1000" s="154" t="s">
        <v>0</v>
      </c>
      <c r="L1000" s="88"/>
      <c r="M1000" s="314" t="s">
        <v>0</v>
      </c>
      <c r="N1000" s="315" t="s">
        <v>0</v>
      </c>
      <c r="O1000" s="315" t="s">
        <v>0</v>
      </c>
      <c r="P1000" s="315" t="s">
        <v>0</v>
      </c>
      <c r="Q1000" s="110" t="s">
        <v>0</v>
      </c>
      <c r="R1000" s="108">
        <f>SUM(Tableau8[[#This Row],[Indicative
     /PPE]:[Autre]])</f>
        <v>0</v>
      </c>
      <c r="S1000" s="110" t="s">
        <v>0</v>
      </c>
      <c r="T1000" s="110" t="s">
        <v>0</v>
      </c>
      <c r="U1000" s="110" t="s">
        <v>0</v>
      </c>
      <c r="V1000" s="110" t="s">
        <v>0</v>
      </c>
      <c r="W1000" s="110" t="s">
        <v>0</v>
      </c>
      <c r="X1000" s="109">
        <f t="shared" si="68"/>
        <v>0</v>
      </c>
      <c r="Y1000" s="110" t="str">
        <f>[1]UCL!H114</f>
        <v>-</v>
      </c>
      <c r="Z1000" s="110" t="str">
        <f>[1]UCL!I114</f>
        <v>-</v>
      </c>
      <c r="AA1000" s="110" t="str">
        <f>[1]UCL!J114</f>
        <v>-</v>
      </c>
      <c r="AB1000" s="109">
        <f>[1]UCL!K114</f>
        <v>0</v>
      </c>
      <c r="AC1000" s="110" t="s">
        <v>0</v>
      </c>
      <c r="AD1000" s="110" t="s">
        <v>0</v>
      </c>
      <c r="AE1000" s="110" t="s">
        <v>0</v>
      </c>
      <c r="AF1000" s="110">
        <f t="shared" si="69"/>
        <v>0</v>
      </c>
      <c r="AG1000" s="92"/>
      <c r="AH1000" s="111">
        <f>[1]UCL!L114</f>
        <v>35000</v>
      </c>
      <c r="AI1000" s="156">
        <v>0</v>
      </c>
      <c r="AJ1000" s="156">
        <v>0</v>
      </c>
      <c r="AK1000" s="111">
        <f>SUM(Tableau8[[#This Row],[Terrain
(a)]:[Construction
(b)]])</f>
        <v>0</v>
      </c>
      <c r="AL1000" s="95"/>
      <c r="AM1000" s="157" t="str">
        <f>[1]UCL!M114</f>
        <v>-</v>
      </c>
      <c r="AN1000" s="311" t="str">
        <f>[1]UCL!P114</f>
        <v>A vendre</v>
      </c>
      <c r="AO1000" s="210">
        <f>[1]UCL!Q114</f>
        <v>43378</v>
      </c>
      <c r="AP1000" s="316" t="s">
        <v>0</v>
      </c>
      <c r="AQ1000" s="212" t="str">
        <f>[1]UCL!R114</f>
        <v>EJ prévisionnelle: aujourd'hui  + 15 mois !</v>
      </c>
      <c r="AR1000" s="100"/>
      <c r="AS1000" s="101"/>
      <c r="AT1000" s="102"/>
      <c r="AU1000" s="103"/>
      <c r="AV1000" s="104"/>
      <c r="AW1000" s="105"/>
      <c r="AX1000" s="106"/>
      <c r="AY1000" s="106"/>
      <c r="AZ1000" s="106"/>
      <c r="BA1000" s="106"/>
      <c r="BB1000" s="103"/>
      <c r="BC1000" s="106"/>
      <c r="BD1000" s="106"/>
      <c r="BE1000" s="106"/>
      <c r="BF1000" s="106"/>
      <c r="BG1000" s="106"/>
      <c r="BH1000" s="106"/>
      <c r="BI1000" s="106"/>
    </row>
    <row r="1001" spans="1:61" ht="13.5" hidden="1" thickBot="1" x14ac:dyDescent="0.25">
      <c r="A1001" s="82"/>
      <c r="B1001" s="83"/>
      <c r="C1001" s="308" t="str">
        <f t="shared" si="72"/>
        <v>Le Crêt-du-Locle</v>
      </c>
      <c r="D1001" s="308" t="str">
        <f t="shared" si="72"/>
        <v>Le Crêt-du-Locle</v>
      </c>
      <c r="E1001" s="206" t="str">
        <f t="shared" si="72"/>
        <v>L'épure</v>
      </c>
      <c r="F1001" s="85" t="str">
        <f>[1]UCL!A115</f>
        <v>0184-11</v>
      </c>
      <c r="G1001" s="86" t="str">
        <f>[1]UCL!B115</f>
        <v>-</v>
      </c>
      <c r="H1001" s="153" t="str">
        <f>[1]UCL!C115</f>
        <v>Place de parc intérieure simple</v>
      </c>
      <c r="I1001" s="157" t="str">
        <f>[1]UCL!D115</f>
        <v>Sous-sol</v>
      </c>
      <c r="J1001" s="113">
        <f>[1]UCL!E115</f>
        <v>7</v>
      </c>
      <c r="K1001" s="154" t="s">
        <v>0</v>
      </c>
      <c r="L1001" s="88"/>
      <c r="M1001" s="314" t="s">
        <v>0</v>
      </c>
      <c r="N1001" s="315" t="s">
        <v>0</v>
      </c>
      <c r="O1001" s="315" t="s">
        <v>0</v>
      </c>
      <c r="P1001" s="315" t="s">
        <v>0</v>
      </c>
      <c r="Q1001" s="110" t="s">
        <v>0</v>
      </c>
      <c r="R1001" s="108">
        <f>SUM(Tableau8[[#This Row],[Indicative
     /PPE]:[Autre]])</f>
        <v>0</v>
      </c>
      <c r="S1001" s="110" t="s">
        <v>0</v>
      </c>
      <c r="T1001" s="110" t="s">
        <v>0</v>
      </c>
      <c r="U1001" s="110" t="s">
        <v>0</v>
      </c>
      <c r="V1001" s="110" t="s">
        <v>0</v>
      </c>
      <c r="W1001" s="110" t="s">
        <v>0</v>
      </c>
      <c r="X1001" s="109">
        <f t="shared" si="68"/>
        <v>0</v>
      </c>
      <c r="Y1001" s="110" t="str">
        <f>[1]UCL!H115</f>
        <v>-</v>
      </c>
      <c r="Z1001" s="110" t="str">
        <f>[1]UCL!I115</f>
        <v>-</v>
      </c>
      <c r="AA1001" s="110" t="str">
        <f>[1]UCL!J115</f>
        <v>-</v>
      </c>
      <c r="AB1001" s="109">
        <f>[1]UCL!K115</f>
        <v>0</v>
      </c>
      <c r="AC1001" s="110" t="s">
        <v>0</v>
      </c>
      <c r="AD1001" s="110" t="s">
        <v>0</v>
      </c>
      <c r="AE1001" s="110" t="s">
        <v>0</v>
      </c>
      <c r="AF1001" s="110">
        <f t="shared" si="69"/>
        <v>0</v>
      </c>
      <c r="AG1001" s="92"/>
      <c r="AH1001" s="111">
        <f>[1]UCL!L115</f>
        <v>35000</v>
      </c>
      <c r="AI1001" s="156">
        <v>0</v>
      </c>
      <c r="AJ1001" s="156">
        <v>0</v>
      </c>
      <c r="AK1001" s="111">
        <f>SUM(Tableau8[[#This Row],[Terrain
(a)]:[Construction
(b)]])</f>
        <v>0</v>
      </c>
      <c r="AL1001" s="95"/>
      <c r="AM1001" s="157" t="str">
        <f>[1]UCL!M115</f>
        <v>-</v>
      </c>
      <c r="AN1001" s="311" t="str">
        <f>[1]UCL!P115</f>
        <v>A vendre</v>
      </c>
      <c r="AO1001" s="210">
        <f>[1]UCL!Q115</f>
        <v>43378</v>
      </c>
      <c r="AP1001" s="316" t="s">
        <v>0</v>
      </c>
      <c r="AQ1001" s="212" t="str">
        <f>[1]UCL!R115</f>
        <v>EJ prévisionnelle: aujourd'hui  + 15 mois !</v>
      </c>
      <c r="AR1001" s="100"/>
      <c r="AS1001" s="101"/>
      <c r="AT1001" s="102"/>
      <c r="AU1001" s="103"/>
      <c r="AV1001" s="104"/>
      <c r="AW1001" s="105"/>
      <c r="AX1001" s="106"/>
      <c r="AY1001" s="106"/>
      <c r="AZ1001" s="106"/>
      <c r="BA1001" s="106"/>
      <c r="BB1001" s="103"/>
      <c r="BC1001" s="106"/>
      <c r="BD1001" s="106"/>
      <c r="BE1001" s="106"/>
      <c r="BF1001" s="106"/>
      <c r="BG1001" s="106"/>
      <c r="BH1001" s="106"/>
      <c r="BI1001" s="106"/>
    </row>
    <row r="1002" spans="1:61" ht="13.5" hidden="1" thickBot="1" x14ac:dyDescent="0.25">
      <c r="A1002" s="82"/>
      <c r="B1002" s="83"/>
      <c r="C1002" s="308" t="str">
        <f t="shared" si="72"/>
        <v>Le Crêt-du-Locle</v>
      </c>
      <c r="D1002" s="308" t="str">
        <f t="shared" si="72"/>
        <v>Le Crêt-du-Locle</v>
      </c>
      <c r="E1002" s="206" t="str">
        <f t="shared" si="72"/>
        <v>L'épure</v>
      </c>
      <c r="F1002" s="85" t="str">
        <f>[1]UCL!A116</f>
        <v>0184-12</v>
      </c>
      <c r="G1002" s="86" t="str">
        <f>[1]UCL!B116</f>
        <v>-</v>
      </c>
      <c r="H1002" s="153" t="str">
        <f>[1]UCL!C116</f>
        <v>Place de parc intérieure simple</v>
      </c>
      <c r="I1002" s="157" t="str">
        <f>[1]UCL!D116</f>
        <v>Sous-sol</v>
      </c>
      <c r="J1002" s="113">
        <f>[1]UCL!E116</f>
        <v>8</v>
      </c>
      <c r="K1002" s="154" t="s">
        <v>0</v>
      </c>
      <c r="L1002" s="88"/>
      <c r="M1002" s="314" t="s">
        <v>0</v>
      </c>
      <c r="N1002" s="315" t="s">
        <v>0</v>
      </c>
      <c r="O1002" s="315" t="s">
        <v>0</v>
      </c>
      <c r="P1002" s="315" t="s">
        <v>0</v>
      </c>
      <c r="Q1002" s="110" t="s">
        <v>0</v>
      </c>
      <c r="R1002" s="108">
        <f>SUM(Tableau8[[#This Row],[Indicative
     /PPE]:[Autre]])</f>
        <v>0</v>
      </c>
      <c r="S1002" s="110" t="s">
        <v>0</v>
      </c>
      <c r="T1002" s="110" t="s">
        <v>0</v>
      </c>
      <c r="U1002" s="110" t="s">
        <v>0</v>
      </c>
      <c r="V1002" s="110" t="s">
        <v>0</v>
      </c>
      <c r="W1002" s="110" t="s">
        <v>0</v>
      </c>
      <c r="X1002" s="109">
        <f t="shared" si="68"/>
        <v>0</v>
      </c>
      <c r="Y1002" s="110" t="str">
        <f>[1]UCL!H116</f>
        <v>-</v>
      </c>
      <c r="Z1002" s="110" t="str">
        <f>[1]UCL!I116</f>
        <v>-</v>
      </c>
      <c r="AA1002" s="110" t="str">
        <f>[1]UCL!J116</f>
        <v>-</v>
      </c>
      <c r="AB1002" s="109">
        <f>[1]UCL!K116</f>
        <v>0</v>
      </c>
      <c r="AC1002" s="110" t="s">
        <v>0</v>
      </c>
      <c r="AD1002" s="110" t="s">
        <v>0</v>
      </c>
      <c r="AE1002" s="110" t="s">
        <v>0</v>
      </c>
      <c r="AF1002" s="110">
        <f t="shared" si="69"/>
        <v>0</v>
      </c>
      <c r="AG1002" s="92"/>
      <c r="AH1002" s="111">
        <f>[1]UCL!L116</f>
        <v>35000</v>
      </c>
      <c r="AI1002" s="156">
        <v>0</v>
      </c>
      <c r="AJ1002" s="156">
        <v>0</v>
      </c>
      <c r="AK1002" s="111">
        <f>SUM(Tableau8[[#This Row],[Terrain
(a)]:[Construction
(b)]])</f>
        <v>0</v>
      </c>
      <c r="AL1002" s="95"/>
      <c r="AM1002" s="157" t="str">
        <f>[1]UCL!M116</f>
        <v>-</v>
      </c>
      <c r="AN1002" s="311" t="str">
        <f>[1]UCL!P116</f>
        <v>A vendre</v>
      </c>
      <c r="AO1002" s="210">
        <f>[1]UCL!Q116</f>
        <v>43378</v>
      </c>
      <c r="AP1002" s="316" t="s">
        <v>0</v>
      </c>
      <c r="AQ1002" s="212" t="str">
        <f>[1]UCL!R116</f>
        <v>EJ prévisionnelle: aujourd'hui  + 15 mois !</v>
      </c>
      <c r="AR1002" s="100"/>
      <c r="AS1002" s="101"/>
      <c r="AT1002" s="102"/>
      <c r="AU1002" s="103"/>
      <c r="AV1002" s="104"/>
      <c r="AW1002" s="105"/>
      <c r="AX1002" s="106"/>
      <c r="AY1002" s="106"/>
      <c r="AZ1002" s="106"/>
      <c r="BA1002" s="106"/>
      <c r="BB1002" s="103"/>
      <c r="BC1002" s="106"/>
      <c r="BD1002" s="106"/>
      <c r="BE1002" s="106"/>
      <c r="BF1002" s="106"/>
      <c r="BG1002" s="106"/>
      <c r="BH1002" s="106"/>
      <c r="BI1002" s="106"/>
    </row>
    <row r="1003" spans="1:61" ht="13.5" hidden="1" thickBot="1" x14ac:dyDescent="0.25">
      <c r="A1003" s="82"/>
      <c r="B1003" s="83"/>
      <c r="C1003" s="308" t="str">
        <f t="shared" si="72"/>
        <v>Le Crêt-du-Locle</v>
      </c>
      <c r="D1003" s="308" t="str">
        <f t="shared" si="72"/>
        <v>Le Crêt-du-Locle</v>
      </c>
      <c r="E1003" s="206" t="str">
        <f t="shared" si="72"/>
        <v>L'épure</v>
      </c>
      <c r="F1003" s="85" t="str">
        <f>[1]UCL!A117</f>
        <v>0184-13</v>
      </c>
      <c r="G1003" s="86" t="str">
        <f>[1]UCL!B117</f>
        <v>-</v>
      </c>
      <c r="H1003" s="153" t="str">
        <f>[1]UCL!C117</f>
        <v>Place de parc intérieure simple</v>
      </c>
      <c r="I1003" s="157" t="str">
        <f>[1]UCL!D117</f>
        <v>Sous-sol</v>
      </c>
      <c r="J1003" s="113">
        <f>[1]UCL!E117</f>
        <v>9</v>
      </c>
      <c r="K1003" s="154" t="s">
        <v>0</v>
      </c>
      <c r="L1003" s="88"/>
      <c r="M1003" s="314" t="s">
        <v>0</v>
      </c>
      <c r="N1003" s="315" t="s">
        <v>0</v>
      </c>
      <c r="O1003" s="315" t="s">
        <v>0</v>
      </c>
      <c r="P1003" s="315" t="s">
        <v>0</v>
      </c>
      <c r="Q1003" s="110" t="s">
        <v>0</v>
      </c>
      <c r="R1003" s="108">
        <f>SUM(Tableau8[[#This Row],[Indicative
     /PPE]:[Autre]])</f>
        <v>0</v>
      </c>
      <c r="S1003" s="110" t="s">
        <v>0</v>
      </c>
      <c r="T1003" s="110" t="s">
        <v>0</v>
      </c>
      <c r="U1003" s="110" t="s">
        <v>0</v>
      </c>
      <c r="V1003" s="110" t="s">
        <v>0</v>
      </c>
      <c r="W1003" s="110" t="s">
        <v>0</v>
      </c>
      <c r="X1003" s="109">
        <f t="shared" si="68"/>
        <v>0</v>
      </c>
      <c r="Y1003" s="110" t="str">
        <f>[1]UCL!H117</f>
        <v>-</v>
      </c>
      <c r="Z1003" s="110" t="str">
        <f>[1]UCL!I117</f>
        <v>-</v>
      </c>
      <c r="AA1003" s="110" t="str">
        <f>[1]UCL!J117</f>
        <v>-</v>
      </c>
      <c r="AB1003" s="109">
        <f>[1]UCL!K117</f>
        <v>0</v>
      </c>
      <c r="AC1003" s="110" t="s">
        <v>0</v>
      </c>
      <c r="AD1003" s="110" t="s">
        <v>0</v>
      </c>
      <c r="AE1003" s="110" t="s">
        <v>0</v>
      </c>
      <c r="AF1003" s="110">
        <f t="shared" si="69"/>
        <v>0</v>
      </c>
      <c r="AG1003" s="92"/>
      <c r="AH1003" s="111">
        <f>[1]UCL!L117</f>
        <v>35000</v>
      </c>
      <c r="AI1003" s="156">
        <v>0</v>
      </c>
      <c r="AJ1003" s="156">
        <v>0</v>
      </c>
      <c r="AK1003" s="111">
        <f>SUM(Tableau8[[#This Row],[Terrain
(a)]:[Construction
(b)]])</f>
        <v>0</v>
      </c>
      <c r="AL1003" s="95"/>
      <c r="AM1003" s="157" t="str">
        <f>[1]UCL!M117</f>
        <v>-</v>
      </c>
      <c r="AN1003" s="311" t="str">
        <f>[1]UCL!P117</f>
        <v>A vendre</v>
      </c>
      <c r="AO1003" s="210">
        <f>[1]UCL!Q117</f>
        <v>43378</v>
      </c>
      <c r="AP1003" s="316" t="s">
        <v>0</v>
      </c>
      <c r="AQ1003" s="212" t="str">
        <f>[1]UCL!R117</f>
        <v>EJ prévisionnelle: aujourd'hui  + 15 mois !</v>
      </c>
      <c r="AR1003" s="100"/>
      <c r="AS1003" s="101"/>
      <c r="AT1003" s="102"/>
      <c r="AU1003" s="103"/>
      <c r="AV1003" s="104"/>
      <c r="AW1003" s="105"/>
      <c r="AX1003" s="106"/>
      <c r="AY1003" s="106"/>
      <c r="AZ1003" s="106"/>
      <c r="BA1003" s="106"/>
      <c r="BB1003" s="103"/>
      <c r="BC1003" s="106"/>
      <c r="BD1003" s="106"/>
      <c r="BE1003" s="106"/>
      <c r="BF1003" s="106"/>
      <c r="BG1003" s="106"/>
      <c r="BH1003" s="106"/>
      <c r="BI1003" s="106"/>
    </row>
    <row r="1004" spans="1:61" ht="13.5" hidden="1" thickBot="1" x14ac:dyDescent="0.25">
      <c r="A1004" s="82"/>
      <c r="B1004" s="83"/>
      <c r="C1004" s="308" t="str">
        <f t="shared" si="72"/>
        <v>Le Crêt-du-Locle</v>
      </c>
      <c r="D1004" s="308" t="str">
        <f t="shared" si="72"/>
        <v>Le Crêt-du-Locle</v>
      </c>
      <c r="E1004" s="206" t="str">
        <f t="shared" si="72"/>
        <v>L'épure</v>
      </c>
      <c r="F1004" s="85" t="str">
        <f>[1]UCL!A118</f>
        <v>0184-14</v>
      </c>
      <c r="G1004" s="86" t="str">
        <f>[1]UCL!B118</f>
        <v>-</v>
      </c>
      <c r="H1004" s="153" t="str">
        <f>[1]UCL!C118</f>
        <v>Place de parc intérieure simple</v>
      </c>
      <c r="I1004" s="157" t="str">
        <f>[1]UCL!D118</f>
        <v>Sous-sol</v>
      </c>
      <c r="J1004" s="113">
        <f>[1]UCL!E118</f>
        <v>10</v>
      </c>
      <c r="K1004" s="154" t="s">
        <v>0</v>
      </c>
      <c r="L1004" s="88"/>
      <c r="M1004" s="314" t="s">
        <v>0</v>
      </c>
      <c r="N1004" s="315" t="s">
        <v>0</v>
      </c>
      <c r="O1004" s="315" t="s">
        <v>0</v>
      </c>
      <c r="P1004" s="315" t="s">
        <v>0</v>
      </c>
      <c r="Q1004" s="110" t="s">
        <v>0</v>
      </c>
      <c r="R1004" s="108">
        <f>SUM(Tableau8[[#This Row],[Indicative
     /PPE]:[Autre]])</f>
        <v>0</v>
      </c>
      <c r="S1004" s="110" t="s">
        <v>0</v>
      </c>
      <c r="T1004" s="110" t="s">
        <v>0</v>
      </c>
      <c r="U1004" s="110" t="s">
        <v>0</v>
      </c>
      <c r="V1004" s="110" t="s">
        <v>0</v>
      </c>
      <c r="W1004" s="110" t="s">
        <v>0</v>
      </c>
      <c r="X1004" s="109">
        <f t="shared" si="68"/>
        <v>0</v>
      </c>
      <c r="Y1004" s="110" t="str">
        <f>[1]UCL!H118</f>
        <v>-</v>
      </c>
      <c r="Z1004" s="110" t="str">
        <f>[1]UCL!I118</f>
        <v>-</v>
      </c>
      <c r="AA1004" s="110" t="str">
        <f>[1]UCL!J118</f>
        <v>-</v>
      </c>
      <c r="AB1004" s="109">
        <f>[1]UCL!K118</f>
        <v>0</v>
      </c>
      <c r="AC1004" s="110" t="s">
        <v>0</v>
      </c>
      <c r="AD1004" s="110" t="s">
        <v>0</v>
      </c>
      <c r="AE1004" s="110" t="s">
        <v>0</v>
      </c>
      <c r="AF1004" s="110">
        <f t="shared" si="69"/>
        <v>0</v>
      </c>
      <c r="AG1004" s="92"/>
      <c r="AH1004" s="111">
        <f>[1]UCL!L118</f>
        <v>35000</v>
      </c>
      <c r="AI1004" s="156">
        <v>0</v>
      </c>
      <c r="AJ1004" s="156">
        <v>0</v>
      </c>
      <c r="AK1004" s="111">
        <f>SUM(Tableau8[[#This Row],[Terrain
(a)]:[Construction
(b)]])</f>
        <v>0</v>
      </c>
      <c r="AL1004" s="95"/>
      <c r="AM1004" s="157" t="str">
        <f>[1]UCL!M118</f>
        <v>-</v>
      </c>
      <c r="AN1004" s="311" t="str">
        <f>[1]UCL!P118</f>
        <v>A vendre</v>
      </c>
      <c r="AO1004" s="210">
        <f>[1]UCL!Q118</f>
        <v>43378</v>
      </c>
      <c r="AP1004" s="316" t="s">
        <v>0</v>
      </c>
      <c r="AQ1004" s="212" t="str">
        <f>[1]UCL!R118</f>
        <v>EJ prévisionnelle: aujourd'hui  + 15 mois !</v>
      </c>
      <c r="AR1004" s="100"/>
      <c r="AS1004" s="101"/>
      <c r="AT1004" s="102"/>
      <c r="AU1004" s="103"/>
      <c r="AV1004" s="104"/>
      <c r="AW1004" s="105"/>
      <c r="AX1004" s="106"/>
      <c r="AY1004" s="106"/>
      <c r="AZ1004" s="106"/>
      <c r="BA1004" s="106"/>
      <c r="BB1004" s="103"/>
      <c r="BC1004" s="106"/>
      <c r="BD1004" s="106"/>
      <c r="BE1004" s="106"/>
      <c r="BF1004" s="106"/>
      <c r="BG1004" s="106"/>
      <c r="BH1004" s="106"/>
      <c r="BI1004" s="106"/>
    </row>
    <row r="1005" spans="1:61" ht="13.5" hidden="1" thickBot="1" x14ac:dyDescent="0.25">
      <c r="A1005" s="82"/>
      <c r="B1005" s="83"/>
      <c r="C1005" s="308" t="str">
        <f t="shared" si="72"/>
        <v>Le Crêt-du-Locle</v>
      </c>
      <c r="D1005" s="308" t="str">
        <f t="shared" si="72"/>
        <v>Le Crêt-du-Locle</v>
      </c>
      <c r="E1005" s="206" t="str">
        <f t="shared" si="72"/>
        <v>L'épure</v>
      </c>
      <c r="F1005" s="85" t="str">
        <f>[1]UCL!A119</f>
        <v>0184-15</v>
      </c>
      <c r="G1005" s="86" t="str">
        <f>[1]UCL!B119</f>
        <v>-</v>
      </c>
      <c r="H1005" s="153" t="str">
        <f>[1]UCL!C119</f>
        <v>Place de parc intérieure simple</v>
      </c>
      <c r="I1005" s="157" t="str">
        <f>[1]UCL!D119</f>
        <v>Sous-sol</v>
      </c>
      <c r="J1005" s="113">
        <f>[1]UCL!E119</f>
        <v>11</v>
      </c>
      <c r="K1005" s="154" t="s">
        <v>0</v>
      </c>
      <c r="L1005" s="88"/>
      <c r="M1005" s="314" t="s">
        <v>0</v>
      </c>
      <c r="N1005" s="315" t="s">
        <v>0</v>
      </c>
      <c r="O1005" s="315" t="s">
        <v>0</v>
      </c>
      <c r="P1005" s="315" t="s">
        <v>0</v>
      </c>
      <c r="Q1005" s="110" t="s">
        <v>0</v>
      </c>
      <c r="R1005" s="108">
        <f>SUM(Tableau8[[#This Row],[Indicative
     /PPE]:[Autre]])</f>
        <v>0</v>
      </c>
      <c r="S1005" s="110" t="s">
        <v>0</v>
      </c>
      <c r="T1005" s="110" t="s">
        <v>0</v>
      </c>
      <c r="U1005" s="110" t="s">
        <v>0</v>
      </c>
      <c r="V1005" s="110" t="s">
        <v>0</v>
      </c>
      <c r="W1005" s="110" t="s">
        <v>0</v>
      </c>
      <c r="X1005" s="109">
        <f t="shared" si="68"/>
        <v>0</v>
      </c>
      <c r="Y1005" s="110" t="str">
        <f>[1]UCL!H119</f>
        <v>-</v>
      </c>
      <c r="Z1005" s="110" t="str">
        <f>[1]UCL!I119</f>
        <v>-</v>
      </c>
      <c r="AA1005" s="110" t="str">
        <f>[1]UCL!J119</f>
        <v>-</v>
      </c>
      <c r="AB1005" s="109">
        <f>[1]UCL!K119</f>
        <v>0</v>
      </c>
      <c r="AC1005" s="110" t="s">
        <v>0</v>
      </c>
      <c r="AD1005" s="110" t="s">
        <v>0</v>
      </c>
      <c r="AE1005" s="110" t="s">
        <v>0</v>
      </c>
      <c r="AF1005" s="110">
        <f t="shared" si="69"/>
        <v>0</v>
      </c>
      <c r="AG1005" s="92"/>
      <c r="AH1005" s="111">
        <f>[1]UCL!L119</f>
        <v>35000</v>
      </c>
      <c r="AI1005" s="156">
        <v>0</v>
      </c>
      <c r="AJ1005" s="156">
        <v>0</v>
      </c>
      <c r="AK1005" s="111">
        <f>SUM(Tableau8[[#This Row],[Terrain
(a)]:[Construction
(b)]])</f>
        <v>0</v>
      </c>
      <c r="AL1005" s="95"/>
      <c r="AM1005" s="157" t="str">
        <f>[1]UCL!M119</f>
        <v>-</v>
      </c>
      <c r="AN1005" s="311" t="str">
        <f>[1]UCL!P119</f>
        <v>A vendre</v>
      </c>
      <c r="AO1005" s="210">
        <f>[1]UCL!Q119</f>
        <v>43378</v>
      </c>
      <c r="AP1005" s="316" t="s">
        <v>0</v>
      </c>
      <c r="AQ1005" s="212" t="str">
        <f>[1]UCL!R119</f>
        <v>EJ prévisionnelle: aujourd'hui  + 15 mois !</v>
      </c>
      <c r="AR1005" s="100"/>
      <c r="AS1005" s="101"/>
      <c r="AT1005" s="102"/>
      <c r="AU1005" s="103"/>
      <c r="AV1005" s="104"/>
      <c r="AW1005" s="105"/>
      <c r="AX1005" s="106"/>
      <c r="AY1005" s="106"/>
      <c r="AZ1005" s="106"/>
      <c r="BA1005" s="106"/>
      <c r="BB1005" s="103"/>
      <c r="BC1005" s="106"/>
      <c r="BD1005" s="106"/>
      <c r="BE1005" s="106"/>
      <c r="BF1005" s="106"/>
      <c r="BG1005" s="106"/>
      <c r="BH1005" s="106"/>
      <c r="BI1005" s="106"/>
    </row>
    <row r="1006" spans="1:61" ht="13.5" hidden="1" thickBot="1" x14ac:dyDescent="0.25">
      <c r="A1006" s="82"/>
      <c r="B1006" s="83"/>
      <c r="C1006" s="308" t="str">
        <f t="shared" si="72"/>
        <v>Le Crêt-du-Locle</v>
      </c>
      <c r="D1006" s="308" t="str">
        <f t="shared" si="72"/>
        <v>Le Crêt-du-Locle</v>
      </c>
      <c r="E1006" s="206" t="str">
        <f t="shared" si="72"/>
        <v>L'épure</v>
      </c>
      <c r="F1006" s="85" t="str">
        <f>[1]UCL!A120</f>
        <v>0184-16</v>
      </c>
      <c r="G1006" s="86" t="str">
        <f>[1]UCL!B120</f>
        <v>-</v>
      </c>
      <c r="H1006" s="153" t="str">
        <f>[1]UCL!C120</f>
        <v>Place de parc intérieure simple</v>
      </c>
      <c r="I1006" s="157" t="str">
        <f>[1]UCL!D120</f>
        <v>Sous-sol</v>
      </c>
      <c r="J1006" s="113">
        <f>[1]UCL!E120</f>
        <v>12</v>
      </c>
      <c r="K1006" s="154" t="s">
        <v>0</v>
      </c>
      <c r="L1006" s="88"/>
      <c r="M1006" s="314" t="s">
        <v>0</v>
      </c>
      <c r="N1006" s="315" t="s">
        <v>0</v>
      </c>
      <c r="O1006" s="315" t="s">
        <v>0</v>
      </c>
      <c r="P1006" s="315" t="s">
        <v>0</v>
      </c>
      <c r="Q1006" s="110" t="s">
        <v>0</v>
      </c>
      <c r="R1006" s="108">
        <f>SUM(Tableau8[[#This Row],[Indicative
     /PPE]:[Autre]])</f>
        <v>0</v>
      </c>
      <c r="S1006" s="110" t="s">
        <v>0</v>
      </c>
      <c r="T1006" s="110" t="s">
        <v>0</v>
      </c>
      <c r="U1006" s="110" t="s">
        <v>0</v>
      </c>
      <c r="V1006" s="110" t="s">
        <v>0</v>
      </c>
      <c r="W1006" s="110" t="s">
        <v>0</v>
      </c>
      <c r="X1006" s="109">
        <f t="shared" si="68"/>
        <v>0</v>
      </c>
      <c r="Y1006" s="110" t="str">
        <f>[1]UCL!H120</f>
        <v>-</v>
      </c>
      <c r="Z1006" s="110" t="str">
        <f>[1]UCL!I120</f>
        <v>-</v>
      </c>
      <c r="AA1006" s="110" t="str">
        <f>[1]UCL!J120</f>
        <v>-</v>
      </c>
      <c r="AB1006" s="109">
        <f>[1]UCL!K120</f>
        <v>0</v>
      </c>
      <c r="AC1006" s="110" t="s">
        <v>0</v>
      </c>
      <c r="AD1006" s="110" t="s">
        <v>0</v>
      </c>
      <c r="AE1006" s="110" t="s">
        <v>0</v>
      </c>
      <c r="AF1006" s="110">
        <f t="shared" si="69"/>
        <v>0</v>
      </c>
      <c r="AG1006" s="92"/>
      <c r="AH1006" s="111">
        <f>[1]UCL!L120</f>
        <v>35000</v>
      </c>
      <c r="AI1006" s="156">
        <v>0</v>
      </c>
      <c r="AJ1006" s="156">
        <v>0</v>
      </c>
      <c r="AK1006" s="111">
        <f>SUM(Tableau8[[#This Row],[Terrain
(a)]:[Construction
(b)]])</f>
        <v>0</v>
      </c>
      <c r="AL1006" s="95"/>
      <c r="AM1006" s="157" t="str">
        <f>[1]UCL!M120</f>
        <v>-</v>
      </c>
      <c r="AN1006" s="311" t="str">
        <f>[1]UCL!P120</f>
        <v>A vendre</v>
      </c>
      <c r="AO1006" s="210">
        <f>[1]UCL!Q120</f>
        <v>43378</v>
      </c>
      <c r="AP1006" s="316" t="s">
        <v>0</v>
      </c>
      <c r="AQ1006" s="212" t="str">
        <f>[1]UCL!R120</f>
        <v>EJ prévisionnelle: aujourd'hui  + 15 mois !</v>
      </c>
      <c r="AR1006" s="100"/>
      <c r="AS1006" s="101"/>
      <c r="AT1006" s="102"/>
      <c r="AU1006" s="103"/>
      <c r="AV1006" s="104"/>
      <c r="AW1006" s="105"/>
      <c r="AX1006" s="106"/>
      <c r="AY1006" s="106"/>
      <c r="AZ1006" s="106"/>
      <c r="BA1006" s="106"/>
      <c r="BB1006" s="103"/>
      <c r="BC1006" s="106"/>
      <c r="BD1006" s="106"/>
      <c r="BE1006" s="106"/>
      <c r="BF1006" s="106"/>
      <c r="BG1006" s="106"/>
      <c r="BH1006" s="106"/>
      <c r="BI1006" s="106"/>
    </row>
    <row r="1007" spans="1:61" ht="13.5" hidden="1" thickBot="1" x14ac:dyDescent="0.25">
      <c r="A1007" s="82"/>
      <c r="B1007" s="83"/>
      <c r="C1007" s="308" t="str">
        <f t="shared" si="72"/>
        <v>Le Crêt-du-Locle</v>
      </c>
      <c r="D1007" s="308" t="str">
        <f t="shared" si="72"/>
        <v>Le Crêt-du-Locle</v>
      </c>
      <c r="E1007" s="206" t="str">
        <f t="shared" si="72"/>
        <v>L'épure</v>
      </c>
      <c r="F1007" s="85" t="str">
        <f>[1]UCL!A121</f>
        <v>0184-17</v>
      </c>
      <c r="G1007" s="86" t="str">
        <f>[1]UCL!B121</f>
        <v>-</v>
      </c>
      <c r="H1007" s="153" t="str">
        <f>[1]UCL!C121</f>
        <v>Place de parc intérieure simple</v>
      </c>
      <c r="I1007" s="157" t="str">
        <f>[1]UCL!D121</f>
        <v>Sous-sol</v>
      </c>
      <c r="J1007" s="113">
        <f>[1]UCL!E121</f>
        <v>13</v>
      </c>
      <c r="K1007" s="154" t="s">
        <v>0</v>
      </c>
      <c r="L1007" s="88"/>
      <c r="M1007" s="314" t="s">
        <v>0</v>
      </c>
      <c r="N1007" s="315" t="s">
        <v>0</v>
      </c>
      <c r="O1007" s="315" t="s">
        <v>0</v>
      </c>
      <c r="P1007" s="315" t="s">
        <v>0</v>
      </c>
      <c r="Q1007" s="110" t="s">
        <v>0</v>
      </c>
      <c r="R1007" s="108">
        <f>SUM(Tableau8[[#This Row],[Indicative
     /PPE]:[Autre]])</f>
        <v>0</v>
      </c>
      <c r="S1007" s="110" t="s">
        <v>0</v>
      </c>
      <c r="T1007" s="110" t="s">
        <v>0</v>
      </c>
      <c r="U1007" s="110" t="s">
        <v>0</v>
      </c>
      <c r="V1007" s="110" t="s">
        <v>0</v>
      </c>
      <c r="W1007" s="110" t="s">
        <v>0</v>
      </c>
      <c r="X1007" s="109">
        <f t="shared" si="68"/>
        <v>0</v>
      </c>
      <c r="Y1007" s="110" t="str">
        <f>[1]UCL!H121</f>
        <v>-</v>
      </c>
      <c r="Z1007" s="110" t="str">
        <f>[1]UCL!I121</f>
        <v>-</v>
      </c>
      <c r="AA1007" s="110" t="str">
        <f>[1]UCL!J121</f>
        <v>-</v>
      </c>
      <c r="AB1007" s="109">
        <f>[1]UCL!K121</f>
        <v>0</v>
      </c>
      <c r="AC1007" s="110" t="s">
        <v>0</v>
      </c>
      <c r="AD1007" s="110" t="s">
        <v>0</v>
      </c>
      <c r="AE1007" s="110" t="s">
        <v>0</v>
      </c>
      <c r="AF1007" s="110">
        <f t="shared" si="69"/>
        <v>0</v>
      </c>
      <c r="AG1007" s="92"/>
      <c r="AH1007" s="111">
        <f>[1]UCL!L121</f>
        <v>35000</v>
      </c>
      <c r="AI1007" s="156">
        <v>0</v>
      </c>
      <c r="AJ1007" s="156">
        <v>0</v>
      </c>
      <c r="AK1007" s="111">
        <f>SUM(Tableau8[[#This Row],[Terrain
(a)]:[Construction
(b)]])</f>
        <v>0</v>
      </c>
      <c r="AL1007" s="95"/>
      <c r="AM1007" s="157" t="str">
        <f>[1]UCL!M121</f>
        <v>-</v>
      </c>
      <c r="AN1007" s="311" t="str">
        <f>[1]UCL!P121</f>
        <v>A vendre</v>
      </c>
      <c r="AO1007" s="210">
        <f>[1]UCL!Q121</f>
        <v>43378</v>
      </c>
      <c r="AP1007" s="316" t="s">
        <v>0</v>
      </c>
      <c r="AQ1007" s="212" t="str">
        <f>[1]UCL!R121</f>
        <v>EJ prévisionnelle: aujourd'hui  + 15 mois !</v>
      </c>
      <c r="AR1007" s="100"/>
      <c r="AS1007" s="101"/>
      <c r="AT1007" s="102"/>
      <c r="AU1007" s="103"/>
      <c r="AV1007" s="104"/>
      <c r="AW1007" s="105"/>
      <c r="AX1007" s="106"/>
      <c r="AY1007" s="106"/>
      <c r="AZ1007" s="106"/>
      <c r="BA1007" s="106"/>
      <c r="BB1007" s="103"/>
      <c r="BC1007" s="106"/>
      <c r="BD1007" s="106"/>
      <c r="BE1007" s="106"/>
      <c r="BF1007" s="106"/>
      <c r="BG1007" s="106"/>
      <c r="BH1007" s="106"/>
      <c r="BI1007" s="106"/>
    </row>
    <row r="1008" spans="1:61" ht="13.5" hidden="1" thickBot="1" x14ac:dyDescent="0.25">
      <c r="A1008" s="82"/>
      <c r="B1008" s="83"/>
      <c r="C1008" s="308" t="str">
        <f t="shared" si="72"/>
        <v>Le Crêt-du-Locle</v>
      </c>
      <c r="D1008" s="308" t="str">
        <f t="shared" si="72"/>
        <v>Le Crêt-du-Locle</v>
      </c>
      <c r="E1008" s="206" t="str">
        <f t="shared" si="72"/>
        <v>L'épure</v>
      </c>
      <c r="F1008" s="85" t="str">
        <f>[1]UCL!A122</f>
        <v>0184-18</v>
      </c>
      <c r="G1008" s="86" t="str">
        <f t="shared" ref="G1008:G1020" si="73">G1007</f>
        <v>-</v>
      </c>
      <c r="H1008" s="153" t="str">
        <f>[1]UCL!C122</f>
        <v>Place de parc intérieure simple</v>
      </c>
      <c r="I1008" s="157" t="str">
        <f>[1]UCL!D122</f>
        <v>Sous-sol</v>
      </c>
      <c r="J1008" s="113">
        <f>[1]UCL!E122</f>
        <v>14</v>
      </c>
      <c r="K1008" s="154" t="s">
        <v>0</v>
      </c>
      <c r="L1008" s="88"/>
      <c r="M1008" s="314" t="s">
        <v>0</v>
      </c>
      <c r="N1008" s="315" t="s">
        <v>0</v>
      </c>
      <c r="O1008" s="315" t="s">
        <v>0</v>
      </c>
      <c r="P1008" s="315" t="s">
        <v>0</v>
      </c>
      <c r="Q1008" s="110" t="s">
        <v>0</v>
      </c>
      <c r="R1008" s="108">
        <f>SUM(Tableau8[[#This Row],[Indicative
     /PPE]:[Autre]])</f>
        <v>0</v>
      </c>
      <c r="S1008" s="110" t="s">
        <v>0</v>
      </c>
      <c r="T1008" s="110" t="s">
        <v>0</v>
      </c>
      <c r="U1008" s="110" t="s">
        <v>0</v>
      </c>
      <c r="V1008" s="110" t="s">
        <v>0</v>
      </c>
      <c r="W1008" s="110" t="s">
        <v>0</v>
      </c>
      <c r="X1008" s="109">
        <f t="shared" si="68"/>
        <v>0</v>
      </c>
      <c r="Y1008" s="110" t="str">
        <f>[1]UCL!H122</f>
        <v>-</v>
      </c>
      <c r="Z1008" s="110" t="str">
        <f>[1]UCL!I122</f>
        <v>-</v>
      </c>
      <c r="AA1008" s="110" t="str">
        <f>[1]UCL!J122</f>
        <v>-</v>
      </c>
      <c r="AB1008" s="109">
        <f>[1]UCL!K122</f>
        <v>0</v>
      </c>
      <c r="AC1008" s="110" t="s">
        <v>0</v>
      </c>
      <c r="AD1008" s="110" t="s">
        <v>0</v>
      </c>
      <c r="AE1008" s="110" t="s">
        <v>0</v>
      </c>
      <c r="AF1008" s="110">
        <f t="shared" si="69"/>
        <v>0</v>
      </c>
      <c r="AG1008" s="92"/>
      <c r="AH1008" s="111">
        <f>[1]UCL!L122</f>
        <v>35000</v>
      </c>
      <c r="AI1008" s="156">
        <v>0</v>
      </c>
      <c r="AJ1008" s="156">
        <v>0</v>
      </c>
      <c r="AK1008" s="111">
        <f>SUM(Tableau8[[#This Row],[Terrain
(a)]:[Construction
(b)]])</f>
        <v>0</v>
      </c>
      <c r="AL1008" s="95"/>
      <c r="AM1008" s="157" t="str">
        <f>[1]UCL!M122</f>
        <v>-</v>
      </c>
      <c r="AN1008" s="311" t="str">
        <f>[1]UCL!P122</f>
        <v>A vendre</v>
      </c>
      <c r="AO1008" s="210">
        <f>[1]UCL!Q122</f>
        <v>43378</v>
      </c>
      <c r="AP1008" s="316" t="s">
        <v>0</v>
      </c>
      <c r="AQ1008" s="212" t="str">
        <f>[1]UCL!R122</f>
        <v>EJ prévisionnelle: aujourd'hui  + 15 mois !</v>
      </c>
      <c r="AR1008" s="100"/>
      <c r="AS1008" s="101"/>
      <c r="AT1008" s="102"/>
      <c r="AU1008" s="103"/>
      <c r="AV1008" s="104"/>
      <c r="AW1008" s="105"/>
      <c r="AX1008" s="106"/>
      <c r="AY1008" s="106"/>
      <c r="AZ1008" s="106"/>
      <c r="BA1008" s="106"/>
      <c r="BB1008" s="103"/>
      <c r="BC1008" s="106"/>
      <c r="BD1008" s="106"/>
      <c r="BE1008" s="106"/>
      <c r="BF1008" s="106"/>
      <c r="BG1008" s="106"/>
      <c r="BH1008" s="106"/>
      <c r="BI1008" s="106"/>
    </row>
    <row r="1009" spans="1:61" ht="13.5" hidden="1" thickBot="1" x14ac:dyDescent="0.25">
      <c r="A1009" s="82"/>
      <c r="B1009" s="83"/>
      <c r="C1009" s="308" t="str">
        <f t="shared" ref="C1009:E1020" si="74">C1008</f>
        <v>Le Crêt-du-Locle</v>
      </c>
      <c r="D1009" s="308" t="str">
        <f t="shared" si="74"/>
        <v>Le Crêt-du-Locle</v>
      </c>
      <c r="E1009" s="206" t="str">
        <f t="shared" si="74"/>
        <v>L'épure</v>
      </c>
      <c r="F1009" s="85" t="str">
        <f>[1]UCL!A123</f>
        <v>0184-19</v>
      </c>
      <c r="G1009" s="86" t="str">
        <f t="shared" si="73"/>
        <v>-</v>
      </c>
      <c r="H1009" s="153" t="str">
        <f>[1]UCL!C123</f>
        <v>Place de parc intérieure simple</v>
      </c>
      <c r="I1009" s="157" t="str">
        <f>[1]UCL!D123</f>
        <v>Sous-sol</v>
      </c>
      <c r="J1009" s="113">
        <f>[1]UCL!E123</f>
        <v>15</v>
      </c>
      <c r="K1009" s="154" t="s">
        <v>0</v>
      </c>
      <c r="L1009" s="88"/>
      <c r="M1009" s="314" t="s">
        <v>0</v>
      </c>
      <c r="N1009" s="315" t="s">
        <v>0</v>
      </c>
      <c r="O1009" s="315" t="s">
        <v>0</v>
      </c>
      <c r="P1009" s="315" t="s">
        <v>0</v>
      </c>
      <c r="Q1009" s="110" t="s">
        <v>0</v>
      </c>
      <c r="R1009" s="108">
        <f>SUM(Tableau8[[#This Row],[Indicative
     /PPE]:[Autre]])</f>
        <v>0</v>
      </c>
      <c r="S1009" s="110" t="s">
        <v>0</v>
      </c>
      <c r="T1009" s="110" t="s">
        <v>0</v>
      </c>
      <c r="U1009" s="110" t="s">
        <v>0</v>
      </c>
      <c r="V1009" s="110" t="s">
        <v>0</v>
      </c>
      <c r="W1009" s="110" t="s">
        <v>0</v>
      </c>
      <c r="X1009" s="109">
        <f t="shared" si="68"/>
        <v>0</v>
      </c>
      <c r="Y1009" s="110" t="str">
        <f>[1]UCL!H123</f>
        <v>-</v>
      </c>
      <c r="Z1009" s="110" t="str">
        <f>[1]UCL!I123</f>
        <v>-</v>
      </c>
      <c r="AA1009" s="110" t="str">
        <f>[1]UCL!J123</f>
        <v>-</v>
      </c>
      <c r="AB1009" s="109">
        <f>[1]UCL!K123</f>
        <v>0</v>
      </c>
      <c r="AC1009" s="110" t="s">
        <v>0</v>
      </c>
      <c r="AD1009" s="110" t="s">
        <v>0</v>
      </c>
      <c r="AE1009" s="110" t="s">
        <v>0</v>
      </c>
      <c r="AF1009" s="110">
        <f t="shared" si="69"/>
        <v>0</v>
      </c>
      <c r="AG1009" s="92"/>
      <c r="AH1009" s="111">
        <f>[1]UCL!L123</f>
        <v>35000</v>
      </c>
      <c r="AI1009" s="156">
        <v>0</v>
      </c>
      <c r="AJ1009" s="156">
        <v>0</v>
      </c>
      <c r="AK1009" s="111">
        <f>SUM(Tableau8[[#This Row],[Terrain
(a)]:[Construction
(b)]])</f>
        <v>0</v>
      </c>
      <c r="AL1009" s="95"/>
      <c r="AM1009" s="157" t="str">
        <f>[1]UCL!M123</f>
        <v>-</v>
      </c>
      <c r="AN1009" s="311" t="str">
        <f>[1]UCL!P123</f>
        <v>A vendre</v>
      </c>
      <c r="AO1009" s="210">
        <f>[1]UCL!Q123</f>
        <v>43378</v>
      </c>
      <c r="AP1009" s="316" t="s">
        <v>0</v>
      </c>
      <c r="AQ1009" s="212" t="str">
        <f>[1]UCL!R123</f>
        <v>EJ prévisionnelle: aujourd'hui  + 15 mois !</v>
      </c>
      <c r="AR1009" s="100"/>
      <c r="AS1009" s="101"/>
      <c r="AT1009" s="102"/>
      <c r="AU1009" s="103"/>
      <c r="AV1009" s="104"/>
      <c r="AW1009" s="105"/>
      <c r="AX1009" s="106"/>
      <c r="AY1009" s="106"/>
      <c r="AZ1009" s="106"/>
      <c r="BA1009" s="106"/>
      <c r="BB1009" s="103"/>
      <c r="BC1009" s="106"/>
      <c r="BD1009" s="106"/>
      <c r="BE1009" s="106"/>
      <c r="BF1009" s="106"/>
      <c r="BG1009" s="106"/>
      <c r="BH1009" s="106"/>
      <c r="BI1009" s="106"/>
    </row>
    <row r="1010" spans="1:61" ht="13.5" hidden="1" thickBot="1" x14ac:dyDescent="0.25">
      <c r="A1010" s="82"/>
      <c r="B1010" s="83"/>
      <c r="C1010" s="308" t="str">
        <f t="shared" si="74"/>
        <v>Le Crêt-du-Locle</v>
      </c>
      <c r="D1010" s="308" t="str">
        <f t="shared" si="74"/>
        <v>Le Crêt-du-Locle</v>
      </c>
      <c r="E1010" s="206" t="str">
        <f t="shared" si="74"/>
        <v>L'épure</v>
      </c>
      <c r="F1010" s="85" t="str">
        <f>[1]UCL!A124</f>
        <v>0184-20</v>
      </c>
      <c r="G1010" s="86" t="str">
        <f t="shared" si="73"/>
        <v>-</v>
      </c>
      <c r="H1010" s="153" t="str">
        <f>[1]UCL!C124</f>
        <v>Place de parc intérieure simple</v>
      </c>
      <c r="I1010" s="157" t="str">
        <f>[1]UCL!D124</f>
        <v>Sous-sol</v>
      </c>
      <c r="J1010" s="113">
        <f>[1]UCL!E124</f>
        <v>16</v>
      </c>
      <c r="K1010" s="154" t="s">
        <v>0</v>
      </c>
      <c r="L1010" s="88"/>
      <c r="M1010" s="314" t="s">
        <v>0</v>
      </c>
      <c r="N1010" s="315" t="s">
        <v>0</v>
      </c>
      <c r="O1010" s="315" t="s">
        <v>0</v>
      </c>
      <c r="P1010" s="315" t="s">
        <v>0</v>
      </c>
      <c r="Q1010" s="110" t="s">
        <v>0</v>
      </c>
      <c r="R1010" s="108">
        <f>SUM(Tableau8[[#This Row],[Indicative
     /PPE]:[Autre]])</f>
        <v>0</v>
      </c>
      <c r="S1010" s="110" t="s">
        <v>0</v>
      </c>
      <c r="T1010" s="110" t="s">
        <v>0</v>
      </c>
      <c r="U1010" s="110" t="s">
        <v>0</v>
      </c>
      <c r="V1010" s="110" t="s">
        <v>0</v>
      </c>
      <c r="W1010" s="110" t="s">
        <v>0</v>
      </c>
      <c r="X1010" s="109">
        <f t="shared" si="68"/>
        <v>0</v>
      </c>
      <c r="Y1010" s="110" t="str">
        <f>[1]UCL!H124</f>
        <v>-</v>
      </c>
      <c r="Z1010" s="110" t="str">
        <f>[1]UCL!I124</f>
        <v>-</v>
      </c>
      <c r="AA1010" s="110" t="str">
        <f>[1]UCL!J124</f>
        <v>-</v>
      </c>
      <c r="AB1010" s="109">
        <f>[1]UCL!K124</f>
        <v>0</v>
      </c>
      <c r="AC1010" s="110" t="s">
        <v>0</v>
      </c>
      <c r="AD1010" s="110" t="s">
        <v>0</v>
      </c>
      <c r="AE1010" s="110" t="s">
        <v>0</v>
      </c>
      <c r="AF1010" s="110">
        <f t="shared" si="69"/>
        <v>0</v>
      </c>
      <c r="AG1010" s="92"/>
      <c r="AH1010" s="111">
        <f>[1]UCL!L124</f>
        <v>35000</v>
      </c>
      <c r="AI1010" s="156">
        <v>0</v>
      </c>
      <c r="AJ1010" s="156">
        <v>0</v>
      </c>
      <c r="AK1010" s="111">
        <f>SUM(Tableau8[[#This Row],[Terrain
(a)]:[Construction
(b)]])</f>
        <v>0</v>
      </c>
      <c r="AL1010" s="95"/>
      <c r="AM1010" s="157" t="str">
        <f>[1]UCL!M124</f>
        <v>-</v>
      </c>
      <c r="AN1010" s="311" t="str">
        <f>[1]UCL!P124</f>
        <v>A vendre</v>
      </c>
      <c r="AO1010" s="210">
        <f>[1]UCL!Q124</f>
        <v>43378</v>
      </c>
      <c r="AP1010" s="316" t="s">
        <v>0</v>
      </c>
      <c r="AQ1010" s="212" t="str">
        <f>[1]UCL!R124</f>
        <v>EJ prévisionnelle: aujourd'hui  + 15 mois !</v>
      </c>
      <c r="AR1010" s="100"/>
      <c r="AS1010" s="101"/>
      <c r="AT1010" s="102"/>
      <c r="AU1010" s="103"/>
      <c r="AV1010" s="104"/>
      <c r="AW1010" s="105"/>
      <c r="AX1010" s="106"/>
      <c r="AY1010" s="106"/>
      <c r="AZ1010" s="106"/>
      <c r="BA1010" s="106"/>
      <c r="BB1010" s="103"/>
      <c r="BC1010" s="106"/>
      <c r="BD1010" s="106"/>
      <c r="BE1010" s="106"/>
      <c r="BF1010" s="106"/>
      <c r="BG1010" s="106"/>
      <c r="BH1010" s="106"/>
      <c r="BI1010" s="106"/>
    </row>
    <row r="1011" spans="1:61" ht="13.5" hidden="1" thickBot="1" x14ac:dyDescent="0.25">
      <c r="A1011" s="82"/>
      <c r="B1011" s="83"/>
      <c r="C1011" s="308" t="str">
        <f t="shared" si="74"/>
        <v>Le Crêt-du-Locle</v>
      </c>
      <c r="D1011" s="308" t="str">
        <f t="shared" si="74"/>
        <v>Le Crêt-du-Locle</v>
      </c>
      <c r="E1011" s="206" t="str">
        <f t="shared" si="74"/>
        <v>L'épure</v>
      </c>
      <c r="F1011" s="85" t="str">
        <f>[1]UCL!A125</f>
        <v>0184-21</v>
      </c>
      <c r="G1011" s="86" t="str">
        <f t="shared" si="73"/>
        <v>-</v>
      </c>
      <c r="H1011" s="153" t="str">
        <f>[1]UCL!C125</f>
        <v>Place de parc intérieure simple</v>
      </c>
      <c r="I1011" s="157" t="str">
        <f>[1]UCL!D125</f>
        <v>Sous-sol</v>
      </c>
      <c r="J1011" s="113">
        <f>[1]UCL!E125</f>
        <v>17</v>
      </c>
      <c r="K1011" s="154" t="s">
        <v>0</v>
      </c>
      <c r="L1011" s="88"/>
      <c r="M1011" s="314" t="s">
        <v>0</v>
      </c>
      <c r="N1011" s="315" t="s">
        <v>0</v>
      </c>
      <c r="O1011" s="315" t="s">
        <v>0</v>
      </c>
      <c r="P1011" s="315" t="s">
        <v>0</v>
      </c>
      <c r="Q1011" s="110" t="s">
        <v>0</v>
      </c>
      <c r="R1011" s="108">
        <f>SUM(Tableau8[[#This Row],[Indicative
     /PPE]:[Autre]])</f>
        <v>0</v>
      </c>
      <c r="S1011" s="110" t="s">
        <v>0</v>
      </c>
      <c r="T1011" s="110" t="s">
        <v>0</v>
      </c>
      <c r="U1011" s="110" t="s">
        <v>0</v>
      </c>
      <c r="V1011" s="110" t="s">
        <v>0</v>
      </c>
      <c r="W1011" s="110" t="s">
        <v>0</v>
      </c>
      <c r="X1011" s="109">
        <f t="shared" si="68"/>
        <v>0</v>
      </c>
      <c r="Y1011" s="110" t="str">
        <f>[1]UCL!H125</f>
        <v>-</v>
      </c>
      <c r="Z1011" s="110" t="str">
        <f>[1]UCL!I125</f>
        <v>-</v>
      </c>
      <c r="AA1011" s="110" t="str">
        <f>[1]UCL!J125</f>
        <v>-</v>
      </c>
      <c r="AB1011" s="109">
        <f>[1]UCL!K125</f>
        <v>0</v>
      </c>
      <c r="AC1011" s="110" t="s">
        <v>0</v>
      </c>
      <c r="AD1011" s="110" t="s">
        <v>0</v>
      </c>
      <c r="AE1011" s="110" t="s">
        <v>0</v>
      </c>
      <c r="AF1011" s="110">
        <f t="shared" si="69"/>
        <v>0</v>
      </c>
      <c r="AG1011" s="92"/>
      <c r="AH1011" s="111">
        <f>[1]UCL!L125</f>
        <v>35000</v>
      </c>
      <c r="AI1011" s="156">
        <v>0</v>
      </c>
      <c r="AJ1011" s="156">
        <v>0</v>
      </c>
      <c r="AK1011" s="111">
        <f>SUM(Tableau8[[#This Row],[Terrain
(a)]:[Construction
(b)]])</f>
        <v>0</v>
      </c>
      <c r="AL1011" s="95"/>
      <c r="AM1011" s="157" t="str">
        <f>[1]UCL!M125</f>
        <v>-</v>
      </c>
      <c r="AN1011" s="311" t="str">
        <f>[1]UCL!P125</f>
        <v>A vendre</v>
      </c>
      <c r="AO1011" s="210">
        <f>[1]UCL!Q125</f>
        <v>43378</v>
      </c>
      <c r="AP1011" s="316" t="s">
        <v>0</v>
      </c>
      <c r="AQ1011" s="212" t="str">
        <f>[1]UCL!R125</f>
        <v>EJ prévisionnelle: aujourd'hui  + 15 mois !</v>
      </c>
      <c r="AR1011" s="100"/>
      <c r="AS1011" s="101"/>
      <c r="AT1011" s="102"/>
      <c r="AU1011" s="103"/>
      <c r="AV1011" s="104"/>
      <c r="AW1011" s="105"/>
      <c r="AX1011" s="106"/>
      <c r="AY1011" s="106"/>
      <c r="AZ1011" s="106"/>
      <c r="BA1011" s="106"/>
      <c r="BB1011" s="103"/>
      <c r="BC1011" s="106"/>
      <c r="BD1011" s="106"/>
      <c r="BE1011" s="106"/>
      <c r="BF1011" s="106"/>
      <c r="BG1011" s="106"/>
      <c r="BH1011" s="106"/>
      <c r="BI1011" s="106"/>
    </row>
    <row r="1012" spans="1:61" ht="13.5" hidden="1" thickBot="1" x14ac:dyDescent="0.25">
      <c r="A1012" s="82"/>
      <c r="B1012" s="83"/>
      <c r="C1012" s="308" t="str">
        <f t="shared" si="74"/>
        <v>Le Crêt-du-Locle</v>
      </c>
      <c r="D1012" s="308" t="str">
        <f t="shared" si="74"/>
        <v>Le Crêt-du-Locle</v>
      </c>
      <c r="E1012" s="206" t="str">
        <f t="shared" si="74"/>
        <v>L'épure</v>
      </c>
      <c r="F1012" s="85" t="str">
        <f>[1]UCL!A126</f>
        <v>0184-22</v>
      </c>
      <c r="G1012" s="86" t="str">
        <f t="shared" si="73"/>
        <v>-</v>
      </c>
      <c r="H1012" s="153" t="str">
        <f>[1]UCL!C126</f>
        <v>Place de parc intérieure simple</v>
      </c>
      <c r="I1012" s="157" t="str">
        <f>[1]UCL!D126</f>
        <v>Sous-sol</v>
      </c>
      <c r="J1012" s="113">
        <f>[1]UCL!E126</f>
        <v>18</v>
      </c>
      <c r="K1012" s="154" t="s">
        <v>0</v>
      </c>
      <c r="L1012" s="88"/>
      <c r="M1012" s="314" t="s">
        <v>0</v>
      </c>
      <c r="N1012" s="315" t="s">
        <v>0</v>
      </c>
      <c r="O1012" s="315" t="s">
        <v>0</v>
      </c>
      <c r="P1012" s="315" t="s">
        <v>0</v>
      </c>
      <c r="Q1012" s="110" t="s">
        <v>0</v>
      </c>
      <c r="R1012" s="108">
        <f>SUM(Tableau8[[#This Row],[Indicative
     /PPE]:[Autre]])</f>
        <v>0</v>
      </c>
      <c r="S1012" s="110" t="s">
        <v>0</v>
      </c>
      <c r="T1012" s="110" t="s">
        <v>0</v>
      </c>
      <c r="U1012" s="110" t="s">
        <v>0</v>
      </c>
      <c r="V1012" s="110" t="s">
        <v>0</v>
      </c>
      <c r="W1012" s="110" t="s">
        <v>0</v>
      </c>
      <c r="X1012" s="109">
        <f t="shared" si="68"/>
        <v>0</v>
      </c>
      <c r="Y1012" s="110" t="str">
        <f>[1]UCL!H126</f>
        <v>-</v>
      </c>
      <c r="Z1012" s="110" t="str">
        <f>[1]UCL!I126</f>
        <v>-</v>
      </c>
      <c r="AA1012" s="110" t="str">
        <f>[1]UCL!J126</f>
        <v>-</v>
      </c>
      <c r="AB1012" s="109">
        <f>[1]UCL!K126</f>
        <v>0</v>
      </c>
      <c r="AC1012" s="110" t="s">
        <v>0</v>
      </c>
      <c r="AD1012" s="110" t="s">
        <v>0</v>
      </c>
      <c r="AE1012" s="110" t="s">
        <v>0</v>
      </c>
      <c r="AF1012" s="110">
        <f t="shared" si="69"/>
        <v>0</v>
      </c>
      <c r="AG1012" s="92"/>
      <c r="AH1012" s="111">
        <f>[1]UCL!L126</f>
        <v>35000</v>
      </c>
      <c r="AI1012" s="156">
        <v>0</v>
      </c>
      <c r="AJ1012" s="156">
        <v>0</v>
      </c>
      <c r="AK1012" s="111">
        <f>SUM(Tableau8[[#This Row],[Terrain
(a)]:[Construction
(b)]])</f>
        <v>0</v>
      </c>
      <c r="AL1012" s="95"/>
      <c r="AM1012" s="157" t="str">
        <f>[1]UCL!M126</f>
        <v>-</v>
      </c>
      <c r="AN1012" s="311" t="str">
        <f>[1]UCL!P126</f>
        <v>A vendre</v>
      </c>
      <c r="AO1012" s="210">
        <f>[1]UCL!Q126</f>
        <v>43378</v>
      </c>
      <c r="AP1012" s="316" t="s">
        <v>0</v>
      </c>
      <c r="AQ1012" s="212" t="str">
        <f>[1]UCL!R126</f>
        <v>EJ prévisionnelle: aujourd'hui  + 15 mois !</v>
      </c>
      <c r="AR1012" s="100"/>
      <c r="AS1012" s="101"/>
      <c r="AT1012" s="102"/>
      <c r="AU1012" s="103"/>
      <c r="AV1012" s="104"/>
      <c r="AW1012" s="105"/>
      <c r="AX1012" s="106"/>
      <c r="AY1012" s="106"/>
      <c r="AZ1012" s="106"/>
      <c r="BA1012" s="106"/>
      <c r="BB1012" s="103"/>
      <c r="BC1012" s="106"/>
      <c r="BD1012" s="106"/>
      <c r="BE1012" s="106"/>
      <c r="BF1012" s="106"/>
      <c r="BG1012" s="106"/>
      <c r="BH1012" s="106"/>
      <c r="BI1012" s="106"/>
    </row>
    <row r="1013" spans="1:61" ht="13.5" hidden="1" thickBot="1" x14ac:dyDescent="0.25">
      <c r="A1013" s="82"/>
      <c r="B1013" s="83"/>
      <c r="C1013" s="308" t="str">
        <f t="shared" si="74"/>
        <v>Le Crêt-du-Locle</v>
      </c>
      <c r="D1013" s="308" t="str">
        <f t="shared" si="74"/>
        <v>Le Crêt-du-Locle</v>
      </c>
      <c r="E1013" s="206" t="str">
        <f t="shared" si="74"/>
        <v>L'épure</v>
      </c>
      <c r="F1013" s="85" t="str">
        <f>[1]UCL!A127</f>
        <v>0184-23</v>
      </c>
      <c r="G1013" s="86" t="str">
        <f t="shared" si="73"/>
        <v>-</v>
      </c>
      <c r="H1013" s="153" t="str">
        <f>[1]UCL!C127</f>
        <v>Place de parc intérieure simple</v>
      </c>
      <c r="I1013" s="157" t="str">
        <f>[1]UCL!D127</f>
        <v>Sous-sol</v>
      </c>
      <c r="J1013" s="113">
        <f>[1]UCL!E127</f>
        <v>19</v>
      </c>
      <c r="K1013" s="154" t="s">
        <v>0</v>
      </c>
      <c r="L1013" s="88"/>
      <c r="M1013" s="314" t="s">
        <v>0</v>
      </c>
      <c r="N1013" s="315" t="s">
        <v>0</v>
      </c>
      <c r="O1013" s="315" t="s">
        <v>0</v>
      </c>
      <c r="P1013" s="315" t="s">
        <v>0</v>
      </c>
      <c r="Q1013" s="110" t="s">
        <v>0</v>
      </c>
      <c r="R1013" s="108">
        <f>SUM(Tableau8[[#This Row],[Indicative
     /PPE]:[Autre]])</f>
        <v>0</v>
      </c>
      <c r="S1013" s="110" t="s">
        <v>0</v>
      </c>
      <c r="T1013" s="110" t="s">
        <v>0</v>
      </c>
      <c r="U1013" s="110" t="s">
        <v>0</v>
      </c>
      <c r="V1013" s="110" t="s">
        <v>0</v>
      </c>
      <c r="W1013" s="110" t="s">
        <v>0</v>
      </c>
      <c r="X1013" s="109">
        <f t="shared" si="68"/>
        <v>0</v>
      </c>
      <c r="Y1013" s="110" t="str">
        <f>[1]UCL!H127</f>
        <v>-</v>
      </c>
      <c r="Z1013" s="110" t="str">
        <f>[1]UCL!I127</f>
        <v>-</v>
      </c>
      <c r="AA1013" s="110" t="str">
        <f>[1]UCL!J127</f>
        <v>-</v>
      </c>
      <c r="AB1013" s="109">
        <f>[1]UCL!K127</f>
        <v>0</v>
      </c>
      <c r="AC1013" s="110" t="s">
        <v>0</v>
      </c>
      <c r="AD1013" s="110" t="s">
        <v>0</v>
      </c>
      <c r="AE1013" s="110" t="s">
        <v>0</v>
      </c>
      <c r="AF1013" s="110">
        <f t="shared" si="69"/>
        <v>0</v>
      </c>
      <c r="AG1013" s="92"/>
      <c r="AH1013" s="111">
        <f>[1]UCL!L127</f>
        <v>35000</v>
      </c>
      <c r="AI1013" s="156">
        <v>0</v>
      </c>
      <c r="AJ1013" s="156">
        <v>0</v>
      </c>
      <c r="AK1013" s="111">
        <f>SUM(Tableau8[[#This Row],[Terrain
(a)]:[Construction
(b)]])</f>
        <v>0</v>
      </c>
      <c r="AL1013" s="95"/>
      <c r="AM1013" s="157" t="str">
        <f>[1]UCL!M127</f>
        <v>-</v>
      </c>
      <c r="AN1013" s="311" t="str">
        <f>[1]UCL!P127</f>
        <v>A vendre</v>
      </c>
      <c r="AO1013" s="210">
        <f>[1]UCL!Q127</f>
        <v>43378</v>
      </c>
      <c r="AP1013" s="316" t="s">
        <v>0</v>
      </c>
      <c r="AQ1013" s="212" t="str">
        <f>[1]UCL!R127</f>
        <v>EJ prévisionnelle: aujourd'hui  + 15 mois !</v>
      </c>
      <c r="AR1013" s="100"/>
      <c r="AS1013" s="101"/>
      <c r="AT1013" s="102"/>
      <c r="AU1013" s="103"/>
      <c r="AV1013" s="104"/>
      <c r="AW1013" s="105"/>
      <c r="AX1013" s="106"/>
      <c r="AY1013" s="106"/>
      <c r="AZ1013" s="106"/>
      <c r="BA1013" s="106"/>
      <c r="BB1013" s="103"/>
      <c r="BC1013" s="106"/>
      <c r="BD1013" s="106"/>
      <c r="BE1013" s="106"/>
      <c r="BF1013" s="106"/>
      <c r="BG1013" s="106"/>
      <c r="BH1013" s="106"/>
      <c r="BI1013" s="106"/>
    </row>
    <row r="1014" spans="1:61" ht="13.5" hidden="1" thickBot="1" x14ac:dyDescent="0.25">
      <c r="A1014" s="82"/>
      <c r="B1014" s="83"/>
      <c r="C1014" s="308" t="str">
        <f t="shared" si="74"/>
        <v>Le Crêt-du-Locle</v>
      </c>
      <c r="D1014" s="308" t="str">
        <f t="shared" si="74"/>
        <v>Le Crêt-du-Locle</v>
      </c>
      <c r="E1014" s="206" t="str">
        <f t="shared" si="74"/>
        <v>L'épure</v>
      </c>
      <c r="F1014" s="85" t="str">
        <f>[1]UCL!A128</f>
        <v>0184-24</v>
      </c>
      <c r="G1014" s="86" t="str">
        <f t="shared" si="73"/>
        <v>-</v>
      </c>
      <c r="H1014" s="153" t="str">
        <f>[1]UCL!C128</f>
        <v>Place de parc intérieure simple</v>
      </c>
      <c r="I1014" s="157" t="str">
        <f>[1]UCL!D128</f>
        <v>Sous-sol</v>
      </c>
      <c r="J1014" s="113">
        <f>[1]UCL!E128</f>
        <v>20</v>
      </c>
      <c r="K1014" s="154" t="s">
        <v>0</v>
      </c>
      <c r="L1014" s="88"/>
      <c r="M1014" s="314" t="s">
        <v>0</v>
      </c>
      <c r="N1014" s="315" t="s">
        <v>0</v>
      </c>
      <c r="O1014" s="315" t="s">
        <v>0</v>
      </c>
      <c r="P1014" s="315" t="s">
        <v>0</v>
      </c>
      <c r="Q1014" s="110" t="s">
        <v>0</v>
      </c>
      <c r="R1014" s="108">
        <f>SUM(Tableau8[[#This Row],[Indicative
     /PPE]:[Autre]])</f>
        <v>0</v>
      </c>
      <c r="S1014" s="110" t="s">
        <v>0</v>
      </c>
      <c r="T1014" s="110" t="s">
        <v>0</v>
      </c>
      <c r="U1014" s="110" t="s">
        <v>0</v>
      </c>
      <c r="V1014" s="110" t="s">
        <v>0</v>
      </c>
      <c r="W1014" s="110" t="s">
        <v>0</v>
      </c>
      <c r="X1014" s="109">
        <f t="shared" si="68"/>
        <v>0</v>
      </c>
      <c r="Y1014" s="110" t="str">
        <f>[1]UCL!H128</f>
        <v>-</v>
      </c>
      <c r="Z1014" s="110" t="str">
        <f>[1]UCL!I128</f>
        <v>-</v>
      </c>
      <c r="AA1014" s="110" t="str">
        <f>[1]UCL!J128</f>
        <v>-</v>
      </c>
      <c r="AB1014" s="109">
        <f>[1]UCL!K128</f>
        <v>0</v>
      </c>
      <c r="AC1014" s="110" t="s">
        <v>0</v>
      </c>
      <c r="AD1014" s="110" t="s">
        <v>0</v>
      </c>
      <c r="AE1014" s="110" t="s">
        <v>0</v>
      </c>
      <c r="AF1014" s="110">
        <f t="shared" si="69"/>
        <v>0</v>
      </c>
      <c r="AG1014" s="92"/>
      <c r="AH1014" s="111">
        <f>[1]UCL!L128</f>
        <v>35000</v>
      </c>
      <c r="AI1014" s="156">
        <v>0</v>
      </c>
      <c r="AJ1014" s="156">
        <v>0</v>
      </c>
      <c r="AK1014" s="111">
        <f>SUM(Tableau8[[#This Row],[Terrain
(a)]:[Construction
(b)]])</f>
        <v>0</v>
      </c>
      <c r="AL1014" s="95"/>
      <c r="AM1014" s="157" t="str">
        <f>[1]UCL!M128</f>
        <v>-</v>
      </c>
      <c r="AN1014" s="311" t="str">
        <f>[1]UCL!P128</f>
        <v>A vendre</v>
      </c>
      <c r="AO1014" s="210">
        <f>[1]UCL!Q128</f>
        <v>43378</v>
      </c>
      <c r="AP1014" s="316" t="s">
        <v>0</v>
      </c>
      <c r="AQ1014" s="212" t="str">
        <f>[1]UCL!R128</f>
        <v>EJ prévisionnelle: aujourd'hui  + 15 mois !</v>
      </c>
      <c r="AR1014" s="100"/>
      <c r="AS1014" s="101"/>
      <c r="AT1014" s="102"/>
      <c r="AU1014" s="103"/>
      <c r="AV1014" s="104"/>
      <c r="AW1014" s="105"/>
      <c r="AX1014" s="106"/>
      <c r="AY1014" s="106"/>
      <c r="AZ1014" s="106"/>
      <c r="BA1014" s="106"/>
      <c r="BB1014" s="103"/>
      <c r="BC1014" s="106"/>
      <c r="BD1014" s="106"/>
      <c r="BE1014" s="106"/>
      <c r="BF1014" s="106"/>
      <c r="BG1014" s="106"/>
      <c r="BH1014" s="106"/>
      <c r="BI1014" s="106"/>
    </row>
    <row r="1015" spans="1:61" ht="13.5" hidden="1" thickBot="1" x14ac:dyDescent="0.25">
      <c r="A1015" s="82"/>
      <c r="B1015" s="83"/>
      <c r="C1015" s="308" t="str">
        <f t="shared" si="74"/>
        <v>Le Crêt-du-Locle</v>
      </c>
      <c r="D1015" s="308" t="str">
        <f t="shared" si="74"/>
        <v>Le Crêt-du-Locle</v>
      </c>
      <c r="E1015" s="206" t="str">
        <f t="shared" si="74"/>
        <v>L'épure</v>
      </c>
      <c r="F1015" s="85" t="str">
        <f>[1]UCL!A129</f>
        <v>0184-25</v>
      </c>
      <c r="G1015" s="86" t="str">
        <f t="shared" si="73"/>
        <v>-</v>
      </c>
      <c r="H1015" s="153" t="str">
        <f>[1]UCL!C129</f>
        <v>Place de parc intérieure simple</v>
      </c>
      <c r="I1015" s="157" t="str">
        <f>[1]UCL!D129</f>
        <v>Sous-sol</v>
      </c>
      <c r="J1015" s="113">
        <f>[1]UCL!E129</f>
        <v>21</v>
      </c>
      <c r="K1015" s="154" t="s">
        <v>0</v>
      </c>
      <c r="L1015" s="88"/>
      <c r="M1015" s="314" t="s">
        <v>0</v>
      </c>
      <c r="N1015" s="315" t="s">
        <v>0</v>
      </c>
      <c r="O1015" s="315" t="s">
        <v>0</v>
      </c>
      <c r="P1015" s="315" t="s">
        <v>0</v>
      </c>
      <c r="Q1015" s="110" t="s">
        <v>0</v>
      </c>
      <c r="R1015" s="108">
        <f>SUM(Tableau8[[#This Row],[Indicative
     /PPE]:[Autre]])</f>
        <v>0</v>
      </c>
      <c r="S1015" s="110" t="s">
        <v>0</v>
      </c>
      <c r="T1015" s="110" t="s">
        <v>0</v>
      </c>
      <c r="U1015" s="110" t="s">
        <v>0</v>
      </c>
      <c r="V1015" s="110" t="s">
        <v>0</v>
      </c>
      <c r="W1015" s="110" t="s">
        <v>0</v>
      </c>
      <c r="X1015" s="109">
        <f t="shared" si="68"/>
        <v>0</v>
      </c>
      <c r="Y1015" s="110" t="str">
        <f>[1]UCL!H129</f>
        <v>-</v>
      </c>
      <c r="Z1015" s="110" t="str">
        <f>[1]UCL!I129</f>
        <v>-</v>
      </c>
      <c r="AA1015" s="110" t="str">
        <f>[1]UCL!J129</f>
        <v>-</v>
      </c>
      <c r="AB1015" s="109">
        <f>[1]UCL!K129</f>
        <v>0</v>
      </c>
      <c r="AC1015" s="110" t="s">
        <v>0</v>
      </c>
      <c r="AD1015" s="110" t="s">
        <v>0</v>
      </c>
      <c r="AE1015" s="110" t="s">
        <v>0</v>
      </c>
      <c r="AF1015" s="110">
        <f t="shared" si="69"/>
        <v>0</v>
      </c>
      <c r="AG1015" s="92"/>
      <c r="AH1015" s="111">
        <f>[1]UCL!L129</f>
        <v>35000</v>
      </c>
      <c r="AI1015" s="156">
        <v>0</v>
      </c>
      <c r="AJ1015" s="156">
        <v>0</v>
      </c>
      <c r="AK1015" s="111">
        <f>SUM(Tableau8[[#This Row],[Terrain
(a)]:[Construction
(b)]])</f>
        <v>0</v>
      </c>
      <c r="AL1015" s="95"/>
      <c r="AM1015" s="157" t="str">
        <f>[1]UCL!M129</f>
        <v>-</v>
      </c>
      <c r="AN1015" s="311" t="str">
        <f>[1]UCL!P129</f>
        <v>A vendre</v>
      </c>
      <c r="AO1015" s="210">
        <f>[1]UCL!Q129</f>
        <v>43378</v>
      </c>
      <c r="AP1015" s="316" t="s">
        <v>0</v>
      </c>
      <c r="AQ1015" s="212" t="str">
        <f>[1]UCL!R129</f>
        <v>EJ prévisionnelle: aujourd'hui  + 15 mois !</v>
      </c>
      <c r="AR1015" s="100"/>
      <c r="AS1015" s="101"/>
      <c r="AT1015" s="102"/>
      <c r="AU1015" s="103"/>
      <c r="AV1015" s="104"/>
      <c r="AW1015" s="105"/>
      <c r="AX1015" s="106"/>
      <c r="AY1015" s="106"/>
      <c r="AZ1015" s="106"/>
      <c r="BA1015" s="106"/>
      <c r="BB1015" s="103"/>
      <c r="BC1015" s="106"/>
      <c r="BD1015" s="106"/>
      <c r="BE1015" s="106"/>
      <c r="BF1015" s="106"/>
      <c r="BG1015" s="106"/>
      <c r="BH1015" s="106"/>
      <c r="BI1015" s="106"/>
    </row>
    <row r="1016" spans="1:61" ht="13.5" hidden="1" thickBot="1" x14ac:dyDescent="0.25">
      <c r="A1016" s="82"/>
      <c r="B1016" s="83"/>
      <c r="C1016" s="308" t="str">
        <f t="shared" si="74"/>
        <v>Le Crêt-du-Locle</v>
      </c>
      <c r="D1016" s="308" t="str">
        <f t="shared" si="74"/>
        <v>Le Crêt-du-Locle</v>
      </c>
      <c r="E1016" s="206" t="str">
        <f t="shared" si="74"/>
        <v>L'épure</v>
      </c>
      <c r="F1016" s="85" t="str">
        <f>[1]UCL!A130</f>
        <v>0184-26</v>
      </c>
      <c r="G1016" s="86" t="str">
        <f t="shared" si="73"/>
        <v>-</v>
      </c>
      <c r="H1016" s="153" t="str">
        <f>[1]UCL!C130</f>
        <v>Place de parc intérieure simple</v>
      </c>
      <c r="I1016" s="157" t="str">
        <f>[1]UCL!D130</f>
        <v>Sous-sol</v>
      </c>
      <c r="J1016" s="113">
        <f>[1]UCL!E130</f>
        <v>22</v>
      </c>
      <c r="K1016" s="154" t="s">
        <v>0</v>
      </c>
      <c r="L1016" s="88"/>
      <c r="M1016" s="314" t="s">
        <v>0</v>
      </c>
      <c r="N1016" s="315" t="s">
        <v>0</v>
      </c>
      <c r="O1016" s="315" t="s">
        <v>0</v>
      </c>
      <c r="P1016" s="315" t="s">
        <v>0</v>
      </c>
      <c r="Q1016" s="110" t="s">
        <v>0</v>
      </c>
      <c r="R1016" s="108">
        <f>SUM(Tableau8[[#This Row],[Indicative
     /PPE]:[Autre]])</f>
        <v>0</v>
      </c>
      <c r="S1016" s="110" t="s">
        <v>0</v>
      </c>
      <c r="T1016" s="110" t="s">
        <v>0</v>
      </c>
      <c r="U1016" s="110" t="s">
        <v>0</v>
      </c>
      <c r="V1016" s="110" t="s">
        <v>0</v>
      </c>
      <c r="W1016" s="110" t="s">
        <v>0</v>
      </c>
      <c r="X1016" s="109">
        <f t="shared" si="68"/>
        <v>0</v>
      </c>
      <c r="Y1016" s="110" t="str">
        <f>[1]UCL!H130</f>
        <v>-</v>
      </c>
      <c r="Z1016" s="110" t="str">
        <f>[1]UCL!I130</f>
        <v>-</v>
      </c>
      <c r="AA1016" s="110" t="str">
        <f>[1]UCL!J130</f>
        <v>-</v>
      </c>
      <c r="AB1016" s="109">
        <f>[1]UCL!K130</f>
        <v>0</v>
      </c>
      <c r="AC1016" s="110" t="s">
        <v>0</v>
      </c>
      <c r="AD1016" s="110" t="s">
        <v>0</v>
      </c>
      <c r="AE1016" s="110" t="s">
        <v>0</v>
      </c>
      <c r="AF1016" s="110">
        <f t="shared" si="69"/>
        <v>0</v>
      </c>
      <c r="AG1016" s="92"/>
      <c r="AH1016" s="111">
        <f>[1]UCL!L130</f>
        <v>35000</v>
      </c>
      <c r="AI1016" s="156">
        <v>0</v>
      </c>
      <c r="AJ1016" s="156">
        <v>0</v>
      </c>
      <c r="AK1016" s="111">
        <f>SUM(Tableau8[[#This Row],[Terrain
(a)]:[Construction
(b)]])</f>
        <v>0</v>
      </c>
      <c r="AL1016" s="95"/>
      <c r="AM1016" s="157" t="str">
        <f>[1]UCL!M130</f>
        <v>-</v>
      </c>
      <c r="AN1016" s="311" t="str">
        <f>[1]UCL!P130</f>
        <v>A vendre</v>
      </c>
      <c r="AO1016" s="210">
        <f>[1]UCL!Q130</f>
        <v>43378</v>
      </c>
      <c r="AP1016" s="316" t="s">
        <v>0</v>
      </c>
      <c r="AQ1016" s="212" t="str">
        <f>[1]UCL!R130</f>
        <v>EJ prévisionnelle: aujourd'hui  + 15 mois !</v>
      </c>
      <c r="AR1016" s="100"/>
      <c r="AS1016" s="101"/>
      <c r="AT1016" s="102"/>
      <c r="AU1016" s="103"/>
      <c r="AV1016" s="104"/>
      <c r="AW1016" s="105"/>
      <c r="AX1016" s="106"/>
      <c r="AY1016" s="106"/>
      <c r="AZ1016" s="106"/>
      <c r="BA1016" s="106"/>
      <c r="BB1016" s="103"/>
      <c r="BC1016" s="106"/>
      <c r="BD1016" s="106"/>
      <c r="BE1016" s="106"/>
      <c r="BF1016" s="106"/>
      <c r="BG1016" s="106"/>
      <c r="BH1016" s="106"/>
      <c r="BI1016" s="106"/>
    </row>
    <row r="1017" spans="1:61" ht="13.5" hidden="1" thickBot="1" x14ac:dyDescent="0.25">
      <c r="A1017" s="82"/>
      <c r="B1017" s="83"/>
      <c r="C1017" s="308" t="str">
        <f t="shared" si="74"/>
        <v>Le Crêt-du-Locle</v>
      </c>
      <c r="D1017" s="308" t="str">
        <f t="shared" si="74"/>
        <v>Le Crêt-du-Locle</v>
      </c>
      <c r="E1017" s="206" t="str">
        <f t="shared" si="74"/>
        <v>L'épure</v>
      </c>
      <c r="F1017" s="85" t="str">
        <f>[1]UCL!A131</f>
        <v>0184-27</v>
      </c>
      <c r="G1017" s="86" t="str">
        <f t="shared" si="73"/>
        <v>-</v>
      </c>
      <c r="H1017" s="153" t="str">
        <f>[1]UCL!C131</f>
        <v>Place de parc intérieure simple</v>
      </c>
      <c r="I1017" s="157" t="str">
        <f>[1]UCL!D131</f>
        <v>Sous-sol</v>
      </c>
      <c r="J1017" s="113">
        <f>[1]UCL!E131</f>
        <v>23</v>
      </c>
      <c r="K1017" s="154" t="s">
        <v>0</v>
      </c>
      <c r="L1017" s="88"/>
      <c r="M1017" s="314" t="s">
        <v>0</v>
      </c>
      <c r="N1017" s="315" t="s">
        <v>0</v>
      </c>
      <c r="O1017" s="315" t="s">
        <v>0</v>
      </c>
      <c r="P1017" s="315" t="s">
        <v>0</v>
      </c>
      <c r="Q1017" s="110" t="s">
        <v>0</v>
      </c>
      <c r="R1017" s="108">
        <f>SUM(Tableau8[[#This Row],[Indicative
     /PPE]:[Autre]])</f>
        <v>0</v>
      </c>
      <c r="S1017" s="110" t="s">
        <v>0</v>
      </c>
      <c r="T1017" s="110" t="s">
        <v>0</v>
      </c>
      <c r="U1017" s="110" t="s">
        <v>0</v>
      </c>
      <c r="V1017" s="110" t="s">
        <v>0</v>
      </c>
      <c r="W1017" s="110" t="s">
        <v>0</v>
      </c>
      <c r="X1017" s="109">
        <f t="shared" si="68"/>
        <v>0</v>
      </c>
      <c r="Y1017" s="110" t="str">
        <f>[1]UCL!H131</f>
        <v>-</v>
      </c>
      <c r="Z1017" s="110" t="str">
        <f>[1]UCL!I131</f>
        <v>-</v>
      </c>
      <c r="AA1017" s="110" t="str">
        <f>[1]UCL!J131</f>
        <v>-</v>
      </c>
      <c r="AB1017" s="109">
        <f>[1]UCL!K131</f>
        <v>0</v>
      </c>
      <c r="AC1017" s="110" t="s">
        <v>0</v>
      </c>
      <c r="AD1017" s="110" t="s">
        <v>0</v>
      </c>
      <c r="AE1017" s="110" t="s">
        <v>0</v>
      </c>
      <c r="AF1017" s="110">
        <f t="shared" si="69"/>
        <v>0</v>
      </c>
      <c r="AG1017" s="92"/>
      <c r="AH1017" s="111">
        <f>[1]UCL!L131</f>
        <v>35000</v>
      </c>
      <c r="AI1017" s="156">
        <v>0</v>
      </c>
      <c r="AJ1017" s="156">
        <v>0</v>
      </c>
      <c r="AK1017" s="111">
        <f>SUM(Tableau8[[#This Row],[Terrain
(a)]:[Construction
(b)]])</f>
        <v>0</v>
      </c>
      <c r="AL1017" s="95"/>
      <c r="AM1017" s="157" t="str">
        <f>[1]UCL!M131</f>
        <v>-</v>
      </c>
      <c r="AN1017" s="311" t="str">
        <f>[1]UCL!P131</f>
        <v>A vendre</v>
      </c>
      <c r="AO1017" s="210">
        <f>[1]UCL!Q131</f>
        <v>43378</v>
      </c>
      <c r="AP1017" s="316" t="s">
        <v>0</v>
      </c>
      <c r="AQ1017" s="212" t="str">
        <f>[1]UCL!R131</f>
        <v>EJ prévisionnelle: aujourd'hui  + 15 mois !</v>
      </c>
      <c r="AR1017" s="100"/>
      <c r="AS1017" s="101"/>
      <c r="AT1017" s="102"/>
      <c r="AU1017" s="103"/>
      <c r="AV1017" s="104"/>
      <c r="AW1017" s="105"/>
      <c r="AX1017" s="106"/>
      <c r="AY1017" s="106"/>
      <c r="AZ1017" s="106"/>
      <c r="BA1017" s="106"/>
      <c r="BB1017" s="103"/>
      <c r="BC1017" s="106"/>
      <c r="BD1017" s="106"/>
      <c r="BE1017" s="106"/>
      <c r="BF1017" s="106"/>
      <c r="BG1017" s="106"/>
      <c r="BH1017" s="106"/>
      <c r="BI1017" s="106"/>
    </row>
    <row r="1018" spans="1:61" ht="13.5" hidden="1" thickBot="1" x14ac:dyDescent="0.25">
      <c r="A1018" s="82"/>
      <c r="B1018" s="83"/>
      <c r="C1018" s="308" t="str">
        <f t="shared" si="74"/>
        <v>Le Crêt-du-Locle</v>
      </c>
      <c r="D1018" s="308" t="str">
        <f t="shared" si="74"/>
        <v>Le Crêt-du-Locle</v>
      </c>
      <c r="E1018" s="206" t="str">
        <f t="shared" si="74"/>
        <v>L'épure</v>
      </c>
      <c r="F1018" s="85" t="str">
        <f>[1]UCL!A132</f>
        <v>0184-28</v>
      </c>
      <c r="G1018" s="86" t="str">
        <f t="shared" si="73"/>
        <v>-</v>
      </c>
      <c r="H1018" s="153" t="str">
        <f>[1]UCL!C132</f>
        <v>Place de parc intérieure simple</v>
      </c>
      <c r="I1018" s="157" t="str">
        <f>[1]UCL!D132</f>
        <v>Sous-sol</v>
      </c>
      <c r="J1018" s="113">
        <f>[1]UCL!E132</f>
        <v>24</v>
      </c>
      <c r="K1018" s="154" t="s">
        <v>0</v>
      </c>
      <c r="L1018" s="88"/>
      <c r="M1018" s="314" t="s">
        <v>0</v>
      </c>
      <c r="N1018" s="315" t="s">
        <v>0</v>
      </c>
      <c r="O1018" s="315" t="s">
        <v>0</v>
      </c>
      <c r="P1018" s="315" t="s">
        <v>0</v>
      </c>
      <c r="Q1018" s="110" t="s">
        <v>0</v>
      </c>
      <c r="R1018" s="108">
        <f>SUM(Tableau8[[#This Row],[Indicative
     /PPE]:[Autre]])</f>
        <v>0</v>
      </c>
      <c r="S1018" s="110" t="s">
        <v>0</v>
      </c>
      <c r="T1018" s="110" t="s">
        <v>0</v>
      </c>
      <c r="U1018" s="110" t="s">
        <v>0</v>
      </c>
      <c r="V1018" s="110" t="s">
        <v>0</v>
      </c>
      <c r="W1018" s="110" t="s">
        <v>0</v>
      </c>
      <c r="X1018" s="109">
        <f t="shared" si="68"/>
        <v>0</v>
      </c>
      <c r="Y1018" s="110" t="str">
        <f>[1]UCL!H132</f>
        <v>-</v>
      </c>
      <c r="Z1018" s="110" t="str">
        <f>[1]UCL!I132</f>
        <v>-</v>
      </c>
      <c r="AA1018" s="110" t="str">
        <f>[1]UCL!J132</f>
        <v>-</v>
      </c>
      <c r="AB1018" s="109">
        <f>[1]UCL!K132</f>
        <v>0</v>
      </c>
      <c r="AC1018" s="110" t="s">
        <v>0</v>
      </c>
      <c r="AD1018" s="110" t="s">
        <v>0</v>
      </c>
      <c r="AE1018" s="110" t="s">
        <v>0</v>
      </c>
      <c r="AF1018" s="110">
        <f t="shared" si="69"/>
        <v>0</v>
      </c>
      <c r="AG1018" s="92"/>
      <c r="AH1018" s="111">
        <f>[1]UCL!L132</f>
        <v>35000</v>
      </c>
      <c r="AI1018" s="156">
        <v>0</v>
      </c>
      <c r="AJ1018" s="156">
        <v>0</v>
      </c>
      <c r="AK1018" s="111">
        <f>SUM(Tableau8[[#This Row],[Terrain
(a)]:[Construction
(b)]])</f>
        <v>0</v>
      </c>
      <c r="AL1018" s="95"/>
      <c r="AM1018" s="157" t="str">
        <f>[1]UCL!M132</f>
        <v>-</v>
      </c>
      <c r="AN1018" s="311" t="str">
        <f>[1]UCL!P132</f>
        <v>A vendre</v>
      </c>
      <c r="AO1018" s="210">
        <f>[1]UCL!Q132</f>
        <v>43378</v>
      </c>
      <c r="AP1018" s="316" t="s">
        <v>0</v>
      </c>
      <c r="AQ1018" s="212" t="str">
        <f>[1]UCL!R132</f>
        <v>EJ prévisionnelle: aujourd'hui  + 15 mois !</v>
      </c>
      <c r="AR1018" s="100"/>
      <c r="AS1018" s="101"/>
      <c r="AT1018" s="102"/>
      <c r="AU1018" s="103"/>
      <c r="AV1018" s="104"/>
      <c r="AW1018" s="105"/>
      <c r="AX1018" s="106"/>
      <c r="AY1018" s="106"/>
      <c r="AZ1018" s="106"/>
      <c r="BA1018" s="106"/>
      <c r="BB1018" s="103"/>
      <c r="BC1018" s="106"/>
      <c r="BD1018" s="106"/>
      <c r="BE1018" s="106"/>
      <c r="BF1018" s="106"/>
      <c r="BG1018" s="106"/>
      <c r="BH1018" s="106"/>
      <c r="BI1018" s="106"/>
    </row>
    <row r="1019" spans="1:61" ht="13.5" hidden="1" thickBot="1" x14ac:dyDescent="0.25">
      <c r="A1019" s="82"/>
      <c r="B1019" s="83"/>
      <c r="C1019" s="308" t="str">
        <f t="shared" si="74"/>
        <v>Le Crêt-du-Locle</v>
      </c>
      <c r="D1019" s="308" t="str">
        <f t="shared" si="74"/>
        <v>Le Crêt-du-Locle</v>
      </c>
      <c r="E1019" s="206" t="str">
        <f t="shared" si="74"/>
        <v>L'épure</v>
      </c>
      <c r="F1019" s="85" t="str">
        <f>[1]UCL!A133</f>
        <v>0184-29</v>
      </c>
      <c r="G1019" s="86" t="str">
        <f t="shared" si="73"/>
        <v>-</v>
      </c>
      <c r="H1019" s="153" t="str">
        <f>[1]UCL!C133</f>
        <v>Place de parc intérieure simple</v>
      </c>
      <c r="I1019" s="157" t="str">
        <f>[1]UCL!D133</f>
        <v>Sous-sol</v>
      </c>
      <c r="J1019" s="113">
        <f>[1]UCL!E133</f>
        <v>25</v>
      </c>
      <c r="K1019" s="154" t="s">
        <v>0</v>
      </c>
      <c r="L1019" s="88"/>
      <c r="M1019" s="314" t="s">
        <v>0</v>
      </c>
      <c r="N1019" s="315" t="s">
        <v>0</v>
      </c>
      <c r="O1019" s="315" t="s">
        <v>0</v>
      </c>
      <c r="P1019" s="315" t="s">
        <v>0</v>
      </c>
      <c r="Q1019" s="110" t="s">
        <v>0</v>
      </c>
      <c r="R1019" s="108">
        <f>SUM(Tableau8[[#This Row],[Indicative
     /PPE]:[Autre]])</f>
        <v>0</v>
      </c>
      <c r="S1019" s="110" t="s">
        <v>0</v>
      </c>
      <c r="T1019" s="110" t="s">
        <v>0</v>
      </c>
      <c r="U1019" s="110" t="s">
        <v>0</v>
      </c>
      <c r="V1019" s="110" t="s">
        <v>0</v>
      </c>
      <c r="W1019" s="110" t="s">
        <v>0</v>
      </c>
      <c r="X1019" s="109">
        <f t="shared" si="68"/>
        <v>0</v>
      </c>
      <c r="Y1019" s="110" t="str">
        <f>[1]UCL!H133</f>
        <v>-</v>
      </c>
      <c r="Z1019" s="110" t="str">
        <f>[1]UCL!I133</f>
        <v>-</v>
      </c>
      <c r="AA1019" s="110" t="str">
        <f>[1]UCL!J133</f>
        <v>-</v>
      </c>
      <c r="AB1019" s="109">
        <f>[1]UCL!K133</f>
        <v>0</v>
      </c>
      <c r="AC1019" s="110" t="s">
        <v>0</v>
      </c>
      <c r="AD1019" s="110" t="s">
        <v>0</v>
      </c>
      <c r="AE1019" s="110" t="s">
        <v>0</v>
      </c>
      <c r="AF1019" s="110">
        <f t="shared" si="69"/>
        <v>0</v>
      </c>
      <c r="AG1019" s="92"/>
      <c r="AH1019" s="111">
        <f>[1]UCL!L133</f>
        <v>35000</v>
      </c>
      <c r="AI1019" s="156">
        <v>0</v>
      </c>
      <c r="AJ1019" s="156">
        <v>0</v>
      </c>
      <c r="AK1019" s="111">
        <f>SUM(Tableau8[[#This Row],[Terrain
(a)]:[Construction
(b)]])</f>
        <v>0</v>
      </c>
      <c r="AL1019" s="95"/>
      <c r="AM1019" s="157" t="str">
        <f>[1]UCL!M133</f>
        <v>-</v>
      </c>
      <c r="AN1019" s="311" t="str">
        <f>[1]UCL!P133</f>
        <v>A vendre</v>
      </c>
      <c r="AO1019" s="210">
        <f>[1]UCL!Q133</f>
        <v>43378</v>
      </c>
      <c r="AP1019" s="316" t="s">
        <v>0</v>
      </c>
      <c r="AQ1019" s="212" t="str">
        <f>[1]UCL!R133</f>
        <v>EJ prévisionnelle: aujourd'hui  + 15 mois !</v>
      </c>
      <c r="AR1019" s="100"/>
      <c r="AS1019" s="101"/>
      <c r="AT1019" s="102"/>
      <c r="AU1019" s="103"/>
      <c r="AV1019" s="104"/>
      <c r="AW1019" s="105"/>
      <c r="AX1019" s="106"/>
      <c r="AY1019" s="106"/>
      <c r="AZ1019" s="106"/>
      <c r="BA1019" s="106"/>
      <c r="BB1019" s="103"/>
      <c r="BC1019" s="106"/>
      <c r="BD1019" s="106"/>
      <c r="BE1019" s="106"/>
      <c r="BF1019" s="106"/>
      <c r="BG1019" s="106"/>
      <c r="BH1019" s="106"/>
      <c r="BI1019" s="106"/>
    </row>
    <row r="1020" spans="1:61" ht="13.5" hidden="1" thickBot="1" x14ac:dyDescent="0.25">
      <c r="A1020" s="82"/>
      <c r="B1020" s="83"/>
      <c r="C1020" s="308" t="str">
        <f t="shared" si="74"/>
        <v>Le Crêt-du-Locle</v>
      </c>
      <c r="D1020" s="308" t="str">
        <f t="shared" si="74"/>
        <v>Le Crêt-du-Locle</v>
      </c>
      <c r="E1020" s="206" t="str">
        <f t="shared" si="74"/>
        <v>L'épure</v>
      </c>
      <c r="F1020" s="85" t="str">
        <f>[1]UCL!A134</f>
        <v>0184-30</v>
      </c>
      <c r="G1020" s="86" t="str">
        <f t="shared" si="73"/>
        <v>-</v>
      </c>
      <c r="H1020" s="153" t="str">
        <f>[1]UCL!C134</f>
        <v>Place de parc intérieure simple</v>
      </c>
      <c r="I1020" s="157" t="str">
        <f>[1]UCL!D134</f>
        <v>Sous-sol</v>
      </c>
      <c r="J1020" s="113">
        <f>[1]UCL!E134</f>
        <v>26</v>
      </c>
      <c r="K1020" s="154" t="s">
        <v>0</v>
      </c>
      <c r="L1020" s="88"/>
      <c r="M1020" s="314" t="s">
        <v>0</v>
      </c>
      <c r="N1020" s="315" t="s">
        <v>0</v>
      </c>
      <c r="O1020" s="315" t="s">
        <v>0</v>
      </c>
      <c r="P1020" s="315" t="s">
        <v>0</v>
      </c>
      <c r="Q1020" s="110" t="s">
        <v>0</v>
      </c>
      <c r="R1020" s="108">
        <f>SUM(Tableau8[[#This Row],[Indicative
     /PPE]:[Autre]])</f>
        <v>0</v>
      </c>
      <c r="S1020" s="110" t="s">
        <v>0</v>
      </c>
      <c r="T1020" s="110" t="s">
        <v>0</v>
      </c>
      <c r="U1020" s="110" t="s">
        <v>0</v>
      </c>
      <c r="V1020" s="110" t="s">
        <v>0</v>
      </c>
      <c r="W1020" s="110" t="s">
        <v>0</v>
      </c>
      <c r="X1020" s="109">
        <f t="shared" si="68"/>
        <v>0</v>
      </c>
      <c r="Y1020" s="165" t="str">
        <f>[1]UCL!H134</f>
        <v>-</v>
      </c>
      <c r="Z1020" s="163" t="str">
        <f>[1]UCL!I134</f>
        <v>-</v>
      </c>
      <c r="AA1020" s="163" t="str">
        <f>[1]UCL!J134</f>
        <v>-</v>
      </c>
      <c r="AB1020" s="166">
        <f>[1]UCL!K134</f>
        <v>0</v>
      </c>
      <c r="AC1020" s="110" t="s">
        <v>0</v>
      </c>
      <c r="AD1020" s="110" t="s">
        <v>0</v>
      </c>
      <c r="AE1020" s="110" t="s">
        <v>0</v>
      </c>
      <c r="AF1020" s="110">
        <f t="shared" si="69"/>
        <v>0</v>
      </c>
      <c r="AG1020" s="92"/>
      <c r="AH1020" s="111">
        <f>[1]UCL!L134</f>
        <v>35000</v>
      </c>
      <c r="AI1020" s="156">
        <v>0</v>
      </c>
      <c r="AJ1020" s="156">
        <v>0</v>
      </c>
      <c r="AK1020" s="111">
        <f>SUM(Tableau8[[#This Row],[Terrain
(a)]:[Construction
(b)]])</f>
        <v>0</v>
      </c>
      <c r="AL1020" s="95"/>
      <c r="AM1020" s="157" t="str">
        <f>[1]UCL!M134</f>
        <v>-</v>
      </c>
      <c r="AN1020" s="311" t="str">
        <f>[1]UCL!P134</f>
        <v>A vendre</v>
      </c>
      <c r="AO1020" s="210">
        <f>[1]UCL!Q134</f>
        <v>43378</v>
      </c>
      <c r="AP1020" s="316" t="s">
        <v>0</v>
      </c>
      <c r="AQ1020" s="212" t="str">
        <f>[1]UCL!R134</f>
        <v>EJ prévisionnelle: aujourd'hui  + 15 mois !</v>
      </c>
      <c r="AR1020" s="317"/>
      <c r="AS1020" s="318"/>
      <c r="AT1020" s="132"/>
      <c r="AU1020" s="132"/>
      <c r="AV1020" s="133"/>
      <c r="AW1020" s="116"/>
      <c r="AX1020" s="134"/>
      <c r="AY1020" s="134"/>
      <c r="AZ1020" s="134"/>
      <c r="BA1020" s="134"/>
      <c r="BB1020" s="132"/>
      <c r="BC1020" s="134"/>
      <c r="BD1020" s="134"/>
      <c r="BE1020" s="134"/>
      <c r="BF1020" s="134"/>
      <c r="BG1020" s="134"/>
      <c r="BH1020" s="134"/>
      <c r="BI1020" s="134"/>
    </row>
    <row r="1021" spans="1:61" ht="13.5" thickBot="1" x14ac:dyDescent="0.25">
      <c r="A1021" s="82"/>
      <c r="B1021" s="83"/>
      <c r="C1021" s="187" t="str">
        <f>[1]Brd!D41</f>
        <v>Chemin des Brandards</v>
      </c>
      <c r="D1021" s="187" t="str">
        <f>[1]Brd!AH44</f>
        <v>Neuchâtel</v>
      </c>
      <c r="E1021" s="187" t="str">
        <f>[1]Brd!AH42</f>
        <v>Les Brandards</v>
      </c>
      <c r="F1021" s="187" t="str">
        <f>[1]Brd!A41</f>
        <v>0191-01</v>
      </c>
      <c r="G1021" s="188" t="str">
        <f>[1]Brd!B41</f>
        <v>-</v>
      </c>
      <c r="H1021" s="187" t="str">
        <f>[1]Brd!C41</f>
        <v>Villa individuelle Sud</v>
      </c>
      <c r="I1021" s="177">
        <v>2</v>
      </c>
      <c r="J1021" s="177" t="s">
        <v>0</v>
      </c>
      <c r="K1021" s="300">
        <f>[1]Brd!E41</f>
        <v>5.5</v>
      </c>
      <c r="L1021" s="88"/>
      <c r="M1021" s="298" t="s">
        <v>0</v>
      </c>
      <c r="N1021" s="196" t="s">
        <v>0</v>
      </c>
      <c r="O1021" s="196" t="s">
        <v>0</v>
      </c>
      <c r="P1021" s="196" t="s">
        <v>0</v>
      </c>
      <c r="Q1021" s="196" t="s">
        <v>0</v>
      </c>
      <c r="R1021" s="197">
        <f>SUM(Tableau8[[#This Row],[Indicative
     /PPE]:[Autre]])</f>
        <v>0</v>
      </c>
      <c r="S1021" s="196">
        <v>0</v>
      </c>
      <c r="T1021" s="196">
        <v>0</v>
      </c>
      <c r="U1021" s="196">
        <v>0</v>
      </c>
      <c r="V1021" s="196">
        <v>0</v>
      </c>
      <c r="W1021" s="196">
        <v>0</v>
      </c>
      <c r="X1021" s="198">
        <f t="shared" si="68"/>
        <v>0</v>
      </c>
      <c r="Y1021" s="89" t="s">
        <v>0</v>
      </c>
      <c r="Z1021" s="89" t="s">
        <v>0</v>
      </c>
      <c r="AA1021" s="89" t="s">
        <v>0</v>
      </c>
      <c r="AB1021" s="91" t="s">
        <v>0</v>
      </c>
      <c r="AC1021" s="196">
        <v>0</v>
      </c>
      <c r="AD1021" s="196">
        <f>[1]SlC!K94</f>
        <v>0</v>
      </c>
      <c r="AE1021" s="196">
        <v>0</v>
      </c>
      <c r="AF1021" s="199">
        <f t="shared" si="69"/>
        <v>0</v>
      </c>
      <c r="AG1021" s="92"/>
      <c r="AH1021" s="301">
        <v>0</v>
      </c>
      <c r="AI1021" s="200">
        <v>0</v>
      </c>
      <c r="AJ1021" s="200"/>
      <c r="AK1021" s="302">
        <v>1350000</v>
      </c>
      <c r="AL1021" s="95"/>
      <c r="AM1021" s="303" t="str">
        <f>[1]Brd!S41</f>
        <v>-</v>
      </c>
      <c r="AN1021" s="188" t="str">
        <f>[1]Brd!U41</f>
        <v>A vendre</v>
      </c>
      <c r="AO1021" s="203">
        <f>[1]Brd!V41</f>
        <v>43378</v>
      </c>
      <c r="AP1021" s="204" t="s">
        <v>0</v>
      </c>
      <c r="AQ1021" s="205" t="str">
        <f>[1]Brd!W41</f>
        <v>EJ prévisionnelle: aujourd'hui  + 15 mois !</v>
      </c>
      <c r="AR1021" s="100"/>
      <c r="AS1021" s="101" t="str">
        <f>Tableau8[[#This Row],[Adresse]]</f>
        <v>Chemin des Brandards</v>
      </c>
      <c r="AT1021" s="102"/>
      <c r="AU1021" s="103"/>
      <c r="AV1021" s="104"/>
      <c r="AW1021" s="105"/>
      <c r="AX1021" s="106"/>
      <c r="AY1021" s="106"/>
      <c r="AZ1021" s="106"/>
      <c r="BA1021" s="106"/>
      <c r="BB1021" s="103"/>
      <c r="BC1021" s="106"/>
      <c r="BD1021" s="106"/>
      <c r="BE1021" s="106"/>
      <c r="BF1021" s="106"/>
      <c r="BG1021" s="106"/>
      <c r="BH1021" s="106"/>
      <c r="BI1021" s="106"/>
    </row>
    <row r="1022" spans="1:61" ht="13.5" thickBot="1" x14ac:dyDescent="0.25">
      <c r="A1022" s="82"/>
      <c r="B1022" s="83"/>
      <c r="C1022" s="206" t="str">
        <f>[1]Brd!D42</f>
        <v>Chemin des Brandards</v>
      </c>
      <c r="D1022" s="206" t="str">
        <f>D1021</f>
        <v>Neuchâtel</v>
      </c>
      <c r="E1022" s="206" t="str">
        <f>E1021</f>
        <v>Les Brandards</v>
      </c>
      <c r="F1022" s="85" t="str">
        <f>[1]Brd!A42</f>
        <v>0191-02</v>
      </c>
      <c r="G1022" s="86" t="str">
        <f>[1]Brd!B42</f>
        <v>-</v>
      </c>
      <c r="H1022" s="85" t="str">
        <f>[1]Brd!C42</f>
        <v>Villa individuelle Centre</v>
      </c>
      <c r="I1022" s="113">
        <v>2</v>
      </c>
      <c r="J1022" s="113" t="s">
        <v>0</v>
      </c>
      <c r="K1022" s="304">
        <f>[1]Brd!E42</f>
        <v>5.5</v>
      </c>
      <c r="L1022" s="88"/>
      <c r="M1022" s="299" t="s">
        <v>0</v>
      </c>
      <c r="N1022" s="208" t="s">
        <v>0</v>
      </c>
      <c r="O1022" s="208" t="s">
        <v>0</v>
      </c>
      <c r="P1022" s="208" t="s">
        <v>0</v>
      </c>
      <c r="Q1022" s="89" t="s">
        <v>0</v>
      </c>
      <c r="R1022" s="90">
        <f>SUM(Tableau8[[#This Row],[Indicative
     /PPE]:[Autre]])</f>
        <v>0</v>
      </c>
      <c r="S1022" s="89">
        <v>0</v>
      </c>
      <c r="T1022" s="89">
        <v>0</v>
      </c>
      <c r="U1022" s="89">
        <v>0</v>
      </c>
      <c r="V1022" s="89">
        <v>0</v>
      </c>
      <c r="W1022" s="89">
        <v>0</v>
      </c>
      <c r="X1022" s="91">
        <f t="shared" si="68"/>
        <v>0</v>
      </c>
      <c r="Y1022" s="89" t="s">
        <v>0</v>
      </c>
      <c r="Z1022" s="89" t="s">
        <v>0</v>
      </c>
      <c r="AA1022" s="89" t="s">
        <v>0</v>
      </c>
      <c r="AB1022" s="91" t="s">
        <v>0</v>
      </c>
      <c r="AC1022" s="89">
        <v>0</v>
      </c>
      <c r="AD1022" s="89">
        <f>[1]SlC!K95</f>
        <v>0</v>
      </c>
      <c r="AE1022" s="89">
        <v>0</v>
      </c>
      <c r="AF1022" s="89">
        <f t="shared" si="69"/>
        <v>0</v>
      </c>
      <c r="AG1022" s="92"/>
      <c r="AH1022" s="305">
        <v>0</v>
      </c>
      <c r="AI1022" s="209">
        <v>0</v>
      </c>
      <c r="AJ1022" s="209"/>
      <c r="AK1022" s="306">
        <v>1330000</v>
      </c>
      <c r="AL1022" s="95"/>
      <c r="AM1022" s="307" t="str">
        <f>[1]Brd!S42</f>
        <v>-</v>
      </c>
      <c r="AN1022" s="246" t="str">
        <f>[1]Brd!U42</f>
        <v>A vendre</v>
      </c>
      <c r="AO1022" s="210">
        <f>[1]Brd!V42</f>
        <v>43378</v>
      </c>
      <c r="AP1022" s="211" t="s">
        <v>0</v>
      </c>
      <c r="AQ1022" s="212" t="str">
        <f>[1]Brd!W42</f>
        <v>EJ prévisionnelle: aujourd'hui  + 15 mois !</v>
      </c>
      <c r="AR1022" s="100"/>
      <c r="AS1022" s="101"/>
      <c r="AT1022" s="102"/>
      <c r="AU1022" s="103"/>
      <c r="AV1022" s="104"/>
      <c r="AW1022" s="105"/>
      <c r="AX1022" s="106"/>
      <c r="AY1022" s="106"/>
      <c r="AZ1022" s="106"/>
      <c r="BA1022" s="106"/>
      <c r="BB1022" s="103"/>
      <c r="BC1022" s="106"/>
      <c r="BD1022" s="106"/>
      <c r="BE1022" s="106"/>
      <c r="BF1022" s="106"/>
      <c r="BG1022" s="106"/>
      <c r="BH1022" s="106"/>
      <c r="BI1022" s="106"/>
    </row>
    <row r="1023" spans="1:61" ht="13.5" thickBot="1" x14ac:dyDescent="0.25">
      <c r="A1023" s="82"/>
      <c r="B1023" s="83"/>
      <c r="C1023" s="117" t="str">
        <f>[1]Brd!D43</f>
        <v>Chemin des Brandards</v>
      </c>
      <c r="D1023" s="117" t="str">
        <f>D1022</f>
        <v>Neuchâtel</v>
      </c>
      <c r="E1023" s="117" t="str">
        <f>E1022</f>
        <v>Les Brandards</v>
      </c>
      <c r="F1023" s="117" t="str">
        <f>[1]Brd!A43</f>
        <v>0191-03</v>
      </c>
      <c r="G1023" s="118" t="str">
        <f>[1]Brd!B43</f>
        <v>-</v>
      </c>
      <c r="H1023" s="117" t="str">
        <f>[1]Brd!C43</f>
        <v>Villa individuelle Nord</v>
      </c>
      <c r="I1023" s="134">
        <v>2</v>
      </c>
      <c r="J1023" s="134" t="s">
        <v>0</v>
      </c>
      <c r="K1023" s="217">
        <f>[1]Brd!E43</f>
        <v>5.5</v>
      </c>
      <c r="L1023" s="88"/>
      <c r="M1023" s="144" t="s">
        <v>0</v>
      </c>
      <c r="N1023" s="120" t="s">
        <v>0</v>
      </c>
      <c r="O1023" s="120" t="s">
        <v>0</v>
      </c>
      <c r="P1023" s="120" t="s">
        <v>0</v>
      </c>
      <c r="Q1023" s="120" t="s">
        <v>0</v>
      </c>
      <c r="R1023" s="121">
        <f>SUM(Tableau8[[#This Row],[Indicative
     /PPE]:[Autre]])</f>
        <v>0</v>
      </c>
      <c r="S1023" s="120">
        <v>0</v>
      </c>
      <c r="T1023" s="120">
        <v>0</v>
      </c>
      <c r="U1023" s="120">
        <v>0</v>
      </c>
      <c r="V1023" s="120">
        <v>0</v>
      </c>
      <c r="W1023" s="120">
        <v>0</v>
      </c>
      <c r="X1023" s="122">
        <f t="shared" si="68"/>
        <v>0</v>
      </c>
      <c r="Y1023" s="123" t="s">
        <v>0</v>
      </c>
      <c r="Z1023" s="120" t="s">
        <v>0</v>
      </c>
      <c r="AA1023" s="120" t="s">
        <v>0</v>
      </c>
      <c r="AB1023" s="122" t="s">
        <v>0</v>
      </c>
      <c r="AC1023" s="120">
        <v>0</v>
      </c>
      <c r="AD1023" s="120">
        <f>[1]SlC!K96</f>
        <v>0</v>
      </c>
      <c r="AE1023" s="120">
        <v>0</v>
      </c>
      <c r="AF1023" s="120">
        <f t="shared" si="69"/>
        <v>0</v>
      </c>
      <c r="AG1023" s="92"/>
      <c r="AH1023" s="319">
        <v>0</v>
      </c>
      <c r="AI1023" s="141">
        <v>0</v>
      </c>
      <c r="AJ1023" s="141"/>
      <c r="AK1023" s="320">
        <v>1360000</v>
      </c>
      <c r="AL1023" s="95"/>
      <c r="AM1023" s="321" t="str">
        <f>[1]Brd!S43</f>
        <v>-</v>
      </c>
      <c r="AN1023" s="118" t="str">
        <f>[1]Brd!U43</f>
        <v>A vendre</v>
      </c>
      <c r="AO1023" s="128">
        <f>[1]Brd!V43</f>
        <v>43378</v>
      </c>
      <c r="AP1023" s="129" t="s">
        <v>0</v>
      </c>
      <c r="AQ1023" s="219" t="str">
        <f>[1]Brd!W43</f>
        <v>EJ prévisionnelle: aujourd'hui  + 15 mois !</v>
      </c>
      <c r="AR1023" s="317"/>
      <c r="AS1023" s="318"/>
      <c r="AT1023" s="132"/>
      <c r="AU1023" s="132"/>
      <c r="AV1023" s="133"/>
      <c r="AW1023" s="116"/>
      <c r="AX1023" s="134"/>
      <c r="AY1023" s="134"/>
      <c r="AZ1023" s="134"/>
      <c r="BA1023" s="134"/>
      <c r="BB1023" s="132"/>
      <c r="BC1023" s="134"/>
      <c r="BD1023" s="134"/>
      <c r="BE1023" s="134"/>
      <c r="BF1023" s="134"/>
      <c r="BG1023" s="134"/>
      <c r="BH1023" s="134"/>
      <c r="BI1023" s="134"/>
    </row>
    <row r="1024" spans="1:61" ht="13.5" hidden="1" thickBot="1" x14ac:dyDescent="0.25">
      <c r="A1024" s="82"/>
      <c r="B1024" s="83"/>
      <c r="C1024" s="153" t="s">
        <v>1858</v>
      </c>
      <c r="D1024" s="153" t="s">
        <v>71</v>
      </c>
      <c r="E1024" s="85" t="s">
        <v>1859</v>
      </c>
      <c r="F1024" s="85" t="s">
        <v>1860</v>
      </c>
      <c r="G1024" s="86" t="s">
        <v>1861</v>
      </c>
      <c r="H1024" s="153" t="s">
        <v>78</v>
      </c>
      <c r="I1024" s="157" t="s">
        <v>86</v>
      </c>
      <c r="J1024" s="157" t="s">
        <v>323</v>
      </c>
      <c r="K1024" s="273">
        <v>3.5</v>
      </c>
      <c r="L1024" s="322"/>
      <c r="M1024" s="314">
        <v>79.900000000000006</v>
      </c>
      <c r="N1024" s="110">
        <v>9.1999999999999993</v>
      </c>
      <c r="O1024" s="110">
        <v>55.1</v>
      </c>
      <c r="P1024" s="110">
        <v>4.3</v>
      </c>
      <c r="Q1024" s="110">
        <v>0</v>
      </c>
      <c r="R1024" s="108">
        <v>148.50000000000003</v>
      </c>
      <c r="S1024" s="110" t="s">
        <v>0</v>
      </c>
      <c r="T1024" s="110" t="s">
        <v>0</v>
      </c>
      <c r="U1024" s="110" t="s">
        <v>0</v>
      </c>
      <c r="V1024" s="110" t="s">
        <v>0</v>
      </c>
      <c r="W1024" s="110" t="s">
        <v>0</v>
      </c>
      <c r="X1024" s="109">
        <v>0</v>
      </c>
      <c r="Y1024" s="110" t="s">
        <v>0</v>
      </c>
      <c r="Z1024" s="110" t="s">
        <v>0</v>
      </c>
      <c r="AA1024" s="110" t="s">
        <v>0</v>
      </c>
      <c r="AB1024" s="109" t="s">
        <v>0</v>
      </c>
      <c r="AC1024" s="110" t="s">
        <v>0</v>
      </c>
      <c r="AD1024" s="110" t="s">
        <v>0</v>
      </c>
      <c r="AE1024" s="110" t="s">
        <v>0</v>
      </c>
      <c r="AF1024" s="110">
        <v>0</v>
      </c>
      <c r="AG1024" s="323"/>
      <c r="AH1024" s="324">
        <v>335000</v>
      </c>
      <c r="AI1024" s="111">
        <v>0</v>
      </c>
      <c r="AJ1024" s="111">
        <v>0</v>
      </c>
      <c r="AK1024" s="325">
        <v>0</v>
      </c>
      <c r="AL1024" s="326"/>
      <c r="AM1024" s="327" t="s">
        <v>1862</v>
      </c>
      <c r="AN1024" s="147" t="s">
        <v>82</v>
      </c>
      <c r="AO1024" s="97">
        <v>42804</v>
      </c>
      <c r="AP1024" s="158" t="s">
        <v>0</v>
      </c>
      <c r="AQ1024" s="99" t="s">
        <v>0</v>
      </c>
      <c r="AR1024" s="100"/>
      <c r="AS1024" s="101" t="s">
        <v>1858</v>
      </c>
      <c r="AT1024" s="102">
        <v>42415</v>
      </c>
      <c r="AU1024" s="102">
        <v>42825</v>
      </c>
      <c r="AV1024" s="112">
        <f>Tableau8[[#This Row],[Fin]]-Tableau8[[#This Row],[Début]]</f>
        <v>410</v>
      </c>
      <c r="AW1024" s="84" t="s">
        <v>1863</v>
      </c>
      <c r="AX1024" s="113" t="s">
        <v>1864</v>
      </c>
      <c r="AY1024" s="113" t="s">
        <v>1865</v>
      </c>
      <c r="AZ1024" s="113" t="s">
        <v>129</v>
      </c>
      <c r="BA1024" s="113" t="s">
        <v>1866</v>
      </c>
      <c r="BB1024" s="102">
        <v>42826</v>
      </c>
      <c r="BC1024" s="113" t="s">
        <v>566</v>
      </c>
      <c r="BD1024" s="113" t="s">
        <v>1867</v>
      </c>
      <c r="BE1024" s="113" t="s">
        <v>1468</v>
      </c>
      <c r="BF1024" s="113" t="s">
        <v>1868</v>
      </c>
      <c r="BG1024" s="113"/>
      <c r="BH1024" s="113" t="s">
        <v>1869</v>
      </c>
      <c r="BI1024" s="113" t="s">
        <v>1870</v>
      </c>
    </row>
    <row r="1025" spans="1:61" ht="13.5" hidden="1" thickBot="1" x14ac:dyDescent="0.25">
      <c r="A1025" s="82"/>
      <c r="B1025" s="83"/>
      <c r="C1025" s="153" t="s">
        <v>1858</v>
      </c>
      <c r="D1025" s="153" t="s">
        <v>71</v>
      </c>
      <c r="E1025" s="85" t="s">
        <v>1859</v>
      </c>
      <c r="F1025" s="85" t="s">
        <v>1871</v>
      </c>
      <c r="G1025" s="86" t="s">
        <v>1872</v>
      </c>
      <c r="H1025" s="153" t="s">
        <v>78</v>
      </c>
      <c r="I1025" s="157" t="s">
        <v>86</v>
      </c>
      <c r="J1025" s="157" t="s">
        <v>297</v>
      </c>
      <c r="K1025" s="273">
        <v>3.5</v>
      </c>
      <c r="L1025" s="322"/>
      <c r="M1025" s="314">
        <v>77.8</v>
      </c>
      <c r="N1025" s="110">
        <v>13.6</v>
      </c>
      <c r="O1025" s="110">
        <v>50.8</v>
      </c>
      <c r="P1025" s="110">
        <v>4.3</v>
      </c>
      <c r="Q1025" s="110">
        <v>0</v>
      </c>
      <c r="R1025" s="108">
        <v>146.5</v>
      </c>
      <c r="S1025" s="110" t="s">
        <v>0</v>
      </c>
      <c r="T1025" s="110" t="s">
        <v>0</v>
      </c>
      <c r="U1025" s="110" t="s">
        <v>0</v>
      </c>
      <c r="V1025" s="110" t="s">
        <v>0</v>
      </c>
      <c r="W1025" s="110" t="s">
        <v>0</v>
      </c>
      <c r="X1025" s="109">
        <v>0</v>
      </c>
      <c r="Y1025" s="110" t="s">
        <v>0</v>
      </c>
      <c r="Z1025" s="110" t="s">
        <v>0</v>
      </c>
      <c r="AA1025" s="110" t="s">
        <v>0</v>
      </c>
      <c r="AB1025" s="109" t="s">
        <v>0</v>
      </c>
      <c r="AC1025" s="110" t="s">
        <v>0</v>
      </c>
      <c r="AD1025" s="110" t="s">
        <v>0</v>
      </c>
      <c r="AE1025" s="110" t="s">
        <v>0</v>
      </c>
      <c r="AF1025" s="110">
        <v>0</v>
      </c>
      <c r="AG1025" s="323"/>
      <c r="AH1025" s="324">
        <v>335000</v>
      </c>
      <c r="AI1025" s="111">
        <v>0</v>
      </c>
      <c r="AJ1025" s="111">
        <v>0</v>
      </c>
      <c r="AK1025" s="325">
        <v>0</v>
      </c>
      <c r="AL1025" s="326"/>
      <c r="AM1025" s="327" t="s">
        <v>1873</v>
      </c>
      <c r="AN1025" s="147" t="s">
        <v>82</v>
      </c>
      <c r="AO1025" s="97">
        <v>42719</v>
      </c>
      <c r="AP1025" s="158" t="s">
        <v>0</v>
      </c>
      <c r="AQ1025" s="99" t="s">
        <v>0</v>
      </c>
      <c r="AR1025" s="100"/>
      <c r="AS1025" s="101"/>
      <c r="AT1025" s="102"/>
      <c r="AU1025" s="103"/>
      <c r="AV1025" s="104"/>
      <c r="AW1025" s="105"/>
      <c r="AX1025" s="106"/>
      <c r="AY1025" s="106"/>
      <c r="AZ1025" s="106"/>
      <c r="BA1025" s="106"/>
      <c r="BB1025" s="103"/>
      <c r="BC1025" s="106"/>
      <c r="BD1025" s="106"/>
      <c r="BE1025" s="106"/>
      <c r="BF1025" s="106"/>
      <c r="BG1025" s="106"/>
      <c r="BH1025" s="106"/>
      <c r="BI1025" s="106"/>
    </row>
    <row r="1026" spans="1:61" ht="13.5" hidden="1" thickBot="1" x14ac:dyDescent="0.25">
      <c r="A1026" s="82"/>
      <c r="B1026" s="83"/>
      <c r="C1026" s="153" t="s">
        <v>1858</v>
      </c>
      <c r="D1026" s="153" t="s">
        <v>71</v>
      </c>
      <c r="E1026" s="85" t="s">
        <v>1859</v>
      </c>
      <c r="F1026" s="85" t="s">
        <v>1874</v>
      </c>
      <c r="G1026" s="86" t="s">
        <v>1875</v>
      </c>
      <c r="H1026" s="153" t="s">
        <v>78</v>
      </c>
      <c r="I1026" s="157" t="s">
        <v>142</v>
      </c>
      <c r="J1026" s="157" t="s">
        <v>323</v>
      </c>
      <c r="K1026" s="273">
        <v>3.5</v>
      </c>
      <c r="L1026" s="322"/>
      <c r="M1026" s="314">
        <v>80</v>
      </c>
      <c r="N1026" s="110">
        <v>9.3000000000000007</v>
      </c>
      <c r="O1026" s="110">
        <v>0</v>
      </c>
      <c r="P1026" s="110">
        <v>4.3</v>
      </c>
      <c r="Q1026" s="110">
        <v>0</v>
      </c>
      <c r="R1026" s="108">
        <v>93.6</v>
      </c>
      <c r="S1026" s="110" t="s">
        <v>0</v>
      </c>
      <c r="T1026" s="110" t="s">
        <v>0</v>
      </c>
      <c r="U1026" s="110" t="s">
        <v>0</v>
      </c>
      <c r="V1026" s="110" t="s">
        <v>0</v>
      </c>
      <c r="W1026" s="110" t="s">
        <v>0</v>
      </c>
      <c r="X1026" s="109">
        <v>0</v>
      </c>
      <c r="Y1026" s="110" t="s">
        <v>0</v>
      </c>
      <c r="Z1026" s="110" t="s">
        <v>0</v>
      </c>
      <c r="AA1026" s="110" t="s">
        <v>0</v>
      </c>
      <c r="AB1026" s="109" t="s">
        <v>0</v>
      </c>
      <c r="AC1026" s="110" t="s">
        <v>0</v>
      </c>
      <c r="AD1026" s="110" t="s">
        <v>0</v>
      </c>
      <c r="AE1026" s="110" t="s">
        <v>0</v>
      </c>
      <c r="AF1026" s="110">
        <v>0</v>
      </c>
      <c r="AG1026" s="323"/>
      <c r="AH1026" s="324">
        <v>335000</v>
      </c>
      <c r="AI1026" s="111">
        <v>0</v>
      </c>
      <c r="AJ1026" s="111">
        <v>0</v>
      </c>
      <c r="AK1026" s="325">
        <v>0</v>
      </c>
      <c r="AL1026" s="326"/>
      <c r="AM1026" s="327" t="s">
        <v>1876</v>
      </c>
      <c r="AN1026" s="147" t="s">
        <v>82</v>
      </c>
      <c r="AO1026" s="97">
        <v>42825</v>
      </c>
      <c r="AP1026" s="158" t="s">
        <v>0</v>
      </c>
      <c r="AQ1026" s="99" t="s">
        <v>0</v>
      </c>
      <c r="AR1026" s="100"/>
      <c r="AS1026" s="101"/>
      <c r="AT1026" s="102"/>
      <c r="AU1026" s="103"/>
      <c r="AV1026" s="104"/>
      <c r="AW1026" s="105"/>
      <c r="AX1026" s="106"/>
      <c r="AY1026" s="106"/>
      <c r="AZ1026" s="106"/>
      <c r="BA1026" s="106"/>
      <c r="BB1026" s="103"/>
      <c r="BC1026" s="106"/>
      <c r="BD1026" s="106"/>
      <c r="BE1026" s="106"/>
      <c r="BF1026" s="106"/>
      <c r="BG1026" s="106"/>
      <c r="BH1026" s="106"/>
      <c r="BI1026" s="106"/>
    </row>
    <row r="1027" spans="1:61" ht="13.5" hidden="1" thickBot="1" x14ac:dyDescent="0.25">
      <c r="A1027" s="82"/>
      <c r="B1027" s="83"/>
      <c r="C1027" s="153" t="s">
        <v>1858</v>
      </c>
      <c r="D1027" s="153" t="s">
        <v>71</v>
      </c>
      <c r="E1027" s="85" t="s">
        <v>1859</v>
      </c>
      <c r="F1027" s="85" t="s">
        <v>1877</v>
      </c>
      <c r="G1027" s="86" t="s">
        <v>1878</v>
      </c>
      <c r="H1027" s="153" t="s">
        <v>78</v>
      </c>
      <c r="I1027" s="157" t="s">
        <v>142</v>
      </c>
      <c r="J1027" s="157" t="s">
        <v>297</v>
      </c>
      <c r="K1027" s="273">
        <v>4.5</v>
      </c>
      <c r="L1027" s="322"/>
      <c r="M1027" s="314">
        <v>108.7</v>
      </c>
      <c r="N1027" s="110">
        <v>12.8</v>
      </c>
      <c r="O1027" s="110">
        <v>0</v>
      </c>
      <c r="P1027" s="110">
        <v>5.8</v>
      </c>
      <c r="Q1027" s="110">
        <v>0</v>
      </c>
      <c r="R1027" s="108">
        <v>127.3</v>
      </c>
      <c r="S1027" s="110" t="s">
        <v>0</v>
      </c>
      <c r="T1027" s="110" t="s">
        <v>0</v>
      </c>
      <c r="U1027" s="110" t="s">
        <v>0</v>
      </c>
      <c r="V1027" s="110" t="s">
        <v>0</v>
      </c>
      <c r="W1027" s="110" t="s">
        <v>0</v>
      </c>
      <c r="X1027" s="109">
        <v>0</v>
      </c>
      <c r="Y1027" s="110" t="s">
        <v>0</v>
      </c>
      <c r="Z1027" s="110" t="s">
        <v>0</v>
      </c>
      <c r="AA1027" s="110" t="s">
        <v>0</v>
      </c>
      <c r="AB1027" s="109" t="s">
        <v>0</v>
      </c>
      <c r="AC1027" s="110" t="s">
        <v>0</v>
      </c>
      <c r="AD1027" s="110" t="s">
        <v>0</v>
      </c>
      <c r="AE1027" s="110" t="s">
        <v>0</v>
      </c>
      <c r="AF1027" s="110">
        <v>0</v>
      </c>
      <c r="AG1027" s="323"/>
      <c r="AH1027" s="324">
        <v>445000</v>
      </c>
      <c r="AI1027" s="111">
        <v>0</v>
      </c>
      <c r="AJ1027" s="111">
        <v>0</v>
      </c>
      <c r="AK1027" s="325">
        <v>0</v>
      </c>
      <c r="AL1027" s="326"/>
      <c r="AM1027" s="327" t="s">
        <v>1879</v>
      </c>
      <c r="AN1027" s="147" t="s">
        <v>82</v>
      </c>
      <c r="AO1027" s="97">
        <v>42825</v>
      </c>
      <c r="AP1027" s="158" t="s">
        <v>0</v>
      </c>
      <c r="AQ1027" s="99" t="s">
        <v>0</v>
      </c>
      <c r="AR1027" s="100"/>
      <c r="AS1027" s="101"/>
      <c r="AT1027" s="102"/>
      <c r="AU1027" s="103"/>
      <c r="AV1027" s="104"/>
      <c r="AW1027" s="105"/>
      <c r="AX1027" s="106"/>
      <c r="AY1027" s="106"/>
      <c r="AZ1027" s="106"/>
      <c r="BA1027" s="106"/>
      <c r="BB1027" s="103"/>
      <c r="BC1027" s="106"/>
      <c r="BD1027" s="106"/>
      <c r="BE1027" s="106"/>
      <c r="BF1027" s="106"/>
      <c r="BG1027" s="106"/>
      <c r="BH1027" s="106"/>
      <c r="BI1027" s="106"/>
    </row>
    <row r="1028" spans="1:61" ht="13.5" hidden="1" thickBot="1" x14ac:dyDescent="0.25">
      <c r="A1028" s="82"/>
      <c r="B1028" s="83"/>
      <c r="C1028" s="153" t="s">
        <v>1858</v>
      </c>
      <c r="D1028" s="153" t="s">
        <v>71</v>
      </c>
      <c r="E1028" s="85" t="s">
        <v>1859</v>
      </c>
      <c r="F1028" s="85" t="s">
        <v>1880</v>
      </c>
      <c r="G1028" s="86" t="s">
        <v>1881</v>
      </c>
      <c r="H1028" s="153" t="s">
        <v>78</v>
      </c>
      <c r="I1028" s="157" t="s">
        <v>102</v>
      </c>
      <c r="J1028" s="157" t="s">
        <v>323</v>
      </c>
      <c r="K1028" s="273">
        <v>3.5</v>
      </c>
      <c r="L1028" s="322"/>
      <c r="M1028" s="314">
        <v>80</v>
      </c>
      <c r="N1028" s="110">
        <v>9.3000000000000007</v>
      </c>
      <c r="O1028" s="110">
        <v>0</v>
      </c>
      <c r="P1028" s="110">
        <v>5.8</v>
      </c>
      <c r="Q1028" s="110">
        <v>0</v>
      </c>
      <c r="R1028" s="108">
        <v>95.1</v>
      </c>
      <c r="S1028" s="110" t="s">
        <v>0</v>
      </c>
      <c r="T1028" s="110" t="s">
        <v>0</v>
      </c>
      <c r="U1028" s="110" t="s">
        <v>0</v>
      </c>
      <c r="V1028" s="110" t="s">
        <v>0</v>
      </c>
      <c r="W1028" s="110" t="s">
        <v>0</v>
      </c>
      <c r="X1028" s="109">
        <v>0</v>
      </c>
      <c r="Y1028" s="110" t="s">
        <v>0</v>
      </c>
      <c r="Z1028" s="110" t="s">
        <v>0</v>
      </c>
      <c r="AA1028" s="110" t="s">
        <v>0</v>
      </c>
      <c r="AB1028" s="109" t="s">
        <v>0</v>
      </c>
      <c r="AC1028" s="110" t="s">
        <v>0</v>
      </c>
      <c r="AD1028" s="110" t="s">
        <v>0</v>
      </c>
      <c r="AE1028" s="110" t="s">
        <v>0</v>
      </c>
      <c r="AF1028" s="110">
        <v>0</v>
      </c>
      <c r="AG1028" s="323"/>
      <c r="AH1028" s="324">
        <v>340000</v>
      </c>
      <c r="AI1028" s="111">
        <v>0</v>
      </c>
      <c r="AJ1028" s="111">
        <v>0</v>
      </c>
      <c r="AK1028" s="325">
        <v>0</v>
      </c>
      <c r="AL1028" s="326"/>
      <c r="AM1028" s="327" t="s">
        <v>1882</v>
      </c>
      <c r="AN1028" s="147" t="s">
        <v>82</v>
      </c>
      <c r="AO1028" s="97">
        <v>42720</v>
      </c>
      <c r="AP1028" s="158" t="s">
        <v>0</v>
      </c>
      <c r="AQ1028" s="99" t="s">
        <v>0</v>
      </c>
      <c r="AR1028" s="100"/>
      <c r="AS1028" s="101"/>
      <c r="AT1028" s="102"/>
      <c r="AU1028" s="103"/>
      <c r="AV1028" s="104"/>
      <c r="AW1028" s="105"/>
      <c r="AX1028" s="106"/>
      <c r="AY1028" s="106"/>
      <c r="AZ1028" s="106"/>
      <c r="BA1028" s="106"/>
      <c r="BB1028" s="103"/>
      <c r="BC1028" s="106"/>
      <c r="BD1028" s="106"/>
      <c r="BE1028" s="106"/>
      <c r="BF1028" s="106"/>
      <c r="BG1028" s="106"/>
      <c r="BH1028" s="106"/>
      <c r="BI1028" s="106"/>
    </row>
    <row r="1029" spans="1:61" ht="13.5" hidden="1" thickBot="1" x14ac:dyDescent="0.25">
      <c r="A1029" s="82"/>
      <c r="B1029" s="83"/>
      <c r="C1029" s="153" t="s">
        <v>1858</v>
      </c>
      <c r="D1029" s="153" t="s">
        <v>71</v>
      </c>
      <c r="E1029" s="85" t="s">
        <v>1859</v>
      </c>
      <c r="F1029" s="85" t="s">
        <v>1883</v>
      </c>
      <c r="G1029" s="86" t="s">
        <v>1884</v>
      </c>
      <c r="H1029" s="153" t="s">
        <v>78</v>
      </c>
      <c r="I1029" s="157" t="s">
        <v>102</v>
      </c>
      <c r="J1029" s="157" t="s">
        <v>297</v>
      </c>
      <c r="K1029" s="273">
        <v>4.5</v>
      </c>
      <c r="L1029" s="322"/>
      <c r="M1029" s="314">
        <v>108.7</v>
      </c>
      <c r="N1029" s="110">
        <v>12.8</v>
      </c>
      <c r="O1029" s="110">
        <v>0</v>
      </c>
      <c r="P1029" s="110">
        <v>5.8</v>
      </c>
      <c r="Q1029" s="110">
        <v>0</v>
      </c>
      <c r="R1029" s="108">
        <v>127.3</v>
      </c>
      <c r="S1029" s="110" t="s">
        <v>0</v>
      </c>
      <c r="T1029" s="110" t="s">
        <v>0</v>
      </c>
      <c r="U1029" s="110" t="s">
        <v>0</v>
      </c>
      <c r="V1029" s="110" t="s">
        <v>0</v>
      </c>
      <c r="W1029" s="110" t="s">
        <v>0</v>
      </c>
      <c r="X1029" s="109">
        <v>0</v>
      </c>
      <c r="Y1029" s="110" t="s">
        <v>0</v>
      </c>
      <c r="Z1029" s="110" t="s">
        <v>0</v>
      </c>
      <c r="AA1029" s="110" t="s">
        <v>0</v>
      </c>
      <c r="AB1029" s="109" t="s">
        <v>0</v>
      </c>
      <c r="AC1029" s="110" t="s">
        <v>0</v>
      </c>
      <c r="AD1029" s="110" t="s">
        <v>0</v>
      </c>
      <c r="AE1029" s="110" t="s">
        <v>0</v>
      </c>
      <c r="AF1029" s="110">
        <v>0</v>
      </c>
      <c r="AG1029" s="323"/>
      <c r="AH1029" s="324">
        <v>450000</v>
      </c>
      <c r="AI1029" s="111">
        <v>0</v>
      </c>
      <c r="AJ1029" s="111">
        <v>0</v>
      </c>
      <c r="AK1029" s="325">
        <v>0</v>
      </c>
      <c r="AL1029" s="326"/>
      <c r="AM1029" s="327" t="s">
        <v>1885</v>
      </c>
      <c r="AN1029" s="147" t="s">
        <v>82</v>
      </c>
      <c r="AO1029" s="97">
        <v>42825</v>
      </c>
      <c r="AP1029" s="158" t="s">
        <v>0</v>
      </c>
      <c r="AQ1029" s="99" t="s">
        <v>0</v>
      </c>
      <c r="AR1029" s="100"/>
      <c r="AS1029" s="101"/>
      <c r="AT1029" s="102"/>
      <c r="AU1029" s="103"/>
      <c r="AV1029" s="104"/>
      <c r="AW1029" s="105"/>
      <c r="AX1029" s="106"/>
      <c r="AY1029" s="106"/>
      <c r="AZ1029" s="106"/>
      <c r="BA1029" s="106"/>
      <c r="BB1029" s="103"/>
      <c r="BC1029" s="106"/>
      <c r="BD1029" s="106"/>
      <c r="BE1029" s="106"/>
      <c r="BF1029" s="106"/>
      <c r="BG1029" s="106"/>
      <c r="BH1029" s="106"/>
      <c r="BI1029" s="106"/>
    </row>
    <row r="1030" spans="1:61" ht="13.5" hidden="1" thickBot="1" x14ac:dyDescent="0.25">
      <c r="A1030" s="82"/>
      <c r="B1030" s="83"/>
      <c r="C1030" s="224" t="s">
        <v>1858</v>
      </c>
      <c r="D1030" s="225" t="s">
        <v>71</v>
      </c>
      <c r="E1030" s="226" t="s">
        <v>1859</v>
      </c>
      <c r="F1030" s="226" t="s">
        <v>1886</v>
      </c>
      <c r="G1030" s="227" t="s">
        <v>1887</v>
      </c>
      <c r="H1030" s="225" t="s">
        <v>404</v>
      </c>
      <c r="I1030" s="228" t="s">
        <v>404</v>
      </c>
      <c r="J1030" s="228" t="s">
        <v>0</v>
      </c>
      <c r="K1030" s="328">
        <v>4.5</v>
      </c>
      <c r="L1030" s="322"/>
      <c r="M1030" s="275">
        <v>106</v>
      </c>
      <c r="N1030" s="231">
        <v>85.4</v>
      </c>
      <c r="O1030" s="231">
        <v>0</v>
      </c>
      <c r="P1030" s="231">
        <v>5.9</v>
      </c>
      <c r="Q1030" s="231">
        <v>0</v>
      </c>
      <c r="R1030" s="232">
        <v>197.3</v>
      </c>
      <c r="S1030" s="231" t="s">
        <v>0</v>
      </c>
      <c r="T1030" s="231" t="s">
        <v>0</v>
      </c>
      <c r="U1030" s="231" t="s">
        <v>0</v>
      </c>
      <c r="V1030" s="231" t="s">
        <v>0</v>
      </c>
      <c r="W1030" s="231" t="s">
        <v>0</v>
      </c>
      <c r="X1030" s="234">
        <v>0</v>
      </c>
      <c r="Y1030" s="231" t="s">
        <v>0</v>
      </c>
      <c r="Z1030" s="231" t="s">
        <v>0</v>
      </c>
      <c r="AA1030" s="231" t="s">
        <v>0</v>
      </c>
      <c r="AB1030" s="234" t="s">
        <v>0</v>
      </c>
      <c r="AC1030" s="231" t="s">
        <v>0</v>
      </c>
      <c r="AD1030" s="231" t="s">
        <v>0</v>
      </c>
      <c r="AE1030" s="231" t="s">
        <v>0</v>
      </c>
      <c r="AF1030" s="231">
        <v>0</v>
      </c>
      <c r="AG1030" s="323"/>
      <c r="AH1030" s="329">
        <v>530000</v>
      </c>
      <c r="AI1030" s="236">
        <v>0</v>
      </c>
      <c r="AJ1030" s="236">
        <v>0</v>
      </c>
      <c r="AK1030" s="330">
        <v>0</v>
      </c>
      <c r="AL1030" s="326"/>
      <c r="AM1030" s="331" t="s">
        <v>883</v>
      </c>
      <c r="AN1030" s="237" t="s">
        <v>82</v>
      </c>
      <c r="AO1030" s="238">
        <v>42735</v>
      </c>
      <c r="AP1030" s="239" t="s">
        <v>0</v>
      </c>
      <c r="AQ1030" s="257" t="s">
        <v>0</v>
      </c>
      <c r="AR1030" s="100"/>
      <c r="AS1030" s="240"/>
      <c r="AT1030" s="241"/>
      <c r="AU1030" s="241"/>
      <c r="AV1030" s="242"/>
      <c r="AW1030" s="243"/>
      <c r="AX1030" s="229"/>
      <c r="AY1030" s="229"/>
      <c r="AZ1030" s="229"/>
      <c r="BA1030" s="229"/>
      <c r="BB1030" s="241"/>
      <c r="BC1030" s="229"/>
      <c r="BD1030" s="229"/>
      <c r="BE1030" s="229"/>
      <c r="BF1030" s="229"/>
      <c r="BG1030" s="229"/>
      <c r="BH1030" s="229"/>
      <c r="BI1030" s="229"/>
    </row>
    <row r="1031" spans="1:61" ht="13.5" hidden="1" thickBot="1" x14ac:dyDescent="0.25">
      <c r="A1031" s="82"/>
      <c r="B1031" s="83"/>
      <c r="C1031" s="153" t="s">
        <v>1888</v>
      </c>
      <c r="D1031" s="153" t="s">
        <v>71</v>
      </c>
      <c r="E1031" s="85" t="s">
        <v>1889</v>
      </c>
      <c r="F1031" s="85" t="s">
        <v>1890</v>
      </c>
      <c r="G1031" s="86" t="s">
        <v>1891</v>
      </c>
      <c r="H1031" s="153" t="s">
        <v>218</v>
      </c>
      <c r="I1031" s="157" t="s">
        <v>219</v>
      </c>
      <c r="J1031" s="157">
        <v>1</v>
      </c>
      <c r="K1031" s="273" t="s">
        <v>0</v>
      </c>
      <c r="L1031" s="322"/>
      <c r="M1031" s="314" t="s">
        <v>0</v>
      </c>
      <c r="N1031" s="110" t="s">
        <v>0</v>
      </c>
      <c r="O1031" s="110" t="s">
        <v>0</v>
      </c>
      <c r="P1031" s="110" t="s">
        <v>0</v>
      </c>
      <c r="Q1031" s="110" t="s">
        <v>0</v>
      </c>
      <c r="R1031" s="108">
        <v>0</v>
      </c>
      <c r="S1031" s="110" t="s">
        <v>0</v>
      </c>
      <c r="T1031" s="110" t="s">
        <v>0</v>
      </c>
      <c r="U1031" s="110" t="s">
        <v>0</v>
      </c>
      <c r="V1031" s="110" t="s">
        <v>0</v>
      </c>
      <c r="W1031" s="110" t="s">
        <v>0</v>
      </c>
      <c r="X1031" s="109">
        <v>0</v>
      </c>
      <c r="Y1031" s="110" t="s">
        <v>0</v>
      </c>
      <c r="Z1031" s="110" t="s">
        <v>0</v>
      </c>
      <c r="AA1031" s="110" t="s">
        <v>0</v>
      </c>
      <c r="AB1031" s="109" t="s">
        <v>0</v>
      </c>
      <c r="AC1031" s="110" t="s">
        <v>0</v>
      </c>
      <c r="AD1031" s="110" t="s">
        <v>0</v>
      </c>
      <c r="AE1031" s="110" t="s">
        <v>0</v>
      </c>
      <c r="AF1031" s="110">
        <v>0</v>
      </c>
      <c r="AG1031" s="323"/>
      <c r="AH1031" s="324">
        <v>32000</v>
      </c>
      <c r="AI1031" s="111">
        <v>0</v>
      </c>
      <c r="AJ1031" s="111">
        <v>0</v>
      </c>
      <c r="AK1031" s="325">
        <v>0</v>
      </c>
      <c r="AL1031" s="326"/>
      <c r="AM1031" s="327" t="s">
        <v>1873</v>
      </c>
      <c r="AN1031" s="147" t="s">
        <v>82</v>
      </c>
      <c r="AO1031" s="97">
        <v>42719</v>
      </c>
      <c r="AP1031" s="158" t="s">
        <v>0</v>
      </c>
      <c r="AQ1031" s="99" t="s">
        <v>0</v>
      </c>
      <c r="AR1031" s="100"/>
      <c r="AS1031" s="101"/>
      <c r="AT1031" s="102"/>
      <c r="AU1031" s="103"/>
      <c r="AV1031" s="104"/>
      <c r="AW1031" s="105"/>
      <c r="AX1031" s="106"/>
      <c r="AY1031" s="106"/>
      <c r="AZ1031" s="106"/>
      <c r="BA1031" s="106"/>
      <c r="BB1031" s="103"/>
      <c r="BC1031" s="106"/>
      <c r="BD1031" s="106"/>
      <c r="BE1031" s="106"/>
      <c r="BF1031" s="106"/>
      <c r="BG1031" s="106"/>
      <c r="BH1031" s="106"/>
      <c r="BI1031" s="106"/>
    </row>
    <row r="1032" spans="1:61" ht="13.5" hidden="1" thickBot="1" x14ac:dyDescent="0.25">
      <c r="A1032" s="82"/>
      <c r="B1032" s="83"/>
      <c r="C1032" s="153" t="s">
        <v>1888</v>
      </c>
      <c r="D1032" s="153" t="s">
        <v>71</v>
      </c>
      <c r="E1032" s="85" t="s">
        <v>1889</v>
      </c>
      <c r="F1032" s="85" t="s">
        <v>1892</v>
      </c>
      <c r="G1032" s="86" t="s">
        <v>1893</v>
      </c>
      <c r="H1032" s="153" t="s">
        <v>218</v>
      </c>
      <c r="I1032" s="157" t="s">
        <v>219</v>
      </c>
      <c r="J1032" s="157">
        <v>2</v>
      </c>
      <c r="K1032" s="273" t="s">
        <v>0</v>
      </c>
      <c r="L1032" s="322"/>
      <c r="M1032" s="314" t="s">
        <v>0</v>
      </c>
      <c r="N1032" s="110" t="s">
        <v>0</v>
      </c>
      <c r="O1032" s="110" t="s">
        <v>0</v>
      </c>
      <c r="P1032" s="110" t="s">
        <v>0</v>
      </c>
      <c r="Q1032" s="110" t="s">
        <v>0</v>
      </c>
      <c r="R1032" s="108">
        <v>0</v>
      </c>
      <c r="S1032" s="110" t="s">
        <v>0</v>
      </c>
      <c r="T1032" s="110" t="s">
        <v>0</v>
      </c>
      <c r="U1032" s="110" t="s">
        <v>0</v>
      </c>
      <c r="V1032" s="110" t="s">
        <v>0</v>
      </c>
      <c r="W1032" s="110" t="s">
        <v>0</v>
      </c>
      <c r="X1032" s="109">
        <v>0</v>
      </c>
      <c r="Y1032" s="110" t="s">
        <v>0</v>
      </c>
      <c r="Z1032" s="110" t="s">
        <v>0</v>
      </c>
      <c r="AA1032" s="110" t="s">
        <v>0</v>
      </c>
      <c r="AB1032" s="109" t="s">
        <v>0</v>
      </c>
      <c r="AC1032" s="110" t="s">
        <v>0</v>
      </c>
      <c r="AD1032" s="110" t="s">
        <v>0</v>
      </c>
      <c r="AE1032" s="110" t="s">
        <v>0</v>
      </c>
      <c r="AF1032" s="110">
        <v>0</v>
      </c>
      <c r="AG1032" s="323"/>
      <c r="AH1032" s="324">
        <v>32000</v>
      </c>
      <c r="AI1032" s="111">
        <v>0</v>
      </c>
      <c r="AJ1032" s="111">
        <v>0</v>
      </c>
      <c r="AK1032" s="325">
        <v>0</v>
      </c>
      <c r="AL1032" s="326"/>
      <c r="AM1032" s="327" t="s">
        <v>1894</v>
      </c>
      <c r="AN1032" s="147" t="s">
        <v>82</v>
      </c>
      <c r="AO1032" s="97">
        <v>42720</v>
      </c>
      <c r="AP1032" s="158" t="s">
        <v>0</v>
      </c>
      <c r="AQ1032" s="99" t="s">
        <v>0</v>
      </c>
      <c r="AR1032" s="100"/>
      <c r="AS1032" s="101"/>
      <c r="AT1032" s="102"/>
      <c r="AU1032" s="103"/>
      <c r="AV1032" s="104"/>
      <c r="AW1032" s="105"/>
      <c r="AX1032" s="106"/>
      <c r="AY1032" s="106"/>
      <c r="AZ1032" s="106"/>
      <c r="BA1032" s="106"/>
      <c r="BB1032" s="103"/>
      <c r="BC1032" s="106"/>
      <c r="BD1032" s="106"/>
      <c r="BE1032" s="106"/>
      <c r="BF1032" s="106"/>
      <c r="BG1032" s="106"/>
      <c r="BH1032" s="106"/>
      <c r="BI1032" s="106"/>
    </row>
    <row r="1033" spans="1:61" ht="13.5" hidden="1" thickBot="1" x14ac:dyDescent="0.25">
      <c r="A1033" s="82"/>
      <c r="B1033" s="83"/>
      <c r="C1033" s="153" t="s">
        <v>1888</v>
      </c>
      <c r="D1033" s="153" t="s">
        <v>71</v>
      </c>
      <c r="E1033" s="85" t="s">
        <v>1889</v>
      </c>
      <c r="F1033" s="85" t="s">
        <v>1895</v>
      </c>
      <c r="G1033" s="86" t="s">
        <v>1896</v>
      </c>
      <c r="H1033" s="153" t="s">
        <v>630</v>
      </c>
      <c r="I1033" s="157" t="s">
        <v>219</v>
      </c>
      <c r="J1033" s="157">
        <v>3</v>
      </c>
      <c r="K1033" s="273" t="s">
        <v>0</v>
      </c>
      <c r="L1033" s="322"/>
      <c r="M1033" s="314" t="s">
        <v>0</v>
      </c>
      <c r="N1033" s="110" t="s">
        <v>0</v>
      </c>
      <c r="O1033" s="110" t="s">
        <v>0</v>
      </c>
      <c r="P1033" s="110" t="s">
        <v>0</v>
      </c>
      <c r="Q1033" s="110" t="s">
        <v>0</v>
      </c>
      <c r="R1033" s="108">
        <v>0</v>
      </c>
      <c r="S1033" s="110" t="s">
        <v>0</v>
      </c>
      <c r="T1033" s="110" t="s">
        <v>0</v>
      </c>
      <c r="U1033" s="110" t="s">
        <v>0</v>
      </c>
      <c r="V1033" s="110" t="s">
        <v>0</v>
      </c>
      <c r="W1033" s="110" t="s">
        <v>0</v>
      </c>
      <c r="X1033" s="109">
        <v>0</v>
      </c>
      <c r="Y1033" s="110" t="s">
        <v>0</v>
      </c>
      <c r="Z1033" s="110" t="s">
        <v>0</v>
      </c>
      <c r="AA1033" s="110" t="s">
        <v>0</v>
      </c>
      <c r="AB1033" s="109" t="s">
        <v>0</v>
      </c>
      <c r="AC1033" s="110" t="s">
        <v>0</v>
      </c>
      <c r="AD1033" s="110" t="s">
        <v>0</v>
      </c>
      <c r="AE1033" s="110" t="s">
        <v>0</v>
      </c>
      <c r="AF1033" s="110">
        <v>0</v>
      </c>
      <c r="AG1033" s="323"/>
      <c r="AH1033" s="324">
        <v>35000</v>
      </c>
      <c r="AI1033" s="111">
        <v>0</v>
      </c>
      <c r="AJ1033" s="111">
        <v>0</v>
      </c>
      <c r="AK1033" s="325">
        <v>0</v>
      </c>
      <c r="AL1033" s="326"/>
      <c r="AM1033" s="327" t="s">
        <v>883</v>
      </c>
      <c r="AN1033" s="147" t="s">
        <v>82</v>
      </c>
      <c r="AO1033" s="97">
        <v>42735</v>
      </c>
      <c r="AP1033" s="158" t="s">
        <v>0</v>
      </c>
      <c r="AQ1033" s="99" t="s">
        <v>0</v>
      </c>
      <c r="AR1033" s="100"/>
      <c r="AS1033" s="101"/>
      <c r="AT1033" s="102"/>
      <c r="AU1033" s="103"/>
      <c r="AV1033" s="104"/>
      <c r="AW1033" s="105"/>
      <c r="AX1033" s="106"/>
      <c r="AY1033" s="106"/>
      <c r="AZ1033" s="106"/>
      <c r="BA1033" s="106"/>
      <c r="BB1033" s="103"/>
      <c r="BC1033" s="106"/>
      <c r="BD1033" s="106"/>
      <c r="BE1033" s="106"/>
      <c r="BF1033" s="106"/>
      <c r="BG1033" s="106"/>
      <c r="BH1033" s="106"/>
      <c r="BI1033" s="106"/>
    </row>
    <row r="1034" spans="1:61" ht="13.5" hidden="1" thickBot="1" x14ac:dyDescent="0.25">
      <c r="A1034" s="82"/>
      <c r="B1034" s="83"/>
      <c r="C1034" s="153" t="s">
        <v>1888</v>
      </c>
      <c r="D1034" s="153" t="s">
        <v>71</v>
      </c>
      <c r="E1034" s="85" t="s">
        <v>1889</v>
      </c>
      <c r="F1034" s="85" t="s">
        <v>1897</v>
      </c>
      <c r="G1034" s="86" t="s">
        <v>1898</v>
      </c>
      <c r="H1034" s="153" t="s">
        <v>218</v>
      </c>
      <c r="I1034" s="157" t="s">
        <v>219</v>
      </c>
      <c r="J1034" s="157">
        <v>4</v>
      </c>
      <c r="K1034" s="273" t="s">
        <v>0</v>
      </c>
      <c r="L1034" s="322"/>
      <c r="M1034" s="314" t="s">
        <v>0</v>
      </c>
      <c r="N1034" s="110" t="s">
        <v>0</v>
      </c>
      <c r="O1034" s="110" t="s">
        <v>0</v>
      </c>
      <c r="P1034" s="110" t="s">
        <v>0</v>
      </c>
      <c r="Q1034" s="110" t="s">
        <v>0</v>
      </c>
      <c r="R1034" s="108">
        <v>0</v>
      </c>
      <c r="S1034" s="110" t="s">
        <v>0</v>
      </c>
      <c r="T1034" s="110" t="s">
        <v>0</v>
      </c>
      <c r="U1034" s="110" t="s">
        <v>0</v>
      </c>
      <c r="V1034" s="110" t="s">
        <v>0</v>
      </c>
      <c r="W1034" s="110" t="s">
        <v>0</v>
      </c>
      <c r="X1034" s="109">
        <v>0</v>
      </c>
      <c r="Y1034" s="110" t="s">
        <v>0</v>
      </c>
      <c r="Z1034" s="110" t="s">
        <v>0</v>
      </c>
      <c r="AA1034" s="110" t="s">
        <v>0</v>
      </c>
      <c r="AB1034" s="109" t="s">
        <v>0</v>
      </c>
      <c r="AC1034" s="110" t="s">
        <v>0</v>
      </c>
      <c r="AD1034" s="110" t="s">
        <v>0</v>
      </c>
      <c r="AE1034" s="110" t="s">
        <v>0</v>
      </c>
      <c r="AF1034" s="110">
        <v>0</v>
      </c>
      <c r="AG1034" s="323"/>
      <c r="AH1034" s="324">
        <v>32000</v>
      </c>
      <c r="AI1034" s="111">
        <v>0</v>
      </c>
      <c r="AJ1034" s="111">
        <v>0</v>
      </c>
      <c r="AK1034" s="325">
        <v>0</v>
      </c>
      <c r="AL1034" s="326"/>
      <c r="AM1034" s="327" t="s">
        <v>1885</v>
      </c>
      <c r="AN1034" s="147" t="s">
        <v>82</v>
      </c>
      <c r="AO1034" s="97">
        <v>42825</v>
      </c>
      <c r="AP1034" s="158" t="s">
        <v>0</v>
      </c>
      <c r="AQ1034" s="99" t="s">
        <v>0</v>
      </c>
      <c r="AR1034" s="100"/>
      <c r="AS1034" s="101"/>
      <c r="AT1034" s="102"/>
      <c r="AU1034" s="103"/>
      <c r="AV1034" s="104"/>
      <c r="AW1034" s="105"/>
      <c r="AX1034" s="106"/>
      <c r="AY1034" s="106"/>
      <c r="AZ1034" s="106"/>
      <c r="BA1034" s="106"/>
      <c r="BB1034" s="103"/>
      <c r="BC1034" s="106"/>
      <c r="BD1034" s="106"/>
      <c r="BE1034" s="106"/>
      <c r="BF1034" s="106"/>
      <c r="BG1034" s="106"/>
      <c r="BH1034" s="106"/>
      <c r="BI1034" s="106"/>
    </row>
    <row r="1035" spans="1:61" ht="13.5" hidden="1" thickBot="1" x14ac:dyDescent="0.25">
      <c r="A1035" s="82"/>
      <c r="B1035" s="83"/>
      <c r="C1035" s="153" t="s">
        <v>1888</v>
      </c>
      <c r="D1035" s="153" t="s">
        <v>71</v>
      </c>
      <c r="E1035" s="85" t="s">
        <v>1889</v>
      </c>
      <c r="F1035" s="85" t="s">
        <v>1899</v>
      </c>
      <c r="G1035" s="86" t="s">
        <v>1900</v>
      </c>
      <c r="H1035" s="153" t="s">
        <v>218</v>
      </c>
      <c r="I1035" s="157" t="s">
        <v>219</v>
      </c>
      <c r="J1035" s="157">
        <v>5</v>
      </c>
      <c r="K1035" s="273" t="s">
        <v>0</v>
      </c>
      <c r="L1035" s="322"/>
      <c r="M1035" s="314" t="s">
        <v>0</v>
      </c>
      <c r="N1035" s="110" t="s">
        <v>0</v>
      </c>
      <c r="O1035" s="110" t="s">
        <v>0</v>
      </c>
      <c r="P1035" s="110" t="s">
        <v>0</v>
      </c>
      <c r="Q1035" s="110" t="s">
        <v>0</v>
      </c>
      <c r="R1035" s="108">
        <v>0</v>
      </c>
      <c r="S1035" s="110" t="s">
        <v>0</v>
      </c>
      <c r="T1035" s="110" t="s">
        <v>0</v>
      </c>
      <c r="U1035" s="110" t="s">
        <v>0</v>
      </c>
      <c r="V1035" s="110" t="s">
        <v>0</v>
      </c>
      <c r="W1035" s="110" t="s">
        <v>0</v>
      </c>
      <c r="X1035" s="109">
        <v>0</v>
      </c>
      <c r="Y1035" s="110" t="s">
        <v>0</v>
      </c>
      <c r="Z1035" s="110" t="s">
        <v>0</v>
      </c>
      <c r="AA1035" s="110" t="s">
        <v>0</v>
      </c>
      <c r="AB1035" s="109" t="s">
        <v>0</v>
      </c>
      <c r="AC1035" s="110" t="s">
        <v>0</v>
      </c>
      <c r="AD1035" s="110" t="s">
        <v>0</v>
      </c>
      <c r="AE1035" s="110" t="s">
        <v>0</v>
      </c>
      <c r="AF1035" s="110">
        <v>0</v>
      </c>
      <c r="AG1035" s="323"/>
      <c r="AH1035" s="324">
        <v>32000</v>
      </c>
      <c r="AI1035" s="111">
        <v>0</v>
      </c>
      <c r="AJ1035" s="111">
        <v>0</v>
      </c>
      <c r="AK1035" s="325">
        <v>0</v>
      </c>
      <c r="AL1035" s="326"/>
      <c r="AM1035" s="327" t="s">
        <v>1879</v>
      </c>
      <c r="AN1035" s="147" t="s">
        <v>82</v>
      </c>
      <c r="AO1035" s="97">
        <v>42825</v>
      </c>
      <c r="AP1035" s="158" t="s">
        <v>0</v>
      </c>
      <c r="AQ1035" s="99" t="s">
        <v>0</v>
      </c>
      <c r="AR1035" s="100"/>
      <c r="AS1035" s="101"/>
      <c r="AT1035" s="102"/>
      <c r="AU1035" s="103"/>
      <c r="AV1035" s="104"/>
      <c r="AW1035" s="105"/>
      <c r="AX1035" s="106"/>
      <c r="AY1035" s="106"/>
      <c r="AZ1035" s="106"/>
      <c r="BA1035" s="106"/>
      <c r="BB1035" s="103"/>
      <c r="BC1035" s="106"/>
      <c r="BD1035" s="106"/>
      <c r="BE1035" s="106"/>
      <c r="BF1035" s="106"/>
      <c r="BG1035" s="106"/>
      <c r="BH1035" s="106"/>
      <c r="BI1035" s="106"/>
    </row>
    <row r="1036" spans="1:61" ht="13.5" hidden="1" thickBot="1" x14ac:dyDescent="0.25">
      <c r="A1036" s="82"/>
      <c r="B1036" s="83"/>
      <c r="C1036" s="153" t="s">
        <v>1888</v>
      </c>
      <c r="D1036" s="153" t="s">
        <v>71</v>
      </c>
      <c r="E1036" s="85" t="s">
        <v>1889</v>
      </c>
      <c r="F1036" s="85" t="s">
        <v>1901</v>
      </c>
      <c r="G1036" s="86" t="s">
        <v>1902</v>
      </c>
      <c r="H1036" s="153" t="s">
        <v>218</v>
      </c>
      <c r="I1036" s="157" t="s">
        <v>219</v>
      </c>
      <c r="J1036" s="157">
        <v>6</v>
      </c>
      <c r="K1036" s="273" t="s">
        <v>0</v>
      </c>
      <c r="L1036" s="322"/>
      <c r="M1036" s="314" t="s">
        <v>0</v>
      </c>
      <c r="N1036" s="110" t="s">
        <v>0</v>
      </c>
      <c r="O1036" s="110" t="s">
        <v>0</v>
      </c>
      <c r="P1036" s="110" t="s">
        <v>0</v>
      </c>
      <c r="Q1036" s="110" t="s">
        <v>0</v>
      </c>
      <c r="R1036" s="108">
        <v>0</v>
      </c>
      <c r="S1036" s="110" t="s">
        <v>0</v>
      </c>
      <c r="T1036" s="110" t="s">
        <v>0</v>
      </c>
      <c r="U1036" s="110" t="s">
        <v>0</v>
      </c>
      <c r="V1036" s="110" t="s">
        <v>0</v>
      </c>
      <c r="W1036" s="110" t="s">
        <v>0</v>
      </c>
      <c r="X1036" s="109">
        <v>0</v>
      </c>
      <c r="Y1036" s="110" t="s">
        <v>0</v>
      </c>
      <c r="Z1036" s="110" t="s">
        <v>0</v>
      </c>
      <c r="AA1036" s="110" t="s">
        <v>0</v>
      </c>
      <c r="AB1036" s="109" t="s">
        <v>0</v>
      </c>
      <c r="AC1036" s="110" t="s">
        <v>0</v>
      </c>
      <c r="AD1036" s="110" t="s">
        <v>0</v>
      </c>
      <c r="AE1036" s="110" t="s">
        <v>0</v>
      </c>
      <c r="AF1036" s="110">
        <v>0</v>
      </c>
      <c r="AG1036" s="323"/>
      <c r="AH1036" s="324">
        <v>32000</v>
      </c>
      <c r="AI1036" s="111">
        <v>0</v>
      </c>
      <c r="AJ1036" s="111">
        <v>0</v>
      </c>
      <c r="AK1036" s="325">
        <v>0</v>
      </c>
      <c r="AL1036" s="326"/>
      <c r="AM1036" s="327" t="s">
        <v>1862</v>
      </c>
      <c r="AN1036" s="147" t="s">
        <v>82</v>
      </c>
      <c r="AO1036" s="97">
        <v>42804</v>
      </c>
      <c r="AP1036" s="158" t="s">
        <v>0</v>
      </c>
      <c r="AQ1036" s="99" t="s">
        <v>0</v>
      </c>
      <c r="AR1036" s="100"/>
      <c r="AS1036" s="101"/>
      <c r="AT1036" s="102"/>
      <c r="AU1036" s="103"/>
      <c r="AV1036" s="104"/>
      <c r="AW1036" s="105"/>
      <c r="AX1036" s="106"/>
      <c r="AY1036" s="106"/>
      <c r="AZ1036" s="106"/>
      <c r="BA1036" s="106"/>
      <c r="BB1036" s="103"/>
      <c r="BC1036" s="106"/>
      <c r="BD1036" s="106"/>
      <c r="BE1036" s="106"/>
      <c r="BF1036" s="106"/>
      <c r="BG1036" s="106"/>
      <c r="BH1036" s="106"/>
      <c r="BI1036" s="106"/>
    </row>
    <row r="1037" spans="1:61" ht="13.5" hidden="1" thickBot="1" x14ac:dyDescent="0.25">
      <c r="A1037" s="82"/>
      <c r="B1037" s="83"/>
      <c r="C1037" s="153" t="s">
        <v>1888</v>
      </c>
      <c r="D1037" s="153" t="s">
        <v>71</v>
      </c>
      <c r="E1037" s="85" t="s">
        <v>1889</v>
      </c>
      <c r="F1037" s="85" t="s">
        <v>1903</v>
      </c>
      <c r="G1037" s="86" t="s">
        <v>1904</v>
      </c>
      <c r="H1037" s="153" t="s">
        <v>218</v>
      </c>
      <c r="I1037" s="157" t="s">
        <v>219</v>
      </c>
      <c r="J1037" s="157">
        <v>7</v>
      </c>
      <c r="K1037" s="273" t="s">
        <v>0</v>
      </c>
      <c r="L1037" s="322"/>
      <c r="M1037" s="314" t="s">
        <v>0</v>
      </c>
      <c r="N1037" s="110" t="s">
        <v>0</v>
      </c>
      <c r="O1037" s="110" t="s">
        <v>0</v>
      </c>
      <c r="P1037" s="110" t="s">
        <v>0</v>
      </c>
      <c r="Q1037" s="110" t="s">
        <v>0</v>
      </c>
      <c r="R1037" s="108">
        <v>0</v>
      </c>
      <c r="S1037" s="110" t="s">
        <v>0</v>
      </c>
      <c r="T1037" s="110" t="s">
        <v>0</v>
      </c>
      <c r="U1037" s="110" t="s">
        <v>0</v>
      </c>
      <c r="V1037" s="110" t="s">
        <v>0</v>
      </c>
      <c r="W1037" s="110" t="s">
        <v>0</v>
      </c>
      <c r="X1037" s="109">
        <v>0</v>
      </c>
      <c r="Y1037" s="110" t="s">
        <v>0</v>
      </c>
      <c r="Z1037" s="110" t="s">
        <v>0</v>
      </c>
      <c r="AA1037" s="110" t="s">
        <v>0</v>
      </c>
      <c r="AB1037" s="109" t="s">
        <v>0</v>
      </c>
      <c r="AC1037" s="110" t="s">
        <v>0</v>
      </c>
      <c r="AD1037" s="110" t="s">
        <v>0</v>
      </c>
      <c r="AE1037" s="110" t="s">
        <v>0</v>
      </c>
      <c r="AF1037" s="110">
        <v>0</v>
      </c>
      <c r="AG1037" s="323"/>
      <c r="AH1037" s="324">
        <v>32000</v>
      </c>
      <c r="AI1037" s="111">
        <v>0</v>
      </c>
      <c r="AJ1037" s="111">
        <v>0</v>
      </c>
      <c r="AK1037" s="325">
        <v>0</v>
      </c>
      <c r="AL1037" s="326"/>
      <c r="AM1037" s="327" t="s">
        <v>1876</v>
      </c>
      <c r="AN1037" s="147" t="s">
        <v>82</v>
      </c>
      <c r="AO1037" s="97">
        <v>42825</v>
      </c>
      <c r="AP1037" s="158" t="s">
        <v>0</v>
      </c>
      <c r="AQ1037" s="99" t="s">
        <v>0</v>
      </c>
      <c r="AR1037" s="100"/>
      <c r="AS1037" s="101"/>
      <c r="AT1037" s="102"/>
      <c r="AU1037" s="103"/>
      <c r="AV1037" s="104"/>
      <c r="AW1037" s="105"/>
      <c r="AX1037" s="106"/>
      <c r="AY1037" s="106"/>
      <c r="AZ1037" s="106"/>
      <c r="BA1037" s="106"/>
      <c r="BB1037" s="103"/>
      <c r="BC1037" s="106"/>
      <c r="BD1037" s="106"/>
      <c r="BE1037" s="106"/>
      <c r="BF1037" s="106"/>
      <c r="BG1037" s="106"/>
      <c r="BH1037" s="106"/>
      <c r="BI1037" s="106"/>
    </row>
    <row r="1038" spans="1:61" ht="13.5" hidden="1" thickBot="1" x14ac:dyDescent="0.25">
      <c r="A1038" s="82"/>
      <c r="B1038" s="83"/>
      <c r="C1038" s="153" t="s">
        <v>1888</v>
      </c>
      <c r="D1038" s="153" t="s">
        <v>71</v>
      </c>
      <c r="E1038" s="85" t="s">
        <v>1889</v>
      </c>
      <c r="F1038" s="85" t="s">
        <v>1905</v>
      </c>
      <c r="G1038" s="86" t="s">
        <v>1906</v>
      </c>
      <c r="H1038" s="153" t="s">
        <v>218</v>
      </c>
      <c r="I1038" s="157" t="s">
        <v>219</v>
      </c>
      <c r="J1038" s="157">
        <v>8</v>
      </c>
      <c r="K1038" s="273" t="s">
        <v>0</v>
      </c>
      <c r="L1038" s="322"/>
      <c r="M1038" s="314" t="s">
        <v>0</v>
      </c>
      <c r="N1038" s="110" t="s">
        <v>0</v>
      </c>
      <c r="O1038" s="110" t="s">
        <v>0</v>
      </c>
      <c r="P1038" s="110" t="s">
        <v>0</v>
      </c>
      <c r="Q1038" s="110" t="s">
        <v>0</v>
      </c>
      <c r="R1038" s="108">
        <v>0</v>
      </c>
      <c r="S1038" s="110" t="s">
        <v>0</v>
      </c>
      <c r="T1038" s="110" t="s">
        <v>0</v>
      </c>
      <c r="U1038" s="110" t="s">
        <v>0</v>
      </c>
      <c r="V1038" s="110" t="s">
        <v>0</v>
      </c>
      <c r="W1038" s="110" t="s">
        <v>0</v>
      </c>
      <c r="X1038" s="109">
        <v>0</v>
      </c>
      <c r="Y1038" s="110" t="s">
        <v>0</v>
      </c>
      <c r="Z1038" s="110" t="s">
        <v>0</v>
      </c>
      <c r="AA1038" s="110" t="s">
        <v>0</v>
      </c>
      <c r="AB1038" s="109" t="s">
        <v>0</v>
      </c>
      <c r="AC1038" s="110" t="s">
        <v>0</v>
      </c>
      <c r="AD1038" s="110" t="s">
        <v>0</v>
      </c>
      <c r="AE1038" s="110" t="s">
        <v>0</v>
      </c>
      <c r="AF1038" s="110">
        <v>0</v>
      </c>
      <c r="AG1038" s="323"/>
      <c r="AH1038" s="324" t="s">
        <v>1907</v>
      </c>
      <c r="AI1038" s="111">
        <v>0</v>
      </c>
      <c r="AJ1038" s="111">
        <v>0</v>
      </c>
      <c r="AK1038" s="325">
        <v>0</v>
      </c>
      <c r="AL1038" s="326"/>
      <c r="AM1038" s="327" t="s">
        <v>1907</v>
      </c>
      <c r="AN1038" s="147" t="s">
        <v>893</v>
      </c>
      <c r="AO1038" s="97">
        <v>42735</v>
      </c>
      <c r="AP1038" s="158" t="s">
        <v>0</v>
      </c>
      <c r="AQ1038" s="99" t="s">
        <v>0</v>
      </c>
      <c r="AR1038" s="100"/>
      <c r="AS1038" s="101"/>
      <c r="AT1038" s="102"/>
      <c r="AU1038" s="103"/>
      <c r="AV1038" s="104"/>
      <c r="AW1038" s="105"/>
      <c r="AX1038" s="106"/>
      <c r="AY1038" s="106"/>
      <c r="AZ1038" s="106"/>
      <c r="BA1038" s="106"/>
      <c r="BB1038" s="103"/>
      <c r="BC1038" s="106"/>
      <c r="BD1038" s="106"/>
      <c r="BE1038" s="106"/>
      <c r="BF1038" s="106"/>
      <c r="BG1038" s="106"/>
      <c r="BH1038" s="106"/>
      <c r="BI1038" s="106"/>
    </row>
    <row r="1039" spans="1:61" ht="13.5" hidden="1" thickBot="1" x14ac:dyDescent="0.25">
      <c r="A1039" s="82"/>
      <c r="B1039" s="83"/>
      <c r="C1039" s="153" t="s">
        <v>1888</v>
      </c>
      <c r="D1039" s="153" t="s">
        <v>71</v>
      </c>
      <c r="E1039" s="85" t="s">
        <v>1889</v>
      </c>
      <c r="F1039" s="85" t="s">
        <v>1908</v>
      </c>
      <c r="G1039" s="86" t="s">
        <v>1909</v>
      </c>
      <c r="H1039" s="153" t="s">
        <v>218</v>
      </c>
      <c r="I1039" s="157" t="s">
        <v>219</v>
      </c>
      <c r="J1039" s="157">
        <v>9</v>
      </c>
      <c r="K1039" s="273" t="s">
        <v>0</v>
      </c>
      <c r="L1039" s="322"/>
      <c r="M1039" s="314" t="s">
        <v>0</v>
      </c>
      <c r="N1039" s="110" t="s">
        <v>0</v>
      </c>
      <c r="O1039" s="110" t="s">
        <v>0</v>
      </c>
      <c r="P1039" s="110" t="s">
        <v>0</v>
      </c>
      <c r="Q1039" s="110" t="s">
        <v>0</v>
      </c>
      <c r="R1039" s="108">
        <v>0</v>
      </c>
      <c r="S1039" s="110" t="s">
        <v>0</v>
      </c>
      <c r="T1039" s="110" t="s">
        <v>0</v>
      </c>
      <c r="U1039" s="110" t="s">
        <v>0</v>
      </c>
      <c r="V1039" s="110" t="s">
        <v>0</v>
      </c>
      <c r="W1039" s="110" t="s">
        <v>0</v>
      </c>
      <c r="X1039" s="109">
        <v>0</v>
      </c>
      <c r="Y1039" s="110" t="s">
        <v>0</v>
      </c>
      <c r="Z1039" s="110" t="s">
        <v>0</v>
      </c>
      <c r="AA1039" s="110" t="s">
        <v>0</v>
      </c>
      <c r="AB1039" s="109" t="s">
        <v>0</v>
      </c>
      <c r="AC1039" s="110" t="s">
        <v>0</v>
      </c>
      <c r="AD1039" s="110" t="s">
        <v>0</v>
      </c>
      <c r="AE1039" s="110" t="s">
        <v>0</v>
      </c>
      <c r="AF1039" s="110">
        <v>0</v>
      </c>
      <c r="AG1039" s="323"/>
      <c r="AH1039" s="324" t="s">
        <v>1907</v>
      </c>
      <c r="AI1039" s="111">
        <v>0</v>
      </c>
      <c r="AJ1039" s="111">
        <v>0</v>
      </c>
      <c r="AK1039" s="325">
        <v>0</v>
      </c>
      <c r="AL1039" s="326"/>
      <c r="AM1039" s="327" t="s">
        <v>1907</v>
      </c>
      <c r="AN1039" s="147" t="s">
        <v>893</v>
      </c>
      <c r="AO1039" s="97">
        <v>42735</v>
      </c>
      <c r="AP1039" s="158" t="s">
        <v>0</v>
      </c>
      <c r="AQ1039" s="99" t="s">
        <v>0</v>
      </c>
      <c r="AR1039" s="100"/>
      <c r="AS1039" s="101"/>
      <c r="AT1039" s="102"/>
      <c r="AU1039" s="103"/>
      <c r="AV1039" s="104"/>
      <c r="AW1039" s="105"/>
      <c r="AX1039" s="106"/>
      <c r="AY1039" s="106"/>
      <c r="AZ1039" s="106"/>
      <c r="BA1039" s="106"/>
      <c r="BB1039" s="103"/>
      <c r="BC1039" s="106"/>
      <c r="BD1039" s="106"/>
      <c r="BE1039" s="106"/>
      <c r="BF1039" s="106"/>
      <c r="BG1039" s="106"/>
      <c r="BH1039" s="106"/>
      <c r="BI1039" s="106"/>
    </row>
    <row r="1040" spans="1:61" ht="13.5" hidden="1" thickBot="1" x14ac:dyDescent="0.25">
      <c r="A1040" s="82"/>
      <c r="B1040" s="83"/>
      <c r="C1040" s="153" t="s">
        <v>1888</v>
      </c>
      <c r="D1040" s="153" t="s">
        <v>71</v>
      </c>
      <c r="E1040" s="85" t="s">
        <v>1889</v>
      </c>
      <c r="F1040" s="85" t="s">
        <v>1910</v>
      </c>
      <c r="G1040" s="86" t="s">
        <v>1911</v>
      </c>
      <c r="H1040" s="153" t="s">
        <v>218</v>
      </c>
      <c r="I1040" s="157" t="s">
        <v>219</v>
      </c>
      <c r="J1040" s="157">
        <v>10</v>
      </c>
      <c r="K1040" s="273" t="s">
        <v>0</v>
      </c>
      <c r="L1040" s="322"/>
      <c r="M1040" s="314" t="s">
        <v>0</v>
      </c>
      <c r="N1040" s="110" t="s">
        <v>0</v>
      </c>
      <c r="O1040" s="110" t="s">
        <v>0</v>
      </c>
      <c r="P1040" s="110" t="s">
        <v>0</v>
      </c>
      <c r="Q1040" s="110" t="s">
        <v>0</v>
      </c>
      <c r="R1040" s="108">
        <v>0</v>
      </c>
      <c r="S1040" s="110" t="s">
        <v>0</v>
      </c>
      <c r="T1040" s="110" t="s">
        <v>0</v>
      </c>
      <c r="U1040" s="110" t="s">
        <v>0</v>
      </c>
      <c r="V1040" s="110" t="s">
        <v>0</v>
      </c>
      <c r="W1040" s="110" t="s">
        <v>0</v>
      </c>
      <c r="X1040" s="109">
        <v>0</v>
      </c>
      <c r="Y1040" s="110" t="s">
        <v>0</v>
      </c>
      <c r="Z1040" s="110" t="s">
        <v>0</v>
      </c>
      <c r="AA1040" s="110" t="s">
        <v>0</v>
      </c>
      <c r="AB1040" s="109" t="s">
        <v>0</v>
      </c>
      <c r="AC1040" s="110" t="s">
        <v>0</v>
      </c>
      <c r="AD1040" s="110" t="s">
        <v>0</v>
      </c>
      <c r="AE1040" s="110" t="s">
        <v>0</v>
      </c>
      <c r="AF1040" s="110">
        <v>0</v>
      </c>
      <c r="AG1040" s="323"/>
      <c r="AH1040" s="324" t="s">
        <v>1907</v>
      </c>
      <c r="AI1040" s="111">
        <v>0</v>
      </c>
      <c r="AJ1040" s="111">
        <v>0</v>
      </c>
      <c r="AK1040" s="325">
        <v>0</v>
      </c>
      <c r="AL1040" s="326"/>
      <c r="AM1040" s="327" t="s">
        <v>1907</v>
      </c>
      <c r="AN1040" s="147" t="s">
        <v>893</v>
      </c>
      <c r="AO1040" s="97">
        <v>42735</v>
      </c>
      <c r="AP1040" s="158" t="s">
        <v>0</v>
      </c>
      <c r="AQ1040" s="99" t="s">
        <v>0</v>
      </c>
      <c r="AR1040" s="100"/>
      <c r="AS1040" s="101"/>
      <c r="AT1040" s="102"/>
      <c r="AU1040" s="103"/>
      <c r="AV1040" s="104"/>
      <c r="AW1040" s="105"/>
      <c r="AX1040" s="106"/>
      <c r="AY1040" s="106"/>
      <c r="AZ1040" s="106"/>
      <c r="BA1040" s="106"/>
      <c r="BB1040" s="103"/>
      <c r="BC1040" s="106"/>
      <c r="BD1040" s="106"/>
      <c r="BE1040" s="106"/>
      <c r="BF1040" s="106"/>
      <c r="BG1040" s="106"/>
      <c r="BH1040" s="106"/>
      <c r="BI1040" s="106"/>
    </row>
    <row r="1041" spans="1:61" ht="13.5" hidden="1" thickBot="1" x14ac:dyDescent="0.25">
      <c r="A1041" s="82"/>
      <c r="B1041" s="83"/>
      <c r="C1041" s="153" t="s">
        <v>1888</v>
      </c>
      <c r="D1041" s="153" t="s">
        <v>71</v>
      </c>
      <c r="E1041" s="85" t="s">
        <v>1889</v>
      </c>
      <c r="F1041" s="85" t="s">
        <v>1912</v>
      </c>
      <c r="G1041" s="86" t="s">
        <v>1913</v>
      </c>
      <c r="H1041" s="153" t="s">
        <v>218</v>
      </c>
      <c r="I1041" s="157" t="s">
        <v>219</v>
      </c>
      <c r="J1041" s="157">
        <v>11</v>
      </c>
      <c r="K1041" s="273" t="s">
        <v>0</v>
      </c>
      <c r="L1041" s="322"/>
      <c r="M1041" s="314" t="s">
        <v>0</v>
      </c>
      <c r="N1041" s="110" t="s">
        <v>0</v>
      </c>
      <c r="O1041" s="110" t="s">
        <v>0</v>
      </c>
      <c r="P1041" s="110" t="s">
        <v>0</v>
      </c>
      <c r="Q1041" s="110" t="s">
        <v>0</v>
      </c>
      <c r="R1041" s="108">
        <v>0</v>
      </c>
      <c r="S1041" s="110" t="s">
        <v>0</v>
      </c>
      <c r="T1041" s="110" t="s">
        <v>0</v>
      </c>
      <c r="U1041" s="110" t="s">
        <v>0</v>
      </c>
      <c r="V1041" s="110" t="s">
        <v>0</v>
      </c>
      <c r="W1041" s="110" t="s">
        <v>0</v>
      </c>
      <c r="X1041" s="109">
        <v>0</v>
      </c>
      <c r="Y1041" s="110" t="s">
        <v>0</v>
      </c>
      <c r="Z1041" s="110" t="s">
        <v>0</v>
      </c>
      <c r="AA1041" s="110" t="s">
        <v>0</v>
      </c>
      <c r="AB1041" s="109" t="s">
        <v>0</v>
      </c>
      <c r="AC1041" s="110" t="s">
        <v>0</v>
      </c>
      <c r="AD1041" s="110" t="s">
        <v>0</v>
      </c>
      <c r="AE1041" s="110" t="s">
        <v>0</v>
      </c>
      <c r="AF1041" s="110">
        <v>0</v>
      </c>
      <c r="AG1041" s="323"/>
      <c r="AH1041" s="324" t="s">
        <v>1907</v>
      </c>
      <c r="AI1041" s="111">
        <v>0</v>
      </c>
      <c r="AJ1041" s="111">
        <v>0</v>
      </c>
      <c r="AK1041" s="325">
        <v>0</v>
      </c>
      <c r="AL1041" s="326"/>
      <c r="AM1041" s="327" t="s">
        <v>1907</v>
      </c>
      <c r="AN1041" s="147" t="s">
        <v>893</v>
      </c>
      <c r="AO1041" s="97">
        <v>42735</v>
      </c>
      <c r="AP1041" s="158" t="s">
        <v>0</v>
      </c>
      <c r="AQ1041" s="99" t="s">
        <v>0</v>
      </c>
      <c r="AR1041" s="100"/>
      <c r="AS1041" s="101"/>
      <c r="AT1041" s="102"/>
      <c r="AU1041" s="103"/>
      <c r="AV1041" s="104"/>
      <c r="AW1041" s="105"/>
      <c r="AX1041" s="106"/>
      <c r="AY1041" s="106"/>
      <c r="AZ1041" s="106"/>
      <c r="BA1041" s="106"/>
      <c r="BB1041" s="103"/>
      <c r="BC1041" s="106"/>
      <c r="BD1041" s="106"/>
      <c r="BE1041" s="106"/>
      <c r="BF1041" s="106"/>
      <c r="BG1041" s="106"/>
      <c r="BH1041" s="106"/>
      <c r="BI1041" s="106"/>
    </row>
    <row r="1042" spans="1:61" ht="13.5" hidden="1" thickBot="1" x14ac:dyDescent="0.25">
      <c r="A1042" s="82"/>
      <c r="B1042" s="83"/>
      <c r="C1042" s="153" t="s">
        <v>1888</v>
      </c>
      <c r="D1042" s="153" t="s">
        <v>71</v>
      </c>
      <c r="E1042" s="85" t="s">
        <v>1889</v>
      </c>
      <c r="F1042" s="85" t="s">
        <v>1914</v>
      </c>
      <c r="G1042" s="86" t="s">
        <v>1915</v>
      </c>
      <c r="H1042" s="153" t="s">
        <v>218</v>
      </c>
      <c r="I1042" s="157" t="s">
        <v>219</v>
      </c>
      <c r="J1042" s="157">
        <v>12</v>
      </c>
      <c r="K1042" s="273" t="s">
        <v>0</v>
      </c>
      <c r="L1042" s="322"/>
      <c r="M1042" s="314" t="s">
        <v>0</v>
      </c>
      <c r="N1042" s="110" t="s">
        <v>0</v>
      </c>
      <c r="O1042" s="110" t="s">
        <v>0</v>
      </c>
      <c r="P1042" s="110" t="s">
        <v>0</v>
      </c>
      <c r="Q1042" s="110" t="s">
        <v>0</v>
      </c>
      <c r="R1042" s="108">
        <v>0</v>
      </c>
      <c r="S1042" s="110" t="s">
        <v>0</v>
      </c>
      <c r="T1042" s="110" t="s">
        <v>0</v>
      </c>
      <c r="U1042" s="110" t="s">
        <v>0</v>
      </c>
      <c r="V1042" s="110" t="s">
        <v>0</v>
      </c>
      <c r="W1042" s="110" t="s">
        <v>0</v>
      </c>
      <c r="X1042" s="109">
        <v>0</v>
      </c>
      <c r="Y1042" s="110" t="s">
        <v>0</v>
      </c>
      <c r="Z1042" s="110" t="s">
        <v>0</v>
      </c>
      <c r="AA1042" s="110" t="s">
        <v>0</v>
      </c>
      <c r="AB1042" s="109" t="s">
        <v>0</v>
      </c>
      <c r="AC1042" s="110" t="s">
        <v>0</v>
      </c>
      <c r="AD1042" s="110" t="s">
        <v>0</v>
      </c>
      <c r="AE1042" s="110" t="s">
        <v>0</v>
      </c>
      <c r="AF1042" s="110">
        <v>0</v>
      </c>
      <c r="AG1042" s="323"/>
      <c r="AH1042" s="324" t="s">
        <v>1907</v>
      </c>
      <c r="AI1042" s="111">
        <v>0</v>
      </c>
      <c r="AJ1042" s="111">
        <v>0</v>
      </c>
      <c r="AK1042" s="325">
        <v>0</v>
      </c>
      <c r="AL1042" s="326"/>
      <c r="AM1042" s="327" t="s">
        <v>1907</v>
      </c>
      <c r="AN1042" s="147" t="s">
        <v>893</v>
      </c>
      <c r="AO1042" s="97">
        <v>42735</v>
      </c>
      <c r="AP1042" s="158" t="s">
        <v>0</v>
      </c>
      <c r="AQ1042" s="99" t="s">
        <v>0</v>
      </c>
      <c r="AR1042" s="100"/>
      <c r="AS1042" s="101"/>
      <c r="AT1042" s="102"/>
      <c r="AU1042" s="103"/>
      <c r="AV1042" s="104"/>
      <c r="AW1042" s="105"/>
      <c r="AX1042" s="106"/>
      <c r="AY1042" s="106"/>
      <c r="AZ1042" s="106"/>
      <c r="BA1042" s="106"/>
      <c r="BB1042" s="103"/>
      <c r="BC1042" s="106"/>
      <c r="BD1042" s="106"/>
      <c r="BE1042" s="106"/>
      <c r="BF1042" s="106"/>
      <c r="BG1042" s="106"/>
      <c r="BH1042" s="106"/>
      <c r="BI1042" s="106"/>
    </row>
    <row r="1043" spans="1:61" ht="13.5" hidden="1" thickBot="1" x14ac:dyDescent="0.25">
      <c r="A1043" s="82"/>
      <c r="B1043" s="83"/>
      <c r="C1043" s="153" t="s">
        <v>1888</v>
      </c>
      <c r="D1043" s="153" t="s">
        <v>71</v>
      </c>
      <c r="E1043" s="85" t="s">
        <v>1889</v>
      </c>
      <c r="F1043" s="85" t="s">
        <v>1916</v>
      </c>
      <c r="G1043" s="86" t="s">
        <v>1917</v>
      </c>
      <c r="H1043" s="153" t="s">
        <v>218</v>
      </c>
      <c r="I1043" s="157" t="s">
        <v>219</v>
      </c>
      <c r="J1043" s="157">
        <v>13</v>
      </c>
      <c r="K1043" s="273" t="s">
        <v>0</v>
      </c>
      <c r="L1043" s="322"/>
      <c r="M1043" s="314" t="s">
        <v>0</v>
      </c>
      <c r="N1043" s="110" t="s">
        <v>0</v>
      </c>
      <c r="O1043" s="110" t="s">
        <v>0</v>
      </c>
      <c r="P1043" s="110" t="s">
        <v>0</v>
      </c>
      <c r="Q1043" s="110" t="s">
        <v>0</v>
      </c>
      <c r="R1043" s="108">
        <v>0</v>
      </c>
      <c r="S1043" s="110" t="s">
        <v>0</v>
      </c>
      <c r="T1043" s="110" t="s">
        <v>0</v>
      </c>
      <c r="U1043" s="110" t="s">
        <v>0</v>
      </c>
      <c r="V1043" s="110" t="s">
        <v>0</v>
      </c>
      <c r="W1043" s="110" t="s">
        <v>0</v>
      </c>
      <c r="X1043" s="109">
        <v>0</v>
      </c>
      <c r="Y1043" s="110" t="s">
        <v>0</v>
      </c>
      <c r="Z1043" s="110" t="s">
        <v>0</v>
      </c>
      <c r="AA1043" s="110" t="s">
        <v>0</v>
      </c>
      <c r="AB1043" s="109" t="s">
        <v>0</v>
      </c>
      <c r="AC1043" s="110" t="s">
        <v>0</v>
      </c>
      <c r="AD1043" s="110" t="s">
        <v>0</v>
      </c>
      <c r="AE1043" s="110" t="s">
        <v>0</v>
      </c>
      <c r="AF1043" s="110">
        <v>0</v>
      </c>
      <c r="AG1043" s="323"/>
      <c r="AH1043" s="324" t="s">
        <v>1907</v>
      </c>
      <c r="AI1043" s="111">
        <v>0</v>
      </c>
      <c r="AJ1043" s="111">
        <v>0</v>
      </c>
      <c r="AK1043" s="325">
        <v>0</v>
      </c>
      <c r="AL1043" s="326"/>
      <c r="AM1043" s="327" t="s">
        <v>1907</v>
      </c>
      <c r="AN1043" s="147" t="s">
        <v>893</v>
      </c>
      <c r="AO1043" s="97">
        <v>42720</v>
      </c>
      <c r="AP1043" s="158" t="s">
        <v>0</v>
      </c>
      <c r="AQ1043" s="99" t="s">
        <v>0</v>
      </c>
      <c r="AR1043" s="100"/>
      <c r="AS1043" s="101"/>
      <c r="AT1043" s="102"/>
      <c r="AU1043" s="103"/>
      <c r="AV1043" s="104"/>
      <c r="AW1043" s="105"/>
      <c r="AX1043" s="106"/>
      <c r="AY1043" s="106"/>
      <c r="AZ1043" s="106"/>
      <c r="BA1043" s="106"/>
      <c r="BB1043" s="103"/>
      <c r="BC1043" s="106"/>
      <c r="BD1043" s="106"/>
      <c r="BE1043" s="106"/>
      <c r="BF1043" s="106"/>
      <c r="BG1043" s="106"/>
      <c r="BH1043" s="106"/>
      <c r="BI1043" s="106"/>
    </row>
    <row r="1044" spans="1:61" ht="13.5" hidden="1" thickBot="1" x14ac:dyDescent="0.25">
      <c r="A1044" s="82"/>
      <c r="B1044" s="83"/>
      <c r="C1044" s="221" t="s">
        <v>1888</v>
      </c>
      <c r="D1044" s="159" t="s">
        <v>71</v>
      </c>
      <c r="E1044" s="117" t="s">
        <v>1889</v>
      </c>
      <c r="F1044" s="117" t="s">
        <v>1918</v>
      </c>
      <c r="G1044" s="118" t="s">
        <v>1919</v>
      </c>
      <c r="H1044" s="159" t="s">
        <v>218</v>
      </c>
      <c r="I1044" s="182" t="s">
        <v>219</v>
      </c>
      <c r="J1044" s="182">
        <v>14</v>
      </c>
      <c r="K1044" s="277" t="s">
        <v>0</v>
      </c>
      <c r="L1044" s="322"/>
      <c r="M1044" s="162" t="s">
        <v>0</v>
      </c>
      <c r="N1044" s="163" t="s">
        <v>0</v>
      </c>
      <c r="O1044" s="163" t="s">
        <v>0</v>
      </c>
      <c r="P1044" s="163" t="s">
        <v>0</v>
      </c>
      <c r="Q1044" s="163" t="s">
        <v>0</v>
      </c>
      <c r="R1044" s="164">
        <v>0</v>
      </c>
      <c r="S1044" s="165" t="s">
        <v>0</v>
      </c>
      <c r="T1044" s="163" t="s">
        <v>0</v>
      </c>
      <c r="U1044" s="163" t="s">
        <v>0</v>
      </c>
      <c r="V1044" s="163" t="s">
        <v>0</v>
      </c>
      <c r="W1044" s="163" t="s">
        <v>0</v>
      </c>
      <c r="X1044" s="166">
        <v>0</v>
      </c>
      <c r="Y1044" s="163" t="s">
        <v>0</v>
      </c>
      <c r="Z1044" s="163" t="s">
        <v>0</v>
      </c>
      <c r="AA1044" s="163" t="s">
        <v>0</v>
      </c>
      <c r="AB1044" s="166" t="s">
        <v>0</v>
      </c>
      <c r="AC1044" s="165" t="s">
        <v>0</v>
      </c>
      <c r="AD1044" s="163" t="s">
        <v>0</v>
      </c>
      <c r="AE1044" s="163" t="s">
        <v>0</v>
      </c>
      <c r="AF1044" s="167">
        <v>0</v>
      </c>
      <c r="AG1044" s="323"/>
      <c r="AH1044" s="173" t="s">
        <v>1907</v>
      </c>
      <c r="AI1044" s="181">
        <v>0</v>
      </c>
      <c r="AJ1044" s="181">
        <v>0</v>
      </c>
      <c r="AK1044" s="170">
        <v>0</v>
      </c>
      <c r="AL1044" s="326"/>
      <c r="AM1044" s="313" t="s">
        <v>1907</v>
      </c>
      <c r="AN1044" s="160" t="s">
        <v>893</v>
      </c>
      <c r="AO1044" s="128">
        <v>42735</v>
      </c>
      <c r="AP1044" s="172" t="s">
        <v>0</v>
      </c>
      <c r="AQ1044" s="130" t="s">
        <v>0</v>
      </c>
      <c r="AR1044" s="100"/>
      <c r="AS1044" s="131"/>
      <c r="AT1044" s="132"/>
      <c r="AU1044" s="132"/>
      <c r="AV1044" s="133"/>
      <c r="AW1044" s="116"/>
      <c r="AX1044" s="134"/>
      <c r="AY1044" s="134"/>
      <c r="AZ1044" s="134"/>
      <c r="BA1044" s="134"/>
      <c r="BB1044" s="132"/>
      <c r="BC1044" s="134"/>
      <c r="BD1044" s="134"/>
      <c r="BE1044" s="134"/>
      <c r="BF1044" s="134"/>
      <c r="BG1044" s="134"/>
      <c r="BH1044" s="134"/>
      <c r="BI1044" s="134"/>
    </row>
    <row r="1045" spans="1:61" ht="13.5" hidden="1" thickBot="1" x14ac:dyDescent="0.25">
      <c r="A1045" s="82"/>
      <c r="B1045" s="83"/>
      <c r="C1045" s="206" t="str">
        <f>[1]Ros!AN108</f>
        <v>Route de l'Orée du Bois 18</v>
      </c>
      <c r="D1045" s="206" t="str">
        <f>[1]Ros!AN109</f>
        <v>La Chaux-de-Fonds</v>
      </c>
      <c r="E1045" s="206" t="str">
        <f>[1]Ros!AN107</f>
        <v>Rosetta</v>
      </c>
      <c r="F1045" s="85" t="str">
        <f>[1]Ros!A106</f>
        <v>0203-01</v>
      </c>
      <c r="G1045" s="86" t="str">
        <f>[1]Ros!B106</f>
        <v>19548/B</v>
      </c>
      <c r="H1045" s="85" t="str">
        <f>[1]Ros!C106</f>
        <v>Appartement</v>
      </c>
      <c r="I1045" s="113" t="str">
        <f>[1]Ros!D106</f>
        <v>Rez</v>
      </c>
      <c r="J1045" s="86" t="str">
        <f>[1]Ros!E106</f>
        <v>Nord</v>
      </c>
      <c r="K1045" s="304">
        <f>[1]Ros!F106</f>
        <v>4.5</v>
      </c>
      <c r="L1045" s="88"/>
      <c r="M1045" s="332">
        <f>[1]Ros!G106</f>
        <v>102</v>
      </c>
      <c r="N1045" s="213">
        <f>[1]Ros!I106</f>
        <v>86.5</v>
      </c>
      <c r="O1045" s="315" t="s">
        <v>0</v>
      </c>
      <c r="P1045" s="213">
        <f>[1]Ros!L106</f>
        <v>5.5</v>
      </c>
      <c r="Q1045" s="89" t="s">
        <v>0</v>
      </c>
      <c r="R1045" s="90">
        <f>SUM(Tableau8[[#This Row],[Indicative
     /PPE]:[Autre]])</f>
        <v>194</v>
      </c>
      <c r="S1045" s="89" t="s">
        <v>0</v>
      </c>
      <c r="T1045" s="89" t="s">
        <v>0</v>
      </c>
      <c r="U1045" s="89" t="s">
        <v>0</v>
      </c>
      <c r="V1045" s="89" t="s">
        <v>0</v>
      </c>
      <c r="W1045" s="89" t="s">
        <v>0</v>
      </c>
      <c r="X1045" s="91">
        <f t="shared" ref="X1045:X1090" si="75">SUM(S1045:W1045)</f>
        <v>0</v>
      </c>
      <c r="Y1045" s="110" t="s">
        <v>0</v>
      </c>
      <c r="Z1045" s="110" t="s">
        <v>0</v>
      </c>
      <c r="AA1045" s="110" t="s">
        <v>0</v>
      </c>
      <c r="AB1045" s="109" t="s">
        <v>0</v>
      </c>
      <c r="AC1045" s="89" t="s">
        <v>0</v>
      </c>
      <c r="AD1045" s="89" t="s">
        <v>0</v>
      </c>
      <c r="AE1045" s="89" t="s">
        <v>0</v>
      </c>
      <c r="AF1045" s="89">
        <f t="shared" ref="AF1045:AF1108" si="76">SUM(AC1045:AE1045)</f>
        <v>0</v>
      </c>
      <c r="AG1045" s="92"/>
      <c r="AH1045" s="305">
        <f>[1]Ros!N106</f>
        <v>495000</v>
      </c>
      <c r="AI1045" s="209">
        <v>0</v>
      </c>
      <c r="AJ1045" s="209">
        <v>0</v>
      </c>
      <c r="AK1045" s="306">
        <f>SUM(Tableau8[[#This Row],[Terrain
(a)]:[Construction
(b)]])</f>
        <v>0</v>
      </c>
      <c r="AL1045" s="95"/>
      <c r="AM1045" s="333" t="str">
        <f>[1]Ros!O106</f>
        <v>Barata Sandra et Venancio Paulo</v>
      </c>
      <c r="AN1045" s="246" t="str">
        <f>[1]Ros!Q106</f>
        <v>Vendu</v>
      </c>
      <c r="AO1045" s="210">
        <f>[1]Ros!R106</f>
        <v>43100</v>
      </c>
      <c r="AP1045" s="211" t="s">
        <v>0</v>
      </c>
      <c r="AQ1045" s="99" t="s">
        <v>0</v>
      </c>
      <c r="AR1045" s="100"/>
      <c r="AS1045" s="101" t="str">
        <f>Tableau8[[#This Row],[Adresse]]</f>
        <v>Route de l'Orée du Bois 18</v>
      </c>
      <c r="AT1045" s="102"/>
      <c r="AU1045" s="103"/>
      <c r="AV1045" s="104"/>
      <c r="AW1045" s="105"/>
      <c r="AX1045" s="106"/>
      <c r="AY1045" s="106"/>
      <c r="AZ1045" s="106" t="s">
        <v>1599</v>
      </c>
      <c r="BA1045" s="106"/>
      <c r="BB1045" s="103"/>
      <c r="BC1045" s="106"/>
      <c r="BD1045" s="106"/>
      <c r="BE1045" s="106"/>
      <c r="BF1045" s="113" t="s">
        <v>1868</v>
      </c>
      <c r="BG1045" s="113"/>
      <c r="BH1045" s="113"/>
      <c r="BI1045" s="113" t="s">
        <v>1920</v>
      </c>
    </row>
    <row r="1046" spans="1:61" ht="13.5" hidden="1" thickBot="1" x14ac:dyDescent="0.25">
      <c r="A1046" s="82"/>
      <c r="B1046" s="83"/>
      <c r="C1046" s="3" t="str">
        <f>C1045</f>
        <v>Route de l'Orée du Bois 18</v>
      </c>
      <c r="D1046" s="3" t="str">
        <f>D1045</f>
        <v>La Chaux-de-Fonds</v>
      </c>
      <c r="E1046" s="206" t="str">
        <f>E1045</f>
        <v>Rosetta</v>
      </c>
      <c r="F1046" s="206" t="str">
        <f>[1]Ros!A107</f>
        <v>0203-02</v>
      </c>
      <c r="G1046" s="246" t="str">
        <f>[1]Ros!B107</f>
        <v>19549/C</v>
      </c>
      <c r="H1046" s="3" t="str">
        <f>[1]Ros!C107</f>
        <v>Appartement</v>
      </c>
      <c r="I1046" s="5" t="str">
        <f>[1]Ros!D107</f>
        <v>Rez</v>
      </c>
      <c r="J1046" s="4" t="str">
        <f>[1]Ros!E107</f>
        <v>Sud</v>
      </c>
      <c r="K1046" s="334">
        <f>[1]Ros!F107</f>
        <v>5.5</v>
      </c>
      <c r="L1046" s="88"/>
      <c r="M1046" s="7">
        <f>[1]Ros!G107</f>
        <v>124</v>
      </c>
      <c r="N1046" s="7">
        <f>[1]Ros!I107</f>
        <v>84.5</v>
      </c>
      <c r="O1046" s="7">
        <f>[1]Ros!K107</f>
        <v>50</v>
      </c>
      <c r="P1046" s="7">
        <f>[1]Ros!L107</f>
        <v>5.5</v>
      </c>
      <c r="Q1046" s="335" t="s">
        <v>0</v>
      </c>
      <c r="R1046" s="90">
        <f>SUM(Tableau8[[#This Row],[Indicative
     /PPE]:[Autre]])</f>
        <v>264</v>
      </c>
      <c r="S1046" s="335" t="s">
        <v>0</v>
      </c>
      <c r="T1046" s="335" t="s">
        <v>0</v>
      </c>
      <c r="U1046" s="335" t="s">
        <v>0</v>
      </c>
      <c r="V1046" s="335" t="s">
        <v>0</v>
      </c>
      <c r="W1046" s="335" t="s">
        <v>0</v>
      </c>
      <c r="X1046" s="336">
        <f t="shared" si="75"/>
        <v>0</v>
      </c>
      <c r="Y1046" s="110" t="s">
        <v>0</v>
      </c>
      <c r="Z1046" s="110" t="s">
        <v>0</v>
      </c>
      <c r="AA1046" s="110" t="s">
        <v>0</v>
      </c>
      <c r="AB1046" s="109" t="s">
        <v>0</v>
      </c>
      <c r="AC1046" s="335" t="s">
        <v>0</v>
      </c>
      <c r="AD1046" s="335" t="s">
        <v>0</v>
      </c>
      <c r="AE1046" s="335" t="s">
        <v>0</v>
      </c>
      <c r="AF1046" s="7">
        <f t="shared" si="76"/>
        <v>0</v>
      </c>
      <c r="AG1046" s="92"/>
      <c r="AH1046" s="8">
        <f>[1]Ros!N107</f>
        <v>590000</v>
      </c>
      <c r="AI1046" s="8">
        <v>0</v>
      </c>
      <c r="AJ1046" s="8">
        <v>0</v>
      </c>
      <c r="AK1046" s="8">
        <f>SUM(Tableau8[[#This Row],[Terrain
(a)]:[Construction
(b)]])</f>
        <v>0</v>
      </c>
      <c r="AL1046" s="95"/>
      <c r="AM1046" s="337" t="str">
        <f>[1]Ros!O107</f>
        <v xml:space="preserve">Ruiz Silvia et Rafael </v>
      </c>
      <c r="AN1046" s="5" t="str">
        <f>[1]Ros!Q107</f>
        <v>Vendu</v>
      </c>
      <c r="AO1046" s="9">
        <f>[1]Ros!R107</f>
        <v>43039</v>
      </c>
      <c r="AP1046" s="338" t="s">
        <v>0</v>
      </c>
      <c r="AQ1046" s="339" t="s">
        <v>0</v>
      </c>
      <c r="AR1046" s="100"/>
      <c r="AS1046" s="101"/>
      <c r="AT1046" s="102"/>
      <c r="AU1046" s="103"/>
      <c r="AV1046" s="104"/>
      <c r="AW1046" s="105"/>
      <c r="AX1046" s="106"/>
      <c r="AY1046" s="106"/>
      <c r="AZ1046" s="106"/>
      <c r="BA1046" s="106"/>
      <c r="BB1046" s="103"/>
      <c r="BC1046" s="106"/>
      <c r="BD1046" s="106"/>
      <c r="BE1046" s="106"/>
      <c r="BF1046" s="106"/>
      <c r="BG1046" s="106"/>
      <c r="BH1046" s="106"/>
      <c r="BI1046" s="106"/>
    </row>
    <row r="1047" spans="1:61" ht="13.5" hidden="1" thickBot="1" x14ac:dyDescent="0.25">
      <c r="A1047" s="82"/>
      <c r="B1047" s="83"/>
      <c r="C1047" s="3" t="str">
        <f t="shared" ref="C1047:E1062" si="77">C1046</f>
        <v>Route de l'Orée du Bois 18</v>
      </c>
      <c r="D1047" s="3" t="str">
        <f t="shared" si="77"/>
        <v>La Chaux-de-Fonds</v>
      </c>
      <c r="E1047" s="206" t="str">
        <f t="shared" si="77"/>
        <v>Rosetta</v>
      </c>
      <c r="F1047" s="206" t="str">
        <f>[1]Ros!A108</f>
        <v>0203-03</v>
      </c>
      <c r="G1047" s="246" t="str">
        <f>[1]Ros!B108</f>
        <v>19552/F</v>
      </c>
      <c r="H1047" s="3" t="str">
        <f>[1]Ros!C108</f>
        <v>Appartement</v>
      </c>
      <c r="I1047" s="5" t="str">
        <f>[1]Ros!D108</f>
        <v>1er</v>
      </c>
      <c r="J1047" s="4" t="str">
        <f>[1]Ros!E108</f>
        <v>Est</v>
      </c>
      <c r="K1047" s="334">
        <f>[1]Ros!F108</f>
        <v>4.5</v>
      </c>
      <c r="L1047" s="88"/>
      <c r="M1047" s="7">
        <f>[1]Ros!G108</f>
        <v>99.5</v>
      </c>
      <c r="N1047" s="7">
        <f>[1]Ros!I108</f>
        <v>13</v>
      </c>
      <c r="O1047" s="315" t="s">
        <v>0</v>
      </c>
      <c r="P1047" s="7">
        <f>[1]Ros!L108</f>
        <v>5</v>
      </c>
      <c r="Q1047" s="335" t="s">
        <v>0</v>
      </c>
      <c r="R1047" s="90">
        <f>SUM(Tableau8[[#This Row],[Indicative
     /PPE]:[Autre]])</f>
        <v>117.5</v>
      </c>
      <c r="S1047" s="335" t="s">
        <v>0</v>
      </c>
      <c r="T1047" s="335" t="s">
        <v>0</v>
      </c>
      <c r="U1047" s="335" t="s">
        <v>0</v>
      </c>
      <c r="V1047" s="335" t="s">
        <v>0</v>
      </c>
      <c r="W1047" s="335" t="s">
        <v>0</v>
      </c>
      <c r="X1047" s="336">
        <f t="shared" si="75"/>
        <v>0</v>
      </c>
      <c r="Y1047" s="110" t="s">
        <v>0</v>
      </c>
      <c r="Z1047" s="110" t="s">
        <v>0</v>
      </c>
      <c r="AA1047" s="110" t="s">
        <v>0</v>
      </c>
      <c r="AB1047" s="109" t="s">
        <v>0</v>
      </c>
      <c r="AC1047" s="335" t="s">
        <v>0</v>
      </c>
      <c r="AD1047" s="335" t="s">
        <v>0</v>
      </c>
      <c r="AE1047" s="335" t="s">
        <v>0</v>
      </c>
      <c r="AF1047" s="7">
        <f t="shared" si="76"/>
        <v>0</v>
      </c>
      <c r="AG1047" s="92"/>
      <c r="AH1047" s="8">
        <f>[1]Ros!N108</f>
        <v>435000</v>
      </c>
      <c r="AI1047" s="8">
        <v>0</v>
      </c>
      <c r="AJ1047" s="8">
        <v>0</v>
      </c>
      <c r="AK1047" s="8">
        <f>SUM(Tableau8[[#This Row],[Terrain
(a)]:[Construction
(b)]])</f>
        <v>0</v>
      </c>
      <c r="AL1047" s="95"/>
      <c r="AM1047" s="337" t="str">
        <f>[1]Ros!O108</f>
        <v>Sinnathamby Sivam et Sivam Lathajini</v>
      </c>
      <c r="AN1047" s="5" t="str">
        <f>[1]Ros!Q108</f>
        <v>Vendu</v>
      </c>
      <c r="AO1047" s="9">
        <f>[1]Ros!R108</f>
        <v>43007</v>
      </c>
      <c r="AP1047" s="338" t="s">
        <v>0</v>
      </c>
      <c r="AQ1047" s="339" t="s">
        <v>0</v>
      </c>
      <c r="AR1047" s="100"/>
      <c r="AS1047" s="101"/>
      <c r="AT1047" s="102"/>
      <c r="AU1047" s="103"/>
      <c r="AV1047" s="104"/>
      <c r="AW1047" s="105"/>
      <c r="AX1047" s="106"/>
      <c r="AY1047" s="106"/>
      <c r="AZ1047" s="106"/>
      <c r="BA1047" s="106"/>
      <c r="BB1047" s="103"/>
      <c r="BC1047" s="106"/>
      <c r="BD1047" s="106"/>
      <c r="BE1047" s="106"/>
      <c r="BF1047" s="106"/>
      <c r="BG1047" s="106"/>
      <c r="BH1047" s="106"/>
      <c r="BI1047" s="106"/>
    </row>
    <row r="1048" spans="1:61" ht="13.5" hidden="1" thickBot="1" x14ac:dyDescent="0.25">
      <c r="A1048" s="82"/>
      <c r="B1048" s="83"/>
      <c r="C1048" s="3" t="str">
        <f t="shared" si="77"/>
        <v>Route de l'Orée du Bois 18</v>
      </c>
      <c r="D1048" s="3" t="str">
        <f t="shared" si="77"/>
        <v>La Chaux-de-Fonds</v>
      </c>
      <c r="E1048" s="206" t="str">
        <f t="shared" si="77"/>
        <v>Rosetta</v>
      </c>
      <c r="F1048" s="206" t="str">
        <f>[1]Ros!A109</f>
        <v>0203-04</v>
      </c>
      <c r="G1048" s="246" t="str">
        <f>[1]Ros!B109</f>
        <v>19550/D</v>
      </c>
      <c r="H1048" s="3" t="str">
        <f>[1]Ros!C109</f>
        <v>Appartement</v>
      </c>
      <c r="I1048" s="5" t="str">
        <f>[1]Ros!D109</f>
        <v>1er</v>
      </c>
      <c r="J1048" s="4" t="str">
        <f>[1]Ros!E109</f>
        <v>Nord</v>
      </c>
      <c r="K1048" s="334">
        <f>[1]Ros!F109</f>
        <v>5.5</v>
      </c>
      <c r="L1048" s="88"/>
      <c r="M1048" s="7">
        <f>[1]Ros!G109</f>
        <v>130</v>
      </c>
      <c r="N1048" s="7">
        <f>[1]Ros!I109</f>
        <v>17</v>
      </c>
      <c r="O1048" s="315" t="s">
        <v>0</v>
      </c>
      <c r="P1048" s="7">
        <f>[1]Ros!L109</f>
        <v>5.5</v>
      </c>
      <c r="Q1048" s="335" t="s">
        <v>0</v>
      </c>
      <c r="R1048" s="90">
        <f>SUM(Tableau8[[#This Row],[Indicative
     /PPE]:[Autre]])</f>
        <v>152.5</v>
      </c>
      <c r="S1048" s="335" t="s">
        <v>0</v>
      </c>
      <c r="T1048" s="335" t="s">
        <v>0</v>
      </c>
      <c r="U1048" s="335" t="s">
        <v>0</v>
      </c>
      <c r="V1048" s="335" t="s">
        <v>0</v>
      </c>
      <c r="W1048" s="335" t="s">
        <v>0</v>
      </c>
      <c r="X1048" s="336">
        <f t="shared" si="75"/>
        <v>0</v>
      </c>
      <c r="Y1048" s="110" t="s">
        <v>0</v>
      </c>
      <c r="Z1048" s="110" t="s">
        <v>0</v>
      </c>
      <c r="AA1048" s="110" t="s">
        <v>0</v>
      </c>
      <c r="AB1048" s="109" t="s">
        <v>0</v>
      </c>
      <c r="AC1048" s="335" t="s">
        <v>0</v>
      </c>
      <c r="AD1048" s="335" t="s">
        <v>0</v>
      </c>
      <c r="AE1048" s="335" t="s">
        <v>0</v>
      </c>
      <c r="AF1048" s="7">
        <f t="shared" si="76"/>
        <v>0</v>
      </c>
      <c r="AG1048" s="92"/>
      <c r="AH1048" s="8">
        <f>[1]Ros!N109</f>
        <v>580000</v>
      </c>
      <c r="AI1048" s="8">
        <v>0</v>
      </c>
      <c r="AJ1048" s="8">
        <v>0</v>
      </c>
      <c r="AK1048" s="8">
        <f>SUM(Tableau8[[#This Row],[Terrain
(a)]:[Construction
(b)]])</f>
        <v>0</v>
      </c>
      <c r="AL1048" s="95"/>
      <c r="AM1048" s="337" t="str">
        <f>[1]Ros!O109</f>
        <v>-</v>
      </c>
      <c r="AN1048" s="5" t="str">
        <f>[1]Ros!Q109</f>
        <v>A vendre</v>
      </c>
      <c r="AO1048" s="9">
        <f>[1]Ros!R109</f>
        <v>43190</v>
      </c>
      <c r="AP1048" s="338" t="s">
        <v>0</v>
      </c>
      <c r="AQ1048" s="339" t="s">
        <v>0</v>
      </c>
      <c r="AR1048" s="100"/>
      <c r="AS1048" s="101"/>
      <c r="AT1048" s="102"/>
      <c r="AU1048" s="103"/>
      <c r="AV1048" s="104"/>
      <c r="AW1048" s="105"/>
      <c r="AX1048" s="106"/>
      <c r="AY1048" s="106"/>
      <c r="AZ1048" s="106"/>
      <c r="BA1048" s="106"/>
      <c r="BB1048" s="103"/>
      <c r="BC1048" s="106"/>
      <c r="BD1048" s="106"/>
      <c r="BE1048" s="106"/>
      <c r="BF1048" s="106"/>
      <c r="BG1048" s="106"/>
      <c r="BH1048" s="106"/>
      <c r="BI1048" s="106"/>
    </row>
    <row r="1049" spans="1:61" ht="13.5" hidden="1" thickBot="1" x14ac:dyDescent="0.25">
      <c r="A1049" s="82"/>
      <c r="B1049" s="83"/>
      <c r="C1049" s="3" t="str">
        <f t="shared" si="77"/>
        <v>Route de l'Orée du Bois 18</v>
      </c>
      <c r="D1049" s="3" t="str">
        <f t="shared" si="77"/>
        <v>La Chaux-de-Fonds</v>
      </c>
      <c r="E1049" s="206" t="str">
        <f t="shared" si="77"/>
        <v>Rosetta</v>
      </c>
      <c r="F1049" s="206" t="str">
        <f>[1]Ros!A110</f>
        <v>0203-05</v>
      </c>
      <c r="G1049" s="246" t="str">
        <f>[1]Ros!B110</f>
        <v>19551/E</v>
      </c>
      <c r="H1049" s="3" t="str">
        <f>[1]Ros!C110</f>
        <v>Appartement</v>
      </c>
      <c r="I1049" s="5" t="str">
        <f>[1]Ros!D110</f>
        <v>1er</v>
      </c>
      <c r="J1049" s="4" t="str">
        <f>[1]Ros!E110</f>
        <v>Sud</v>
      </c>
      <c r="K1049" s="334">
        <f>[1]Ros!F110</f>
        <v>4.5</v>
      </c>
      <c r="L1049" s="88"/>
      <c r="M1049" s="7">
        <f>[1]Ros!G110</f>
        <v>105</v>
      </c>
      <c r="N1049" s="7">
        <f>[1]Ros!I110</f>
        <v>40</v>
      </c>
      <c r="O1049" s="315" t="s">
        <v>0</v>
      </c>
      <c r="P1049" s="7">
        <f>[1]Ros!L110</f>
        <v>5.5</v>
      </c>
      <c r="Q1049" s="335" t="s">
        <v>0</v>
      </c>
      <c r="R1049" s="90">
        <f>SUM(Tableau8[[#This Row],[Indicative
     /PPE]:[Autre]])</f>
        <v>150.5</v>
      </c>
      <c r="S1049" s="335" t="s">
        <v>0</v>
      </c>
      <c r="T1049" s="335" t="s">
        <v>0</v>
      </c>
      <c r="U1049" s="335" t="s">
        <v>0</v>
      </c>
      <c r="V1049" s="335" t="s">
        <v>0</v>
      </c>
      <c r="W1049" s="335" t="s">
        <v>0</v>
      </c>
      <c r="X1049" s="336">
        <f t="shared" si="75"/>
        <v>0</v>
      </c>
      <c r="Y1049" s="89" t="s">
        <v>0</v>
      </c>
      <c r="Z1049" s="89" t="s">
        <v>0</v>
      </c>
      <c r="AA1049" s="89" t="s">
        <v>0</v>
      </c>
      <c r="AB1049" s="91" t="s">
        <v>0</v>
      </c>
      <c r="AC1049" s="335" t="s">
        <v>0</v>
      </c>
      <c r="AD1049" s="335" t="s">
        <v>0</v>
      </c>
      <c r="AE1049" s="335" t="s">
        <v>0</v>
      </c>
      <c r="AF1049" s="7">
        <f t="shared" si="76"/>
        <v>0</v>
      </c>
      <c r="AG1049" s="92"/>
      <c r="AH1049" s="8">
        <f>[1]Ros!N110</f>
        <v>485000</v>
      </c>
      <c r="AI1049" s="8">
        <v>0</v>
      </c>
      <c r="AJ1049" s="8">
        <v>0</v>
      </c>
      <c r="AK1049" s="8">
        <f>SUM(Tableau8[[#This Row],[Terrain
(a)]:[Construction
(b)]])</f>
        <v>0</v>
      </c>
      <c r="AL1049" s="95"/>
      <c r="AM1049" s="337" t="str">
        <f>[1]Ros!O110</f>
        <v>Sciammetta Giuseppina et Giuseppe</v>
      </c>
      <c r="AN1049" s="5" t="str">
        <f>[1]Ros!Q110</f>
        <v>Vendu</v>
      </c>
      <c r="AO1049" s="9">
        <f>[1]Ros!R110</f>
        <v>43084</v>
      </c>
      <c r="AP1049" s="338" t="s">
        <v>0</v>
      </c>
      <c r="AQ1049" s="339" t="s">
        <v>0</v>
      </c>
      <c r="AR1049" s="100"/>
      <c r="AS1049" s="101"/>
      <c r="AT1049" s="102"/>
      <c r="AU1049" s="103"/>
      <c r="AV1049" s="104"/>
      <c r="AW1049" s="105"/>
      <c r="AX1049" s="106"/>
      <c r="AY1049" s="106"/>
      <c r="AZ1049" s="106"/>
      <c r="BA1049" s="106"/>
      <c r="BB1049" s="103"/>
      <c r="BC1049" s="106"/>
      <c r="BD1049" s="106"/>
      <c r="BE1049" s="106"/>
      <c r="BF1049" s="106"/>
      <c r="BG1049" s="106"/>
      <c r="BH1049" s="106"/>
      <c r="BI1049" s="106"/>
    </row>
    <row r="1050" spans="1:61" ht="13.5" hidden="1" thickBot="1" x14ac:dyDescent="0.25">
      <c r="A1050" s="82"/>
      <c r="B1050" s="83"/>
      <c r="C1050" s="3" t="str">
        <f t="shared" si="77"/>
        <v>Route de l'Orée du Bois 18</v>
      </c>
      <c r="D1050" s="3" t="str">
        <f t="shared" si="77"/>
        <v>La Chaux-de-Fonds</v>
      </c>
      <c r="E1050" s="206" t="str">
        <f t="shared" si="77"/>
        <v>Rosetta</v>
      </c>
      <c r="F1050" s="206" t="str">
        <f>[1]Ros!A111</f>
        <v>0203-06</v>
      </c>
      <c r="G1050" s="246" t="str">
        <f>[1]Ros!B111</f>
        <v>19555/J</v>
      </c>
      <c r="H1050" s="3" t="str">
        <f>[1]Ros!C111</f>
        <v>Appartement</v>
      </c>
      <c r="I1050" s="5" t="str">
        <f>[1]Ros!D111</f>
        <v>2ème</v>
      </c>
      <c r="J1050" s="4" t="str">
        <f>[1]Ros!E111</f>
        <v>Est</v>
      </c>
      <c r="K1050" s="334">
        <f>[1]Ros!F111</f>
        <v>4.5</v>
      </c>
      <c r="L1050" s="88"/>
      <c r="M1050" s="7">
        <f>[1]Ros!G111</f>
        <v>99.5</v>
      </c>
      <c r="N1050" s="7">
        <f>[1]Ros!I111</f>
        <v>13</v>
      </c>
      <c r="O1050" s="315" t="s">
        <v>0</v>
      </c>
      <c r="P1050" s="7">
        <f>[1]Ros!L111</f>
        <v>5</v>
      </c>
      <c r="Q1050" s="335" t="s">
        <v>0</v>
      </c>
      <c r="R1050" s="90">
        <f>SUM(Tableau8[[#This Row],[Indicative
     /PPE]:[Autre]])</f>
        <v>117.5</v>
      </c>
      <c r="S1050" s="335" t="s">
        <v>0</v>
      </c>
      <c r="T1050" s="335" t="s">
        <v>0</v>
      </c>
      <c r="U1050" s="335" t="s">
        <v>0</v>
      </c>
      <c r="V1050" s="335" t="s">
        <v>0</v>
      </c>
      <c r="W1050" s="335" t="s">
        <v>0</v>
      </c>
      <c r="X1050" s="336">
        <f t="shared" si="75"/>
        <v>0</v>
      </c>
      <c r="Y1050" s="89" t="s">
        <v>0</v>
      </c>
      <c r="Z1050" s="89" t="s">
        <v>0</v>
      </c>
      <c r="AA1050" s="89" t="s">
        <v>0</v>
      </c>
      <c r="AB1050" s="91" t="s">
        <v>0</v>
      </c>
      <c r="AC1050" s="335" t="s">
        <v>0</v>
      </c>
      <c r="AD1050" s="335" t="s">
        <v>0</v>
      </c>
      <c r="AE1050" s="335" t="s">
        <v>0</v>
      </c>
      <c r="AF1050" s="7">
        <f t="shared" si="76"/>
        <v>0</v>
      </c>
      <c r="AG1050" s="92"/>
      <c r="AH1050" s="8">
        <f>[1]Ros!N111</f>
        <v>440000</v>
      </c>
      <c r="AI1050" s="8">
        <v>0</v>
      </c>
      <c r="AJ1050" s="8">
        <v>0</v>
      </c>
      <c r="AK1050" s="8">
        <f>SUM(Tableau8[[#This Row],[Terrain
(a)]:[Construction
(b)]])</f>
        <v>0</v>
      </c>
      <c r="AL1050" s="95"/>
      <c r="AM1050" s="337" t="str">
        <f>[1]Ros!O111</f>
        <v>Lengacher David</v>
      </c>
      <c r="AN1050" s="5" t="str">
        <f>[1]Ros!Q111</f>
        <v>Vendu</v>
      </c>
      <c r="AO1050" s="9">
        <f>[1]Ros!R111</f>
        <v>43007</v>
      </c>
      <c r="AP1050" s="338" t="s">
        <v>0</v>
      </c>
      <c r="AQ1050" s="339" t="s">
        <v>0</v>
      </c>
      <c r="AR1050" s="100"/>
      <c r="AS1050" s="101"/>
      <c r="AT1050" s="102"/>
      <c r="AU1050" s="103"/>
      <c r="AV1050" s="104"/>
      <c r="AW1050" s="105"/>
      <c r="AX1050" s="106"/>
      <c r="AY1050" s="106"/>
      <c r="AZ1050" s="106"/>
      <c r="BA1050" s="106"/>
      <c r="BB1050" s="103"/>
      <c r="BC1050" s="106"/>
      <c r="BD1050" s="106"/>
      <c r="BE1050" s="106"/>
      <c r="BF1050" s="106"/>
      <c r="BG1050" s="106"/>
      <c r="BH1050" s="106"/>
      <c r="BI1050" s="106"/>
    </row>
    <row r="1051" spans="1:61" ht="13.5" hidden="1" thickBot="1" x14ac:dyDescent="0.25">
      <c r="A1051" s="82"/>
      <c r="B1051" s="83"/>
      <c r="C1051" s="3" t="str">
        <f t="shared" si="77"/>
        <v>Route de l'Orée du Bois 18</v>
      </c>
      <c r="D1051" s="3" t="str">
        <f t="shared" si="77"/>
        <v>La Chaux-de-Fonds</v>
      </c>
      <c r="E1051" s="206" t="str">
        <f t="shared" si="77"/>
        <v>Rosetta</v>
      </c>
      <c r="F1051" s="206" t="str">
        <f>[1]Ros!A112</f>
        <v>0203-07</v>
      </c>
      <c r="G1051" s="246" t="str">
        <f>[1]Ros!B112</f>
        <v>19553/G</v>
      </c>
      <c r="H1051" s="3" t="str">
        <f>[1]Ros!C112</f>
        <v>Appartement</v>
      </c>
      <c r="I1051" s="5" t="str">
        <f>[1]Ros!D112</f>
        <v>2ème</v>
      </c>
      <c r="J1051" s="4" t="str">
        <f>[1]Ros!E112</f>
        <v>Nord</v>
      </c>
      <c r="K1051" s="334">
        <f>[1]Ros!F112</f>
        <v>5.5</v>
      </c>
      <c r="L1051" s="88"/>
      <c r="M1051" s="7">
        <f>[1]Ros!G112</f>
        <v>130</v>
      </c>
      <c r="N1051" s="7">
        <f>[1]Ros!I112</f>
        <v>17</v>
      </c>
      <c r="O1051" s="315" t="s">
        <v>0</v>
      </c>
      <c r="P1051" s="7">
        <f>[1]Ros!L112</f>
        <v>5.5</v>
      </c>
      <c r="Q1051" s="335" t="s">
        <v>0</v>
      </c>
      <c r="R1051" s="90">
        <f>SUM(Tableau8[[#This Row],[Indicative
     /PPE]:[Autre]])</f>
        <v>152.5</v>
      </c>
      <c r="S1051" s="335" t="s">
        <v>0</v>
      </c>
      <c r="T1051" s="335" t="s">
        <v>0</v>
      </c>
      <c r="U1051" s="335" t="s">
        <v>0</v>
      </c>
      <c r="V1051" s="335" t="s">
        <v>0</v>
      </c>
      <c r="W1051" s="335" t="s">
        <v>0</v>
      </c>
      <c r="X1051" s="336">
        <f t="shared" si="75"/>
        <v>0</v>
      </c>
      <c r="Y1051" s="89" t="s">
        <v>0</v>
      </c>
      <c r="Z1051" s="89" t="s">
        <v>0</v>
      </c>
      <c r="AA1051" s="89" t="s">
        <v>0</v>
      </c>
      <c r="AB1051" s="91" t="s">
        <v>0</v>
      </c>
      <c r="AC1051" s="335" t="s">
        <v>0</v>
      </c>
      <c r="AD1051" s="335" t="s">
        <v>0</v>
      </c>
      <c r="AE1051" s="335" t="s">
        <v>0</v>
      </c>
      <c r="AF1051" s="7">
        <f t="shared" si="76"/>
        <v>0</v>
      </c>
      <c r="AG1051" s="92"/>
      <c r="AH1051" s="8">
        <f>[1]Ros!N112</f>
        <v>585000</v>
      </c>
      <c r="AI1051" s="8">
        <v>0</v>
      </c>
      <c r="AJ1051" s="8">
        <v>0</v>
      </c>
      <c r="AK1051" s="8">
        <f>SUM(Tableau8[[#This Row],[Terrain
(a)]:[Construction
(b)]])</f>
        <v>0</v>
      </c>
      <c r="AL1051" s="95"/>
      <c r="AM1051" s="337" t="str">
        <f>[1]Ros!O112</f>
        <v>Steiner Jean-Paul</v>
      </c>
      <c r="AN1051" s="5" t="str">
        <f>[1]Ros!Q112</f>
        <v>Réservé</v>
      </c>
      <c r="AO1051" s="9">
        <f>[1]Ros!R112</f>
        <v>43190</v>
      </c>
      <c r="AP1051" s="338" t="s">
        <v>0</v>
      </c>
      <c r="AQ1051" s="339" t="s">
        <v>0</v>
      </c>
      <c r="AR1051" s="100"/>
      <c r="AS1051" s="101"/>
      <c r="AT1051" s="102"/>
      <c r="AU1051" s="103"/>
      <c r="AV1051" s="104"/>
      <c r="AW1051" s="105"/>
      <c r="AX1051" s="106"/>
      <c r="AY1051" s="106"/>
      <c r="AZ1051" s="106"/>
      <c r="BA1051" s="106"/>
      <c r="BB1051" s="103"/>
      <c r="BC1051" s="106"/>
      <c r="BD1051" s="106"/>
      <c r="BE1051" s="106"/>
      <c r="BF1051" s="106"/>
      <c r="BG1051" s="106"/>
      <c r="BH1051" s="106"/>
      <c r="BI1051" s="106"/>
    </row>
    <row r="1052" spans="1:61" ht="13.5" hidden="1" thickBot="1" x14ac:dyDescent="0.25">
      <c r="A1052" s="82"/>
      <c r="B1052" s="83"/>
      <c r="C1052" s="3" t="str">
        <f t="shared" si="77"/>
        <v>Route de l'Orée du Bois 18</v>
      </c>
      <c r="D1052" s="3" t="str">
        <f t="shared" si="77"/>
        <v>La Chaux-de-Fonds</v>
      </c>
      <c r="E1052" s="206" t="str">
        <f t="shared" si="77"/>
        <v>Rosetta</v>
      </c>
      <c r="F1052" s="206" t="str">
        <f>[1]Ros!A113</f>
        <v>0203-08</v>
      </c>
      <c r="G1052" s="246" t="str">
        <f>[1]Ros!B113</f>
        <v>19554/H</v>
      </c>
      <c r="H1052" s="3" t="str">
        <f>[1]Ros!C113</f>
        <v>Appartement</v>
      </c>
      <c r="I1052" s="5" t="str">
        <f>[1]Ros!D113</f>
        <v>2ème</v>
      </c>
      <c r="J1052" s="4" t="str">
        <f>[1]Ros!E113</f>
        <v>Sud</v>
      </c>
      <c r="K1052" s="334">
        <f>[1]Ros!F113</f>
        <v>4.5</v>
      </c>
      <c r="L1052" s="88"/>
      <c r="M1052" s="7">
        <f>[1]Ros!G113</f>
        <v>105</v>
      </c>
      <c r="N1052" s="7">
        <f>[1]Ros!I113</f>
        <v>36.5</v>
      </c>
      <c r="O1052" s="315" t="s">
        <v>0</v>
      </c>
      <c r="P1052" s="7">
        <f>[1]Ros!L113</f>
        <v>5.5</v>
      </c>
      <c r="Q1052" s="335" t="s">
        <v>0</v>
      </c>
      <c r="R1052" s="90">
        <f>SUM(Tableau8[[#This Row],[Indicative
     /PPE]:[Autre]])</f>
        <v>147</v>
      </c>
      <c r="S1052" s="335" t="s">
        <v>0</v>
      </c>
      <c r="T1052" s="335" t="s">
        <v>0</v>
      </c>
      <c r="U1052" s="335" t="s">
        <v>0</v>
      </c>
      <c r="V1052" s="335" t="s">
        <v>0</v>
      </c>
      <c r="W1052" s="335" t="s">
        <v>0</v>
      </c>
      <c r="X1052" s="336">
        <f t="shared" si="75"/>
        <v>0</v>
      </c>
      <c r="Y1052" s="89" t="s">
        <v>0</v>
      </c>
      <c r="Z1052" s="89" t="s">
        <v>0</v>
      </c>
      <c r="AA1052" s="89" t="s">
        <v>0</v>
      </c>
      <c r="AB1052" s="91" t="s">
        <v>0</v>
      </c>
      <c r="AC1052" s="335" t="s">
        <v>0</v>
      </c>
      <c r="AD1052" s="335" t="s">
        <v>0</v>
      </c>
      <c r="AE1052" s="335" t="s">
        <v>0</v>
      </c>
      <c r="AF1052" s="7">
        <f t="shared" si="76"/>
        <v>0</v>
      </c>
      <c r="AG1052" s="92"/>
      <c r="AH1052" s="8">
        <f>[1]Ros!N113</f>
        <v>490000</v>
      </c>
      <c r="AI1052" s="8">
        <v>0</v>
      </c>
      <c r="AJ1052" s="8">
        <v>0</v>
      </c>
      <c r="AK1052" s="8">
        <f>SUM(Tableau8[[#This Row],[Terrain
(a)]:[Construction
(b)]])</f>
        <v>0</v>
      </c>
      <c r="AL1052" s="95"/>
      <c r="AM1052" s="337" t="str">
        <f>[1]Ros!O113</f>
        <v>Graf Crystel</v>
      </c>
      <c r="AN1052" s="5" t="str">
        <f>[1]Ros!Q113</f>
        <v>Vendu</v>
      </c>
      <c r="AO1052" s="9">
        <f>[1]Ros!R113</f>
        <v>43007</v>
      </c>
      <c r="AP1052" s="338" t="s">
        <v>0</v>
      </c>
      <c r="AQ1052" s="339" t="s">
        <v>0</v>
      </c>
      <c r="AR1052" s="100"/>
      <c r="AS1052" s="101"/>
      <c r="AT1052" s="102"/>
      <c r="AU1052" s="103"/>
      <c r="AV1052" s="104"/>
      <c r="AW1052" s="105"/>
      <c r="AX1052" s="106"/>
      <c r="AY1052" s="106"/>
      <c r="AZ1052" s="106"/>
      <c r="BA1052" s="106"/>
      <c r="BB1052" s="103"/>
      <c r="BC1052" s="106"/>
      <c r="BD1052" s="106"/>
      <c r="BE1052" s="106"/>
      <c r="BF1052" s="106"/>
      <c r="BG1052" s="106"/>
      <c r="BH1052" s="106"/>
      <c r="BI1052" s="106"/>
    </row>
    <row r="1053" spans="1:61" ht="13.5" hidden="1" thickBot="1" x14ac:dyDescent="0.25">
      <c r="A1053" s="82"/>
      <c r="B1053" s="83"/>
      <c r="C1053" s="3" t="str">
        <f t="shared" si="77"/>
        <v>Route de l'Orée du Bois 18</v>
      </c>
      <c r="D1053" s="3" t="str">
        <f t="shared" si="77"/>
        <v>La Chaux-de-Fonds</v>
      </c>
      <c r="E1053" s="206" t="str">
        <f t="shared" si="77"/>
        <v>Rosetta</v>
      </c>
      <c r="F1053" s="206" t="str">
        <f>[1]Ros!A114</f>
        <v>0203-09</v>
      </c>
      <c r="G1053" s="246" t="str">
        <f>[1]Ros!B114</f>
        <v>19557/L</v>
      </c>
      <c r="H1053" s="3" t="str">
        <f>[1]Ros!C114</f>
        <v>Attique</v>
      </c>
      <c r="I1053" s="5" t="str">
        <f>[1]Ros!D114</f>
        <v>Attique</v>
      </c>
      <c r="J1053" s="4" t="str">
        <f>[1]Ros!E114</f>
        <v>Est</v>
      </c>
      <c r="K1053" s="334">
        <f>[1]Ros!F114</f>
        <v>5.5</v>
      </c>
      <c r="L1053" s="88"/>
      <c r="M1053" s="7">
        <f>[1]Ros!G114</f>
        <v>122</v>
      </c>
      <c r="N1053" s="7">
        <f>[1]Ros!I114</f>
        <v>53.5</v>
      </c>
      <c r="O1053" s="315" t="s">
        <v>0</v>
      </c>
      <c r="P1053" s="7">
        <f>[1]Ros!L114</f>
        <v>5.5</v>
      </c>
      <c r="Q1053" s="335" t="s">
        <v>0</v>
      </c>
      <c r="R1053" s="90">
        <f>SUM(Tableau8[[#This Row],[Indicative
     /PPE]:[Autre]])</f>
        <v>181</v>
      </c>
      <c r="S1053" s="335" t="s">
        <v>0</v>
      </c>
      <c r="T1053" s="335" t="s">
        <v>0</v>
      </c>
      <c r="U1053" s="335" t="s">
        <v>0</v>
      </c>
      <c r="V1053" s="335" t="s">
        <v>0</v>
      </c>
      <c r="W1053" s="335" t="s">
        <v>0</v>
      </c>
      <c r="X1053" s="336">
        <f t="shared" si="75"/>
        <v>0</v>
      </c>
      <c r="Y1053" s="89" t="s">
        <v>0</v>
      </c>
      <c r="Z1053" s="89" t="s">
        <v>0</v>
      </c>
      <c r="AA1053" s="89" t="s">
        <v>0</v>
      </c>
      <c r="AB1053" s="91" t="s">
        <v>0</v>
      </c>
      <c r="AC1053" s="335" t="s">
        <v>0</v>
      </c>
      <c r="AD1053" s="335" t="s">
        <v>0</v>
      </c>
      <c r="AE1053" s="335" t="s">
        <v>0</v>
      </c>
      <c r="AF1053" s="7">
        <f t="shared" si="76"/>
        <v>0</v>
      </c>
      <c r="AG1053" s="92"/>
      <c r="AH1053" s="8">
        <f>[1]Ros!N114</f>
        <v>630000</v>
      </c>
      <c r="AI1053" s="8">
        <v>0</v>
      </c>
      <c r="AJ1053" s="8">
        <v>0</v>
      </c>
      <c r="AK1053" s="8">
        <f>SUM(Tableau8[[#This Row],[Terrain
(a)]:[Construction
(b)]])</f>
        <v>0</v>
      </c>
      <c r="AL1053" s="95"/>
      <c r="AM1053" s="337" t="str">
        <f>[1]Ros!O114</f>
        <v>Miele Lucia et Damiano</v>
      </c>
      <c r="AN1053" s="5" t="str">
        <f>[1]Ros!Q114</f>
        <v>Vendu</v>
      </c>
      <c r="AO1053" s="9">
        <f>[1]Ros!R114</f>
        <v>43100</v>
      </c>
      <c r="AP1053" s="338" t="s">
        <v>0</v>
      </c>
      <c r="AQ1053" s="339" t="s">
        <v>0</v>
      </c>
      <c r="AR1053" s="100"/>
      <c r="AS1053" s="101"/>
      <c r="AT1053" s="102"/>
      <c r="AU1053" s="103"/>
      <c r="AV1053" s="104"/>
      <c r="AW1053" s="105"/>
      <c r="AX1053" s="106"/>
      <c r="AY1053" s="106"/>
      <c r="AZ1053" s="106"/>
      <c r="BA1053" s="106"/>
      <c r="BB1053" s="103"/>
      <c r="BC1053" s="106"/>
      <c r="BD1053" s="106"/>
      <c r="BE1053" s="106"/>
      <c r="BF1053" s="106"/>
      <c r="BG1053" s="106"/>
      <c r="BH1053" s="106"/>
      <c r="BI1053" s="106"/>
    </row>
    <row r="1054" spans="1:61" ht="13.5" hidden="1" thickBot="1" x14ac:dyDescent="0.25">
      <c r="A1054" s="82"/>
      <c r="B1054" s="83"/>
      <c r="C1054" s="3" t="str">
        <f t="shared" si="77"/>
        <v>Route de l'Orée du Bois 18</v>
      </c>
      <c r="D1054" s="3" t="str">
        <f t="shared" si="77"/>
        <v>La Chaux-de-Fonds</v>
      </c>
      <c r="E1054" s="206" t="str">
        <f t="shared" si="77"/>
        <v>Rosetta</v>
      </c>
      <c r="F1054" s="206" t="str">
        <f>[1]Ros!A115</f>
        <v>0203-10</v>
      </c>
      <c r="G1054" s="246" t="str">
        <f>[1]Ros!B115</f>
        <v>19556/K</v>
      </c>
      <c r="H1054" s="3" t="str">
        <f>[1]Ros!C115</f>
        <v>Attique</v>
      </c>
      <c r="I1054" s="5" t="str">
        <f>[1]Ros!D115</f>
        <v>Attique</v>
      </c>
      <c r="J1054" s="4" t="str">
        <f>[1]Ros!E115</f>
        <v>Ouest</v>
      </c>
      <c r="K1054" s="334">
        <f>[1]Ros!F115</f>
        <v>5.5</v>
      </c>
      <c r="L1054" s="88"/>
      <c r="M1054" s="7">
        <f>[1]Ros!G115</f>
        <v>125.5</v>
      </c>
      <c r="N1054" s="7">
        <f>[1]Ros!I115</f>
        <v>82</v>
      </c>
      <c r="O1054" s="315" t="s">
        <v>0</v>
      </c>
      <c r="P1054" s="7">
        <f>[1]Ros!L115</f>
        <v>5.5</v>
      </c>
      <c r="Q1054" s="335" t="s">
        <v>0</v>
      </c>
      <c r="R1054" s="90">
        <f>SUM(Tableau8[[#This Row],[Indicative
     /PPE]:[Autre]])</f>
        <v>213</v>
      </c>
      <c r="S1054" s="335" t="s">
        <v>0</v>
      </c>
      <c r="T1054" s="335" t="s">
        <v>0</v>
      </c>
      <c r="U1054" s="335" t="s">
        <v>0</v>
      </c>
      <c r="V1054" s="335" t="s">
        <v>0</v>
      </c>
      <c r="W1054" s="335" t="s">
        <v>0</v>
      </c>
      <c r="X1054" s="336">
        <f t="shared" si="75"/>
        <v>0</v>
      </c>
      <c r="Y1054" s="89" t="s">
        <v>0</v>
      </c>
      <c r="Z1054" s="89" t="s">
        <v>0</v>
      </c>
      <c r="AA1054" s="89" t="s">
        <v>0</v>
      </c>
      <c r="AB1054" s="91" t="s">
        <v>0</v>
      </c>
      <c r="AC1054" s="335" t="s">
        <v>0</v>
      </c>
      <c r="AD1054" s="335" t="s">
        <v>0</v>
      </c>
      <c r="AE1054" s="335" t="s">
        <v>0</v>
      </c>
      <c r="AF1054" s="7">
        <f t="shared" si="76"/>
        <v>0</v>
      </c>
      <c r="AG1054" s="92"/>
      <c r="AH1054" s="8">
        <f>[1]Ros!N115</f>
        <v>670000</v>
      </c>
      <c r="AI1054" s="8">
        <v>0</v>
      </c>
      <c r="AJ1054" s="8">
        <v>0</v>
      </c>
      <c r="AK1054" s="8">
        <f>SUM(Tableau8[[#This Row],[Terrain
(a)]:[Construction
(b)]])</f>
        <v>0</v>
      </c>
      <c r="AL1054" s="95"/>
      <c r="AM1054" s="337" t="str">
        <f>[1]Ros!O115</f>
        <v>Sokoli Luan</v>
      </c>
      <c r="AN1054" s="5" t="str">
        <f>[1]Ros!Q115</f>
        <v>Réservé</v>
      </c>
      <c r="AO1054" s="9">
        <f>[1]Ros!R115</f>
        <v>43100</v>
      </c>
      <c r="AP1054" s="338" t="s">
        <v>0</v>
      </c>
      <c r="AQ1054" s="339" t="s">
        <v>0</v>
      </c>
      <c r="AR1054" s="100"/>
      <c r="AS1054" s="101"/>
      <c r="AT1054" s="102"/>
      <c r="AU1054" s="103"/>
      <c r="AV1054" s="104"/>
      <c r="AW1054" s="105"/>
      <c r="AX1054" s="106"/>
      <c r="AY1054" s="106"/>
      <c r="AZ1054" s="106"/>
      <c r="BA1054" s="106"/>
      <c r="BB1054" s="103"/>
      <c r="BC1054" s="106"/>
      <c r="BD1054" s="106"/>
      <c r="BE1054" s="106"/>
      <c r="BF1054" s="106"/>
      <c r="BG1054" s="106"/>
      <c r="BH1054" s="106"/>
      <c r="BI1054" s="106"/>
    </row>
    <row r="1055" spans="1:61" ht="13.5" hidden="1" thickBot="1" x14ac:dyDescent="0.25">
      <c r="A1055" s="82"/>
      <c r="B1055" s="83"/>
      <c r="C1055" s="3" t="str">
        <f t="shared" si="77"/>
        <v>Route de l'Orée du Bois 18</v>
      </c>
      <c r="D1055" s="3" t="str">
        <f t="shared" si="77"/>
        <v>La Chaux-de-Fonds</v>
      </c>
      <c r="E1055" s="206" t="str">
        <f t="shared" si="77"/>
        <v>Rosetta</v>
      </c>
      <c r="F1055" s="206" t="str">
        <f>[1]Ros!A116</f>
        <v>0203-11</v>
      </c>
      <c r="G1055" s="246" t="str">
        <f>[1]Ros!B116</f>
        <v>C19587</v>
      </c>
      <c r="H1055" s="3" t="str">
        <f>[1]Ros!C116</f>
        <v>Place de parc intérieure simple</v>
      </c>
      <c r="I1055" s="5" t="str">
        <f>[1]Ros!D116</f>
        <v>Sous-sol</v>
      </c>
      <c r="J1055" s="4">
        <f>[1]Ros!E116</f>
        <v>1</v>
      </c>
      <c r="K1055" s="334" t="str">
        <f>[1]Ros!F116</f>
        <v>-</v>
      </c>
      <c r="L1055" s="88"/>
      <c r="M1055" s="7" t="str">
        <f>[1]Ros!G116</f>
        <v>-</v>
      </c>
      <c r="N1055" s="7" t="str">
        <f>[1]Ros!I116</f>
        <v>-</v>
      </c>
      <c r="O1055" s="7" t="str">
        <f>[1]Ros!K116</f>
        <v>-</v>
      </c>
      <c r="P1055" s="7" t="str">
        <f>[1]Ros!L116</f>
        <v>-</v>
      </c>
      <c r="Q1055" s="7" t="str">
        <f>[1]Ros!M116</f>
        <v>-</v>
      </c>
      <c r="R1055" s="90">
        <f>SUM(Tableau8[[#This Row],[Indicative
     /PPE]:[Autre]])</f>
        <v>0</v>
      </c>
      <c r="S1055" s="335" t="s">
        <v>0</v>
      </c>
      <c r="T1055" s="335" t="s">
        <v>0</v>
      </c>
      <c r="U1055" s="335" t="s">
        <v>0</v>
      </c>
      <c r="V1055" s="335" t="s">
        <v>0</v>
      </c>
      <c r="W1055" s="335" t="s">
        <v>0</v>
      </c>
      <c r="X1055" s="336">
        <f t="shared" si="75"/>
        <v>0</v>
      </c>
      <c r="Y1055" s="89" t="s">
        <v>0</v>
      </c>
      <c r="Z1055" s="89" t="s">
        <v>0</v>
      </c>
      <c r="AA1055" s="89" t="s">
        <v>0</v>
      </c>
      <c r="AB1055" s="91" t="s">
        <v>0</v>
      </c>
      <c r="AC1055" s="335" t="s">
        <v>0</v>
      </c>
      <c r="AD1055" s="335" t="s">
        <v>0</v>
      </c>
      <c r="AE1055" s="335" t="s">
        <v>0</v>
      </c>
      <c r="AF1055" s="7">
        <f t="shared" si="76"/>
        <v>0</v>
      </c>
      <c r="AG1055" s="92"/>
      <c r="AH1055" s="8">
        <f>[1]Ros!N116</f>
        <v>32000</v>
      </c>
      <c r="AI1055" s="8">
        <v>0</v>
      </c>
      <c r="AJ1055" s="8">
        <v>0</v>
      </c>
      <c r="AK1055" s="8">
        <f>SUM(Tableau8[[#This Row],[Terrain
(a)]:[Construction
(b)]])</f>
        <v>0</v>
      </c>
      <c r="AL1055" s="95"/>
      <c r="AM1055" s="337" t="str">
        <f>[1]Ros!O116</f>
        <v>Miele Lucia et Damiano</v>
      </c>
      <c r="AN1055" s="5" t="str">
        <f>[1]Ros!Q116</f>
        <v>Vendu</v>
      </c>
      <c r="AO1055" s="9">
        <f>[1]Ros!R116</f>
        <v>43100</v>
      </c>
      <c r="AP1055" s="338" t="s">
        <v>0</v>
      </c>
      <c r="AQ1055" s="339" t="s">
        <v>0</v>
      </c>
      <c r="AR1055" s="100"/>
      <c r="AS1055" s="101"/>
      <c r="AT1055" s="102"/>
      <c r="AU1055" s="103"/>
      <c r="AV1055" s="104"/>
      <c r="AW1055" s="105"/>
      <c r="AX1055" s="106"/>
      <c r="AY1055" s="106"/>
      <c r="AZ1055" s="106"/>
      <c r="BA1055" s="106"/>
      <c r="BB1055" s="103"/>
      <c r="BC1055" s="106"/>
      <c r="BD1055" s="106"/>
      <c r="BE1055" s="106"/>
      <c r="BF1055" s="106"/>
      <c r="BG1055" s="106"/>
      <c r="BH1055" s="106"/>
      <c r="BI1055" s="106"/>
    </row>
    <row r="1056" spans="1:61" ht="13.5" hidden="1" thickBot="1" x14ac:dyDescent="0.25">
      <c r="A1056" s="82"/>
      <c r="B1056" s="83"/>
      <c r="C1056" s="3" t="str">
        <f t="shared" si="77"/>
        <v>Route de l'Orée du Bois 18</v>
      </c>
      <c r="D1056" s="3" t="str">
        <f t="shared" si="77"/>
        <v>La Chaux-de-Fonds</v>
      </c>
      <c r="E1056" s="206" t="str">
        <f t="shared" si="77"/>
        <v>Rosetta</v>
      </c>
      <c r="F1056" s="206" t="str">
        <f>[1]Ros!A117</f>
        <v>0203-12</v>
      </c>
      <c r="G1056" s="246" t="str">
        <f>[1]Ros!B117</f>
        <v>C19588</v>
      </c>
      <c r="H1056" s="3" t="str">
        <f>[1]Ros!C117</f>
        <v>Place de parc intérieure simple</v>
      </c>
      <c r="I1056" s="5" t="str">
        <f>[1]Ros!D117</f>
        <v>Sous-sol</v>
      </c>
      <c r="J1056" s="4">
        <f>[1]Ros!E117</f>
        <v>2</v>
      </c>
      <c r="K1056" s="334" t="str">
        <f>[1]Ros!F117</f>
        <v>-</v>
      </c>
      <c r="L1056" s="88"/>
      <c r="M1056" s="7" t="str">
        <f>[1]Ros!G117</f>
        <v>-</v>
      </c>
      <c r="N1056" s="7" t="str">
        <f>[1]Ros!I117</f>
        <v>-</v>
      </c>
      <c r="O1056" s="7" t="str">
        <f>[1]Ros!K117</f>
        <v>-</v>
      </c>
      <c r="P1056" s="7" t="str">
        <f>[1]Ros!L117</f>
        <v>-</v>
      </c>
      <c r="Q1056" s="7" t="str">
        <f>[1]Ros!M117</f>
        <v>-</v>
      </c>
      <c r="R1056" s="90">
        <f>SUM(Tableau8[[#This Row],[Indicative
     /PPE]:[Autre]])</f>
        <v>0</v>
      </c>
      <c r="S1056" s="335" t="s">
        <v>0</v>
      </c>
      <c r="T1056" s="335" t="s">
        <v>0</v>
      </c>
      <c r="U1056" s="335" t="s">
        <v>0</v>
      </c>
      <c r="V1056" s="335" t="s">
        <v>0</v>
      </c>
      <c r="W1056" s="335" t="s">
        <v>0</v>
      </c>
      <c r="X1056" s="336">
        <f t="shared" si="75"/>
        <v>0</v>
      </c>
      <c r="Y1056" s="89" t="s">
        <v>0</v>
      </c>
      <c r="Z1056" s="89" t="s">
        <v>0</v>
      </c>
      <c r="AA1056" s="89" t="s">
        <v>0</v>
      </c>
      <c r="AB1056" s="91" t="s">
        <v>0</v>
      </c>
      <c r="AC1056" s="335" t="s">
        <v>0</v>
      </c>
      <c r="AD1056" s="335" t="s">
        <v>0</v>
      </c>
      <c r="AE1056" s="335" t="s">
        <v>0</v>
      </c>
      <c r="AF1056" s="7">
        <f t="shared" si="76"/>
        <v>0</v>
      </c>
      <c r="AG1056" s="92"/>
      <c r="AH1056" s="8">
        <f>[1]Ros!N117</f>
        <v>32000</v>
      </c>
      <c r="AI1056" s="8">
        <v>0</v>
      </c>
      <c r="AJ1056" s="8">
        <v>0</v>
      </c>
      <c r="AK1056" s="8">
        <f>SUM(Tableau8[[#This Row],[Terrain
(a)]:[Construction
(b)]])</f>
        <v>0</v>
      </c>
      <c r="AL1056" s="95"/>
      <c r="AM1056" s="337" t="str">
        <f>[1]Ros!O117</f>
        <v>Miele Lucia et Damiano</v>
      </c>
      <c r="AN1056" s="5" t="str">
        <f>[1]Ros!Q117</f>
        <v>Vendu</v>
      </c>
      <c r="AO1056" s="9">
        <f>[1]Ros!R117</f>
        <v>43100</v>
      </c>
      <c r="AP1056" s="338" t="s">
        <v>0</v>
      </c>
      <c r="AQ1056" s="339" t="s">
        <v>0</v>
      </c>
      <c r="AR1056" s="100"/>
      <c r="AS1056" s="101"/>
      <c r="AT1056" s="102"/>
      <c r="AU1056" s="103"/>
      <c r="AV1056" s="104"/>
      <c r="AW1056" s="105"/>
      <c r="AX1056" s="106"/>
      <c r="AY1056" s="106"/>
      <c r="AZ1056" s="106"/>
      <c r="BA1056" s="106"/>
      <c r="BB1056" s="103"/>
      <c r="BC1056" s="106"/>
      <c r="BD1056" s="106"/>
      <c r="BE1056" s="106"/>
      <c r="BF1056" s="106"/>
      <c r="BG1056" s="106"/>
      <c r="BH1056" s="106"/>
      <c r="BI1056" s="106"/>
    </row>
    <row r="1057" spans="1:61" ht="13.5" hidden="1" thickBot="1" x14ac:dyDescent="0.25">
      <c r="A1057" s="82"/>
      <c r="B1057" s="83"/>
      <c r="C1057" s="3" t="str">
        <f t="shared" si="77"/>
        <v>Route de l'Orée du Bois 18</v>
      </c>
      <c r="D1057" s="3" t="str">
        <f t="shared" si="77"/>
        <v>La Chaux-de-Fonds</v>
      </c>
      <c r="E1057" s="206" t="str">
        <f t="shared" si="77"/>
        <v>Rosetta</v>
      </c>
      <c r="F1057" s="206" t="str">
        <f>[1]Ros!A118</f>
        <v>0203-13</v>
      </c>
      <c r="G1057" s="246" t="str">
        <f>[1]Ros!B118</f>
        <v>C19589</v>
      </c>
      <c r="H1057" s="3" t="str">
        <f>[1]Ros!C118</f>
        <v>Place de parc intérieure simple</v>
      </c>
      <c r="I1057" s="5" t="str">
        <f>[1]Ros!D118</f>
        <v>Sous-sol</v>
      </c>
      <c r="J1057" s="4">
        <f>[1]Ros!E118</f>
        <v>3</v>
      </c>
      <c r="K1057" s="334" t="str">
        <f>[1]Ros!F118</f>
        <v>-</v>
      </c>
      <c r="L1057" s="88"/>
      <c r="M1057" s="7" t="str">
        <f>[1]Ros!G118</f>
        <v>-</v>
      </c>
      <c r="N1057" s="7" t="str">
        <f>[1]Ros!I118</f>
        <v>-</v>
      </c>
      <c r="O1057" s="7" t="str">
        <f>[1]Ros!K118</f>
        <v>-</v>
      </c>
      <c r="P1057" s="7" t="str">
        <f>[1]Ros!L118</f>
        <v>-</v>
      </c>
      <c r="Q1057" s="7" t="str">
        <f>[1]Ros!M118</f>
        <v>-</v>
      </c>
      <c r="R1057" s="90">
        <f>SUM(Tableau8[[#This Row],[Indicative
     /PPE]:[Autre]])</f>
        <v>0</v>
      </c>
      <c r="S1057" s="335" t="s">
        <v>0</v>
      </c>
      <c r="T1057" s="335" t="s">
        <v>0</v>
      </c>
      <c r="U1057" s="335" t="s">
        <v>0</v>
      </c>
      <c r="V1057" s="335" t="s">
        <v>0</v>
      </c>
      <c r="W1057" s="335" t="s">
        <v>0</v>
      </c>
      <c r="X1057" s="336">
        <f t="shared" si="75"/>
        <v>0</v>
      </c>
      <c r="Y1057" s="89" t="s">
        <v>0</v>
      </c>
      <c r="Z1057" s="89" t="s">
        <v>0</v>
      </c>
      <c r="AA1057" s="89" t="s">
        <v>0</v>
      </c>
      <c r="AB1057" s="91" t="s">
        <v>0</v>
      </c>
      <c r="AC1057" s="335" t="s">
        <v>0</v>
      </c>
      <c r="AD1057" s="335" t="s">
        <v>0</v>
      </c>
      <c r="AE1057" s="335" t="s">
        <v>0</v>
      </c>
      <c r="AF1057" s="7">
        <f t="shared" si="76"/>
        <v>0</v>
      </c>
      <c r="AG1057" s="92"/>
      <c r="AH1057" s="8">
        <f>[1]Ros!N118</f>
        <v>32000</v>
      </c>
      <c r="AI1057" s="8">
        <v>0</v>
      </c>
      <c r="AJ1057" s="8">
        <v>0</v>
      </c>
      <c r="AK1057" s="8">
        <f>SUM(Tableau8[[#This Row],[Terrain
(a)]:[Construction
(b)]])</f>
        <v>0</v>
      </c>
      <c r="AL1057" s="95"/>
      <c r="AM1057" s="337" t="str">
        <f>[1]Ros!O118</f>
        <v>Steiner Jean-Paul</v>
      </c>
      <c r="AN1057" s="5" t="str">
        <f>[1]Ros!Q118</f>
        <v>Réservé</v>
      </c>
      <c r="AO1057" s="9">
        <f>[1]Ros!R118</f>
        <v>43100</v>
      </c>
      <c r="AP1057" s="338" t="s">
        <v>0</v>
      </c>
      <c r="AQ1057" s="339" t="s">
        <v>0</v>
      </c>
      <c r="AR1057" s="100"/>
      <c r="AS1057" s="101"/>
      <c r="AT1057" s="102"/>
      <c r="AU1057" s="103"/>
      <c r="AV1057" s="104"/>
      <c r="AW1057" s="105"/>
      <c r="AX1057" s="106"/>
      <c r="AY1057" s="106"/>
      <c r="AZ1057" s="106"/>
      <c r="BA1057" s="106"/>
      <c r="BB1057" s="103"/>
      <c r="BC1057" s="106"/>
      <c r="BD1057" s="106"/>
      <c r="BE1057" s="106"/>
      <c r="BF1057" s="106"/>
      <c r="BG1057" s="106"/>
      <c r="BH1057" s="106"/>
      <c r="BI1057" s="106"/>
    </row>
    <row r="1058" spans="1:61" ht="13.5" hidden="1" thickBot="1" x14ac:dyDescent="0.25">
      <c r="A1058" s="82"/>
      <c r="B1058" s="83"/>
      <c r="C1058" s="3" t="str">
        <f t="shared" si="77"/>
        <v>Route de l'Orée du Bois 18</v>
      </c>
      <c r="D1058" s="3" t="str">
        <f t="shared" si="77"/>
        <v>La Chaux-de-Fonds</v>
      </c>
      <c r="E1058" s="206" t="str">
        <f t="shared" si="77"/>
        <v>Rosetta</v>
      </c>
      <c r="F1058" s="206" t="str">
        <f>[1]Ros!A119</f>
        <v>0203-14</v>
      </c>
      <c r="G1058" s="246" t="str">
        <f>[1]Ros!B119</f>
        <v>C19590</v>
      </c>
      <c r="H1058" s="3" t="str">
        <f>[1]Ros!C119</f>
        <v>Place de parc intérieure simple</v>
      </c>
      <c r="I1058" s="5" t="str">
        <f>[1]Ros!D119</f>
        <v>Sous-sol</v>
      </c>
      <c r="J1058" s="4">
        <f>[1]Ros!E119</f>
        <v>4</v>
      </c>
      <c r="K1058" s="334" t="str">
        <f>[1]Ros!F119</f>
        <v>-</v>
      </c>
      <c r="L1058" s="88"/>
      <c r="M1058" s="7" t="str">
        <f>[1]Ros!G119</f>
        <v>-</v>
      </c>
      <c r="N1058" s="7" t="str">
        <f>[1]Ros!I119</f>
        <v>-</v>
      </c>
      <c r="O1058" s="7" t="str">
        <f>[1]Ros!K119</f>
        <v>-</v>
      </c>
      <c r="P1058" s="7" t="str">
        <f>[1]Ros!L119</f>
        <v>-</v>
      </c>
      <c r="Q1058" s="7" t="str">
        <f>[1]Ros!M119</f>
        <v>-</v>
      </c>
      <c r="R1058" s="90">
        <f>SUM(Tableau8[[#This Row],[Indicative
     /PPE]:[Autre]])</f>
        <v>0</v>
      </c>
      <c r="S1058" s="335" t="s">
        <v>0</v>
      </c>
      <c r="T1058" s="335" t="s">
        <v>0</v>
      </c>
      <c r="U1058" s="335" t="s">
        <v>0</v>
      </c>
      <c r="V1058" s="335" t="s">
        <v>0</v>
      </c>
      <c r="W1058" s="335" t="s">
        <v>0</v>
      </c>
      <c r="X1058" s="336">
        <f t="shared" si="75"/>
        <v>0</v>
      </c>
      <c r="Y1058" s="89" t="s">
        <v>0</v>
      </c>
      <c r="Z1058" s="89" t="s">
        <v>0</v>
      </c>
      <c r="AA1058" s="89" t="s">
        <v>0</v>
      </c>
      <c r="AB1058" s="91" t="s">
        <v>0</v>
      </c>
      <c r="AC1058" s="335" t="s">
        <v>0</v>
      </c>
      <c r="AD1058" s="335" t="s">
        <v>0</v>
      </c>
      <c r="AE1058" s="335" t="s">
        <v>0</v>
      </c>
      <c r="AF1058" s="7">
        <f t="shared" si="76"/>
        <v>0</v>
      </c>
      <c r="AG1058" s="92"/>
      <c r="AH1058" s="8">
        <f>[1]Ros!N119</f>
        <v>32000</v>
      </c>
      <c r="AI1058" s="8">
        <v>0</v>
      </c>
      <c r="AJ1058" s="8">
        <v>0</v>
      </c>
      <c r="AK1058" s="8">
        <f>SUM(Tableau8[[#This Row],[Terrain
(a)]:[Construction
(b)]])</f>
        <v>0</v>
      </c>
      <c r="AL1058" s="95"/>
      <c r="AM1058" s="337" t="str">
        <f>[1]Ros!O119</f>
        <v>Sciammetta Giuseppina et Giuseppe</v>
      </c>
      <c r="AN1058" s="5" t="str">
        <f>[1]Ros!Q119</f>
        <v>Vendu</v>
      </c>
      <c r="AO1058" s="9">
        <f>[1]Ros!R119</f>
        <v>43084</v>
      </c>
      <c r="AP1058" s="338" t="s">
        <v>0</v>
      </c>
      <c r="AQ1058" s="339" t="s">
        <v>0</v>
      </c>
      <c r="AR1058" s="100"/>
      <c r="AS1058" s="101"/>
      <c r="AT1058" s="102"/>
      <c r="AU1058" s="103"/>
      <c r="AV1058" s="104"/>
      <c r="AW1058" s="105"/>
      <c r="AX1058" s="106"/>
      <c r="AY1058" s="106"/>
      <c r="AZ1058" s="106"/>
      <c r="BA1058" s="106"/>
      <c r="BB1058" s="103"/>
      <c r="BC1058" s="106"/>
      <c r="BD1058" s="106"/>
      <c r="BE1058" s="106"/>
      <c r="BF1058" s="106"/>
      <c r="BG1058" s="106"/>
      <c r="BH1058" s="106"/>
      <c r="BI1058" s="106"/>
    </row>
    <row r="1059" spans="1:61" ht="13.5" hidden="1" thickBot="1" x14ac:dyDescent="0.25">
      <c r="A1059" s="82"/>
      <c r="B1059" s="83"/>
      <c r="C1059" s="3" t="str">
        <f t="shared" si="77"/>
        <v>Route de l'Orée du Bois 18</v>
      </c>
      <c r="D1059" s="3" t="str">
        <f t="shared" si="77"/>
        <v>La Chaux-de-Fonds</v>
      </c>
      <c r="E1059" s="206" t="str">
        <f t="shared" si="77"/>
        <v>Rosetta</v>
      </c>
      <c r="F1059" s="206" t="str">
        <f>[1]Ros!A120</f>
        <v>0203-15</v>
      </c>
      <c r="G1059" s="246" t="str">
        <f>[1]Ros!B120</f>
        <v>C19591</v>
      </c>
      <c r="H1059" s="3" t="str">
        <f>[1]Ros!C120</f>
        <v>Place de parc intérieure simple</v>
      </c>
      <c r="I1059" s="5" t="str">
        <f>[1]Ros!D120</f>
        <v>Sous-sol</v>
      </c>
      <c r="J1059" s="4">
        <f>[1]Ros!E120</f>
        <v>5</v>
      </c>
      <c r="K1059" s="334" t="str">
        <f>[1]Ros!F120</f>
        <v>-</v>
      </c>
      <c r="L1059" s="88"/>
      <c r="M1059" s="7" t="str">
        <f>[1]Ros!G120</f>
        <v>-</v>
      </c>
      <c r="N1059" s="7" t="str">
        <f>[1]Ros!I120</f>
        <v>-</v>
      </c>
      <c r="O1059" s="7" t="str">
        <f>[1]Ros!K120</f>
        <v>-</v>
      </c>
      <c r="P1059" s="7" t="str">
        <f>[1]Ros!L120</f>
        <v>-</v>
      </c>
      <c r="Q1059" s="7" t="str">
        <f>[1]Ros!M120</f>
        <v>-</v>
      </c>
      <c r="R1059" s="90">
        <f>SUM(Tableau8[[#This Row],[Indicative
     /PPE]:[Autre]])</f>
        <v>0</v>
      </c>
      <c r="S1059" s="335" t="s">
        <v>0</v>
      </c>
      <c r="T1059" s="335" t="s">
        <v>0</v>
      </c>
      <c r="U1059" s="335" t="s">
        <v>0</v>
      </c>
      <c r="V1059" s="335" t="s">
        <v>0</v>
      </c>
      <c r="W1059" s="335" t="s">
        <v>0</v>
      </c>
      <c r="X1059" s="336">
        <f t="shared" si="75"/>
        <v>0</v>
      </c>
      <c r="Y1059" s="89" t="s">
        <v>0</v>
      </c>
      <c r="Z1059" s="89" t="s">
        <v>0</v>
      </c>
      <c r="AA1059" s="89" t="s">
        <v>0</v>
      </c>
      <c r="AB1059" s="91" t="s">
        <v>0</v>
      </c>
      <c r="AC1059" s="335" t="s">
        <v>0</v>
      </c>
      <c r="AD1059" s="335" t="s">
        <v>0</v>
      </c>
      <c r="AE1059" s="335" t="s">
        <v>0</v>
      </c>
      <c r="AF1059" s="7">
        <f t="shared" si="76"/>
        <v>0</v>
      </c>
      <c r="AG1059" s="92"/>
      <c r="AH1059" s="8">
        <f>[1]Ros!N120</f>
        <v>32000</v>
      </c>
      <c r="AI1059" s="8">
        <v>0</v>
      </c>
      <c r="AJ1059" s="8">
        <v>0</v>
      </c>
      <c r="AK1059" s="8">
        <f>SUM(Tableau8[[#This Row],[Terrain
(a)]:[Construction
(b)]])</f>
        <v>0</v>
      </c>
      <c r="AL1059" s="95"/>
      <c r="AM1059" s="337" t="str">
        <f>[1]Ros!O120</f>
        <v>Sciammetta Giuseppina et Giuseppe</v>
      </c>
      <c r="AN1059" s="5" t="str">
        <f>[1]Ros!Q120</f>
        <v>Vendu</v>
      </c>
      <c r="AO1059" s="9">
        <f>[1]Ros!R120</f>
        <v>43084</v>
      </c>
      <c r="AP1059" s="338" t="s">
        <v>0</v>
      </c>
      <c r="AQ1059" s="340" t="str">
        <f>[1]Ros!S120</f>
        <v>-</v>
      </c>
      <c r="AR1059" s="100"/>
      <c r="AS1059" s="101"/>
      <c r="AT1059" s="102"/>
      <c r="AU1059" s="103"/>
      <c r="AV1059" s="104"/>
      <c r="AW1059" s="105"/>
      <c r="AX1059" s="106"/>
      <c r="AY1059" s="106"/>
      <c r="AZ1059" s="106"/>
      <c r="BA1059" s="106"/>
      <c r="BB1059" s="103"/>
      <c r="BC1059" s="106"/>
      <c r="BD1059" s="106"/>
      <c r="BE1059" s="106"/>
      <c r="BF1059" s="106"/>
      <c r="BG1059" s="106"/>
      <c r="BH1059" s="106"/>
      <c r="BI1059" s="106"/>
    </row>
    <row r="1060" spans="1:61" ht="13.5" hidden="1" thickBot="1" x14ac:dyDescent="0.25">
      <c r="A1060" s="82"/>
      <c r="B1060" s="83"/>
      <c r="C1060" s="3" t="str">
        <f t="shared" si="77"/>
        <v>Route de l'Orée du Bois 18</v>
      </c>
      <c r="D1060" s="3" t="str">
        <f t="shared" si="77"/>
        <v>La Chaux-de-Fonds</v>
      </c>
      <c r="E1060" s="206" t="str">
        <f t="shared" si="77"/>
        <v>Rosetta</v>
      </c>
      <c r="F1060" s="206" t="str">
        <f>[1]Ros!A121</f>
        <v>0203-16</v>
      </c>
      <c r="G1060" s="246" t="str">
        <f>[1]Ros!B121</f>
        <v>C19592</v>
      </c>
      <c r="H1060" s="3" t="str">
        <f>[1]Ros!C121</f>
        <v>Place de parc intérieure simple handicapé</v>
      </c>
      <c r="I1060" s="5" t="str">
        <f>[1]Ros!D121</f>
        <v>Sous-sol</v>
      </c>
      <c r="J1060" s="4">
        <f>[1]Ros!E121</f>
        <v>6</v>
      </c>
      <c r="K1060" s="334" t="str">
        <f>[1]Ros!F121</f>
        <v>-</v>
      </c>
      <c r="L1060" s="88"/>
      <c r="M1060" s="7" t="str">
        <f>[1]Ros!G121</f>
        <v>-</v>
      </c>
      <c r="N1060" s="7" t="str">
        <f>[1]Ros!I121</f>
        <v>-</v>
      </c>
      <c r="O1060" s="7" t="str">
        <f>[1]Ros!K121</f>
        <v>-</v>
      </c>
      <c r="P1060" s="7" t="str">
        <f>[1]Ros!L121</f>
        <v>-</v>
      </c>
      <c r="Q1060" s="7" t="str">
        <f>[1]Ros!M121</f>
        <v>-</v>
      </c>
      <c r="R1060" s="90">
        <f>SUM(Tableau8[[#This Row],[Indicative
     /PPE]:[Autre]])</f>
        <v>0</v>
      </c>
      <c r="S1060" s="335" t="s">
        <v>0</v>
      </c>
      <c r="T1060" s="335" t="s">
        <v>0</v>
      </c>
      <c r="U1060" s="335" t="s">
        <v>0</v>
      </c>
      <c r="V1060" s="335" t="s">
        <v>0</v>
      </c>
      <c r="W1060" s="335" t="s">
        <v>0</v>
      </c>
      <c r="X1060" s="336">
        <f t="shared" si="75"/>
        <v>0</v>
      </c>
      <c r="Y1060" s="89" t="s">
        <v>0</v>
      </c>
      <c r="Z1060" s="89" t="s">
        <v>0</v>
      </c>
      <c r="AA1060" s="89" t="s">
        <v>0</v>
      </c>
      <c r="AB1060" s="91" t="s">
        <v>0</v>
      </c>
      <c r="AC1060" s="335" t="s">
        <v>0</v>
      </c>
      <c r="AD1060" s="335" t="s">
        <v>0</v>
      </c>
      <c r="AE1060" s="335" t="s">
        <v>0</v>
      </c>
      <c r="AF1060" s="7">
        <f t="shared" si="76"/>
        <v>0</v>
      </c>
      <c r="AG1060" s="92"/>
      <c r="AH1060" s="8">
        <f>[1]Ros!N121</f>
        <v>35000</v>
      </c>
      <c r="AI1060" s="8">
        <v>0</v>
      </c>
      <c r="AJ1060" s="8">
        <v>0</v>
      </c>
      <c r="AK1060" s="8">
        <f>SUM(Tableau8[[#This Row],[Terrain
(a)]:[Construction
(b)]])</f>
        <v>0</v>
      </c>
      <c r="AL1060" s="95"/>
      <c r="AM1060" s="337" t="str">
        <f>[1]Ros!O121</f>
        <v xml:space="preserve">Ruiz Silvia et Rafael </v>
      </c>
      <c r="AN1060" s="5" t="str">
        <f>[1]Ros!Q121</f>
        <v>Vendu</v>
      </c>
      <c r="AO1060" s="9">
        <f>[1]Ros!R121</f>
        <v>43039</v>
      </c>
      <c r="AP1060" s="338" t="s">
        <v>0</v>
      </c>
      <c r="AQ1060" s="340" t="str">
        <f>[1]Ros!S121</f>
        <v>-</v>
      </c>
      <c r="AR1060" s="100"/>
      <c r="AS1060" s="101"/>
      <c r="AT1060" s="102"/>
      <c r="AU1060" s="103"/>
      <c r="AV1060" s="104"/>
      <c r="AW1060" s="105"/>
      <c r="AX1060" s="106"/>
      <c r="AY1060" s="106"/>
      <c r="AZ1060" s="106"/>
      <c r="BA1060" s="106"/>
      <c r="BB1060" s="103"/>
      <c r="BC1060" s="106"/>
      <c r="BD1060" s="106"/>
      <c r="BE1060" s="106"/>
      <c r="BF1060" s="106"/>
      <c r="BG1060" s="106"/>
      <c r="BH1060" s="106"/>
      <c r="BI1060" s="106"/>
    </row>
    <row r="1061" spans="1:61" ht="13.5" hidden="1" thickBot="1" x14ac:dyDescent="0.25">
      <c r="A1061" s="82"/>
      <c r="B1061" s="83"/>
      <c r="C1061" s="3" t="str">
        <f t="shared" si="77"/>
        <v>Route de l'Orée du Bois 18</v>
      </c>
      <c r="D1061" s="3" t="str">
        <f t="shared" si="77"/>
        <v>La Chaux-de-Fonds</v>
      </c>
      <c r="E1061" s="206" t="str">
        <f t="shared" si="77"/>
        <v>Rosetta</v>
      </c>
      <c r="F1061" s="206" t="str">
        <f>[1]Ros!A122</f>
        <v>0203-17</v>
      </c>
      <c r="G1061" s="246" t="str">
        <f>[1]Ros!B122</f>
        <v>C19593</v>
      </c>
      <c r="H1061" s="3" t="str">
        <f>[1]Ros!C122</f>
        <v>Place de parc intérieure simple</v>
      </c>
      <c r="I1061" s="5" t="str">
        <f>[1]Ros!D122</f>
        <v>Sous-sol</v>
      </c>
      <c r="J1061" s="4">
        <f>[1]Ros!E122</f>
        <v>7</v>
      </c>
      <c r="K1061" s="334" t="str">
        <f>[1]Ros!F122</f>
        <v>-</v>
      </c>
      <c r="L1061" s="88"/>
      <c r="M1061" s="7" t="str">
        <f>[1]Ros!G122</f>
        <v>-</v>
      </c>
      <c r="N1061" s="7" t="str">
        <f>[1]Ros!I122</f>
        <v>-</v>
      </c>
      <c r="O1061" s="7" t="str">
        <f>[1]Ros!K122</f>
        <v>-</v>
      </c>
      <c r="P1061" s="7" t="str">
        <f>[1]Ros!L122</f>
        <v>-</v>
      </c>
      <c r="Q1061" s="7" t="str">
        <f>[1]Ros!M122</f>
        <v>-</v>
      </c>
      <c r="R1061" s="90">
        <f>SUM(Tableau8[[#This Row],[Indicative
     /PPE]:[Autre]])</f>
        <v>0</v>
      </c>
      <c r="S1061" s="335" t="s">
        <v>0</v>
      </c>
      <c r="T1061" s="335" t="s">
        <v>0</v>
      </c>
      <c r="U1061" s="335" t="s">
        <v>0</v>
      </c>
      <c r="V1061" s="335" t="s">
        <v>0</v>
      </c>
      <c r="W1061" s="335" t="s">
        <v>0</v>
      </c>
      <c r="X1061" s="336">
        <f t="shared" si="75"/>
        <v>0</v>
      </c>
      <c r="Y1061" s="89" t="s">
        <v>0</v>
      </c>
      <c r="Z1061" s="89" t="s">
        <v>0</v>
      </c>
      <c r="AA1061" s="89" t="s">
        <v>0</v>
      </c>
      <c r="AB1061" s="91" t="s">
        <v>0</v>
      </c>
      <c r="AC1061" s="335" t="s">
        <v>0</v>
      </c>
      <c r="AD1061" s="335" t="s">
        <v>0</v>
      </c>
      <c r="AE1061" s="335" t="s">
        <v>0</v>
      </c>
      <c r="AF1061" s="7">
        <f t="shared" si="76"/>
        <v>0</v>
      </c>
      <c r="AG1061" s="92"/>
      <c r="AH1061" s="8">
        <f>[1]Ros!N122</f>
        <v>32000</v>
      </c>
      <c r="AI1061" s="8">
        <v>0</v>
      </c>
      <c r="AJ1061" s="8">
        <v>0</v>
      </c>
      <c r="AK1061" s="8">
        <f>SUM(Tableau8[[#This Row],[Terrain
(a)]:[Construction
(b)]])</f>
        <v>0</v>
      </c>
      <c r="AL1061" s="95"/>
      <c r="AM1061" s="337" t="str">
        <f>[1]Ros!O122</f>
        <v>Barata Sandra et Venancio Paulo</v>
      </c>
      <c r="AN1061" s="5" t="str">
        <f>[1]Ros!Q122</f>
        <v>Vendu</v>
      </c>
      <c r="AO1061" s="9">
        <f>[1]Ros!R122</f>
        <v>43100</v>
      </c>
      <c r="AP1061" s="338" t="s">
        <v>0</v>
      </c>
      <c r="AQ1061" s="340" t="str">
        <f>[1]Ros!S122</f>
        <v>-</v>
      </c>
      <c r="AR1061" s="100"/>
      <c r="AS1061" s="101"/>
      <c r="AT1061" s="102"/>
      <c r="AU1061" s="103"/>
      <c r="AV1061" s="104"/>
      <c r="AW1061" s="105"/>
      <c r="AX1061" s="106"/>
      <c r="AY1061" s="106"/>
      <c r="AZ1061" s="106"/>
      <c r="BA1061" s="106"/>
      <c r="BB1061" s="103"/>
      <c r="BC1061" s="106"/>
      <c r="BD1061" s="106"/>
      <c r="BE1061" s="106"/>
      <c r="BF1061" s="106"/>
      <c r="BG1061" s="106"/>
      <c r="BH1061" s="106"/>
      <c r="BI1061" s="106"/>
    </row>
    <row r="1062" spans="1:61" ht="13.5" hidden="1" thickBot="1" x14ac:dyDescent="0.25">
      <c r="A1062" s="82"/>
      <c r="B1062" s="83"/>
      <c r="C1062" s="3" t="str">
        <f t="shared" si="77"/>
        <v>Route de l'Orée du Bois 18</v>
      </c>
      <c r="D1062" s="3" t="str">
        <f t="shared" si="77"/>
        <v>La Chaux-de-Fonds</v>
      </c>
      <c r="E1062" s="206" t="str">
        <f t="shared" si="77"/>
        <v>Rosetta</v>
      </c>
      <c r="F1062" s="206" t="str">
        <f>[1]Ros!A123</f>
        <v>0203-18</v>
      </c>
      <c r="G1062" s="246" t="str">
        <f>[1]Ros!B123</f>
        <v>C19594</v>
      </c>
      <c r="H1062" s="3" t="str">
        <f>[1]Ros!C123</f>
        <v>Place de parc intérieure simple</v>
      </c>
      <c r="I1062" s="5" t="str">
        <f>[1]Ros!D123</f>
        <v>Sous-sol</v>
      </c>
      <c r="J1062" s="4">
        <f>[1]Ros!E123</f>
        <v>8</v>
      </c>
      <c r="K1062" s="334" t="str">
        <f>[1]Ros!F123</f>
        <v>-</v>
      </c>
      <c r="L1062" s="88"/>
      <c r="M1062" s="7" t="str">
        <f>[1]Ros!G123</f>
        <v>-</v>
      </c>
      <c r="N1062" s="7" t="str">
        <f>[1]Ros!I123</f>
        <v>-</v>
      </c>
      <c r="O1062" s="7" t="str">
        <f>[1]Ros!K123</f>
        <v>-</v>
      </c>
      <c r="P1062" s="7" t="str">
        <f>[1]Ros!L123</f>
        <v>-</v>
      </c>
      <c r="Q1062" s="7" t="str">
        <f>[1]Ros!M123</f>
        <v>-</v>
      </c>
      <c r="R1062" s="90">
        <f>SUM(Tableau8[[#This Row],[Indicative
     /PPE]:[Autre]])</f>
        <v>0</v>
      </c>
      <c r="S1062" s="335" t="s">
        <v>0</v>
      </c>
      <c r="T1062" s="335" t="s">
        <v>0</v>
      </c>
      <c r="U1062" s="335" t="s">
        <v>0</v>
      </c>
      <c r="V1062" s="335" t="s">
        <v>0</v>
      </c>
      <c r="W1062" s="335" t="s">
        <v>0</v>
      </c>
      <c r="X1062" s="336">
        <f t="shared" si="75"/>
        <v>0</v>
      </c>
      <c r="Y1062" s="89" t="s">
        <v>0</v>
      </c>
      <c r="Z1062" s="89" t="s">
        <v>0</v>
      </c>
      <c r="AA1062" s="89" t="s">
        <v>0</v>
      </c>
      <c r="AB1062" s="91" t="s">
        <v>0</v>
      </c>
      <c r="AC1062" s="335" t="s">
        <v>0</v>
      </c>
      <c r="AD1062" s="335" t="s">
        <v>0</v>
      </c>
      <c r="AE1062" s="335" t="s">
        <v>0</v>
      </c>
      <c r="AF1062" s="7">
        <f t="shared" si="76"/>
        <v>0</v>
      </c>
      <c r="AG1062" s="92"/>
      <c r="AH1062" s="8">
        <f>[1]Ros!N123</f>
        <v>32000</v>
      </c>
      <c r="AI1062" s="8">
        <v>0</v>
      </c>
      <c r="AJ1062" s="8">
        <v>0</v>
      </c>
      <c r="AK1062" s="8">
        <f>SUM(Tableau8[[#This Row],[Terrain
(a)]:[Construction
(b)]])</f>
        <v>0</v>
      </c>
      <c r="AL1062" s="95"/>
      <c r="AM1062" s="337" t="str">
        <f>[1]Ros!O123</f>
        <v>Barata Sandra et Venancio Paulo</v>
      </c>
      <c r="AN1062" s="5" t="str">
        <f>[1]Ros!Q123</f>
        <v>Vendu</v>
      </c>
      <c r="AO1062" s="9">
        <f>[1]Ros!R123</f>
        <v>43100</v>
      </c>
      <c r="AP1062" s="338" t="s">
        <v>0</v>
      </c>
      <c r="AQ1062" s="340" t="str">
        <f>[1]Ros!S123</f>
        <v>-</v>
      </c>
      <c r="AR1062" s="100"/>
      <c r="AS1062" s="101"/>
      <c r="AT1062" s="102"/>
      <c r="AU1062" s="103"/>
      <c r="AV1062" s="104"/>
      <c r="AW1062" s="105"/>
      <c r="AX1062" s="106"/>
      <c r="AY1062" s="106"/>
      <c r="AZ1062" s="106"/>
      <c r="BA1062" s="106"/>
      <c r="BB1062" s="103"/>
      <c r="BC1062" s="106"/>
      <c r="BD1062" s="106"/>
      <c r="BE1062" s="106"/>
      <c r="BF1062" s="106"/>
      <c r="BG1062" s="106"/>
      <c r="BH1062" s="106"/>
      <c r="BI1062" s="106"/>
    </row>
    <row r="1063" spans="1:61" ht="13.5" hidden="1" thickBot="1" x14ac:dyDescent="0.25">
      <c r="A1063" s="82"/>
      <c r="B1063" s="83"/>
      <c r="C1063" s="3" t="str">
        <f t="shared" ref="C1063:E1068" si="78">C1062</f>
        <v>Route de l'Orée du Bois 18</v>
      </c>
      <c r="D1063" s="3" t="str">
        <f t="shared" si="78"/>
        <v>La Chaux-de-Fonds</v>
      </c>
      <c r="E1063" s="206" t="str">
        <f t="shared" si="78"/>
        <v>Rosetta</v>
      </c>
      <c r="F1063" s="206" t="str">
        <f>[1]Ros!A124</f>
        <v>0203-19</v>
      </c>
      <c r="G1063" s="246" t="str">
        <f>[1]Ros!B124</f>
        <v>C19595</v>
      </c>
      <c r="H1063" s="3" t="str">
        <f>[1]Ros!C124</f>
        <v>Place de parc intérieure simple</v>
      </c>
      <c r="I1063" s="5" t="str">
        <f>[1]Ros!D124</f>
        <v>Sous-sol</v>
      </c>
      <c r="J1063" s="4">
        <f>[1]Ros!E124</f>
        <v>9</v>
      </c>
      <c r="K1063" s="334" t="str">
        <f>[1]Ros!F124</f>
        <v>-</v>
      </c>
      <c r="L1063" s="88"/>
      <c r="M1063" s="7" t="str">
        <f>[1]Ros!G124</f>
        <v>-</v>
      </c>
      <c r="N1063" s="7" t="str">
        <f>[1]Ros!I124</f>
        <v>-</v>
      </c>
      <c r="O1063" s="7" t="str">
        <f>[1]Ros!K124</f>
        <v>-</v>
      </c>
      <c r="P1063" s="7" t="str">
        <f>[1]Ros!L124</f>
        <v>-</v>
      </c>
      <c r="Q1063" s="7" t="str">
        <f>[1]Ros!M124</f>
        <v>-</v>
      </c>
      <c r="R1063" s="90">
        <f>SUM(Tableau8[[#This Row],[Indicative
     /PPE]:[Autre]])</f>
        <v>0</v>
      </c>
      <c r="S1063" s="335" t="s">
        <v>0</v>
      </c>
      <c r="T1063" s="335" t="s">
        <v>0</v>
      </c>
      <c r="U1063" s="335" t="s">
        <v>0</v>
      </c>
      <c r="V1063" s="335" t="s">
        <v>0</v>
      </c>
      <c r="W1063" s="335" t="s">
        <v>0</v>
      </c>
      <c r="X1063" s="336">
        <f t="shared" si="75"/>
        <v>0</v>
      </c>
      <c r="Y1063" s="89" t="s">
        <v>0</v>
      </c>
      <c r="Z1063" s="89" t="s">
        <v>0</v>
      </c>
      <c r="AA1063" s="89" t="s">
        <v>0</v>
      </c>
      <c r="AB1063" s="91" t="s">
        <v>0</v>
      </c>
      <c r="AC1063" s="335" t="s">
        <v>0</v>
      </c>
      <c r="AD1063" s="335" t="s">
        <v>0</v>
      </c>
      <c r="AE1063" s="335" t="s">
        <v>0</v>
      </c>
      <c r="AF1063" s="7">
        <f t="shared" si="76"/>
        <v>0</v>
      </c>
      <c r="AG1063" s="92"/>
      <c r="AH1063" s="8">
        <f>[1]Ros!N124</f>
        <v>32000</v>
      </c>
      <c r="AI1063" s="8">
        <v>0</v>
      </c>
      <c r="AJ1063" s="8">
        <v>0</v>
      </c>
      <c r="AK1063" s="8">
        <f>SUM(Tableau8[[#This Row],[Terrain
(a)]:[Construction
(b)]])</f>
        <v>0</v>
      </c>
      <c r="AL1063" s="95"/>
      <c r="AM1063" s="337" t="str">
        <f>[1]Ros!O124</f>
        <v>Lengacher David</v>
      </c>
      <c r="AN1063" s="5" t="str">
        <f>[1]Ros!Q124</f>
        <v>Vendu</v>
      </c>
      <c r="AO1063" s="9">
        <f>[1]Ros!R124</f>
        <v>43007</v>
      </c>
      <c r="AP1063" s="338" t="s">
        <v>0</v>
      </c>
      <c r="AQ1063" s="340" t="str">
        <f>[1]Ros!S124</f>
        <v>-</v>
      </c>
      <c r="AR1063" s="100"/>
      <c r="AS1063" s="101"/>
      <c r="AT1063" s="102"/>
      <c r="AU1063" s="103"/>
      <c r="AV1063" s="104"/>
      <c r="AW1063" s="105"/>
      <c r="AX1063" s="106"/>
      <c r="AY1063" s="106"/>
      <c r="AZ1063" s="106"/>
      <c r="BA1063" s="106"/>
      <c r="BB1063" s="103"/>
      <c r="BC1063" s="106"/>
      <c r="BD1063" s="106"/>
      <c r="BE1063" s="106"/>
      <c r="BF1063" s="106"/>
      <c r="BG1063" s="106"/>
      <c r="BH1063" s="106"/>
      <c r="BI1063" s="106"/>
    </row>
    <row r="1064" spans="1:61" ht="13.5" hidden="1" thickBot="1" x14ac:dyDescent="0.25">
      <c r="A1064" s="82"/>
      <c r="B1064" s="83"/>
      <c r="C1064" s="3" t="str">
        <f t="shared" si="78"/>
        <v>Route de l'Orée du Bois 18</v>
      </c>
      <c r="D1064" s="3" t="str">
        <f t="shared" si="78"/>
        <v>La Chaux-de-Fonds</v>
      </c>
      <c r="E1064" s="206" t="str">
        <f t="shared" si="78"/>
        <v>Rosetta</v>
      </c>
      <c r="F1064" s="206" t="str">
        <f>[1]Ros!A125</f>
        <v>0203-20</v>
      </c>
      <c r="G1064" s="246" t="str">
        <f>[1]Ros!B125</f>
        <v>C19596</v>
      </c>
      <c r="H1064" s="3" t="str">
        <f>[1]Ros!C125</f>
        <v>Place de parc intérieure simple</v>
      </c>
      <c r="I1064" s="5" t="str">
        <f>[1]Ros!D125</f>
        <v>Sous-sol</v>
      </c>
      <c r="J1064" s="4">
        <f>[1]Ros!E125</f>
        <v>10</v>
      </c>
      <c r="K1064" s="334" t="str">
        <f>[1]Ros!F125</f>
        <v>-</v>
      </c>
      <c r="L1064" s="88"/>
      <c r="M1064" s="7" t="str">
        <f>[1]Ros!G125</f>
        <v>-</v>
      </c>
      <c r="N1064" s="7" t="str">
        <f>[1]Ros!I125</f>
        <v>-</v>
      </c>
      <c r="O1064" s="7" t="str">
        <f>[1]Ros!K125</f>
        <v>-</v>
      </c>
      <c r="P1064" s="7" t="str">
        <f>[1]Ros!L125</f>
        <v>-</v>
      </c>
      <c r="Q1064" s="7" t="str">
        <f>[1]Ros!M125</f>
        <v>-</v>
      </c>
      <c r="R1064" s="90">
        <f>SUM(Tableau8[[#This Row],[Indicative
     /PPE]:[Autre]])</f>
        <v>0</v>
      </c>
      <c r="S1064" s="335" t="s">
        <v>0</v>
      </c>
      <c r="T1064" s="335" t="s">
        <v>0</v>
      </c>
      <c r="U1064" s="335" t="s">
        <v>0</v>
      </c>
      <c r="V1064" s="335" t="s">
        <v>0</v>
      </c>
      <c r="W1064" s="335" t="s">
        <v>0</v>
      </c>
      <c r="X1064" s="336">
        <f t="shared" si="75"/>
        <v>0</v>
      </c>
      <c r="Y1064" s="89" t="s">
        <v>0</v>
      </c>
      <c r="Z1064" s="89" t="s">
        <v>0</v>
      </c>
      <c r="AA1064" s="89" t="s">
        <v>0</v>
      </c>
      <c r="AB1064" s="91" t="s">
        <v>0</v>
      </c>
      <c r="AC1064" s="335" t="s">
        <v>0</v>
      </c>
      <c r="AD1064" s="335" t="s">
        <v>0</v>
      </c>
      <c r="AE1064" s="335" t="s">
        <v>0</v>
      </c>
      <c r="AF1064" s="7">
        <f t="shared" si="76"/>
        <v>0</v>
      </c>
      <c r="AG1064" s="92"/>
      <c r="AH1064" s="8">
        <f>[1]Ros!N125</f>
        <v>32000</v>
      </c>
      <c r="AI1064" s="8">
        <v>0</v>
      </c>
      <c r="AJ1064" s="8">
        <v>0</v>
      </c>
      <c r="AK1064" s="8">
        <f>SUM(Tableau8[[#This Row],[Terrain
(a)]:[Construction
(b)]])</f>
        <v>0</v>
      </c>
      <c r="AL1064" s="95"/>
      <c r="AM1064" s="337" t="str">
        <f>[1]Ros!O125</f>
        <v>Graf Crystel</v>
      </c>
      <c r="AN1064" s="5" t="str">
        <f>[1]Ros!Q125</f>
        <v>Vendu</v>
      </c>
      <c r="AO1064" s="9">
        <f>[1]Ros!R125</f>
        <v>43007</v>
      </c>
      <c r="AP1064" s="338" t="s">
        <v>0</v>
      </c>
      <c r="AQ1064" s="340" t="str">
        <f>[1]Ros!S125</f>
        <v>-</v>
      </c>
      <c r="AR1064" s="100"/>
      <c r="AS1064" s="101"/>
      <c r="AT1064" s="102"/>
      <c r="AU1064" s="103"/>
      <c r="AV1064" s="104"/>
      <c r="AW1064" s="105"/>
      <c r="AX1064" s="106"/>
      <c r="AY1064" s="106"/>
      <c r="AZ1064" s="106"/>
      <c r="BA1064" s="106"/>
      <c r="BB1064" s="103"/>
      <c r="BC1064" s="106"/>
      <c r="BD1064" s="106"/>
      <c r="BE1064" s="106"/>
      <c r="BF1064" s="106"/>
      <c r="BG1064" s="106"/>
      <c r="BH1064" s="106"/>
      <c r="BI1064" s="106"/>
    </row>
    <row r="1065" spans="1:61" ht="13.5" hidden="1" thickBot="1" x14ac:dyDescent="0.25">
      <c r="A1065" s="82"/>
      <c r="B1065" s="83"/>
      <c r="C1065" s="3" t="str">
        <f t="shared" si="78"/>
        <v>Route de l'Orée du Bois 18</v>
      </c>
      <c r="D1065" s="3" t="str">
        <f t="shared" si="78"/>
        <v>La Chaux-de-Fonds</v>
      </c>
      <c r="E1065" s="206" t="str">
        <f t="shared" si="78"/>
        <v>Rosetta</v>
      </c>
      <c r="F1065" s="206" t="str">
        <f>[1]Ros!A126</f>
        <v>0203-21</v>
      </c>
      <c r="G1065" s="246" t="str">
        <f>[1]Ros!B126</f>
        <v>C19597</v>
      </c>
      <c r="H1065" s="3" t="str">
        <f>[1]Ros!C126</f>
        <v>Place de parc intérieure simple</v>
      </c>
      <c r="I1065" s="5" t="str">
        <f>[1]Ros!D126</f>
        <v>Sous-sol</v>
      </c>
      <c r="J1065" s="4">
        <f>[1]Ros!E126</f>
        <v>11</v>
      </c>
      <c r="K1065" s="334" t="str">
        <f>[1]Ros!F126</f>
        <v>-</v>
      </c>
      <c r="L1065" s="88"/>
      <c r="M1065" s="7" t="str">
        <f>[1]Ros!G126</f>
        <v>-</v>
      </c>
      <c r="N1065" s="7" t="str">
        <f>[1]Ros!I126</f>
        <v>-</v>
      </c>
      <c r="O1065" s="7" t="str">
        <f>[1]Ros!K126</f>
        <v>-</v>
      </c>
      <c r="P1065" s="7" t="str">
        <f>[1]Ros!L126</f>
        <v>-</v>
      </c>
      <c r="Q1065" s="7" t="str">
        <f>[1]Ros!M126</f>
        <v>-</v>
      </c>
      <c r="R1065" s="90">
        <f>SUM(Tableau8[[#This Row],[Indicative
     /PPE]:[Autre]])</f>
        <v>0</v>
      </c>
      <c r="S1065" s="335" t="s">
        <v>0</v>
      </c>
      <c r="T1065" s="335" t="s">
        <v>0</v>
      </c>
      <c r="U1065" s="335" t="s">
        <v>0</v>
      </c>
      <c r="V1065" s="335" t="s">
        <v>0</v>
      </c>
      <c r="W1065" s="335" t="s">
        <v>0</v>
      </c>
      <c r="X1065" s="336">
        <f t="shared" si="75"/>
        <v>0</v>
      </c>
      <c r="Y1065" s="89" t="s">
        <v>0</v>
      </c>
      <c r="Z1065" s="89" t="s">
        <v>0</v>
      </c>
      <c r="AA1065" s="89" t="s">
        <v>0</v>
      </c>
      <c r="AB1065" s="91" t="s">
        <v>0</v>
      </c>
      <c r="AC1065" s="335" t="s">
        <v>0</v>
      </c>
      <c r="AD1065" s="335" t="s">
        <v>0</v>
      </c>
      <c r="AE1065" s="335" t="s">
        <v>0</v>
      </c>
      <c r="AF1065" s="7">
        <f t="shared" si="76"/>
        <v>0</v>
      </c>
      <c r="AG1065" s="92"/>
      <c r="AH1065" s="8">
        <f>[1]Ros!N126</f>
        <v>32000</v>
      </c>
      <c r="AI1065" s="8">
        <v>0</v>
      </c>
      <c r="AJ1065" s="8">
        <v>0</v>
      </c>
      <c r="AK1065" s="8">
        <f>SUM(Tableau8[[#This Row],[Terrain
(a)]:[Construction
(b)]])</f>
        <v>0</v>
      </c>
      <c r="AL1065" s="95"/>
      <c r="AM1065" s="337" t="str">
        <f>[1]Ros!O126</f>
        <v>Sokoli Luan</v>
      </c>
      <c r="AN1065" s="5" t="str">
        <f>[1]Ros!Q126</f>
        <v>Réservé</v>
      </c>
      <c r="AO1065" s="9">
        <f>[1]Ros!R126</f>
        <v>43100</v>
      </c>
      <c r="AP1065" s="338" t="s">
        <v>0</v>
      </c>
      <c r="AQ1065" s="340" t="str">
        <f>[1]Ros!S126</f>
        <v>-</v>
      </c>
      <c r="AR1065" s="100"/>
      <c r="AS1065" s="101"/>
      <c r="AT1065" s="102"/>
      <c r="AU1065" s="103"/>
      <c r="AV1065" s="104"/>
      <c r="AW1065" s="105"/>
      <c r="AX1065" s="106"/>
      <c r="AY1065" s="106"/>
      <c r="AZ1065" s="106"/>
      <c r="BA1065" s="106"/>
      <c r="BB1065" s="103"/>
      <c r="BC1065" s="106"/>
      <c r="BD1065" s="106"/>
      <c r="BE1065" s="106"/>
      <c r="BF1065" s="106"/>
      <c r="BG1065" s="106"/>
      <c r="BH1065" s="106"/>
      <c r="BI1065" s="106"/>
    </row>
    <row r="1066" spans="1:61" ht="13.5" hidden="1" thickBot="1" x14ac:dyDescent="0.25">
      <c r="A1066" s="82"/>
      <c r="B1066" s="83"/>
      <c r="C1066" s="3" t="str">
        <f t="shared" si="78"/>
        <v>Route de l'Orée du Bois 18</v>
      </c>
      <c r="D1066" s="3" t="str">
        <f t="shared" si="78"/>
        <v>La Chaux-de-Fonds</v>
      </c>
      <c r="E1066" s="206" t="str">
        <f t="shared" si="78"/>
        <v>Rosetta</v>
      </c>
      <c r="F1066" s="206" t="str">
        <f>[1]Ros!A127</f>
        <v>0203-22</v>
      </c>
      <c r="G1066" s="246" t="str">
        <f>[1]Ros!B127</f>
        <v>C19598</v>
      </c>
      <c r="H1066" s="3" t="str">
        <f>[1]Ros!C127</f>
        <v>Place de parc intérieure simple</v>
      </c>
      <c r="I1066" s="5" t="str">
        <f>[1]Ros!D127</f>
        <v>Sous-sol</v>
      </c>
      <c r="J1066" s="4">
        <f>[1]Ros!E127</f>
        <v>12</v>
      </c>
      <c r="K1066" s="334" t="str">
        <f>[1]Ros!F127</f>
        <v>-</v>
      </c>
      <c r="L1066" s="88"/>
      <c r="M1066" s="7" t="str">
        <f>[1]Ros!G127</f>
        <v>-</v>
      </c>
      <c r="N1066" s="7" t="str">
        <f>[1]Ros!I127</f>
        <v>-</v>
      </c>
      <c r="O1066" s="7" t="str">
        <f>[1]Ros!K127</f>
        <v>-</v>
      </c>
      <c r="P1066" s="7" t="str">
        <f>[1]Ros!L127</f>
        <v>-</v>
      </c>
      <c r="Q1066" s="7" t="str">
        <f>[1]Ros!M127</f>
        <v>-</v>
      </c>
      <c r="R1066" s="90">
        <f>SUM(Tableau8[[#This Row],[Indicative
     /PPE]:[Autre]])</f>
        <v>0</v>
      </c>
      <c r="S1066" s="335" t="s">
        <v>0</v>
      </c>
      <c r="T1066" s="335" t="s">
        <v>0</v>
      </c>
      <c r="U1066" s="335" t="s">
        <v>0</v>
      </c>
      <c r="V1066" s="335" t="s">
        <v>0</v>
      </c>
      <c r="W1066" s="335" t="s">
        <v>0</v>
      </c>
      <c r="X1066" s="336">
        <f t="shared" si="75"/>
        <v>0</v>
      </c>
      <c r="Y1066" s="89" t="s">
        <v>0</v>
      </c>
      <c r="Z1066" s="89" t="s">
        <v>0</v>
      </c>
      <c r="AA1066" s="89" t="s">
        <v>0</v>
      </c>
      <c r="AB1066" s="91" t="s">
        <v>0</v>
      </c>
      <c r="AC1066" s="335" t="s">
        <v>0</v>
      </c>
      <c r="AD1066" s="335" t="s">
        <v>0</v>
      </c>
      <c r="AE1066" s="335" t="s">
        <v>0</v>
      </c>
      <c r="AF1066" s="7">
        <f t="shared" si="76"/>
        <v>0</v>
      </c>
      <c r="AG1066" s="92"/>
      <c r="AH1066" s="8">
        <f>[1]Ros!N127</f>
        <v>32000</v>
      </c>
      <c r="AI1066" s="8">
        <v>0</v>
      </c>
      <c r="AJ1066" s="8">
        <v>0</v>
      </c>
      <c r="AK1066" s="8">
        <f>SUM(Tableau8[[#This Row],[Terrain
(a)]:[Construction
(b)]])</f>
        <v>0</v>
      </c>
      <c r="AL1066" s="95"/>
      <c r="AM1066" s="337" t="str">
        <f>[1]Ros!O127</f>
        <v>Sokoli Luan</v>
      </c>
      <c r="AN1066" s="5" t="str">
        <f>[1]Ros!Q127</f>
        <v>Réservé</v>
      </c>
      <c r="AO1066" s="9">
        <f>[1]Ros!R127</f>
        <v>43100</v>
      </c>
      <c r="AP1066" s="338" t="s">
        <v>0</v>
      </c>
      <c r="AQ1066" s="340" t="str">
        <f>[1]Ros!S127</f>
        <v>-</v>
      </c>
      <c r="AR1066" s="100"/>
      <c r="AS1066" s="101"/>
      <c r="AT1066" s="102"/>
      <c r="AU1066" s="103"/>
      <c r="AV1066" s="104"/>
      <c r="AW1066" s="105"/>
      <c r="AX1066" s="106"/>
      <c r="AY1066" s="106"/>
      <c r="AZ1066" s="106"/>
      <c r="BA1066" s="106"/>
      <c r="BB1066" s="103"/>
      <c r="BC1066" s="106"/>
      <c r="BD1066" s="106"/>
      <c r="BE1066" s="106"/>
      <c r="BF1066" s="106"/>
      <c r="BG1066" s="106"/>
      <c r="BH1066" s="106"/>
      <c r="BI1066" s="106"/>
    </row>
    <row r="1067" spans="1:61" ht="13.5" hidden="1" thickBot="1" x14ac:dyDescent="0.25">
      <c r="A1067" s="82"/>
      <c r="B1067" s="83"/>
      <c r="C1067" s="3" t="str">
        <f t="shared" si="78"/>
        <v>Route de l'Orée du Bois 18</v>
      </c>
      <c r="D1067" s="3" t="str">
        <f t="shared" si="78"/>
        <v>La Chaux-de-Fonds</v>
      </c>
      <c r="E1067" s="206" t="str">
        <f t="shared" si="78"/>
        <v>Rosetta</v>
      </c>
      <c r="F1067" s="206" t="str">
        <f>[1]Ros!A128</f>
        <v>0203-23</v>
      </c>
      <c r="G1067" s="246" t="str">
        <f>[1]Ros!B128</f>
        <v>C19599</v>
      </c>
      <c r="H1067" s="3" t="str">
        <f>[1]Ros!C128</f>
        <v>Place de parc intérieure simple</v>
      </c>
      <c r="I1067" s="5" t="str">
        <f>[1]Ros!D128</f>
        <v>Sous-sol</v>
      </c>
      <c r="J1067" s="4">
        <f>[1]Ros!E128</f>
        <v>13</v>
      </c>
      <c r="K1067" s="334" t="str">
        <f>[1]Ros!F128</f>
        <v>-</v>
      </c>
      <c r="L1067" s="88"/>
      <c r="M1067" s="7" t="str">
        <f>[1]Ros!G128</f>
        <v>-</v>
      </c>
      <c r="N1067" s="7" t="str">
        <f>[1]Ros!I128</f>
        <v>-</v>
      </c>
      <c r="O1067" s="7" t="str">
        <f>[1]Ros!K128</f>
        <v>-</v>
      </c>
      <c r="P1067" s="7" t="str">
        <f>[1]Ros!L128</f>
        <v>-</v>
      </c>
      <c r="Q1067" s="7" t="str">
        <f>[1]Ros!M128</f>
        <v>-</v>
      </c>
      <c r="R1067" s="90">
        <f>SUM(Tableau8[[#This Row],[Indicative
     /PPE]:[Autre]])</f>
        <v>0</v>
      </c>
      <c r="S1067" s="335" t="s">
        <v>0</v>
      </c>
      <c r="T1067" s="335" t="s">
        <v>0</v>
      </c>
      <c r="U1067" s="335" t="s">
        <v>0</v>
      </c>
      <c r="V1067" s="335" t="s">
        <v>0</v>
      </c>
      <c r="W1067" s="335" t="s">
        <v>0</v>
      </c>
      <c r="X1067" s="336">
        <f t="shared" si="75"/>
        <v>0</v>
      </c>
      <c r="Y1067" s="89" t="s">
        <v>0</v>
      </c>
      <c r="Z1067" s="89" t="s">
        <v>0</v>
      </c>
      <c r="AA1067" s="89" t="s">
        <v>0</v>
      </c>
      <c r="AB1067" s="91" t="s">
        <v>0</v>
      </c>
      <c r="AC1067" s="335" t="s">
        <v>0</v>
      </c>
      <c r="AD1067" s="335" t="s">
        <v>0</v>
      </c>
      <c r="AE1067" s="335" t="s">
        <v>0</v>
      </c>
      <c r="AF1067" s="7">
        <f t="shared" si="76"/>
        <v>0</v>
      </c>
      <c r="AG1067" s="92"/>
      <c r="AH1067" s="8">
        <f>[1]Ros!N128</f>
        <v>32000</v>
      </c>
      <c r="AI1067" s="8">
        <v>0</v>
      </c>
      <c r="AJ1067" s="8">
        <v>0</v>
      </c>
      <c r="AK1067" s="8">
        <f>SUM(Tableau8[[#This Row],[Terrain
(a)]:[Construction
(b)]])</f>
        <v>0</v>
      </c>
      <c r="AL1067" s="95"/>
      <c r="AM1067" s="337" t="str">
        <f>[1]Ros!O128</f>
        <v>Sinnathamby Sivam et Sivam Lathajini</v>
      </c>
      <c r="AN1067" s="5" t="str">
        <f>[1]Ros!Q128</f>
        <v>Vendu</v>
      </c>
      <c r="AO1067" s="9">
        <f>[1]Ros!R128</f>
        <v>43007</v>
      </c>
      <c r="AP1067" s="338" t="s">
        <v>0</v>
      </c>
      <c r="AQ1067" s="340" t="str">
        <f>[1]Ros!S128</f>
        <v>-</v>
      </c>
      <c r="AR1067" s="100"/>
      <c r="AS1067" s="101"/>
      <c r="AT1067" s="102"/>
      <c r="AU1067" s="103"/>
      <c r="AV1067" s="104"/>
      <c r="AW1067" s="105"/>
      <c r="AX1067" s="106"/>
      <c r="AY1067" s="106"/>
      <c r="AZ1067" s="106"/>
      <c r="BA1067" s="106"/>
      <c r="BB1067" s="103"/>
      <c r="BC1067" s="106"/>
      <c r="BD1067" s="106"/>
      <c r="BE1067" s="106"/>
      <c r="BF1067" s="106"/>
      <c r="BG1067" s="106"/>
      <c r="BH1067" s="106"/>
      <c r="BI1067" s="106"/>
    </row>
    <row r="1068" spans="1:61" ht="13.5" hidden="1" thickBot="1" x14ac:dyDescent="0.25">
      <c r="A1068" s="82"/>
      <c r="B1068" s="83"/>
      <c r="C1068" s="341" t="str">
        <f t="shared" si="78"/>
        <v>Route de l'Orée du Bois 18</v>
      </c>
      <c r="D1068" s="341" t="str">
        <f t="shared" si="78"/>
        <v>La Chaux-de-Fonds</v>
      </c>
      <c r="E1068" s="117" t="str">
        <f t="shared" si="78"/>
        <v>Rosetta</v>
      </c>
      <c r="F1068" s="117" t="str">
        <f>[1]Ros!A129</f>
        <v>0203-24</v>
      </c>
      <c r="G1068" s="118" t="str">
        <f>[1]Ros!B129</f>
        <v>C19600</v>
      </c>
      <c r="H1068" s="341" t="str">
        <f>[1]Ros!C129</f>
        <v>Place de parc intérieure simple</v>
      </c>
      <c r="I1068" s="342" t="str">
        <f>[1]Ros!D129</f>
        <v>Sous-sol</v>
      </c>
      <c r="J1068" s="343">
        <f>[1]Ros!E129</f>
        <v>14</v>
      </c>
      <c r="K1068" s="344" t="str">
        <f>[1]Ros!F129</f>
        <v>-</v>
      </c>
      <c r="L1068" s="88"/>
      <c r="M1068" s="345" t="str">
        <f>[1]Ros!G129</f>
        <v>-</v>
      </c>
      <c r="N1068" s="345" t="str">
        <f>[1]Ros!I129</f>
        <v>-</v>
      </c>
      <c r="O1068" s="345" t="str">
        <f>[1]Ros!K129</f>
        <v>-</v>
      </c>
      <c r="P1068" s="345" t="str">
        <f>[1]Ros!L129</f>
        <v>-</v>
      </c>
      <c r="Q1068" s="345" t="str">
        <f>[1]Ros!M129</f>
        <v>-</v>
      </c>
      <c r="R1068" s="121">
        <f>SUM(Tableau8[[#This Row],[Indicative
     /PPE]:[Autre]])</f>
        <v>0</v>
      </c>
      <c r="S1068" s="346" t="s">
        <v>0</v>
      </c>
      <c r="T1068" s="346" t="s">
        <v>0</v>
      </c>
      <c r="U1068" s="346" t="s">
        <v>0</v>
      </c>
      <c r="V1068" s="346" t="s">
        <v>0</v>
      </c>
      <c r="W1068" s="346" t="s">
        <v>0</v>
      </c>
      <c r="X1068" s="347">
        <f t="shared" si="75"/>
        <v>0</v>
      </c>
      <c r="Y1068" s="123" t="s">
        <v>0</v>
      </c>
      <c r="Z1068" s="120" t="s">
        <v>0</v>
      </c>
      <c r="AA1068" s="120" t="s">
        <v>0</v>
      </c>
      <c r="AB1068" s="122" t="s">
        <v>0</v>
      </c>
      <c r="AC1068" s="346" t="s">
        <v>0</v>
      </c>
      <c r="AD1068" s="346" t="s">
        <v>0</v>
      </c>
      <c r="AE1068" s="346" t="s">
        <v>0</v>
      </c>
      <c r="AF1068" s="345">
        <f t="shared" si="76"/>
        <v>0</v>
      </c>
      <c r="AG1068" s="92"/>
      <c r="AH1068" s="348">
        <f>[1]Ros!N129</f>
        <v>32000</v>
      </c>
      <c r="AI1068" s="348">
        <v>0</v>
      </c>
      <c r="AJ1068" s="348">
        <v>0</v>
      </c>
      <c r="AK1068" s="348">
        <f>SUM(Tableau8[[#This Row],[Terrain
(a)]:[Construction
(b)]])</f>
        <v>0</v>
      </c>
      <c r="AL1068" s="95"/>
      <c r="AM1068" s="349" t="str">
        <f>[1]Ros!O129</f>
        <v>-</v>
      </c>
      <c r="AN1068" s="342" t="str">
        <f>[1]Ros!Q129</f>
        <v>Réservé</v>
      </c>
      <c r="AO1068" s="350">
        <f>[1]Ros!R129</f>
        <v>43190</v>
      </c>
      <c r="AP1068" s="351" t="s">
        <v>0</v>
      </c>
      <c r="AQ1068" s="352" t="str">
        <f>[1]Ros!S129</f>
        <v>-</v>
      </c>
      <c r="AR1068" s="100"/>
      <c r="AS1068" s="131"/>
      <c r="AT1068" s="132"/>
      <c r="AU1068" s="132"/>
      <c r="AV1068" s="133"/>
      <c r="AW1068" s="116"/>
      <c r="AX1068" s="134"/>
      <c r="AY1068" s="134"/>
      <c r="AZ1068" s="134"/>
      <c r="BA1068" s="134"/>
      <c r="BB1068" s="132"/>
      <c r="BC1068" s="134"/>
      <c r="BD1068" s="134"/>
      <c r="BE1068" s="134"/>
      <c r="BF1068" s="134"/>
      <c r="BG1068" s="134"/>
      <c r="BH1068" s="134"/>
      <c r="BI1068" s="134"/>
    </row>
    <row r="1069" spans="1:61" ht="13.5" hidden="1" thickBot="1" x14ac:dyDescent="0.25">
      <c r="A1069" s="82"/>
      <c r="B1069" s="83"/>
      <c r="C1069" s="3" t="str">
        <f>[1]USb!AD43</f>
        <v>Sur les Sentiers</v>
      </c>
      <c r="D1069" s="3" t="str">
        <f>[1]USb!AD44</f>
        <v>La Chaux-de-Fonds</v>
      </c>
      <c r="E1069" s="206" t="str">
        <f>[1]USb!AD42</f>
        <v>-</v>
      </c>
      <c r="F1069" s="206" t="str">
        <f>[1]USb!A41</f>
        <v>0210-01</v>
      </c>
      <c r="G1069" s="246" t="str">
        <f>[1]USb!B41</f>
        <v>-</v>
      </c>
      <c r="H1069" s="3" t="str">
        <f>[1]USb!C41</f>
        <v>Surface industrielle et commerciale</v>
      </c>
      <c r="I1069" s="5" t="str">
        <f>[1]USb!D41</f>
        <v>Rez</v>
      </c>
      <c r="J1069" s="4" t="str">
        <f>[1]USb!E41</f>
        <v xml:space="preserve"> </v>
      </c>
      <c r="K1069" s="1" t="s">
        <v>0</v>
      </c>
      <c r="L1069" s="88"/>
      <c r="M1069" s="335" t="s">
        <v>0</v>
      </c>
      <c r="N1069" s="335" t="s">
        <v>0</v>
      </c>
      <c r="O1069" s="335" t="s">
        <v>0</v>
      </c>
      <c r="P1069" s="335" t="s">
        <v>0</v>
      </c>
      <c r="Q1069" s="335" t="s">
        <v>0</v>
      </c>
      <c r="R1069" s="90">
        <f>SUM(Tableau8[[#This Row],[Indicative
     /PPE]:[Autre]])</f>
        <v>0</v>
      </c>
      <c r="S1069" s="335" t="s">
        <v>0</v>
      </c>
      <c r="T1069" s="335" t="s">
        <v>0</v>
      </c>
      <c r="U1069" s="335" t="s">
        <v>0</v>
      </c>
      <c r="V1069" s="335" t="s">
        <v>0</v>
      </c>
      <c r="W1069" s="335" t="s">
        <v>0</v>
      </c>
      <c r="X1069" s="336">
        <f t="shared" si="75"/>
        <v>0</v>
      </c>
      <c r="Y1069" s="89">
        <f>[1]USb!H41</f>
        <v>646</v>
      </c>
      <c r="Z1069" s="89">
        <f>[1]USb!I41</f>
        <v>103</v>
      </c>
      <c r="AA1069" s="89">
        <f>[1]USb!J41</f>
        <v>0</v>
      </c>
      <c r="AB1069" s="91">
        <f>[1]USb!K41</f>
        <v>749</v>
      </c>
      <c r="AC1069" s="335" t="s">
        <v>0</v>
      </c>
      <c r="AD1069" s="335" t="s">
        <v>0</v>
      </c>
      <c r="AE1069" s="335" t="s">
        <v>0</v>
      </c>
      <c r="AF1069" s="7">
        <f t="shared" si="76"/>
        <v>0</v>
      </c>
      <c r="AG1069" s="92"/>
      <c r="AH1069" s="8">
        <f>[1]USb!M41</f>
        <v>2085000</v>
      </c>
      <c r="AI1069" s="8">
        <v>0</v>
      </c>
      <c r="AJ1069" s="8">
        <v>0</v>
      </c>
      <c r="AK1069" s="8">
        <f>SUM(Tableau8[[#This Row],[Terrain
(a)]:[Construction
(b)]])</f>
        <v>0</v>
      </c>
      <c r="AL1069" s="95"/>
      <c r="AM1069" s="337" t="str">
        <f>[1]USb!N41</f>
        <v>Bergeon SA</v>
      </c>
      <c r="AN1069" s="5" t="str">
        <f>[1]USb!Q41</f>
        <v>A vendre</v>
      </c>
      <c r="AO1069" s="9">
        <f>[1]USb!R41</f>
        <v>43378</v>
      </c>
      <c r="AP1069" s="338" t="s">
        <v>0</v>
      </c>
      <c r="AQ1069" s="340" t="str">
        <f>[1]USb!S41</f>
        <v>EJ prévisionnelle: aujourd'hui  + 15 mois !</v>
      </c>
      <c r="AR1069" s="100"/>
      <c r="AS1069" s="101" t="str">
        <f>Tableau8[[#This Row],[Adresse]]</f>
        <v>Sur les Sentiers</v>
      </c>
      <c r="AT1069" s="102">
        <v>42384</v>
      </c>
      <c r="AU1069" s="103"/>
      <c r="AV1069" s="104"/>
      <c r="AW1069" s="105"/>
      <c r="AX1069" s="106"/>
      <c r="AY1069" s="106"/>
      <c r="AZ1069" s="106"/>
      <c r="BA1069" s="106"/>
      <c r="BB1069" s="103"/>
      <c r="BC1069" s="106"/>
      <c r="BD1069" s="106"/>
      <c r="BE1069" s="106"/>
      <c r="BF1069" s="106"/>
      <c r="BG1069" s="106"/>
      <c r="BH1069" s="106"/>
      <c r="BI1069" s="106"/>
    </row>
    <row r="1070" spans="1:61" ht="13.5" hidden="1" thickBot="1" x14ac:dyDescent="0.25">
      <c r="A1070" s="82"/>
      <c r="B1070" s="83"/>
      <c r="C1070" s="3" t="str">
        <f>C1069</f>
        <v>Sur les Sentiers</v>
      </c>
      <c r="D1070" s="3" t="str">
        <f>D1069</f>
        <v>La Chaux-de-Fonds</v>
      </c>
      <c r="E1070" s="206" t="str">
        <f>E1069</f>
        <v>-</v>
      </c>
      <c r="F1070" s="206" t="str">
        <f>[1]USb!A42</f>
        <v>0210-02</v>
      </c>
      <c r="G1070" s="246"/>
      <c r="H1070" s="3" t="str">
        <f>[1]USb!C42</f>
        <v>Surface industrielle et commerciale</v>
      </c>
      <c r="I1070" s="5" t="str">
        <f>[1]USb!D42</f>
        <v>Rez</v>
      </c>
      <c r="J1070" s="4" t="str">
        <f>[1]USb!E42</f>
        <v xml:space="preserve"> </v>
      </c>
      <c r="K1070" s="1" t="s">
        <v>0</v>
      </c>
      <c r="L1070" s="88"/>
      <c r="M1070" s="335" t="s">
        <v>0</v>
      </c>
      <c r="N1070" s="335" t="s">
        <v>0</v>
      </c>
      <c r="O1070" s="335" t="s">
        <v>0</v>
      </c>
      <c r="P1070" s="335" t="s">
        <v>0</v>
      </c>
      <c r="Q1070" s="335" t="s">
        <v>0</v>
      </c>
      <c r="R1070" s="90">
        <f>SUM(Tableau8[[#This Row],[Indicative
     /PPE]:[Autre]])</f>
        <v>0</v>
      </c>
      <c r="S1070" s="335" t="s">
        <v>0</v>
      </c>
      <c r="T1070" s="335" t="s">
        <v>0</v>
      </c>
      <c r="U1070" s="335" t="s">
        <v>0</v>
      </c>
      <c r="V1070" s="335" t="s">
        <v>0</v>
      </c>
      <c r="W1070" s="335" t="s">
        <v>0</v>
      </c>
      <c r="X1070" s="336">
        <f t="shared" si="75"/>
        <v>0</v>
      </c>
      <c r="Y1070" s="89">
        <f>[1]USb!H42</f>
        <v>287</v>
      </c>
      <c r="Z1070" s="89">
        <f>[1]USb!I42</f>
        <v>46</v>
      </c>
      <c r="AA1070" s="89">
        <f>[1]USb!J42</f>
        <v>0</v>
      </c>
      <c r="AB1070" s="91">
        <f>[1]USb!K42</f>
        <v>333</v>
      </c>
      <c r="AC1070" s="335" t="s">
        <v>0</v>
      </c>
      <c r="AD1070" s="335" t="s">
        <v>0</v>
      </c>
      <c r="AE1070" s="335" t="s">
        <v>0</v>
      </c>
      <c r="AF1070" s="7">
        <f t="shared" si="76"/>
        <v>0</v>
      </c>
      <c r="AG1070" s="92"/>
      <c r="AH1070" s="8">
        <f>[1]USb!M42</f>
        <v>940000</v>
      </c>
      <c r="AI1070" s="8">
        <v>0</v>
      </c>
      <c r="AJ1070" s="8">
        <v>0</v>
      </c>
      <c r="AK1070" s="8">
        <f>SUM(Tableau8[[#This Row],[Terrain
(a)]:[Construction
(b)]])</f>
        <v>0</v>
      </c>
      <c r="AL1070" s="95"/>
      <c r="AM1070" s="337" t="str">
        <f>[1]USb!N42</f>
        <v>Schneider Electricité SA</v>
      </c>
      <c r="AN1070" s="5" t="str">
        <f>[1]USb!Q42</f>
        <v>A vendre</v>
      </c>
      <c r="AO1070" s="9">
        <f>[1]USb!R42</f>
        <v>43378</v>
      </c>
      <c r="AP1070" s="338" t="s">
        <v>0</v>
      </c>
      <c r="AQ1070" s="340" t="str">
        <f>[1]USb!S42</f>
        <v>EJ prévisionnelle: aujourd'hui  + 15 mois !</v>
      </c>
      <c r="AR1070" s="100"/>
      <c r="AS1070" s="101"/>
      <c r="AT1070" s="102"/>
      <c r="AU1070" s="103"/>
      <c r="AV1070" s="104"/>
      <c r="AW1070" s="105"/>
      <c r="AX1070" s="106"/>
      <c r="AY1070" s="106"/>
      <c r="AZ1070" s="106"/>
      <c r="BA1070" s="106"/>
      <c r="BB1070" s="103"/>
      <c r="BC1070" s="106"/>
      <c r="BD1070" s="106"/>
      <c r="BE1070" s="106"/>
      <c r="BF1070" s="106"/>
      <c r="BG1070" s="106"/>
      <c r="BH1070" s="106"/>
      <c r="BI1070" s="106"/>
    </row>
    <row r="1071" spans="1:61" ht="13.5" hidden="1" thickBot="1" x14ac:dyDescent="0.25">
      <c r="A1071" s="82"/>
      <c r="B1071" s="83"/>
      <c r="C1071" s="3" t="str">
        <f t="shared" ref="C1071:E1086" si="79">C1070</f>
        <v>Sur les Sentiers</v>
      </c>
      <c r="D1071" s="3" t="str">
        <f t="shared" si="79"/>
        <v>La Chaux-de-Fonds</v>
      </c>
      <c r="E1071" s="206" t="str">
        <f t="shared" si="79"/>
        <v>-</v>
      </c>
      <c r="F1071" s="206" t="str">
        <f>[1]USb!A43</f>
        <v>0210-03</v>
      </c>
      <c r="G1071" s="246"/>
      <c r="H1071" s="3" t="str">
        <f>[1]USb!C43</f>
        <v>Surface industrielle et commerciale</v>
      </c>
      <c r="I1071" s="5" t="str">
        <f>[1]USb!D43</f>
        <v>Rez</v>
      </c>
      <c r="J1071" s="4" t="str">
        <f>[1]USb!E43</f>
        <v xml:space="preserve"> </v>
      </c>
      <c r="K1071" s="1" t="s">
        <v>0</v>
      </c>
      <c r="L1071" s="88"/>
      <c r="M1071" s="335" t="s">
        <v>0</v>
      </c>
      <c r="N1071" s="335" t="s">
        <v>0</v>
      </c>
      <c r="O1071" s="335" t="s">
        <v>0</v>
      </c>
      <c r="P1071" s="335" t="s">
        <v>0</v>
      </c>
      <c r="Q1071" s="335" t="s">
        <v>0</v>
      </c>
      <c r="R1071" s="90">
        <f>SUM(Tableau8[[#This Row],[Indicative
     /PPE]:[Autre]])</f>
        <v>0</v>
      </c>
      <c r="S1071" s="335" t="s">
        <v>0</v>
      </c>
      <c r="T1071" s="335" t="s">
        <v>0</v>
      </c>
      <c r="U1071" s="335" t="s">
        <v>0</v>
      </c>
      <c r="V1071" s="335" t="s">
        <v>0</v>
      </c>
      <c r="W1071" s="335" t="s">
        <v>0</v>
      </c>
      <c r="X1071" s="336">
        <f t="shared" si="75"/>
        <v>0</v>
      </c>
      <c r="Y1071" s="89">
        <f>[1]USb!H43</f>
        <v>848</v>
      </c>
      <c r="Z1071" s="89">
        <f>[1]USb!I43</f>
        <v>135</v>
      </c>
      <c r="AA1071" s="89">
        <f>[1]USb!J43</f>
        <v>0</v>
      </c>
      <c r="AB1071" s="91">
        <f>[1]USb!K43</f>
        <v>983</v>
      </c>
      <c r="AC1071" s="335" t="s">
        <v>0</v>
      </c>
      <c r="AD1071" s="335" t="s">
        <v>0</v>
      </c>
      <c r="AE1071" s="335" t="s">
        <v>0</v>
      </c>
      <c r="AF1071" s="7">
        <f t="shared" si="76"/>
        <v>0</v>
      </c>
      <c r="AG1071" s="92"/>
      <c r="AH1071" s="8">
        <f>[1]USb!M43</f>
        <v>2737000</v>
      </c>
      <c r="AI1071" s="8">
        <v>0</v>
      </c>
      <c r="AJ1071" s="8">
        <v>0</v>
      </c>
      <c r="AK1071" s="8">
        <f>SUM(Tableau8[[#This Row],[Terrain
(a)]:[Construction
(b)]])</f>
        <v>0</v>
      </c>
      <c r="AL1071" s="95"/>
      <c r="AM1071" s="337" t="str">
        <f>[1]USb!N43</f>
        <v>BC Technologies SA (Macoritto)</v>
      </c>
      <c r="AN1071" s="5" t="str">
        <f>[1]USb!Q43</f>
        <v>A vendre</v>
      </c>
      <c r="AO1071" s="9">
        <f>[1]USb!R43</f>
        <v>43378</v>
      </c>
      <c r="AP1071" s="338" t="s">
        <v>0</v>
      </c>
      <c r="AQ1071" s="340" t="str">
        <f>[1]USb!S43</f>
        <v>EJ prévisionnelle: aujourd'hui  + 15 mois !</v>
      </c>
      <c r="AR1071" s="100"/>
      <c r="AS1071" s="101"/>
      <c r="AT1071" s="102"/>
      <c r="AU1071" s="103"/>
      <c r="AV1071" s="104"/>
      <c r="AW1071" s="105"/>
      <c r="AX1071" s="106"/>
      <c r="AY1071" s="106"/>
      <c r="AZ1071" s="106"/>
      <c r="BA1071" s="106"/>
      <c r="BB1071" s="103"/>
      <c r="BC1071" s="106"/>
      <c r="BD1071" s="106"/>
      <c r="BE1071" s="106"/>
      <c r="BF1071" s="106"/>
      <c r="BG1071" s="106"/>
      <c r="BH1071" s="106"/>
      <c r="BI1071" s="106"/>
    </row>
    <row r="1072" spans="1:61" ht="13.5" hidden="1" thickBot="1" x14ac:dyDescent="0.25">
      <c r="A1072" s="82"/>
      <c r="B1072" s="83"/>
      <c r="C1072" s="3" t="str">
        <f t="shared" si="79"/>
        <v>Sur les Sentiers</v>
      </c>
      <c r="D1072" s="3" t="str">
        <f t="shared" si="79"/>
        <v>La Chaux-de-Fonds</v>
      </c>
      <c r="E1072" s="206" t="str">
        <f t="shared" si="79"/>
        <v>-</v>
      </c>
      <c r="F1072" s="206" t="str">
        <f>[1]USb!A44</f>
        <v>0210-04</v>
      </c>
      <c r="G1072" s="246"/>
      <c r="H1072" s="3" t="str">
        <f>[1]USb!C44</f>
        <v>Surface industrielle et commerciale</v>
      </c>
      <c r="I1072" s="5" t="str">
        <f>[1]USb!D44</f>
        <v>Rez</v>
      </c>
      <c r="J1072" s="4" t="str">
        <f>[1]USb!E44</f>
        <v xml:space="preserve"> </v>
      </c>
      <c r="K1072" s="1" t="s">
        <v>0</v>
      </c>
      <c r="L1072" s="88"/>
      <c r="M1072" s="335" t="s">
        <v>0</v>
      </c>
      <c r="N1072" s="335" t="s">
        <v>0</v>
      </c>
      <c r="O1072" s="335" t="s">
        <v>0</v>
      </c>
      <c r="P1072" s="335" t="s">
        <v>0</v>
      </c>
      <c r="Q1072" s="335" t="s">
        <v>0</v>
      </c>
      <c r="R1072" s="90">
        <f>SUM(Tableau8[[#This Row],[Indicative
     /PPE]:[Autre]])</f>
        <v>0</v>
      </c>
      <c r="S1072" s="335" t="s">
        <v>0</v>
      </c>
      <c r="T1072" s="335" t="s">
        <v>0</v>
      </c>
      <c r="U1072" s="335" t="s">
        <v>0</v>
      </c>
      <c r="V1072" s="335" t="s">
        <v>0</v>
      </c>
      <c r="W1072" s="335" t="s">
        <v>0</v>
      </c>
      <c r="X1072" s="336">
        <f t="shared" si="75"/>
        <v>0</v>
      </c>
      <c r="Y1072" s="89">
        <f>[1]USb!H44</f>
        <v>183</v>
      </c>
      <c r="Z1072" s="89">
        <f>[1]USb!I44</f>
        <v>29</v>
      </c>
      <c r="AA1072" s="89">
        <f>[1]USb!J44</f>
        <v>0</v>
      </c>
      <c r="AB1072" s="91">
        <f>[1]USb!K44</f>
        <v>212</v>
      </c>
      <c r="AC1072" s="335" t="s">
        <v>0</v>
      </c>
      <c r="AD1072" s="335" t="s">
        <v>0</v>
      </c>
      <c r="AE1072" s="335" t="s">
        <v>0</v>
      </c>
      <c r="AF1072" s="7">
        <f t="shared" si="76"/>
        <v>0</v>
      </c>
      <c r="AG1072" s="92"/>
      <c r="AH1072" s="8">
        <f>[1]USb!M44</f>
        <v>600000</v>
      </c>
      <c r="AI1072" s="8">
        <v>0</v>
      </c>
      <c r="AJ1072" s="8">
        <v>0</v>
      </c>
      <c r="AK1072" s="8">
        <f>SUM(Tableau8[[#This Row],[Terrain
(a)]:[Construction
(b)]])</f>
        <v>0</v>
      </c>
      <c r="AL1072" s="95"/>
      <c r="AM1072" s="337" t="str">
        <f>[1]USb!N44</f>
        <v>BC Technologies SA (Traitacolor)</v>
      </c>
      <c r="AN1072" s="5" t="str">
        <f>[1]USb!Q44</f>
        <v>A vendre</v>
      </c>
      <c r="AO1072" s="9">
        <f>[1]USb!R44</f>
        <v>43378</v>
      </c>
      <c r="AP1072" s="338" t="s">
        <v>0</v>
      </c>
      <c r="AQ1072" s="340" t="str">
        <f>[1]USb!S44</f>
        <v>EJ prévisionnelle: aujourd'hui  + 15 mois !</v>
      </c>
      <c r="AR1072" s="100"/>
      <c r="AS1072" s="101"/>
      <c r="AT1072" s="102"/>
      <c r="AU1072" s="103"/>
      <c r="AV1072" s="104"/>
      <c r="AW1072" s="105"/>
      <c r="AX1072" s="106"/>
      <c r="AY1072" s="106"/>
      <c r="AZ1072" s="106"/>
      <c r="BA1072" s="106"/>
      <c r="BB1072" s="103"/>
      <c r="BC1072" s="106"/>
      <c r="BD1072" s="106"/>
      <c r="BE1072" s="106"/>
      <c r="BF1072" s="106"/>
      <c r="BG1072" s="106"/>
      <c r="BH1072" s="106"/>
      <c r="BI1072" s="106"/>
    </row>
    <row r="1073" spans="1:61" ht="13.5" hidden="1" thickBot="1" x14ac:dyDescent="0.25">
      <c r="A1073" s="82"/>
      <c r="B1073" s="83"/>
      <c r="C1073" s="3" t="str">
        <f t="shared" si="79"/>
        <v>Sur les Sentiers</v>
      </c>
      <c r="D1073" s="3" t="str">
        <f t="shared" si="79"/>
        <v>La Chaux-de-Fonds</v>
      </c>
      <c r="E1073" s="206" t="str">
        <f t="shared" si="79"/>
        <v>-</v>
      </c>
      <c r="F1073" s="206" t="str">
        <f>[1]USb!A45</f>
        <v>0210-05</v>
      </c>
      <c r="G1073" s="246"/>
      <c r="H1073" s="3" t="str">
        <f>[1]USb!C45</f>
        <v>Surface industrielle et commerciale</v>
      </c>
      <c r="I1073" s="5" t="str">
        <f>[1]USb!D45</f>
        <v>Rez</v>
      </c>
      <c r="J1073" s="4" t="str">
        <f>[1]USb!E45</f>
        <v xml:space="preserve"> </v>
      </c>
      <c r="K1073" s="1" t="s">
        <v>0</v>
      </c>
      <c r="L1073" s="88"/>
      <c r="M1073" s="335" t="s">
        <v>0</v>
      </c>
      <c r="N1073" s="335" t="s">
        <v>0</v>
      </c>
      <c r="O1073" s="335" t="s">
        <v>0</v>
      </c>
      <c r="P1073" s="335" t="s">
        <v>0</v>
      </c>
      <c r="Q1073" s="335" t="s">
        <v>0</v>
      </c>
      <c r="R1073" s="90">
        <f>SUM(Tableau8[[#This Row],[Indicative
     /PPE]:[Autre]])</f>
        <v>0</v>
      </c>
      <c r="S1073" s="335" t="s">
        <v>0</v>
      </c>
      <c r="T1073" s="335" t="s">
        <v>0</v>
      </c>
      <c r="U1073" s="335" t="s">
        <v>0</v>
      </c>
      <c r="V1073" s="335" t="s">
        <v>0</v>
      </c>
      <c r="W1073" s="335" t="s">
        <v>0</v>
      </c>
      <c r="X1073" s="336">
        <f t="shared" si="75"/>
        <v>0</v>
      </c>
      <c r="Y1073" s="89">
        <f>[1]USb!H45</f>
        <v>538</v>
      </c>
      <c r="Z1073" s="89">
        <f>[1]USb!I45</f>
        <v>87</v>
      </c>
      <c r="AA1073" s="89">
        <f>[1]USb!J45</f>
        <v>0</v>
      </c>
      <c r="AB1073" s="91">
        <f>[1]USb!K45</f>
        <v>625</v>
      </c>
      <c r="AC1073" s="335" t="s">
        <v>0</v>
      </c>
      <c r="AD1073" s="335" t="s">
        <v>0</v>
      </c>
      <c r="AE1073" s="335" t="s">
        <v>0</v>
      </c>
      <c r="AF1073" s="7">
        <f t="shared" si="76"/>
        <v>0</v>
      </c>
      <c r="AG1073" s="92"/>
      <c r="AH1073" s="8">
        <f>[1]USb!M45</f>
        <v>1736000</v>
      </c>
      <c r="AI1073" s="8">
        <v>0</v>
      </c>
      <c r="AJ1073" s="8">
        <v>0</v>
      </c>
      <c r="AK1073" s="8">
        <f>SUM(Tableau8[[#This Row],[Terrain
(a)]:[Construction
(b)]])</f>
        <v>0</v>
      </c>
      <c r="AL1073" s="95"/>
      <c r="AM1073" s="337" t="str">
        <f>[1]USb!N45</f>
        <v>Valiance SA</v>
      </c>
      <c r="AN1073" s="5" t="str">
        <f>[1]USb!Q45</f>
        <v>A vendre</v>
      </c>
      <c r="AO1073" s="9">
        <f>[1]USb!R45</f>
        <v>43378</v>
      </c>
      <c r="AP1073" s="338" t="s">
        <v>0</v>
      </c>
      <c r="AQ1073" s="340" t="str">
        <f>[1]USb!S45</f>
        <v>EJ prévisionnelle: aujourd'hui  + 15 mois !</v>
      </c>
      <c r="AR1073" s="100"/>
      <c r="AS1073" s="101"/>
      <c r="AT1073" s="102"/>
      <c r="AU1073" s="103"/>
      <c r="AV1073" s="104"/>
      <c r="AW1073" s="105"/>
      <c r="AX1073" s="106"/>
      <c r="AY1073" s="106"/>
      <c r="AZ1073" s="106"/>
      <c r="BA1073" s="106"/>
      <c r="BB1073" s="103"/>
      <c r="BC1073" s="106"/>
      <c r="BD1073" s="106"/>
      <c r="BE1073" s="106"/>
      <c r="BF1073" s="106"/>
      <c r="BG1073" s="106"/>
      <c r="BH1073" s="106"/>
      <c r="BI1073" s="106"/>
    </row>
    <row r="1074" spans="1:61" ht="13.5" hidden="1" thickBot="1" x14ac:dyDescent="0.25">
      <c r="A1074" s="82"/>
      <c r="B1074" s="83"/>
      <c r="C1074" s="3" t="str">
        <f t="shared" si="79"/>
        <v>Sur les Sentiers</v>
      </c>
      <c r="D1074" s="3" t="str">
        <f t="shared" si="79"/>
        <v>La Chaux-de-Fonds</v>
      </c>
      <c r="E1074" s="206" t="str">
        <f t="shared" si="79"/>
        <v>-</v>
      </c>
      <c r="F1074" s="206" t="str">
        <f>[1]USb!A46</f>
        <v>0210-06</v>
      </c>
      <c r="G1074" s="246"/>
      <c r="H1074" s="3" t="str">
        <f>[1]USb!C46</f>
        <v>Surface industrielle et commerciale</v>
      </c>
      <c r="I1074" s="5" t="str">
        <f>[1]USb!D46</f>
        <v>1er</v>
      </c>
      <c r="J1074" s="4" t="str">
        <f>[1]USb!E46</f>
        <v>Unité 5</v>
      </c>
      <c r="K1074" s="1" t="s">
        <v>0</v>
      </c>
      <c r="L1074" s="88"/>
      <c r="M1074" s="335" t="s">
        <v>0</v>
      </c>
      <c r="N1074" s="335" t="s">
        <v>0</v>
      </c>
      <c r="O1074" s="335" t="s">
        <v>0</v>
      </c>
      <c r="P1074" s="335" t="s">
        <v>0</v>
      </c>
      <c r="Q1074" s="335" t="s">
        <v>0</v>
      </c>
      <c r="R1074" s="90">
        <f>SUM(Tableau8[[#This Row],[Indicative
     /PPE]:[Autre]])</f>
        <v>0</v>
      </c>
      <c r="S1074" s="335" t="s">
        <v>0</v>
      </c>
      <c r="T1074" s="335" t="s">
        <v>0</v>
      </c>
      <c r="U1074" s="335" t="s">
        <v>0</v>
      </c>
      <c r="V1074" s="335" t="s">
        <v>0</v>
      </c>
      <c r="W1074" s="335" t="s">
        <v>0</v>
      </c>
      <c r="X1074" s="336">
        <f t="shared" si="75"/>
        <v>0</v>
      </c>
      <c r="Y1074" s="89">
        <f>[1]USb!H46</f>
        <v>646</v>
      </c>
      <c r="Z1074" s="89">
        <f>[1]USb!I46</f>
        <v>103</v>
      </c>
      <c r="AA1074" s="89">
        <f>[1]USb!J46</f>
        <v>0</v>
      </c>
      <c r="AB1074" s="91">
        <f>[1]USb!K46</f>
        <v>749</v>
      </c>
      <c r="AC1074" s="335" t="s">
        <v>0</v>
      </c>
      <c r="AD1074" s="335" t="s">
        <v>0</v>
      </c>
      <c r="AE1074" s="335" t="s">
        <v>0</v>
      </c>
      <c r="AF1074" s="7">
        <f t="shared" si="76"/>
        <v>0</v>
      </c>
      <c r="AG1074" s="92"/>
      <c r="AH1074" s="8">
        <f>[1]USb!M46</f>
        <v>2034000</v>
      </c>
      <c r="AI1074" s="8">
        <v>0</v>
      </c>
      <c r="AJ1074" s="8">
        <v>0</v>
      </c>
      <c r="AK1074" s="8">
        <f>SUM(Tableau8[[#This Row],[Terrain
(a)]:[Construction
(b)]])</f>
        <v>0</v>
      </c>
      <c r="AL1074" s="95"/>
      <c r="AM1074" s="337" t="str">
        <f>[1]USb!N46</f>
        <v>Bergeon SA</v>
      </c>
      <c r="AN1074" s="5" t="str">
        <f>[1]USb!Q46</f>
        <v>A vendre</v>
      </c>
      <c r="AO1074" s="9">
        <f>[1]USb!R46</f>
        <v>43378</v>
      </c>
      <c r="AP1074" s="338" t="s">
        <v>0</v>
      </c>
      <c r="AQ1074" s="340" t="str">
        <f>[1]USb!S46</f>
        <v>EJ prévisionnelle: aujourd'hui  + 15 mois !</v>
      </c>
      <c r="AR1074" s="100"/>
      <c r="AS1074" s="101"/>
      <c r="AT1074" s="102"/>
      <c r="AU1074" s="103"/>
      <c r="AV1074" s="104"/>
      <c r="AW1074" s="105"/>
      <c r="AX1074" s="106"/>
      <c r="AY1074" s="106"/>
      <c r="AZ1074" s="106"/>
      <c r="BA1074" s="106"/>
      <c r="BB1074" s="103"/>
      <c r="BC1074" s="106"/>
      <c r="BD1074" s="106"/>
      <c r="BE1074" s="106"/>
      <c r="BF1074" s="106"/>
      <c r="BG1074" s="106"/>
      <c r="BH1074" s="106"/>
      <c r="BI1074" s="106"/>
    </row>
    <row r="1075" spans="1:61" ht="13.5" hidden="1" thickBot="1" x14ac:dyDescent="0.25">
      <c r="A1075" s="82"/>
      <c r="B1075" s="83"/>
      <c r="C1075" s="3" t="str">
        <f t="shared" si="79"/>
        <v>Sur les Sentiers</v>
      </c>
      <c r="D1075" s="3" t="str">
        <f t="shared" si="79"/>
        <v>La Chaux-de-Fonds</v>
      </c>
      <c r="E1075" s="206" t="str">
        <f t="shared" si="79"/>
        <v>-</v>
      </c>
      <c r="F1075" s="206" t="str">
        <f>[1]USb!A47</f>
        <v>0210-07</v>
      </c>
      <c r="G1075" s="246"/>
      <c r="H1075" s="3" t="str">
        <f>[1]USb!C47</f>
        <v>Surface industrielle et commerciale</v>
      </c>
      <c r="I1075" s="5" t="str">
        <f>[1]USb!D47</f>
        <v>1er</v>
      </c>
      <c r="J1075" s="4" t="str">
        <f>[1]USb!E47</f>
        <v>Unité 6</v>
      </c>
      <c r="K1075" s="1" t="s">
        <v>0</v>
      </c>
      <c r="L1075" s="88"/>
      <c r="M1075" s="335" t="s">
        <v>0</v>
      </c>
      <c r="N1075" s="335" t="s">
        <v>0</v>
      </c>
      <c r="O1075" s="335" t="s">
        <v>0</v>
      </c>
      <c r="P1075" s="335" t="s">
        <v>0</v>
      </c>
      <c r="Q1075" s="335" t="s">
        <v>0</v>
      </c>
      <c r="R1075" s="90">
        <f>SUM(Tableau8[[#This Row],[Indicative
     /PPE]:[Autre]])</f>
        <v>0</v>
      </c>
      <c r="S1075" s="335" t="s">
        <v>0</v>
      </c>
      <c r="T1075" s="335" t="s">
        <v>0</v>
      </c>
      <c r="U1075" s="335" t="s">
        <v>0</v>
      </c>
      <c r="V1075" s="335" t="s">
        <v>0</v>
      </c>
      <c r="W1075" s="335" t="s">
        <v>0</v>
      </c>
      <c r="X1075" s="336">
        <f t="shared" si="75"/>
        <v>0</v>
      </c>
      <c r="Y1075" s="89">
        <f>[1]USb!H47</f>
        <v>627</v>
      </c>
      <c r="Z1075" s="89">
        <f>[1]USb!I47</f>
        <v>100</v>
      </c>
      <c r="AA1075" s="89">
        <f>[1]USb!J47</f>
        <v>0</v>
      </c>
      <c r="AB1075" s="91">
        <f>[1]USb!K47</f>
        <v>727</v>
      </c>
      <c r="AC1075" s="335" t="s">
        <v>0</v>
      </c>
      <c r="AD1075" s="335" t="s">
        <v>0</v>
      </c>
      <c r="AE1075" s="335" t="s">
        <v>0</v>
      </c>
      <c r="AF1075" s="7">
        <f t="shared" si="76"/>
        <v>0</v>
      </c>
      <c r="AG1075" s="92"/>
      <c r="AH1075" s="8">
        <f>[1]USb!M47</f>
        <v>1974000</v>
      </c>
      <c r="AI1075" s="8">
        <v>0</v>
      </c>
      <c r="AJ1075" s="8">
        <v>0</v>
      </c>
      <c r="AK1075" s="8">
        <f>SUM(Tableau8[[#This Row],[Terrain
(a)]:[Construction
(b)]])</f>
        <v>0</v>
      </c>
      <c r="AL1075" s="95"/>
      <c r="AM1075" s="337" t="str">
        <f>[1]USb!N47</f>
        <v>Junod et Clerc</v>
      </c>
      <c r="AN1075" s="5" t="str">
        <f>[1]USb!Q47</f>
        <v>A vendre</v>
      </c>
      <c r="AO1075" s="9">
        <f>[1]USb!R47</f>
        <v>43378</v>
      </c>
      <c r="AP1075" s="338" t="s">
        <v>0</v>
      </c>
      <c r="AQ1075" s="340" t="str">
        <f>[1]USb!S47</f>
        <v>EJ prévisionnelle: aujourd'hui  + 15 mois !</v>
      </c>
      <c r="AR1075" s="100"/>
      <c r="AS1075" s="101"/>
      <c r="AT1075" s="102"/>
      <c r="AU1075" s="103"/>
      <c r="AV1075" s="104"/>
      <c r="AW1075" s="105"/>
      <c r="AX1075" s="106"/>
      <c r="AY1075" s="106"/>
      <c r="AZ1075" s="106"/>
      <c r="BA1075" s="106"/>
      <c r="BB1075" s="103"/>
      <c r="BC1075" s="106"/>
      <c r="BD1075" s="106"/>
      <c r="BE1075" s="106"/>
      <c r="BF1075" s="106"/>
      <c r="BG1075" s="106"/>
      <c r="BH1075" s="106"/>
      <c r="BI1075" s="106"/>
    </row>
    <row r="1076" spans="1:61" ht="13.5" hidden="1" thickBot="1" x14ac:dyDescent="0.25">
      <c r="A1076" s="82"/>
      <c r="B1076" s="83"/>
      <c r="C1076" s="3" t="str">
        <f t="shared" si="79"/>
        <v>Sur les Sentiers</v>
      </c>
      <c r="D1076" s="3" t="str">
        <f t="shared" si="79"/>
        <v>La Chaux-de-Fonds</v>
      </c>
      <c r="E1076" s="206" t="str">
        <f t="shared" si="79"/>
        <v>-</v>
      </c>
      <c r="F1076" s="206" t="str">
        <f>[1]USb!A48</f>
        <v>0210-08</v>
      </c>
      <c r="G1076" s="246"/>
      <c r="H1076" s="3" t="str">
        <f>[1]USb!C48</f>
        <v>Surface industrielle et commerciale</v>
      </c>
      <c r="I1076" s="5" t="str">
        <f>[1]USb!D48</f>
        <v>1er</v>
      </c>
      <c r="J1076" s="4" t="str">
        <f>[1]USb!E48</f>
        <v>Unité 7</v>
      </c>
      <c r="K1076" s="1" t="s">
        <v>0</v>
      </c>
      <c r="L1076" s="88"/>
      <c r="M1076" s="335" t="s">
        <v>0</v>
      </c>
      <c r="N1076" s="335" t="s">
        <v>0</v>
      </c>
      <c r="O1076" s="335" t="s">
        <v>0</v>
      </c>
      <c r="P1076" s="335" t="s">
        <v>0</v>
      </c>
      <c r="Q1076" s="335" t="s">
        <v>0</v>
      </c>
      <c r="R1076" s="90">
        <f>SUM(Tableau8[[#This Row],[Indicative
     /PPE]:[Autre]])</f>
        <v>0</v>
      </c>
      <c r="S1076" s="335" t="s">
        <v>0</v>
      </c>
      <c r="T1076" s="335" t="s">
        <v>0</v>
      </c>
      <c r="U1076" s="335" t="s">
        <v>0</v>
      </c>
      <c r="V1076" s="335" t="s">
        <v>0</v>
      </c>
      <c r="W1076" s="335" t="s">
        <v>0</v>
      </c>
      <c r="X1076" s="336">
        <f t="shared" si="75"/>
        <v>0</v>
      </c>
      <c r="Y1076" s="89">
        <f>[1]USb!H48</f>
        <v>1450</v>
      </c>
      <c r="Z1076" s="89">
        <f>[1]USb!I48</f>
        <v>232</v>
      </c>
      <c r="AA1076" s="89">
        <f>[1]USb!J48</f>
        <v>0</v>
      </c>
      <c r="AB1076" s="91">
        <f>[1]USb!K48</f>
        <v>1682</v>
      </c>
      <c r="AC1076" s="335" t="s">
        <v>0</v>
      </c>
      <c r="AD1076" s="335" t="s">
        <v>0</v>
      </c>
      <c r="AE1076" s="335" t="s">
        <v>0</v>
      </c>
      <c r="AF1076" s="7">
        <f t="shared" si="76"/>
        <v>0</v>
      </c>
      <c r="AG1076" s="92"/>
      <c r="AH1076" s="8">
        <f>[1]USb!M48</f>
        <v>4565000</v>
      </c>
      <c r="AI1076" s="8">
        <v>0</v>
      </c>
      <c r="AJ1076" s="8">
        <v>0</v>
      </c>
      <c r="AK1076" s="8">
        <f>SUM(Tableau8[[#This Row],[Terrain
(a)]:[Construction
(b)]])</f>
        <v>0</v>
      </c>
      <c r="AL1076" s="95"/>
      <c r="AM1076" s="337" t="str">
        <f>[1]USb!N48</f>
        <v>BC Technologies SA</v>
      </c>
      <c r="AN1076" s="5" t="str">
        <f>[1]USb!Q48</f>
        <v>A vendre</v>
      </c>
      <c r="AO1076" s="9">
        <f>[1]USb!R48</f>
        <v>43378</v>
      </c>
      <c r="AP1076" s="338" t="s">
        <v>0</v>
      </c>
      <c r="AQ1076" s="340" t="str">
        <f>[1]USb!S48</f>
        <v>EJ prévisionnelle: aujourd'hui  + 15 mois !</v>
      </c>
      <c r="AR1076" s="100"/>
      <c r="AS1076" s="101"/>
      <c r="AT1076" s="102"/>
      <c r="AU1076" s="103"/>
      <c r="AV1076" s="104"/>
      <c r="AW1076" s="105"/>
      <c r="AX1076" s="106"/>
      <c r="AY1076" s="106"/>
      <c r="AZ1076" s="106"/>
      <c r="BA1076" s="106"/>
      <c r="BB1076" s="103"/>
      <c r="BC1076" s="106"/>
      <c r="BD1076" s="106"/>
      <c r="BE1076" s="106"/>
      <c r="BF1076" s="106"/>
      <c r="BG1076" s="106"/>
      <c r="BH1076" s="106"/>
      <c r="BI1076" s="106"/>
    </row>
    <row r="1077" spans="1:61" ht="13.5" hidden="1" thickBot="1" x14ac:dyDescent="0.25">
      <c r="A1077" s="82"/>
      <c r="B1077" s="83"/>
      <c r="C1077" s="3" t="str">
        <f t="shared" si="79"/>
        <v>Sur les Sentiers</v>
      </c>
      <c r="D1077" s="3" t="str">
        <f t="shared" si="79"/>
        <v>La Chaux-de-Fonds</v>
      </c>
      <c r="E1077" s="206" t="str">
        <f t="shared" si="79"/>
        <v>-</v>
      </c>
      <c r="F1077" s="206" t="str">
        <f>[1]USb!A49</f>
        <v>0210-09</v>
      </c>
      <c r="G1077" s="246"/>
      <c r="H1077" s="3" t="str">
        <f>[1]USb!C49</f>
        <v>Surface industrielle et commerciale</v>
      </c>
      <c r="I1077" s="5" t="str">
        <f>[1]USb!D49</f>
        <v>2ème</v>
      </c>
      <c r="J1077" s="4" t="str">
        <f>[1]USb!E49</f>
        <v>Unité 8</v>
      </c>
      <c r="K1077" s="1" t="s">
        <v>0</v>
      </c>
      <c r="L1077" s="88"/>
      <c r="M1077" s="335" t="s">
        <v>0</v>
      </c>
      <c r="N1077" s="335" t="s">
        <v>0</v>
      </c>
      <c r="O1077" s="335" t="s">
        <v>0</v>
      </c>
      <c r="P1077" s="335" t="s">
        <v>0</v>
      </c>
      <c r="Q1077" s="335" t="s">
        <v>0</v>
      </c>
      <c r="R1077" s="90">
        <f>SUM(Tableau8[[#This Row],[Indicative
     /PPE]:[Autre]])</f>
        <v>0</v>
      </c>
      <c r="S1077" s="335" t="s">
        <v>0</v>
      </c>
      <c r="T1077" s="335" t="s">
        <v>0</v>
      </c>
      <c r="U1077" s="335" t="s">
        <v>0</v>
      </c>
      <c r="V1077" s="335" t="s">
        <v>0</v>
      </c>
      <c r="W1077" s="335" t="s">
        <v>0</v>
      </c>
      <c r="X1077" s="336">
        <f t="shared" si="75"/>
        <v>0</v>
      </c>
      <c r="Y1077" s="89">
        <f>[1]USb!H49</f>
        <v>646</v>
      </c>
      <c r="Z1077" s="89">
        <f>[1]USb!I49</f>
        <v>103</v>
      </c>
      <c r="AA1077" s="89">
        <f>[1]USb!J49</f>
        <v>0</v>
      </c>
      <c r="AB1077" s="91">
        <f>[1]USb!K49</f>
        <v>749</v>
      </c>
      <c r="AC1077" s="335" t="s">
        <v>0</v>
      </c>
      <c r="AD1077" s="335" t="s">
        <v>0</v>
      </c>
      <c r="AE1077" s="335" t="s">
        <v>0</v>
      </c>
      <c r="AF1077" s="7">
        <f t="shared" si="76"/>
        <v>0</v>
      </c>
      <c r="AG1077" s="92"/>
      <c r="AH1077" s="8">
        <f>[1]USb!M49</f>
        <v>1950000</v>
      </c>
      <c r="AI1077" s="8">
        <v>0</v>
      </c>
      <c r="AJ1077" s="8">
        <v>0</v>
      </c>
      <c r="AK1077" s="8">
        <f>SUM(Tableau8[[#This Row],[Terrain
(a)]:[Construction
(b)]])</f>
        <v>0</v>
      </c>
      <c r="AL1077" s="95"/>
      <c r="AM1077" s="337" t="str">
        <f>[1]USb!N49</f>
        <v>Bergeon SA</v>
      </c>
      <c r="AN1077" s="5" t="str">
        <f>[1]USb!Q49</f>
        <v>A vendre</v>
      </c>
      <c r="AO1077" s="9">
        <f>[1]USb!R49</f>
        <v>43378</v>
      </c>
      <c r="AP1077" s="338" t="s">
        <v>0</v>
      </c>
      <c r="AQ1077" s="340" t="str">
        <f>[1]USb!S49</f>
        <v>EJ prévisionnelle: aujourd'hui  + 15 mois !</v>
      </c>
      <c r="AR1077" s="100"/>
      <c r="AS1077" s="101"/>
      <c r="AT1077" s="102"/>
      <c r="AU1077" s="103"/>
      <c r="AV1077" s="104"/>
      <c r="AW1077" s="105"/>
      <c r="AX1077" s="106"/>
      <c r="AY1077" s="106"/>
      <c r="AZ1077" s="106"/>
      <c r="BA1077" s="106"/>
      <c r="BB1077" s="103"/>
      <c r="BC1077" s="106"/>
      <c r="BD1077" s="106"/>
      <c r="BE1077" s="106"/>
      <c r="BF1077" s="106"/>
      <c r="BG1077" s="106"/>
      <c r="BH1077" s="106"/>
      <c r="BI1077" s="106"/>
    </row>
    <row r="1078" spans="1:61" ht="13.5" hidden="1" thickBot="1" x14ac:dyDescent="0.25">
      <c r="A1078" s="82"/>
      <c r="B1078" s="83"/>
      <c r="C1078" s="3" t="str">
        <f t="shared" si="79"/>
        <v>Sur les Sentiers</v>
      </c>
      <c r="D1078" s="3" t="str">
        <f t="shared" si="79"/>
        <v>La Chaux-de-Fonds</v>
      </c>
      <c r="E1078" s="206" t="str">
        <f t="shared" si="79"/>
        <v>-</v>
      </c>
      <c r="F1078" s="206" t="str">
        <f>[1]USb!A50</f>
        <v>0210-10</v>
      </c>
      <c r="G1078" s="246"/>
      <c r="H1078" s="3" t="str">
        <f>[1]USb!C50</f>
        <v>Surface industrielle et commerciale</v>
      </c>
      <c r="I1078" s="5" t="str">
        <f>[1]USb!D50</f>
        <v>2ème</v>
      </c>
      <c r="J1078" s="4" t="str">
        <f>[1]USb!E50</f>
        <v>Unité 9</v>
      </c>
      <c r="K1078" s="1" t="s">
        <v>0</v>
      </c>
      <c r="L1078" s="88"/>
      <c r="M1078" s="335" t="s">
        <v>0</v>
      </c>
      <c r="N1078" s="335" t="s">
        <v>0</v>
      </c>
      <c r="O1078" s="335" t="s">
        <v>0</v>
      </c>
      <c r="P1078" s="335" t="s">
        <v>0</v>
      </c>
      <c r="Q1078" s="335" t="s">
        <v>0</v>
      </c>
      <c r="R1078" s="90">
        <f>SUM(Tableau8[[#This Row],[Indicative
     /PPE]:[Autre]])</f>
        <v>0</v>
      </c>
      <c r="S1078" s="335" t="s">
        <v>0</v>
      </c>
      <c r="T1078" s="335" t="s">
        <v>0</v>
      </c>
      <c r="U1078" s="335" t="s">
        <v>0</v>
      </c>
      <c r="V1078" s="335" t="s">
        <v>0</v>
      </c>
      <c r="W1078" s="335" t="s">
        <v>0</v>
      </c>
      <c r="X1078" s="336">
        <f t="shared" si="75"/>
        <v>0</v>
      </c>
      <c r="Y1078" s="89">
        <f>[1]USb!H50</f>
        <v>1044</v>
      </c>
      <c r="Z1078" s="89">
        <f>[1]USb!I50</f>
        <v>167</v>
      </c>
      <c r="AA1078" s="89">
        <f>[1]USb!J50</f>
        <v>0</v>
      </c>
      <c r="AB1078" s="91">
        <f>[1]USb!K50</f>
        <v>1211</v>
      </c>
      <c r="AC1078" s="335" t="s">
        <v>0</v>
      </c>
      <c r="AD1078" s="335" t="s">
        <v>0</v>
      </c>
      <c r="AE1078" s="335" t="s">
        <v>0</v>
      </c>
      <c r="AF1078" s="7">
        <f t="shared" si="76"/>
        <v>0</v>
      </c>
      <c r="AG1078" s="92"/>
      <c r="AH1078" s="8">
        <f>[1]USb!M50</f>
        <v>3151000</v>
      </c>
      <c r="AI1078" s="8">
        <v>0</v>
      </c>
      <c r="AJ1078" s="8">
        <v>0</v>
      </c>
      <c r="AK1078" s="8">
        <f>SUM(Tableau8[[#This Row],[Terrain
(a)]:[Construction
(b)]])</f>
        <v>0</v>
      </c>
      <c r="AL1078" s="95"/>
      <c r="AM1078" s="337" t="str">
        <f>[1]USb!N50</f>
        <v>-</v>
      </c>
      <c r="AN1078" s="5" t="str">
        <f>[1]USb!Q50</f>
        <v>A vendre</v>
      </c>
      <c r="AO1078" s="9">
        <f>[1]USb!R50</f>
        <v>43378</v>
      </c>
      <c r="AP1078" s="338" t="s">
        <v>0</v>
      </c>
      <c r="AQ1078" s="340" t="str">
        <f>[1]USb!S50</f>
        <v>EJ prévisionnelle: aujourd'hui  + 15 mois !</v>
      </c>
      <c r="AR1078" s="100"/>
      <c r="AS1078" s="101"/>
      <c r="AT1078" s="102"/>
      <c r="AU1078" s="103"/>
      <c r="AV1078" s="104"/>
      <c r="AW1078" s="105"/>
      <c r="AX1078" s="106"/>
      <c r="AY1078" s="106"/>
      <c r="AZ1078" s="106"/>
      <c r="BA1078" s="106"/>
      <c r="BB1078" s="103"/>
      <c r="BC1078" s="106"/>
      <c r="BD1078" s="106"/>
      <c r="BE1078" s="106"/>
      <c r="BF1078" s="106"/>
      <c r="BG1078" s="106"/>
      <c r="BH1078" s="106"/>
      <c r="BI1078" s="106"/>
    </row>
    <row r="1079" spans="1:61" ht="13.5" hidden="1" thickBot="1" x14ac:dyDescent="0.25">
      <c r="A1079" s="82"/>
      <c r="B1079" s="83"/>
      <c r="C1079" s="3" t="str">
        <f t="shared" si="79"/>
        <v>Sur les Sentiers</v>
      </c>
      <c r="D1079" s="3" t="str">
        <f t="shared" si="79"/>
        <v>La Chaux-de-Fonds</v>
      </c>
      <c r="E1079" s="206" t="str">
        <f t="shared" si="79"/>
        <v>-</v>
      </c>
      <c r="F1079" s="206" t="str">
        <f>[1]USb!A51</f>
        <v>0210-11</v>
      </c>
      <c r="G1079" s="246"/>
      <c r="H1079" s="3" t="str">
        <f>[1]USb!C51</f>
        <v>Surface industrielle et commerciale</v>
      </c>
      <c r="I1079" s="5" t="str">
        <f>[1]USb!D51</f>
        <v>2ème</v>
      </c>
      <c r="J1079" s="4" t="str">
        <f>[1]USb!E51</f>
        <v>Unité 10</v>
      </c>
      <c r="K1079" s="1" t="s">
        <v>0</v>
      </c>
      <c r="L1079" s="88"/>
      <c r="M1079" s="335" t="s">
        <v>0</v>
      </c>
      <c r="N1079" s="335" t="s">
        <v>0</v>
      </c>
      <c r="O1079" s="335" t="s">
        <v>0</v>
      </c>
      <c r="P1079" s="335" t="s">
        <v>0</v>
      </c>
      <c r="Q1079" s="335" t="s">
        <v>0</v>
      </c>
      <c r="R1079" s="90">
        <f>SUM(Tableau8[[#This Row],[Indicative
     /PPE]:[Autre]])</f>
        <v>0</v>
      </c>
      <c r="S1079" s="335" t="s">
        <v>0</v>
      </c>
      <c r="T1079" s="335" t="s">
        <v>0</v>
      </c>
      <c r="U1079" s="335" t="s">
        <v>0</v>
      </c>
      <c r="V1079" s="335" t="s">
        <v>0</v>
      </c>
      <c r="W1079" s="335" t="s">
        <v>0</v>
      </c>
      <c r="X1079" s="336">
        <f t="shared" si="75"/>
        <v>0</v>
      </c>
      <c r="Y1079" s="89">
        <f>[1]USb!H51</f>
        <v>1035</v>
      </c>
      <c r="Z1079" s="89">
        <f>[1]USb!I51</f>
        <v>165</v>
      </c>
      <c r="AA1079" s="89">
        <f>[1]USb!J51</f>
        <v>0</v>
      </c>
      <c r="AB1079" s="91">
        <f>[1]USb!K51</f>
        <v>1200</v>
      </c>
      <c r="AC1079" s="335" t="s">
        <v>0</v>
      </c>
      <c r="AD1079" s="335" t="s">
        <v>0</v>
      </c>
      <c r="AE1079" s="335" t="s">
        <v>0</v>
      </c>
      <c r="AF1079" s="7">
        <f t="shared" si="76"/>
        <v>0</v>
      </c>
      <c r="AG1079" s="92"/>
      <c r="AH1079" s="8">
        <f>[1]USb!M51</f>
        <v>3124000</v>
      </c>
      <c r="AI1079" s="8">
        <v>0</v>
      </c>
      <c r="AJ1079" s="8">
        <v>0</v>
      </c>
      <c r="AK1079" s="8">
        <f>SUM(Tableau8[[#This Row],[Terrain
(a)]:[Construction
(b)]])</f>
        <v>0</v>
      </c>
      <c r="AL1079" s="95"/>
      <c r="AM1079" s="337" t="str">
        <f>[1]USb!N51</f>
        <v>Positive Coating</v>
      </c>
      <c r="AN1079" s="5" t="str">
        <f>[1]USb!Q51</f>
        <v>A vendre</v>
      </c>
      <c r="AO1079" s="9">
        <f>[1]USb!R51</f>
        <v>43378</v>
      </c>
      <c r="AP1079" s="338" t="s">
        <v>0</v>
      </c>
      <c r="AQ1079" s="340" t="str">
        <f>[1]USb!S51</f>
        <v>EJ prévisionnelle: aujourd'hui  + 15 mois !</v>
      </c>
      <c r="AR1079" s="100"/>
      <c r="AS1079" s="101"/>
      <c r="AT1079" s="102"/>
      <c r="AU1079" s="103"/>
      <c r="AV1079" s="104"/>
      <c r="AW1079" s="105"/>
      <c r="AX1079" s="106"/>
      <c r="AY1079" s="106"/>
      <c r="AZ1079" s="106"/>
      <c r="BA1079" s="106"/>
      <c r="BB1079" s="103"/>
      <c r="BC1079" s="106"/>
      <c r="BD1079" s="106"/>
      <c r="BE1079" s="106"/>
      <c r="BF1079" s="106"/>
      <c r="BG1079" s="106"/>
      <c r="BH1079" s="106"/>
      <c r="BI1079" s="106"/>
    </row>
    <row r="1080" spans="1:61" ht="13.5" hidden="1" thickBot="1" x14ac:dyDescent="0.25">
      <c r="A1080" s="82"/>
      <c r="B1080" s="83"/>
      <c r="C1080" s="3" t="str">
        <f t="shared" si="79"/>
        <v>Sur les Sentiers</v>
      </c>
      <c r="D1080" s="3" t="str">
        <f t="shared" si="79"/>
        <v>La Chaux-de-Fonds</v>
      </c>
      <c r="E1080" s="206" t="str">
        <f t="shared" si="79"/>
        <v>-</v>
      </c>
      <c r="F1080" s="206" t="str">
        <f>[1]USb!A52</f>
        <v>0210-12</v>
      </c>
      <c r="G1080" s="246"/>
      <c r="H1080" s="3" t="str">
        <f>[1]USb!C52</f>
        <v>Surface industrielle et commerciale</v>
      </c>
      <c r="I1080" s="5" t="str">
        <f>[1]USb!D52</f>
        <v>Attique</v>
      </c>
      <c r="J1080" s="4" t="str">
        <f>[1]USb!E52</f>
        <v>Unité 11</v>
      </c>
      <c r="K1080" s="1" t="s">
        <v>0</v>
      </c>
      <c r="L1080" s="88"/>
      <c r="M1080" s="335" t="s">
        <v>0</v>
      </c>
      <c r="N1080" s="335" t="s">
        <v>0</v>
      </c>
      <c r="O1080" s="335" t="s">
        <v>0</v>
      </c>
      <c r="P1080" s="335" t="s">
        <v>0</v>
      </c>
      <c r="Q1080" s="335" t="s">
        <v>0</v>
      </c>
      <c r="R1080" s="90">
        <f>SUM(Tableau8[[#This Row],[Indicative
     /PPE]:[Autre]])</f>
        <v>0</v>
      </c>
      <c r="S1080" s="335" t="s">
        <v>0</v>
      </c>
      <c r="T1080" s="335" t="s">
        <v>0</v>
      </c>
      <c r="U1080" s="335" t="s">
        <v>0</v>
      </c>
      <c r="V1080" s="335" t="s">
        <v>0</v>
      </c>
      <c r="W1080" s="335" t="s">
        <v>0</v>
      </c>
      <c r="X1080" s="336">
        <f t="shared" si="75"/>
        <v>0</v>
      </c>
      <c r="Y1080" s="89">
        <f>[1]USb!H52</f>
        <v>638</v>
      </c>
      <c r="Z1080" s="89">
        <f>[1]USb!I52</f>
        <v>102</v>
      </c>
      <c r="AA1080" s="89">
        <f>[1]USb!J52</f>
        <v>0</v>
      </c>
      <c r="AB1080" s="91">
        <f>[1]USb!K52</f>
        <v>740</v>
      </c>
      <c r="AC1080" s="335" t="s">
        <v>0</v>
      </c>
      <c r="AD1080" s="335" t="s">
        <v>0</v>
      </c>
      <c r="AE1080" s="335" t="s">
        <v>0</v>
      </c>
      <c r="AF1080" s="7">
        <f t="shared" si="76"/>
        <v>0</v>
      </c>
      <c r="AG1080" s="92"/>
      <c r="AH1080" s="8">
        <f>[1]USb!M52</f>
        <v>2008000</v>
      </c>
      <c r="AI1080" s="8">
        <v>0</v>
      </c>
      <c r="AJ1080" s="8">
        <v>0</v>
      </c>
      <c r="AK1080" s="8">
        <f>SUM(Tableau8[[#This Row],[Terrain
(a)]:[Construction
(b)]])</f>
        <v>0</v>
      </c>
      <c r="AL1080" s="95"/>
      <c r="AM1080" s="337" t="str">
        <f>[1]USb!N52</f>
        <v>ATM bureau d'ingénieurs Sàrl</v>
      </c>
      <c r="AN1080" s="5" t="str">
        <f>[1]USb!Q52</f>
        <v>A vendre</v>
      </c>
      <c r="AO1080" s="9">
        <f>[1]USb!R52</f>
        <v>43378</v>
      </c>
      <c r="AP1080" s="338" t="s">
        <v>0</v>
      </c>
      <c r="AQ1080" s="340" t="str">
        <f>[1]USb!S52</f>
        <v>EJ prévisionnelle: aujourd'hui  + 15 mois !</v>
      </c>
      <c r="AR1080" s="100"/>
      <c r="AS1080" s="101"/>
      <c r="AT1080" s="102"/>
      <c r="AU1080" s="103"/>
      <c r="AV1080" s="104"/>
      <c r="AW1080" s="105"/>
      <c r="AX1080" s="106"/>
      <c r="AY1080" s="106"/>
      <c r="AZ1080" s="106"/>
      <c r="BA1080" s="106"/>
      <c r="BB1080" s="103"/>
      <c r="BC1080" s="106"/>
      <c r="BD1080" s="106"/>
      <c r="BE1080" s="106"/>
      <c r="BF1080" s="106"/>
      <c r="BG1080" s="106"/>
      <c r="BH1080" s="106"/>
      <c r="BI1080" s="106"/>
    </row>
    <row r="1081" spans="1:61" ht="13.5" hidden="1" thickBot="1" x14ac:dyDescent="0.25">
      <c r="A1081" s="82"/>
      <c r="B1081" s="83"/>
      <c r="C1081" s="3" t="str">
        <f t="shared" si="79"/>
        <v>Sur les Sentiers</v>
      </c>
      <c r="D1081" s="3" t="str">
        <f t="shared" si="79"/>
        <v>La Chaux-de-Fonds</v>
      </c>
      <c r="E1081" s="206" t="str">
        <f t="shared" si="79"/>
        <v>-</v>
      </c>
      <c r="F1081" s="206" t="str">
        <f>[1]USb!A53</f>
        <v>0210-13</v>
      </c>
      <c r="G1081" s="246"/>
      <c r="H1081" s="3" t="str">
        <f>[1]USb!C53</f>
        <v>Surface industrielle et commerciale</v>
      </c>
      <c r="I1081" s="5" t="str">
        <f>[1]USb!D53</f>
        <v>Attique</v>
      </c>
      <c r="J1081" s="4" t="str">
        <f>[1]USb!E53</f>
        <v>Unité 12</v>
      </c>
      <c r="K1081" s="1" t="s">
        <v>0</v>
      </c>
      <c r="L1081" s="88"/>
      <c r="M1081" s="335" t="s">
        <v>0</v>
      </c>
      <c r="N1081" s="335" t="s">
        <v>0</v>
      </c>
      <c r="O1081" s="335" t="s">
        <v>0</v>
      </c>
      <c r="P1081" s="335" t="s">
        <v>0</v>
      </c>
      <c r="Q1081" s="335" t="s">
        <v>0</v>
      </c>
      <c r="R1081" s="90">
        <f>SUM(Tableau8[[#This Row],[Indicative
     /PPE]:[Autre]])</f>
        <v>0</v>
      </c>
      <c r="S1081" s="335" t="s">
        <v>0</v>
      </c>
      <c r="T1081" s="335" t="s">
        <v>0</v>
      </c>
      <c r="U1081" s="335" t="s">
        <v>0</v>
      </c>
      <c r="V1081" s="335" t="s">
        <v>0</v>
      </c>
      <c r="W1081" s="335" t="s">
        <v>0</v>
      </c>
      <c r="X1081" s="336">
        <f t="shared" si="75"/>
        <v>0</v>
      </c>
      <c r="Y1081" s="89">
        <f>[1]USb!H53</f>
        <v>602</v>
      </c>
      <c r="Z1081" s="89">
        <f>[1]USb!I53</f>
        <v>96</v>
      </c>
      <c r="AA1081" s="89">
        <f>[1]USb!J53</f>
        <v>0</v>
      </c>
      <c r="AB1081" s="91">
        <f>[1]USb!K53</f>
        <v>698</v>
      </c>
      <c r="AC1081" s="335" t="s">
        <v>0</v>
      </c>
      <c r="AD1081" s="335" t="s">
        <v>0</v>
      </c>
      <c r="AE1081" s="335" t="s">
        <v>0</v>
      </c>
      <c r="AF1081" s="7">
        <f t="shared" si="76"/>
        <v>0</v>
      </c>
      <c r="AG1081" s="92"/>
      <c r="AH1081" s="8">
        <f>[1]USb!M53</f>
        <v>1895000</v>
      </c>
      <c r="AI1081" s="8">
        <v>0</v>
      </c>
      <c r="AJ1081" s="8">
        <v>0</v>
      </c>
      <c r="AK1081" s="8">
        <f>SUM(Tableau8[[#This Row],[Terrain
(a)]:[Construction
(b)]])</f>
        <v>0</v>
      </c>
      <c r="AL1081" s="95"/>
      <c r="AM1081" s="337" t="str">
        <f>[1]USb!N53</f>
        <v>VNV SA</v>
      </c>
      <c r="AN1081" s="5" t="str">
        <f>[1]USb!Q53</f>
        <v>A vendre</v>
      </c>
      <c r="AO1081" s="9">
        <f>[1]USb!R53</f>
        <v>43378</v>
      </c>
      <c r="AP1081" s="338" t="s">
        <v>0</v>
      </c>
      <c r="AQ1081" s="340" t="str">
        <f>[1]USb!S53</f>
        <v>EJ prévisionnelle: aujourd'hui  + 15 mois !</v>
      </c>
      <c r="AR1081" s="100"/>
      <c r="AS1081" s="101"/>
      <c r="AT1081" s="102"/>
      <c r="AU1081" s="103"/>
      <c r="AV1081" s="104"/>
      <c r="AW1081" s="105"/>
      <c r="AX1081" s="106"/>
      <c r="AY1081" s="106"/>
      <c r="AZ1081" s="106"/>
      <c r="BA1081" s="106"/>
      <c r="BB1081" s="103"/>
      <c r="BC1081" s="106"/>
      <c r="BD1081" s="106"/>
      <c r="BE1081" s="106"/>
      <c r="BF1081" s="106"/>
      <c r="BG1081" s="106"/>
      <c r="BH1081" s="106"/>
      <c r="BI1081" s="106"/>
    </row>
    <row r="1082" spans="1:61" ht="13.5" hidden="1" thickBot="1" x14ac:dyDescent="0.25">
      <c r="A1082" s="82"/>
      <c r="B1082" s="83"/>
      <c r="C1082" s="3" t="str">
        <f t="shared" si="79"/>
        <v>Sur les Sentiers</v>
      </c>
      <c r="D1082" s="3" t="str">
        <f t="shared" si="79"/>
        <v>La Chaux-de-Fonds</v>
      </c>
      <c r="E1082" s="206" t="str">
        <f t="shared" si="79"/>
        <v>-</v>
      </c>
      <c r="F1082" s="206" t="str">
        <f>[1]USb!A54</f>
        <v>0210-14</v>
      </c>
      <c r="G1082" s="246"/>
      <c r="H1082" s="3" t="str">
        <f>[1]USb!C54</f>
        <v>Place de parc intérieure simple</v>
      </c>
      <c r="I1082" s="5" t="str">
        <f>[1]USb!D54</f>
        <v>Sous-sol</v>
      </c>
      <c r="J1082" s="4">
        <f>[1]USb!E54</f>
        <v>1</v>
      </c>
      <c r="K1082" s="1" t="s">
        <v>0</v>
      </c>
      <c r="L1082" s="88"/>
      <c r="M1082" s="335" t="s">
        <v>0</v>
      </c>
      <c r="N1082" s="335" t="s">
        <v>0</v>
      </c>
      <c r="O1082" s="335" t="s">
        <v>0</v>
      </c>
      <c r="P1082" s="335" t="s">
        <v>0</v>
      </c>
      <c r="Q1082" s="335" t="s">
        <v>0</v>
      </c>
      <c r="R1082" s="90">
        <f>SUM(Tableau8[[#This Row],[Indicative
     /PPE]:[Autre]])</f>
        <v>0</v>
      </c>
      <c r="S1082" s="335" t="s">
        <v>0</v>
      </c>
      <c r="T1082" s="335" t="s">
        <v>0</v>
      </c>
      <c r="U1082" s="335" t="s">
        <v>0</v>
      </c>
      <c r="V1082" s="335" t="s">
        <v>0</v>
      </c>
      <c r="W1082" s="335" t="s">
        <v>0</v>
      </c>
      <c r="X1082" s="336">
        <f t="shared" si="75"/>
        <v>0</v>
      </c>
      <c r="Y1082" s="89">
        <f>[1]USb!H54</f>
        <v>0</v>
      </c>
      <c r="Z1082" s="89">
        <f>[1]USb!I54</f>
        <v>0</v>
      </c>
      <c r="AA1082" s="89">
        <f>[1]USb!J54</f>
        <v>0</v>
      </c>
      <c r="AB1082" s="91">
        <f>[1]USb!K54</f>
        <v>0</v>
      </c>
      <c r="AC1082" s="335" t="s">
        <v>0</v>
      </c>
      <c r="AD1082" s="335" t="s">
        <v>0</v>
      </c>
      <c r="AE1082" s="335" t="s">
        <v>0</v>
      </c>
      <c r="AF1082" s="7">
        <f t="shared" si="76"/>
        <v>0</v>
      </c>
      <c r="AG1082" s="92"/>
      <c r="AH1082" s="8">
        <f>[1]USb!M54</f>
        <v>31000</v>
      </c>
      <c r="AI1082" s="8">
        <v>0</v>
      </c>
      <c r="AJ1082" s="8">
        <v>0</v>
      </c>
      <c r="AK1082" s="8">
        <f>SUM(Tableau8[[#This Row],[Terrain
(a)]:[Construction
(b)]])</f>
        <v>0</v>
      </c>
      <c r="AL1082" s="95"/>
      <c r="AM1082" s="337" t="str">
        <f>[1]USb!N54</f>
        <v>-</v>
      </c>
      <c r="AN1082" s="5" t="str">
        <f>[1]USb!Q54</f>
        <v>A vendre</v>
      </c>
      <c r="AO1082" s="9">
        <f>[1]USb!R54</f>
        <v>43378</v>
      </c>
      <c r="AP1082" s="338" t="s">
        <v>0</v>
      </c>
      <c r="AQ1082" s="340" t="str">
        <f>[1]USb!S54</f>
        <v>EJ prévisionnelle: aujourd'hui  + 15 mois !</v>
      </c>
      <c r="AR1082" s="100"/>
      <c r="AS1082" s="101"/>
      <c r="AT1082" s="102"/>
      <c r="AU1082" s="103"/>
      <c r="AV1082" s="104"/>
      <c r="AW1082" s="105"/>
      <c r="AX1082" s="106"/>
      <c r="AY1082" s="106"/>
      <c r="AZ1082" s="106"/>
      <c r="BA1082" s="106"/>
      <c r="BB1082" s="103"/>
      <c r="BC1082" s="106"/>
      <c r="BD1082" s="106"/>
      <c r="BE1082" s="106"/>
      <c r="BF1082" s="106"/>
      <c r="BG1082" s="106"/>
      <c r="BH1082" s="106"/>
      <c r="BI1082" s="106"/>
    </row>
    <row r="1083" spans="1:61" ht="13.5" hidden="1" thickBot="1" x14ac:dyDescent="0.25">
      <c r="A1083" s="82"/>
      <c r="B1083" s="83"/>
      <c r="C1083" s="3" t="str">
        <f t="shared" si="79"/>
        <v>Sur les Sentiers</v>
      </c>
      <c r="D1083" s="3" t="str">
        <f t="shared" si="79"/>
        <v>La Chaux-de-Fonds</v>
      </c>
      <c r="E1083" s="206" t="str">
        <f t="shared" si="79"/>
        <v>-</v>
      </c>
      <c r="F1083" s="206" t="str">
        <f>[1]USb!A55</f>
        <v>0210-15</v>
      </c>
      <c r="G1083" s="246"/>
      <c r="H1083" s="3" t="str">
        <f>[1]USb!C55</f>
        <v>Place de parc intérieure simple</v>
      </c>
      <c r="I1083" s="5" t="str">
        <f>[1]USb!D55</f>
        <v>Sous-sol</v>
      </c>
      <c r="J1083" s="4">
        <f>[1]USb!E55</f>
        <v>2</v>
      </c>
      <c r="K1083" s="1" t="s">
        <v>0</v>
      </c>
      <c r="L1083" s="88"/>
      <c r="M1083" s="335" t="s">
        <v>0</v>
      </c>
      <c r="N1083" s="335" t="s">
        <v>0</v>
      </c>
      <c r="O1083" s="335" t="s">
        <v>0</v>
      </c>
      <c r="P1083" s="335" t="s">
        <v>0</v>
      </c>
      <c r="Q1083" s="335" t="s">
        <v>0</v>
      </c>
      <c r="R1083" s="90">
        <f>SUM(Tableau8[[#This Row],[Indicative
     /PPE]:[Autre]])</f>
        <v>0</v>
      </c>
      <c r="S1083" s="335" t="s">
        <v>0</v>
      </c>
      <c r="T1083" s="335" t="s">
        <v>0</v>
      </c>
      <c r="U1083" s="335" t="s">
        <v>0</v>
      </c>
      <c r="V1083" s="335" t="s">
        <v>0</v>
      </c>
      <c r="W1083" s="335" t="s">
        <v>0</v>
      </c>
      <c r="X1083" s="336">
        <f t="shared" si="75"/>
        <v>0</v>
      </c>
      <c r="Y1083" s="89">
        <f>[1]USb!H55</f>
        <v>0</v>
      </c>
      <c r="Z1083" s="89">
        <f>[1]USb!I55</f>
        <v>0</v>
      </c>
      <c r="AA1083" s="89">
        <f>[1]USb!J55</f>
        <v>0</v>
      </c>
      <c r="AB1083" s="91">
        <f>[1]USb!K55</f>
        <v>0</v>
      </c>
      <c r="AC1083" s="335" t="s">
        <v>0</v>
      </c>
      <c r="AD1083" s="335" t="s">
        <v>0</v>
      </c>
      <c r="AE1083" s="335" t="s">
        <v>0</v>
      </c>
      <c r="AF1083" s="7">
        <f t="shared" si="76"/>
        <v>0</v>
      </c>
      <c r="AG1083" s="92"/>
      <c r="AH1083" s="8">
        <f>[1]USb!M55</f>
        <v>31000</v>
      </c>
      <c r="AI1083" s="8">
        <v>0</v>
      </c>
      <c r="AJ1083" s="8">
        <v>0</v>
      </c>
      <c r="AK1083" s="8">
        <f>SUM(Tableau8[[#This Row],[Terrain
(a)]:[Construction
(b)]])</f>
        <v>0</v>
      </c>
      <c r="AL1083" s="95"/>
      <c r="AM1083" s="337" t="str">
        <f>[1]USb!N55</f>
        <v>-</v>
      </c>
      <c r="AN1083" s="5" t="str">
        <f>[1]USb!Q55</f>
        <v>A vendre</v>
      </c>
      <c r="AO1083" s="9">
        <f>[1]USb!R55</f>
        <v>43378</v>
      </c>
      <c r="AP1083" s="338" t="s">
        <v>0</v>
      </c>
      <c r="AQ1083" s="340" t="str">
        <f>[1]USb!S55</f>
        <v>EJ prévisionnelle: aujourd'hui  + 15 mois !</v>
      </c>
      <c r="AR1083" s="100"/>
      <c r="AS1083" s="101"/>
      <c r="AT1083" s="102"/>
      <c r="AU1083" s="103"/>
      <c r="AV1083" s="104"/>
      <c r="AW1083" s="105"/>
      <c r="AX1083" s="106"/>
      <c r="AY1083" s="106"/>
      <c r="AZ1083" s="106"/>
      <c r="BA1083" s="106"/>
      <c r="BB1083" s="103"/>
      <c r="BC1083" s="106"/>
      <c r="BD1083" s="106"/>
      <c r="BE1083" s="106"/>
      <c r="BF1083" s="106"/>
      <c r="BG1083" s="106"/>
      <c r="BH1083" s="106"/>
      <c r="BI1083" s="106"/>
    </row>
    <row r="1084" spans="1:61" ht="13.5" hidden="1" thickBot="1" x14ac:dyDescent="0.25">
      <c r="A1084" s="82"/>
      <c r="B1084" s="83"/>
      <c r="C1084" s="3" t="str">
        <f t="shared" si="79"/>
        <v>Sur les Sentiers</v>
      </c>
      <c r="D1084" s="3" t="str">
        <f t="shared" si="79"/>
        <v>La Chaux-de-Fonds</v>
      </c>
      <c r="E1084" s="206" t="str">
        <f t="shared" si="79"/>
        <v>-</v>
      </c>
      <c r="F1084" s="206" t="str">
        <f>[1]USb!A56</f>
        <v>0210-16</v>
      </c>
      <c r="G1084" s="246"/>
      <c r="H1084" s="3" t="str">
        <f>[1]USb!C56</f>
        <v>Place de parc intérieure simple</v>
      </c>
      <c r="I1084" s="5" t="str">
        <f>[1]USb!D56</f>
        <v>Sous-sol</v>
      </c>
      <c r="J1084" s="4">
        <f>[1]USb!E56</f>
        <v>3</v>
      </c>
      <c r="K1084" s="1" t="s">
        <v>0</v>
      </c>
      <c r="L1084" s="88"/>
      <c r="M1084" s="335" t="s">
        <v>0</v>
      </c>
      <c r="N1084" s="335" t="s">
        <v>0</v>
      </c>
      <c r="O1084" s="335" t="s">
        <v>0</v>
      </c>
      <c r="P1084" s="335" t="s">
        <v>0</v>
      </c>
      <c r="Q1084" s="335" t="s">
        <v>0</v>
      </c>
      <c r="R1084" s="90">
        <f>SUM(Tableau8[[#This Row],[Indicative
     /PPE]:[Autre]])</f>
        <v>0</v>
      </c>
      <c r="S1084" s="335" t="s">
        <v>0</v>
      </c>
      <c r="T1084" s="335" t="s">
        <v>0</v>
      </c>
      <c r="U1084" s="335" t="s">
        <v>0</v>
      </c>
      <c r="V1084" s="335" t="s">
        <v>0</v>
      </c>
      <c r="W1084" s="335" t="s">
        <v>0</v>
      </c>
      <c r="X1084" s="336">
        <f t="shared" si="75"/>
        <v>0</v>
      </c>
      <c r="Y1084" s="89">
        <f>[1]USb!H56</f>
        <v>0</v>
      </c>
      <c r="Z1084" s="89">
        <f>[1]USb!I56</f>
        <v>0</v>
      </c>
      <c r="AA1084" s="89">
        <f>[1]USb!J56</f>
        <v>0</v>
      </c>
      <c r="AB1084" s="91">
        <f>[1]USb!K56</f>
        <v>0</v>
      </c>
      <c r="AC1084" s="335" t="s">
        <v>0</v>
      </c>
      <c r="AD1084" s="335" t="s">
        <v>0</v>
      </c>
      <c r="AE1084" s="335" t="s">
        <v>0</v>
      </c>
      <c r="AF1084" s="7">
        <f t="shared" si="76"/>
        <v>0</v>
      </c>
      <c r="AG1084" s="92"/>
      <c r="AH1084" s="8">
        <f>[1]USb!M56</f>
        <v>31000</v>
      </c>
      <c r="AI1084" s="8">
        <v>0</v>
      </c>
      <c r="AJ1084" s="8">
        <v>0</v>
      </c>
      <c r="AK1084" s="8">
        <f>SUM(Tableau8[[#This Row],[Terrain
(a)]:[Construction
(b)]])</f>
        <v>0</v>
      </c>
      <c r="AL1084" s="95"/>
      <c r="AM1084" s="337" t="str">
        <f>[1]USb!N56</f>
        <v>-</v>
      </c>
      <c r="AN1084" s="5" t="str">
        <f>[1]USb!Q56</f>
        <v>A vendre</v>
      </c>
      <c r="AO1084" s="9">
        <f>[1]USb!R56</f>
        <v>43378</v>
      </c>
      <c r="AP1084" s="338" t="s">
        <v>0</v>
      </c>
      <c r="AQ1084" s="340" t="str">
        <f>[1]USb!S56</f>
        <v>EJ prévisionnelle: aujourd'hui  + 15 mois !</v>
      </c>
      <c r="AR1084" s="100"/>
      <c r="AS1084" s="101"/>
      <c r="AT1084" s="102"/>
      <c r="AU1084" s="103"/>
      <c r="AV1084" s="104"/>
      <c r="AW1084" s="105"/>
      <c r="AX1084" s="106"/>
      <c r="AY1084" s="106"/>
      <c r="AZ1084" s="106"/>
      <c r="BA1084" s="106"/>
      <c r="BB1084" s="103"/>
      <c r="BC1084" s="106"/>
      <c r="BD1084" s="106"/>
      <c r="BE1084" s="106"/>
      <c r="BF1084" s="106"/>
      <c r="BG1084" s="106"/>
      <c r="BH1084" s="106"/>
      <c r="BI1084" s="106"/>
    </row>
    <row r="1085" spans="1:61" ht="13.5" hidden="1" thickBot="1" x14ac:dyDescent="0.25">
      <c r="A1085" s="82"/>
      <c r="B1085" s="83"/>
      <c r="C1085" s="3" t="str">
        <f t="shared" si="79"/>
        <v>Sur les Sentiers</v>
      </c>
      <c r="D1085" s="3" t="str">
        <f t="shared" si="79"/>
        <v>La Chaux-de-Fonds</v>
      </c>
      <c r="E1085" s="206" t="str">
        <f t="shared" si="79"/>
        <v>-</v>
      </c>
      <c r="F1085" s="206" t="str">
        <f>[1]USb!A57</f>
        <v>0210-17</v>
      </c>
      <c r="G1085" s="246"/>
      <c r="H1085" s="3" t="str">
        <f>[1]USb!C57</f>
        <v>Place de parc intérieure simple</v>
      </c>
      <c r="I1085" s="5" t="str">
        <f>[1]USb!D57</f>
        <v>Sous-sol</v>
      </c>
      <c r="J1085" s="4">
        <f>[1]USb!E57</f>
        <v>4</v>
      </c>
      <c r="K1085" s="1" t="s">
        <v>0</v>
      </c>
      <c r="L1085" s="88"/>
      <c r="M1085" s="335" t="s">
        <v>0</v>
      </c>
      <c r="N1085" s="335" t="s">
        <v>0</v>
      </c>
      <c r="O1085" s="335" t="s">
        <v>0</v>
      </c>
      <c r="P1085" s="335" t="s">
        <v>0</v>
      </c>
      <c r="Q1085" s="335" t="s">
        <v>0</v>
      </c>
      <c r="R1085" s="90">
        <f>SUM(Tableau8[[#This Row],[Indicative
     /PPE]:[Autre]])</f>
        <v>0</v>
      </c>
      <c r="S1085" s="335" t="s">
        <v>0</v>
      </c>
      <c r="T1085" s="335" t="s">
        <v>0</v>
      </c>
      <c r="U1085" s="335" t="s">
        <v>0</v>
      </c>
      <c r="V1085" s="335" t="s">
        <v>0</v>
      </c>
      <c r="W1085" s="335" t="s">
        <v>0</v>
      </c>
      <c r="X1085" s="336">
        <f t="shared" si="75"/>
        <v>0</v>
      </c>
      <c r="Y1085" s="89">
        <f>[1]USb!H57</f>
        <v>0</v>
      </c>
      <c r="Z1085" s="89">
        <f>[1]USb!I57</f>
        <v>0</v>
      </c>
      <c r="AA1085" s="89">
        <f>[1]USb!J57</f>
        <v>0</v>
      </c>
      <c r="AB1085" s="91">
        <f>[1]USb!K57</f>
        <v>0</v>
      </c>
      <c r="AC1085" s="335" t="s">
        <v>0</v>
      </c>
      <c r="AD1085" s="335" t="s">
        <v>0</v>
      </c>
      <c r="AE1085" s="335" t="s">
        <v>0</v>
      </c>
      <c r="AF1085" s="7">
        <f t="shared" si="76"/>
        <v>0</v>
      </c>
      <c r="AG1085" s="92"/>
      <c r="AH1085" s="8">
        <f>[1]USb!M57</f>
        <v>31000</v>
      </c>
      <c r="AI1085" s="8">
        <v>0</v>
      </c>
      <c r="AJ1085" s="8">
        <v>0</v>
      </c>
      <c r="AK1085" s="8">
        <f>SUM(Tableau8[[#This Row],[Terrain
(a)]:[Construction
(b)]])</f>
        <v>0</v>
      </c>
      <c r="AL1085" s="95"/>
      <c r="AM1085" s="337" t="str">
        <f>[1]USb!N57</f>
        <v>-</v>
      </c>
      <c r="AN1085" s="5" t="str">
        <f>[1]USb!Q57</f>
        <v>A vendre</v>
      </c>
      <c r="AO1085" s="9">
        <f>[1]USb!R57</f>
        <v>43378</v>
      </c>
      <c r="AP1085" s="338" t="s">
        <v>0</v>
      </c>
      <c r="AQ1085" s="340" t="str">
        <f>[1]USb!S57</f>
        <v>EJ prévisionnelle: aujourd'hui  + 15 mois !</v>
      </c>
      <c r="AR1085" s="100"/>
      <c r="AS1085" s="101"/>
      <c r="AT1085" s="102"/>
      <c r="AU1085" s="103"/>
      <c r="AV1085" s="104"/>
      <c r="AW1085" s="105"/>
      <c r="AX1085" s="106"/>
      <c r="AY1085" s="106"/>
      <c r="AZ1085" s="106"/>
      <c r="BA1085" s="106"/>
      <c r="BB1085" s="103"/>
      <c r="BC1085" s="106"/>
      <c r="BD1085" s="106"/>
      <c r="BE1085" s="106"/>
      <c r="BF1085" s="106"/>
      <c r="BG1085" s="106"/>
      <c r="BH1085" s="106"/>
      <c r="BI1085" s="106"/>
    </row>
    <row r="1086" spans="1:61" ht="13.5" hidden="1" thickBot="1" x14ac:dyDescent="0.25">
      <c r="A1086" s="82"/>
      <c r="B1086" s="83"/>
      <c r="C1086" s="3" t="str">
        <f t="shared" si="79"/>
        <v>Sur les Sentiers</v>
      </c>
      <c r="D1086" s="3" t="str">
        <f t="shared" si="79"/>
        <v>La Chaux-de-Fonds</v>
      </c>
      <c r="E1086" s="206" t="str">
        <f t="shared" si="79"/>
        <v>-</v>
      </c>
      <c r="F1086" s="206" t="str">
        <f>[1]USb!A58</f>
        <v>0210-18</v>
      </c>
      <c r="G1086" s="246"/>
      <c r="H1086" s="3" t="str">
        <f>[1]USb!C58</f>
        <v>Place de parc intérieure simple</v>
      </c>
      <c r="I1086" s="5" t="str">
        <f>[1]USb!D58</f>
        <v>Sous-sol</v>
      </c>
      <c r="J1086" s="4">
        <f>[1]USb!E58</f>
        <v>5</v>
      </c>
      <c r="K1086" s="1" t="s">
        <v>0</v>
      </c>
      <c r="L1086" s="88"/>
      <c r="M1086" s="335" t="s">
        <v>0</v>
      </c>
      <c r="N1086" s="335" t="s">
        <v>0</v>
      </c>
      <c r="O1086" s="335" t="s">
        <v>0</v>
      </c>
      <c r="P1086" s="335" t="s">
        <v>0</v>
      </c>
      <c r="Q1086" s="335" t="s">
        <v>0</v>
      </c>
      <c r="R1086" s="90">
        <f>SUM(Tableau8[[#This Row],[Indicative
     /PPE]:[Autre]])</f>
        <v>0</v>
      </c>
      <c r="S1086" s="335" t="s">
        <v>0</v>
      </c>
      <c r="T1086" s="335" t="s">
        <v>0</v>
      </c>
      <c r="U1086" s="335" t="s">
        <v>0</v>
      </c>
      <c r="V1086" s="335" t="s">
        <v>0</v>
      </c>
      <c r="W1086" s="335" t="s">
        <v>0</v>
      </c>
      <c r="X1086" s="336">
        <f t="shared" si="75"/>
        <v>0</v>
      </c>
      <c r="Y1086" s="89">
        <f>[1]USb!H58</f>
        <v>0</v>
      </c>
      <c r="Z1086" s="89">
        <f>[1]USb!I58</f>
        <v>0</v>
      </c>
      <c r="AA1086" s="89">
        <f>[1]USb!J58</f>
        <v>0</v>
      </c>
      <c r="AB1086" s="91">
        <f>[1]USb!K58</f>
        <v>0</v>
      </c>
      <c r="AC1086" s="335" t="s">
        <v>0</v>
      </c>
      <c r="AD1086" s="335" t="s">
        <v>0</v>
      </c>
      <c r="AE1086" s="335" t="s">
        <v>0</v>
      </c>
      <c r="AF1086" s="7">
        <f t="shared" si="76"/>
        <v>0</v>
      </c>
      <c r="AG1086" s="92"/>
      <c r="AH1086" s="8">
        <f>[1]USb!M58</f>
        <v>31000</v>
      </c>
      <c r="AI1086" s="8">
        <v>0</v>
      </c>
      <c r="AJ1086" s="8">
        <v>0</v>
      </c>
      <c r="AK1086" s="8">
        <f>SUM(Tableau8[[#This Row],[Terrain
(a)]:[Construction
(b)]])</f>
        <v>0</v>
      </c>
      <c r="AL1086" s="95"/>
      <c r="AM1086" s="337" t="str">
        <f>[1]USb!N58</f>
        <v>-</v>
      </c>
      <c r="AN1086" s="5" t="str">
        <f>[1]USb!Q58</f>
        <v>A vendre</v>
      </c>
      <c r="AO1086" s="9">
        <f>[1]USb!R58</f>
        <v>43378</v>
      </c>
      <c r="AP1086" s="338" t="s">
        <v>0</v>
      </c>
      <c r="AQ1086" s="340" t="str">
        <f>[1]USb!S58</f>
        <v>EJ prévisionnelle: aujourd'hui  + 15 mois !</v>
      </c>
      <c r="AR1086" s="100"/>
      <c r="AS1086" s="101"/>
      <c r="AT1086" s="102"/>
      <c r="AU1086" s="103"/>
      <c r="AV1086" s="104"/>
      <c r="AW1086" s="105"/>
      <c r="AX1086" s="106"/>
      <c r="AY1086" s="106"/>
      <c r="AZ1086" s="106"/>
      <c r="BA1086" s="106"/>
      <c r="BB1086" s="103"/>
      <c r="BC1086" s="106"/>
      <c r="BD1086" s="106"/>
      <c r="BE1086" s="106"/>
      <c r="BF1086" s="106"/>
      <c r="BG1086" s="106"/>
      <c r="BH1086" s="106"/>
      <c r="BI1086" s="106"/>
    </row>
    <row r="1087" spans="1:61" ht="13.5" hidden="1" thickBot="1" x14ac:dyDescent="0.25">
      <c r="A1087" s="82"/>
      <c r="B1087" s="83"/>
      <c r="C1087" s="3" t="str">
        <f t="shared" ref="C1087:E1102" si="80">C1086</f>
        <v>Sur les Sentiers</v>
      </c>
      <c r="D1087" s="3" t="str">
        <f t="shared" si="80"/>
        <v>La Chaux-de-Fonds</v>
      </c>
      <c r="E1087" s="206" t="str">
        <f t="shared" si="80"/>
        <v>-</v>
      </c>
      <c r="F1087" s="206" t="str">
        <f>[1]USb!A59</f>
        <v>0210-19</v>
      </c>
      <c r="G1087" s="246"/>
      <c r="H1087" s="3" t="str">
        <f>[1]USb!C59</f>
        <v>Place de parc intérieure simple</v>
      </c>
      <c r="I1087" s="5" t="str">
        <f>[1]USb!D59</f>
        <v>Sous-sol</v>
      </c>
      <c r="J1087" s="4">
        <f>[1]USb!E59</f>
        <v>6</v>
      </c>
      <c r="K1087" s="1" t="s">
        <v>0</v>
      </c>
      <c r="L1087" s="88"/>
      <c r="M1087" s="335" t="s">
        <v>0</v>
      </c>
      <c r="N1087" s="335" t="s">
        <v>0</v>
      </c>
      <c r="O1087" s="335" t="s">
        <v>0</v>
      </c>
      <c r="P1087" s="335" t="s">
        <v>0</v>
      </c>
      <c r="Q1087" s="335" t="s">
        <v>0</v>
      </c>
      <c r="R1087" s="90">
        <f>SUM(Tableau8[[#This Row],[Indicative
     /PPE]:[Autre]])</f>
        <v>0</v>
      </c>
      <c r="S1087" s="335" t="s">
        <v>0</v>
      </c>
      <c r="T1087" s="335" t="s">
        <v>0</v>
      </c>
      <c r="U1087" s="335" t="s">
        <v>0</v>
      </c>
      <c r="V1087" s="335" t="s">
        <v>0</v>
      </c>
      <c r="W1087" s="335" t="s">
        <v>0</v>
      </c>
      <c r="X1087" s="336">
        <f t="shared" si="75"/>
        <v>0</v>
      </c>
      <c r="Y1087" s="89">
        <f>[1]USb!H59</f>
        <v>0</v>
      </c>
      <c r="Z1087" s="89">
        <f>[1]USb!I59</f>
        <v>0</v>
      </c>
      <c r="AA1087" s="89">
        <f>[1]USb!J59</f>
        <v>0</v>
      </c>
      <c r="AB1087" s="91">
        <f>[1]USb!K59</f>
        <v>0</v>
      </c>
      <c r="AC1087" s="335" t="s">
        <v>0</v>
      </c>
      <c r="AD1087" s="335" t="s">
        <v>0</v>
      </c>
      <c r="AE1087" s="335" t="s">
        <v>0</v>
      </c>
      <c r="AF1087" s="7">
        <f t="shared" si="76"/>
        <v>0</v>
      </c>
      <c r="AG1087" s="92"/>
      <c r="AH1087" s="8">
        <f>[1]USb!M59</f>
        <v>31000</v>
      </c>
      <c r="AI1087" s="8">
        <v>0</v>
      </c>
      <c r="AJ1087" s="8">
        <v>0</v>
      </c>
      <c r="AK1087" s="8">
        <f>SUM(Tableau8[[#This Row],[Terrain
(a)]:[Construction
(b)]])</f>
        <v>0</v>
      </c>
      <c r="AL1087" s="95"/>
      <c r="AM1087" s="337" t="str">
        <f>[1]USb!N59</f>
        <v>-</v>
      </c>
      <c r="AN1087" s="5" t="str">
        <f>[1]USb!Q59</f>
        <v>A vendre</v>
      </c>
      <c r="AO1087" s="9">
        <f>[1]USb!R59</f>
        <v>43378</v>
      </c>
      <c r="AP1087" s="338" t="s">
        <v>0</v>
      </c>
      <c r="AQ1087" s="340" t="str">
        <f>[1]USb!S59</f>
        <v>EJ prévisionnelle: aujourd'hui  + 15 mois !</v>
      </c>
      <c r="AR1087" s="100"/>
      <c r="AS1087" s="101"/>
      <c r="AT1087" s="102"/>
      <c r="AU1087" s="103"/>
      <c r="AV1087" s="104"/>
      <c r="AW1087" s="105"/>
      <c r="AX1087" s="106"/>
      <c r="AY1087" s="106"/>
      <c r="AZ1087" s="106"/>
      <c r="BA1087" s="106"/>
      <c r="BB1087" s="103"/>
      <c r="BC1087" s="106"/>
      <c r="BD1087" s="106"/>
      <c r="BE1087" s="106"/>
      <c r="BF1087" s="106"/>
      <c r="BG1087" s="106"/>
      <c r="BH1087" s="106"/>
      <c r="BI1087" s="106"/>
    </row>
    <row r="1088" spans="1:61" ht="13.5" hidden="1" thickBot="1" x14ac:dyDescent="0.25">
      <c r="A1088" s="82"/>
      <c r="B1088" s="83"/>
      <c r="C1088" s="3" t="str">
        <f t="shared" si="80"/>
        <v>Sur les Sentiers</v>
      </c>
      <c r="D1088" s="3" t="str">
        <f t="shared" si="80"/>
        <v>La Chaux-de-Fonds</v>
      </c>
      <c r="E1088" s="206" t="str">
        <f t="shared" si="80"/>
        <v>-</v>
      </c>
      <c r="F1088" s="206" t="str">
        <f>[1]USb!A60</f>
        <v>0210-20</v>
      </c>
      <c r="G1088" s="246"/>
      <c r="H1088" s="3" t="str">
        <f>[1]USb!C60</f>
        <v>Place de parc intérieure simple</v>
      </c>
      <c r="I1088" s="5" t="str">
        <f>[1]USb!D60</f>
        <v>Sous-sol</v>
      </c>
      <c r="J1088" s="4">
        <f>[1]USb!E60</f>
        <v>7</v>
      </c>
      <c r="K1088" s="1" t="s">
        <v>0</v>
      </c>
      <c r="L1088" s="88"/>
      <c r="M1088" s="335" t="s">
        <v>0</v>
      </c>
      <c r="N1088" s="335" t="s">
        <v>0</v>
      </c>
      <c r="O1088" s="335" t="s">
        <v>0</v>
      </c>
      <c r="P1088" s="335" t="s">
        <v>0</v>
      </c>
      <c r="Q1088" s="335" t="s">
        <v>0</v>
      </c>
      <c r="R1088" s="90">
        <f>SUM(Tableau8[[#This Row],[Indicative
     /PPE]:[Autre]])</f>
        <v>0</v>
      </c>
      <c r="S1088" s="335" t="s">
        <v>0</v>
      </c>
      <c r="T1088" s="335" t="s">
        <v>0</v>
      </c>
      <c r="U1088" s="335" t="s">
        <v>0</v>
      </c>
      <c r="V1088" s="335" t="s">
        <v>0</v>
      </c>
      <c r="W1088" s="335" t="s">
        <v>0</v>
      </c>
      <c r="X1088" s="336">
        <f t="shared" si="75"/>
        <v>0</v>
      </c>
      <c r="Y1088" s="89">
        <f>[1]USb!H60</f>
        <v>0</v>
      </c>
      <c r="Z1088" s="89">
        <f>[1]USb!I60</f>
        <v>0</v>
      </c>
      <c r="AA1088" s="89">
        <f>[1]USb!J60</f>
        <v>0</v>
      </c>
      <c r="AB1088" s="91">
        <f>[1]USb!K60</f>
        <v>0</v>
      </c>
      <c r="AC1088" s="335" t="s">
        <v>0</v>
      </c>
      <c r="AD1088" s="335" t="s">
        <v>0</v>
      </c>
      <c r="AE1088" s="335" t="s">
        <v>0</v>
      </c>
      <c r="AF1088" s="7">
        <f t="shared" si="76"/>
        <v>0</v>
      </c>
      <c r="AG1088" s="92"/>
      <c r="AH1088" s="8">
        <f>[1]USb!M60</f>
        <v>31000</v>
      </c>
      <c r="AI1088" s="8">
        <v>0</v>
      </c>
      <c r="AJ1088" s="8">
        <v>0</v>
      </c>
      <c r="AK1088" s="8">
        <f>SUM(Tableau8[[#This Row],[Terrain
(a)]:[Construction
(b)]])</f>
        <v>0</v>
      </c>
      <c r="AL1088" s="95"/>
      <c r="AM1088" s="337" t="str">
        <f>[1]USb!N60</f>
        <v>-</v>
      </c>
      <c r="AN1088" s="5" t="str">
        <f>[1]USb!Q60</f>
        <v>A vendre</v>
      </c>
      <c r="AO1088" s="9">
        <f>[1]USb!R60</f>
        <v>43378</v>
      </c>
      <c r="AP1088" s="338" t="s">
        <v>0</v>
      </c>
      <c r="AQ1088" s="340" t="str">
        <f>[1]USb!S60</f>
        <v>EJ prévisionnelle: aujourd'hui  + 15 mois !</v>
      </c>
      <c r="AR1088" s="100"/>
      <c r="AS1088" s="101"/>
      <c r="AT1088" s="102"/>
      <c r="AU1088" s="103"/>
      <c r="AV1088" s="104"/>
      <c r="AW1088" s="105"/>
      <c r="AX1088" s="106"/>
      <c r="AY1088" s="106"/>
      <c r="AZ1088" s="106"/>
      <c r="BA1088" s="106"/>
      <c r="BB1088" s="103"/>
      <c r="BC1088" s="106"/>
      <c r="BD1088" s="106"/>
      <c r="BE1088" s="106"/>
      <c r="BF1088" s="106"/>
      <c r="BG1088" s="106"/>
      <c r="BH1088" s="106"/>
      <c r="BI1088" s="106"/>
    </row>
    <row r="1089" spans="1:61" ht="13.5" hidden="1" thickBot="1" x14ac:dyDescent="0.25">
      <c r="A1089" s="82"/>
      <c r="B1089" s="83"/>
      <c r="C1089" s="3" t="str">
        <f t="shared" si="80"/>
        <v>Sur les Sentiers</v>
      </c>
      <c r="D1089" s="3" t="str">
        <f t="shared" si="80"/>
        <v>La Chaux-de-Fonds</v>
      </c>
      <c r="E1089" s="206" t="str">
        <f t="shared" si="80"/>
        <v>-</v>
      </c>
      <c r="F1089" s="206" t="str">
        <f>[1]USb!A61</f>
        <v>0210-21</v>
      </c>
      <c r="G1089" s="246"/>
      <c r="H1089" s="3" t="str">
        <f>[1]USb!C61</f>
        <v>Place de parc intérieure simple</v>
      </c>
      <c r="I1089" s="5" t="str">
        <f>[1]USb!D61</f>
        <v>Sous-sol</v>
      </c>
      <c r="J1089" s="4">
        <f>[1]USb!E61</f>
        <v>8</v>
      </c>
      <c r="K1089" s="1" t="s">
        <v>0</v>
      </c>
      <c r="L1089" s="88"/>
      <c r="M1089" s="335" t="s">
        <v>0</v>
      </c>
      <c r="N1089" s="335" t="s">
        <v>0</v>
      </c>
      <c r="O1089" s="335" t="s">
        <v>0</v>
      </c>
      <c r="P1089" s="335" t="s">
        <v>0</v>
      </c>
      <c r="Q1089" s="335" t="s">
        <v>0</v>
      </c>
      <c r="R1089" s="90">
        <f>SUM(Tableau8[[#This Row],[Indicative
     /PPE]:[Autre]])</f>
        <v>0</v>
      </c>
      <c r="S1089" s="335" t="s">
        <v>0</v>
      </c>
      <c r="T1089" s="335" t="s">
        <v>0</v>
      </c>
      <c r="U1089" s="335" t="s">
        <v>0</v>
      </c>
      <c r="V1089" s="335" t="s">
        <v>0</v>
      </c>
      <c r="W1089" s="335" t="s">
        <v>0</v>
      </c>
      <c r="X1089" s="336">
        <f t="shared" si="75"/>
        <v>0</v>
      </c>
      <c r="Y1089" s="89">
        <f>[1]USb!H61</f>
        <v>0</v>
      </c>
      <c r="Z1089" s="89">
        <f>[1]USb!I61</f>
        <v>0</v>
      </c>
      <c r="AA1089" s="89">
        <f>[1]USb!J61</f>
        <v>0</v>
      </c>
      <c r="AB1089" s="91">
        <f>[1]USb!K61</f>
        <v>0</v>
      </c>
      <c r="AC1089" s="335" t="s">
        <v>0</v>
      </c>
      <c r="AD1089" s="335" t="s">
        <v>0</v>
      </c>
      <c r="AE1089" s="335" t="s">
        <v>0</v>
      </c>
      <c r="AF1089" s="7">
        <f t="shared" si="76"/>
        <v>0</v>
      </c>
      <c r="AG1089" s="92"/>
      <c r="AH1089" s="8">
        <f>[1]USb!M61</f>
        <v>31000</v>
      </c>
      <c r="AI1089" s="8">
        <v>0</v>
      </c>
      <c r="AJ1089" s="8">
        <v>0</v>
      </c>
      <c r="AK1089" s="8">
        <f>SUM(Tableau8[[#This Row],[Terrain
(a)]:[Construction
(b)]])</f>
        <v>0</v>
      </c>
      <c r="AL1089" s="95"/>
      <c r="AM1089" s="337" t="str">
        <f>[1]USb!N61</f>
        <v>-</v>
      </c>
      <c r="AN1089" s="5" t="str">
        <f>[1]USb!Q61</f>
        <v>A vendre</v>
      </c>
      <c r="AO1089" s="9">
        <f>[1]USb!R61</f>
        <v>43378</v>
      </c>
      <c r="AP1089" s="338" t="s">
        <v>0</v>
      </c>
      <c r="AQ1089" s="340" t="str">
        <f>[1]USb!S61</f>
        <v>EJ prévisionnelle: aujourd'hui  + 15 mois !</v>
      </c>
      <c r="AR1089" s="100"/>
      <c r="AS1089" s="101"/>
      <c r="AT1089" s="102"/>
      <c r="AU1089" s="103"/>
      <c r="AV1089" s="104"/>
      <c r="AW1089" s="105"/>
      <c r="AX1089" s="106"/>
      <c r="AY1089" s="106"/>
      <c r="AZ1089" s="106"/>
      <c r="BA1089" s="106"/>
      <c r="BB1089" s="103"/>
      <c r="BC1089" s="106"/>
      <c r="BD1089" s="106"/>
      <c r="BE1089" s="106"/>
      <c r="BF1089" s="106"/>
      <c r="BG1089" s="106"/>
      <c r="BH1089" s="106"/>
      <c r="BI1089" s="106"/>
    </row>
    <row r="1090" spans="1:61" ht="13.5" hidden="1" thickBot="1" x14ac:dyDescent="0.25">
      <c r="A1090" s="82"/>
      <c r="B1090" s="83"/>
      <c r="C1090" s="3" t="str">
        <f t="shared" si="80"/>
        <v>Sur les Sentiers</v>
      </c>
      <c r="D1090" s="3" t="str">
        <f t="shared" si="80"/>
        <v>La Chaux-de-Fonds</v>
      </c>
      <c r="E1090" s="206" t="str">
        <f t="shared" si="80"/>
        <v>-</v>
      </c>
      <c r="F1090" s="206" t="str">
        <f>[1]USb!A62</f>
        <v>0210-22</v>
      </c>
      <c r="G1090" s="246"/>
      <c r="H1090" s="3" t="str">
        <f>[1]USb!C62</f>
        <v>Place de parc intérieure simple</v>
      </c>
      <c r="I1090" s="5" t="str">
        <f>[1]USb!D62</f>
        <v>Sous-sol</v>
      </c>
      <c r="J1090" s="4">
        <f>[1]USb!E62</f>
        <v>9</v>
      </c>
      <c r="K1090" s="1" t="s">
        <v>0</v>
      </c>
      <c r="L1090" s="88"/>
      <c r="M1090" s="335" t="s">
        <v>0</v>
      </c>
      <c r="N1090" s="335" t="s">
        <v>0</v>
      </c>
      <c r="O1090" s="335" t="s">
        <v>0</v>
      </c>
      <c r="P1090" s="335" t="s">
        <v>0</v>
      </c>
      <c r="Q1090" s="335" t="s">
        <v>0</v>
      </c>
      <c r="R1090" s="90">
        <f>SUM(Tableau8[[#This Row],[Indicative
     /PPE]:[Autre]])</f>
        <v>0</v>
      </c>
      <c r="S1090" s="335" t="s">
        <v>0</v>
      </c>
      <c r="T1090" s="335" t="s">
        <v>0</v>
      </c>
      <c r="U1090" s="335" t="s">
        <v>0</v>
      </c>
      <c r="V1090" s="335" t="s">
        <v>0</v>
      </c>
      <c r="W1090" s="335" t="s">
        <v>0</v>
      </c>
      <c r="X1090" s="336">
        <f t="shared" si="75"/>
        <v>0</v>
      </c>
      <c r="Y1090" s="89">
        <f>[1]USb!H62</f>
        <v>0</v>
      </c>
      <c r="Z1090" s="89">
        <f>[1]USb!I62</f>
        <v>0</v>
      </c>
      <c r="AA1090" s="89">
        <f>[1]USb!J62</f>
        <v>0</v>
      </c>
      <c r="AB1090" s="91">
        <f>[1]USb!K62</f>
        <v>0</v>
      </c>
      <c r="AC1090" s="335" t="s">
        <v>0</v>
      </c>
      <c r="AD1090" s="335" t="s">
        <v>0</v>
      </c>
      <c r="AE1090" s="335" t="s">
        <v>0</v>
      </c>
      <c r="AF1090" s="7">
        <f t="shared" si="76"/>
        <v>0</v>
      </c>
      <c r="AG1090" s="92"/>
      <c r="AH1090" s="8">
        <f>[1]USb!M62</f>
        <v>31000</v>
      </c>
      <c r="AI1090" s="8">
        <v>0</v>
      </c>
      <c r="AJ1090" s="8">
        <v>0</v>
      </c>
      <c r="AK1090" s="8">
        <f>SUM(Tableau8[[#This Row],[Terrain
(a)]:[Construction
(b)]])</f>
        <v>0</v>
      </c>
      <c r="AL1090" s="95"/>
      <c r="AM1090" s="337" t="str">
        <f>[1]USb!N62</f>
        <v>-</v>
      </c>
      <c r="AN1090" s="5" t="str">
        <f>[1]USb!Q62</f>
        <v>A vendre</v>
      </c>
      <c r="AO1090" s="9">
        <f>[1]USb!R62</f>
        <v>43378</v>
      </c>
      <c r="AP1090" s="338" t="s">
        <v>0</v>
      </c>
      <c r="AQ1090" s="340" t="str">
        <f>[1]USb!S62</f>
        <v>EJ prévisionnelle: aujourd'hui  + 15 mois !</v>
      </c>
      <c r="AR1090" s="100"/>
      <c r="AS1090" s="101"/>
      <c r="AT1090" s="102"/>
      <c r="AU1090" s="103"/>
      <c r="AV1090" s="104"/>
      <c r="AW1090" s="105"/>
      <c r="AX1090" s="106"/>
      <c r="AY1090" s="106"/>
      <c r="AZ1090" s="106"/>
      <c r="BA1090" s="106"/>
      <c r="BB1090" s="103"/>
      <c r="BC1090" s="106"/>
      <c r="BD1090" s="106"/>
      <c r="BE1090" s="106"/>
      <c r="BF1090" s="106"/>
      <c r="BG1090" s="106"/>
      <c r="BH1090" s="106"/>
      <c r="BI1090" s="106"/>
    </row>
    <row r="1091" spans="1:61" ht="13.5" hidden="1" thickBot="1" x14ac:dyDescent="0.25">
      <c r="A1091" s="82"/>
      <c r="B1091" s="83"/>
      <c r="C1091" s="3" t="str">
        <f t="shared" si="80"/>
        <v>Sur les Sentiers</v>
      </c>
      <c r="D1091" s="3" t="str">
        <f t="shared" si="80"/>
        <v>La Chaux-de-Fonds</v>
      </c>
      <c r="E1091" s="206" t="str">
        <f t="shared" si="80"/>
        <v>-</v>
      </c>
      <c r="F1091" s="206" t="str">
        <f>[1]USb!A63</f>
        <v>0210-23</v>
      </c>
      <c r="G1091" s="246"/>
      <c r="H1091" s="3" t="str">
        <f>[1]USb!C63</f>
        <v>Place de parc intérieure simple</v>
      </c>
      <c r="I1091" s="5" t="str">
        <f>[1]USb!D63</f>
        <v>Sous-sol</v>
      </c>
      <c r="J1091" s="4">
        <f>[1]USb!E63</f>
        <v>10</v>
      </c>
      <c r="K1091" s="1" t="s">
        <v>0</v>
      </c>
      <c r="L1091" s="88"/>
      <c r="M1091" s="335" t="s">
        <v>0</v>
      </c>
      <c r="N1091" s="335" t="s">
        <v>0</v>
      </c>
      <c r="O1091" s="335" t="s">
        <v>0</v>
      </c>
      <c r="P1091" s="335" t="s">
        <v>0</v>
      </c>
      <c r="Q1091" s="335" t="s">
        <v>0</v>
      </c>
      <c r="R1091" s="90">
        <f>SUM(Tableau8[[#This Row],[Indicative
     /PPE]:[Autre]])</f>
        <v>0</v>
      </c>
      <c r="S1091" s="335" t="s">
        <v>0</v>
      </c>
      <c r="T1091" s="335" t="s">
        <v>0</v>
      </c>
      <c r="U1091" s="335" t="s">
        <v>0</v>
      </c>
      <c r="V1091" s="335" t="s">
        <v>0</v>
      </c>
      <c r="W1091" s="335" t="s">
        <v>0</v>
      </c>
      <c r="X1091" s="336">
        <f t="shared" ref="X1091:X1154" si="81">SUM(S1091:W1091)</f>
        <v>0</v>
      </c>
      <c r="Y1091" s="89">
        <f>[1]USb!H63</f>
        <v>0</v>
      </c>
      <c r="Z1091" s="89">
        <f>[1]USb!I63</f>
        <v>0</v>
      </c>
      <c r="AA1091" s="89">
        <f>[1]USb!J63</f>
        <v>0</v>
      </c>
      <c r="AB1091" s="91">
        <f>[1]USb!K63</f>
        <v>0</v>
      </c>
      <c r="AC1091" s="335" t="s">
        <v>0</v>
      </c>
      <c r="AD1091" s="335" t="s">
        <v>0</v>
      </c>
      <c r="AE1091" s="335" t="s">
        <v>0</v>
      </c>
      <c r="AF1091" s="7">
        <f t="shared" si="76"/>
        <v>0</v>
      </c>
      <c r="AG1091" s="92"/>
      <c r="AH1091" s="8">
        <f>[1]USb!M63</f>
        <v>31000</v>
      </c>
      <c r="AI1091" s="8">
        <v>0</v>
      </c>
      <c r="AJ1091" s="8">
        <v>0</v>
      </c>
      <c r="AK1091" s="8">
        <f>SUM(Tableau8[[#This Row],[Terrain
(a)]:[Construction
(b)]])</f>
        <v>0</v>
      </c>
      <c r="AL1091" s="95"/>
      <c r="AM1091" s="337" t="str">
        <f>[1]USb!N63</f>
        <v>-</v>
      </c>
      <c r="AN1091" s="5" t="str">
        <f>[1]USb!Q63</f>
        <v>A vendre</v>
      </c>
      <c r="AO1091" s="9">
        <f>[1]USb!R63</f>
        <v>43378</v>
      </c>
      <c r="AP1091" s="338" t="s">
        <v>0</v>
      </c>
      <c r="AQ1091" s="340" t="str">
        <f>[1]USb!S63</f>
        <v>EJ prévisionnelle: aujourd'hui  + 15 mois !</v>
      </c>
      <c r="AR1091" s="100"/>
      <c r="AS1091" s="101"/>
      <c r="AT1091" s="102"/>
      <c r="AU1091" s="103"/>
      <c r="AV1091" s="104"/>
      <c r="AW1091" s="105"/>
      <c r="AX1091" s="106"/>
      <c r="AY1091" s="106"/>
      <c r="AZ1091" s="106"/>
      <c r="BA1091" s="106"/>
      <c r="BB1091" s="103"/>
      <c r="BC1091" s="106"/>
      <c r="BD1091" s="106"/>
      <c r="BE1091" s="106"/>
      <c r="BF1091" s="106"/>
      <c r="BG1091" s="106"/>
      <c r="BH1091" s="106"/>
      <c r="BI1091" s="106"/>
    </row>
    <row r="1092" spans="1:61" ht="13.5" hidden="1" thickBot="1" x14ac:dyDescent="0.25">
      <c r="A1092" s="82"/>
      <c r="B1092" s="83"/>
      <c r="C1092" s="3" t="str">
        <f t="shared" si="80"/>
        <v>Sur les Sentiers</v>
      </c>
      <c r="D1092" s="3" t="str">
        <f t="shared" si="80"/>
        <v>La Chaux-de-Fonds</v>
      </c>
      <c r="E1092" s="206" t="str">
        <f t="shared" si="80"/>
        <v>-</v>
      </c>
      <c r="F1092" s="206" t="str">
        <f>[1]USb!A64</f>
        <v>0210-24</v>
      </c>
      <c r="G1092" s="246"/>
      <c r="H1092" s="3" t="str">
        <f>[1]USb!C64</f>
        <v>Place de parc intérieure simple</v>
      </c>
      <c r="I1092" s="5" t="str">
        <f>[1]USb!D64</f>
        <v>Sous-sol</v>
      </c>
      <c r="J1092" s="4">
        <f>[1]USb!E64</f>
        <v>11</v>
      </c>
      <c r="K1092" s="1" t="s">
        <v>0</v>
      </c>
      <c r="L1092" s="88"/>
      <c r="M1092" s="335" t="s">
        <v>0</v>
      </c>
      <c r="N1092" s="335" t="s">
        <v>0</v>
      </c>
      <c r="O1092" s="335" t="s">
        <v>0</v>
      </c>
      <c r="P1092" s="335" t="s">
        <v>0</v>
      </c>
      <c r="Q1092" s="335" t="s">
        <v>0</v>
      </c>
      <c r="R1092" s="90">
        <f>SUM(Tableau8[[#This Row],[Indicative
     /PPE]:[Autre]])</f>
        <v>0</v>
      </c>
      <c r="S1092" s="335" t="s">
        <v>0</v>
      </c>
      <c r="T1092" s="335" t="s">
        <v>0</v>
      </c>
      <c r="U1092" s="335" t="s">
        <v>0</v>
      </c>
      <c r="V1092" s="335" t="s">
        <v>0</v>
      </c>
      <c r="W1092" s="335" t="s">
        <v>0</v>
      </c>
      <c r="X1092" s="336">
        <f t="shared" si="81"/>
        <v>0</v>
      </c>
      <c r="Y1092" s="89">
        <f>[1]USb!H64</f>
        <v>0</v>
      </c>
      <c r="Z1092" s="89">
        <f>[1]USb!I64</f>
        <v>0</v>
      </c>
      <c r="AA1092" s="89">
        <f>[1]USb!J64</f>
        <v>0</v>
      </c>
      <c r="AB1092" s="91">
        <f>[1]USb!K64</f>
        <v>0</v>
      </c>
      <c r="AC1092" s="335" t="s">
        <v>0</v>
      </c>
      <c r="AD1092" s="335" t="s">
        <v>0</v>
      </c>
      <c r="AE1092" s="335" t="s">
        <v>0</v>
      </c>
      <c r="AF1092" s="7">
        <f t="shared" si="76"/>
        <v>0</v>
      </c>
      <c r="AG1092" s="92"/>
      <c r="AH1092" s="8">
        <f>[1]USb!M64</f>
        <v>31000</v>
      </c>
      <c r="AI1092" s="8">
        <v>0</v>
      </c>
      <c r="AJ1092" s="8">
        <v>0</v>
      </c>
      <c r="AK1092" s="8">
        <f>SUM(Tableau8[[#This Row],[Terrain
(a)]:[Construction
(b)]])</f>
        <v>0</v>
      </c>
      <c r="AL1092" s="95"/>
      <c r="AM1092" s="337" t="str">
        <f>[1]USb!N64</f>
        <v>-</v>
      </c>
      <c r="AN1092" s="5" t="str">
        <f>[1]USb!Q64</f>
        <v>A vendre</v>
      </c>
      <c r="AO1092" s="9">
        <f>[1]USb!R64</f>
        <v>43378</v>
      </c>
      <c r="AP1092" s="338" t="s">
        <v>0</v>
      </c>
      <c r="AQ1092" s="340" t="str">
        <f>[1]USb!S64</f>
        <v>EJ prévisionnelle: aujourd'hui  + 15 mois !</v>
      </c>
      <c r="AR1092" s="100"/>
      <c r="AS1092" s="101"/>
      <c r="AT1092" s="102"/>
      <c r="AU1092" s="103"/>
      <c r="AV1092" s="104"/>
      <c r="AW1092" s="105"/>
      <c r="AX1092" s="106"/>
      <c r="AY1092" s="106"/>
      <c r="AZ1092" s="106"/>
      <c r="BA1092" s="106"/>
      <c r="BB1092" s="103"/>
      <c r="BC1092" s="106"/>
      <c r="BD1092" s="106"/>
      <c r="BE1092" s="106"/>
      <c r="BF1092" s="106"/>
      <c r="BG1092" s="106"/>
      <c r="BH1092" s="106"/>
      <c r="BI1092" s="106"/>
    </row>
    <row r="1093" spans="1:61" ht="13.5" hidden="1" thickBot="1" x14ac:dyDescent="0.25">
      <c r="A1093" s="82"/>
      <c r="B1093" s="83"/>
      <c r="C1093" s="3" t="str">
        <f t="shared" si="80"/>
        <v>Sur les Sentiers</v>
      </c>
      <c r="D1093" s="3" t="str">
        <f t="shared" si="80"/>
        <v>La Chaux-de-Fonds</v>
      </c>
      <c r="E1093" s="206" t="str">
        <f t="shared" si="80"/>
        <v>-</v>
      </c>
      <c r="F1093" s="206" t="str">
        <f>[1]USb!A65</f>
        <v>0210-25</v>
      </c>
      <c r="G1093" s="246"/>
      <c r="H1093" s="3" t="str">
        <f>[1]USb!C65</f>
        <v>Place de parc intérieure simple</v>
      </c>
      <c r="I1093" s="5" t="str">
        <f>[1]USb!D65</f>
        <v>Sous-sol</v>
      </c>
      <c r="J1093" s="4">
        <f>[1]USb!E65</f>
        <v>12</v>
      </c>
      <c r="K1093" s="1" t="s">
        <v>0</v>
      </c>
      <c r="L1093" s="88"/>
      <c r="M1093" s="335" t="s">
        <v>0</v>
      </c>
      <c r="N1093" s="335" t="s">
        <v>0</v>
      </c>
      <c r="O1093" s="335" t="s">
        <v>0</v>
      </c>
      <c r="P1093" s="335" t="s">
        <v>0</v>
      </c>
      <c r="Q1093" s="335" t="s">
        <v>0</v>
      </c>
      <c r="R1093" s="90">
        <f>SUM(Tableau8[[#This Row],[Indicative
     /PPE]:[Autre]])</f>
        <v>0</v>
      </c>
      <c r="S1093" s="335" t="s">
        <v>0</v>
      </c>
      <c r="T1093" s="335" t="s">
        <v>0</v>
      </c>
      <c r="U1093" s="335" t="s">
        <v>0</v>
      </c>
      <c r="V1093" s="335" t="s">
        <v>0</v>
      </c>
      <c r="W1093" s="335" t="s">
        <v>0</v>
      </c>
      <c r="X1093" s="336">
        <f t="shared" si="81"/>
        <v>0</v>
      </c>
      <c r="Y1093" s="89">
        <f>[1]USb!H65</f>
        <v>0</v>
      </c>
      <c r="Z1093" s="89">
        <f>[1]USb!I65</f>
        <v>0</v>
      </c>
      <c r="AA1093" s="89">
        <f>[1]USb!J65</f>
        <v>0</v>
      </c>
      <c r="AB1093" s="91">
        <f>[1]USb!K65</f>
        <v>0</v>
      </c>
      <c r="AC1093" s="335" t="s">
        <v>0</v>
      </c>
      <c r="AD1093" s="335" t="s">
        <v>0</v>
      </c>
      <c r="AE1093" s="335" t="s">
        <v>0</v>
      </c>
      <c r="AF1093" s="7">
        <f t="shared" si="76"/>
        <v>0</v>
      </c>
      <c r="AG1093" s="92"/>
      <c r="AH1093" s="8">
        <f>[1]USb!M65</f>
        <v>31000</v>
      </c>
      <c r="AI1093" s="8">
        <v>0</v>
      </c>
      <c r="AJ1093" s="8">
        <v>0</v>
      </c>
      <c r="AK1093" s="8">
        <f>SUM(Tableau8[[#This Row],[Terrain
(a)]:[Construction
(b)]])</f>
        <v>0</v>
      </c>
      <c r="AL1093" s="95"/>
      <c r="AM1093" s="337" t="str">
        <f>[1]USb!N65</f>
        <v>-</v>
      </c>
      <c r="AN1093" s="5" t="str">
        <f>[1]USb!Q65</f>
        <v>A vendre</v>
      </c>
      <c r="AO1093" s="9">
        <f>[1]USb!R65</f>
        <v>43378</v>
      </c>
      <c r="AP1093" s="338" t="s">
        <v>0</v>
      </c>
      <c r="AQ1093" s="340" t="str">
        <f>[1]USb!S65</f>
        <v>EJ prévisionnelle: aujourd'hui  + 15 mois !</v>
      </c>
      <c r="AR1093" s="100"/>
      <c r="AS1093" s="101"/>
      <c r="AT1093" s="102"/>
      <c r="AU1093" s="103"/>
      <c r="AV1093" s="104"/>
      <c r="AW1093" s="105"/>
      <c r="AX1093" s="106"/>
      <c r="AY1093" s="106"/>
      <c r="AZ1093" s="106"/>
      <c r="BA1093" s="106"/>
      <c r="BB1093" s="103"/>
      <c r="BC1093" s="106"/>
      <c r="BD1093" s="106"/>
      <c r="BE1093" s="106"/>
      <c r="BF1093" s="106"/>
      <c r="BG1093" s="106"/>
      <c r="BH1093" s="106"/>
      <c r="BI1093" s="106"/>
    </row>
    <row r="1094" spans="1:61" ht="13.5" hidden="1" thickBot="1" x14ac:dyDescent="0.25">
      <c r="A1094" s="82"/>
      <c r="B1094" s="83"/>
      <c r="C1094" s="3" t="str">
        <f t="shared" si="80"/>
        <v>Sur les Sentiers</v>
      </c>
      <c r="D1094" s="3" t="str">
        <f t="shared" si="80"/>
        <v>La Chaux-de-Fonds</v>
      </c>
      <c r="E1094" s="206" t="str">
        <f t="shared" si="80"/>
        <v>-</v>
      </c>
      <c r="F1094" s="206" t="str">
        <f>[1]USb!A66</f>
        <v>0210-26</v>
      </c>
      <c r="G1094" s="246"/>
      <c r="H1094" s="3" t="str">
        <f>[1]USb!C66</f>
        <v>Place de parc intérieure simple</v>
      </c>
      <c r="I1094" s="5" t="str">
        <f>[1]USb!D66</f>
        <v>Sous-sol</v>
      </c>
      <c r="J1094" s="4">
        <f>[1]USb!E66</f>
        <v>13</v>
      </c>
      <c r="K1094" s="1" t="s">
        <v>0</v>
      </c>
      <c r="L1094" s="88"/>
      <c r="M1094" s="335" t="s">
        <v>0</v>
      </c>
      <c r="N1094" s="335" t="s">
        <v>0</v>
      </c>
      <c r="O1094" s="335" t="s">
        <v>0</v>
      </c>
      <c r="P1094" s="335" t="s">
        <v>0</v>
      </c>
      <c r="Q1094" s="335" t="s">
        <v>0</v>
      </c>
      <c r="R1094" s="90">
        <f>SUM(Tableau8[[#This Row],[Indicative
     /PPE]:[Autre]])</f>
        <v>0</v>
      </c>
      <c r="S1094" s="335" t="s">
        <v>0</v>
      </c>
      <c r="T1094" s="335" t="s">
        <v>0</v>
      </c>
      <c r="U1094" s="335" t="s">
        <v>0</v>
      </c>
      <c r="V1094" s="335" t="s">
        <v>0</v>
      </c>
      <c r="W1094" s="335" t="s">
        <v>0</v>
      </c>
      <c r="X1094" s="336">
        <f t="shared" si="81"/>
        <v>0</v>
      </c>
      <c r="Y1094" s="89">
        <f>[1]USb!H66</f>
        <v>0</v>
      </c>
      <c r="Z1094" s="89">
        <f>[1]USb!I66</f>
        <v>0</v>
      </c>
      <c r="AA1094" s="89">
        <f>[1]USb!J66</f>
        <v>0</v>
      </c>
      <c r="AB1094" s="91">
        <f>[1]USb!K66</f>
        <v>0</v>
      </c>
      <c r="AC1094" s="335" t="s">
        <v>0</v>
      </c>
      <c r="AD1094" s="335" t="s">
        <v>0</v>
      </c>
      <c r="AE1094" s="335" t="s">
        <v>0</v>
      </c>
      <c r="AF1094" s="7">
        <f t="shared" si="76"/>
        <v>0</v>
      </c>
      <c r="AG1094" s="92"/>
      <c r="AH1094" s="8">
        <f>[1]USb!M66</f>
        <v>31000</v>
      </c>
      <c r="AI1094" s="8">
        <v>0</v>
      </c>
      <c r="AJ1094" s="8">
        <v>0</v>
      </c>
      <c r="AK1094" s="8">
        <f>SUM(Tableau8[[#This Row],[Terrain
(a)]:[Construction
(b)]])</f>
        <v>0</v>
      </c>
      <c r="AL1094" s="95"/>
      <c r="AM1094" s="337" t="str">
        <f>[1]USb!N66</f>
        <v>-</v>
      </c>
      <c r="AN1094" s="5" t="str">
        <f>[1]USb!Q66</f>
        <v>A vendre</v>
      </c>
      <c r="AO1094" s="9">
        <f>[1]USb!R66</f>
        <v>43378</v>
      </c>
      <c r="AP1094" s="338" t="s">
        <v>0</v>
      </c>
      <c r="AQ1094" s="340" t="str">
        <f>[1]USb!S66</f>
        <v>EJ prévisionnelle: aujourd'hui  + 15 mois !</v>
      </c>
      <c r="AR1094" s="100"/>
      <c r="AS1094" s="101"/>
      <c r="AT1094" s="102"/>
      <c r="AU1094" s="103"/>
      <c r="AV1094" s="104"/>
      <c r="AW1094" s="105"/>
      <c r="AX1094" s="106"/>
      <c r="AY1094" s="106"/>
      <c r="AZ1094" s="106"/>
      <c r="BA1094" s="106"/>
      <c r="BB1094" s="103"/>
      <c r="BC1094" s="106"/>
      <c r="BD1094" s="106"/>
      <c r="BE1094" s="106"/>
      <c r="BF1094" s="106"/>
      <c r="BG1094" s="106"/>
      <c r="BH1094" s="106"/>
      <c r="BI1094" s="106"/>
    </row>
    <row r="1095" spans="1:61" ht="13.5" hidden="1" thickBot="1" x14ac:dyDescent="0.25">
      <c r="A1095" s="82"/>
      <c r="B1095" s="83"/>
      <c r="C1095" s="3" t="str">
        <f t="shared" si="80"/>
        <v>Sur les Sentiers</v>
      </c>
      <c r="D1095" s="3" t="str">
        <f t="shared" si="80"/>
        <v>La Chaux-de-Fonds</v>
      </c>
      <c r="E1095" s="206" t="str">
        <f t="shared" si="80"/>
        <v>-</v>
      </c>
      <c r="F1095" s="206" t="str">
        <f>[1]USb!A67</f>
        <v>0210-27</v>
      </c>
      <c r="G1095" s="246"/>
      <c r="H1095" s="3" t="str">
        <f>[1]USb!C67</f>
        <v>Place de parc intérieure simple</v>
      </c>
      <c r="I1095" s="5" t="str">
        <f>[1]USb!D67</f>
        <v>Sous-sol</v>
      </c>
      <c r="J1095" s="4">
        <f>[1]USb!E67</f>
        <v>14</v>
      </c>
      <c r="K1095" s="1" t="s">
        <v>0</v>
      </c>
      <c r="L1095" s="88"/>
      <c r="M1095" s="335" t="s">
        <v>0</v>
      </c>
      <c r="N1095" s="335" t="s">
        <v>0</v>
      </c>
      <c r="O1095" s="335" t="s">
        <v>0</v>
      </c>
      <c r="P1095" s="335" t="s">
        <v>0</v>
      </c>
      <c r="Q1095" s="335" t="s">
        <v>0</v>
      </c>
      <c r="R1095" s="90">
        <f>SUM(Tableau8[[#This Row],[Indicative
     /PPE]:[Autre]])</f>
        <v>0</v>
      </c>
      <c r="S1095" s="335" t="s">
        <v>0</v>
      </c>
      <c r="T1095" s="335" t="s">
        <v>0</v>
      </c>
      <c r="U1095" s="335" t="s">
        <v>0</v>
      </c>
      <c r="V1095" s="335" t="s">
        <v>0</v>
      </c>
      <c r="W1095" s="335" t="s">
        <v>0</v>
      </c>
      <c r="X1095" s="336">
        <f t="shared" si="81"/>
        <v>0</v>
      </c>
      <c r="Y1095" s="89">
        <f>[1]USb!H67</f>
        <v>0</v>
      </c>
      <c r="Z1095" s="89">
        <f>[1]USb!I67</f>
        <v>0</v>
      </c>
      <c r="AA1095" s="89">
        <f>[1]USb!J67</f>
        <v>0</v>
      </c>
      <c r="AB1095" s="91">
        <f>[1]USb!K67</f>
        <v>0</v>
      </c>
      <c r="AC1095" s="335" t="s">
        <v>0</v>
      </c>
      <c r="AD1095" s="335" t="s">
        <v>0</v>
      </c>
      <c r="AE1095" s="335" t="s">
        <v>0</v>
      </c>
      <c r="AF1095" s="7">
        <f t="shared" si="76"/>
        <v>0</v>
      </c>
      <c r="AG1095" s="92"/>
      <c r="AH1095" s="8">
        <f>[1]USb!M67</f>
        <v>31000</v>
      </c>
      <c r="AI1095" s="8">
        <v>0</v>
      </c>
      <c r="AJ1095" s="8">
        <v>0</v>
      </c>
      <c r="AK1095" s="8">
        <f>SUM(Tableau8[[#This Row],[Terrain
(a)]:[Construction
(b)]])</f>
        <v>0</v>
      </c>
      <c r="AL1095" s="95"/>
      <c r="AM1095" s="337" t="str">
        <f>[1]USb!N67</f>
        <v>-</v>
      </c>
      <c r="AN1095" s="5" t="str">
        <f>[1]USb!Q67</f>
        <v>A vendre</v>
      </c>
      <c r="AO1095" s="9">
        <f>[1]USb!R67</f>
        <v>43378</v>
      </c>
      <c r="AP1095" s="338" t="s">
        <v>0</v>
      </c>
      <c r="AQ1095" s="340" t="str">
        <f>[1]USb!S67</f>
        <v>EJ prévisionnelle: aujourd'hui  + 15 mois !</v>
      </c>
      <c r="AR1095" s="100"/>
      <c r="AS1095" s="101"/>
      <c r="AT1095" s="102"/>
      <c r="AU1095" s="103"/>
      <c r="AV1095" s="104"/>
      <c r="AW1095" s="105"/>
      <c r="AX1095" s="106"/>
      <c r="AY1095" s="106"/>
      <c r="AZ1095" s="106"/>
      <c r="BA1095" s="106"/>
      <c r="BB1095" s="103"/>
      <c r="BC1095" s="106"/>
      <c r="BD1095" s="106"/>
      <c r="BE1095" s="106"/>
      <c r="BF1095" s="106"/>
      <c r="BG1095" s="106"/>
      <c r="BH1095" s="106"/>
      <c r="BI1095" s="106"/>
    </row>
    <row r="1096" spans="1:61" ht="13.5" hidden="1" thickBot="1" x14ac:dyDescent="0.25">
      <c r="A1096" s="82"/>
      <c r="B1096" s="83"/>
      <c r="C1096" s="3" t="str">
        <f t="shared" si="80"/>
        <v>Sur les Sentiers</v>
      </c>
      <c r="D1096" s="3" t="str">
        <f t="shared" si="80"/>
        <v>La Chaux-de-Fonds</v>
      </c>
      <c r="E1096" s="206" t="str">
        <f t="shared" si="80"/>
        <v>-</v>
      </c>
      <c r="F1096" s="206" t="str">
        <f>[1]USb!A68</f>
        <v>0210-28</v>
      </c>
      <c r="G1096" s="246"/>
      <c r="H1096" s="3" t="str">
        <f>[1]USb!C68</f>
        <v>Place de parc intérieure simple</v>
      </c>
      <c r="I1096" s="5" t="str">
        <f>[1]USb!D68</f>
        <v>Sous-sol</v>
      </c>
      <c r="J1096" s="4">
        <f>[1]USb!E68</f>
        <v>15</v>
      </c>
      <c r="K1096" s="1" t="s">
        <v>0</v>
      </c>
      <c r="L1096" s="88"/>
      <c r="M1096" s="335" t="s">
        <v>0</v>
      </c>
      <c r="N1096" s="335" t="s">
        <v>0</v>
      </c>
      <c r="O1096" s="335" t="s">
        <v>0</v>
      </c>
      <c r="P1096" s="335" t="s">
        <v>0</v>
      </c>
      <c r="Q1096" s="335" t="s">
        <v>0</v>
      </c>
      <c r="R1096" s="90">
        <f>SUM(Tableau8[[#This Row],[Indicative
     /PPE]:[Autre]])</f>
        <v>0</v>
      </c>
      <c r="S1096" s="335" t="s">
        <v>0</v>
      </c>
      <c r="T1096" s="335" t="s">
        <v>0</v>
      </c>
      <c r="U1096" s="335" t="s">
        <v>0</v>
      </c>
      <c r="V1096" s="335" t="s">
        <v>0</v>
      </c>
      <c r="W1096" s="335" t="s">
        <v>0</v>
      </c>
      <c r="X1096" s="336">
        <f t="shared" si="81"/>
        <v>0</v>
      </c>
      <c r="Y1096" s="89">
        <f>[1]USb!H68</f>
        <v>0</v>
      </c>
      <c r="Z1096" s="89">
        <f>[1]USb!I68</f>
        <v>0</v>
      </c>
      <c r="AA1096" s="89">
        <f>[1]USb!J68</f>
        <v>0</v>
      </c>
      <c r="AB1096" s="91">
        <f>[1]USb!K68</f>
        <v>0</v>
      </c>
      <c r="AC1096" s="335" t="s">
        <v>0</v>
      </c>
      <c r="AD1096" s="335" t="s">
        <v>0</v>
      </c>
      <c r="AE1096" s="335" t="s">
        <v>0</v>
      </c>
      <c r="AF1096" s="7">
        <f t="shared" si="76"/>
        <v>0</v>
      </c>
      <c r="AG1096" s="92"/>
      <c r="AH1096" s="8">
        <f>[1]USb!M68</f>
        <v>31000</v>
      </c>
      <c r="AI1096" s="8">
        <v>0</v>
      </c>
      <c r="AJ1096" s="8">
        <v>0</v>
      </c>
      <c r="AK1096" s="8">
        <f>SUM(Tableau8[[#This Row],[Terrain
(a)]:[Construction
(b)]])</f>
        <v>0</v>
      </c>
      <c r="AL1096" s="95"/>
      <c r="AM1096" s="337" t="str">
        <f>[1]USb!N68</f>
        <v>-</v>
      </c>
      <c r="AN1096" s="5" t="str">
        <f>[1]USb!Q68</f>
        <v>A vendre</v>
      </c>
      <c r="AO1096" s="9">
        <f>[1]USb!R68</f>
        <v>43378</v>
      </c>
      <c r="AP1096" s="338" t="s">
        <v>0</v>
      </c>
      <c r="AQ1096" s="340" t="str">
        <f>[1]USb!S68</f>
        <v>EJ prévisionnelle: aujourd'hui  + 15 mois !</v>
      </c>
      <c r="AR1096" s="100"/>
      <c r="AS1096" s="101"/>
      <c r="AT1096" s="102"/>
      <c r="AU1096" s="103"/>
      <c r="AV1096" s="104"/>
      <c r="AW1096" s="105"/>
      <c r="AX1096" s="106"/>
      <c r="AY1096" s="106"/>
      <c r="AZ1096" s="106"/>
      <c r="BA1096" s="106"/>
      <c r="BB1096" s="103"/>
      <c r="BC1096" s="106"/>
      <c r="BD1096" s="106"/>
      <c r="BE1096" s="106"/>
      <c r="BF1096" s="106"/>
      <c r="BG1096" s="106"/>
      <c r="BH1096" s="106"/>
      <c r="BI1096" s="106"/>
    </row>
    <row r="1097" spans="1:61" ht="13.5" hidden="1" thickBot="1" x14ac:dyDescent="0.25">
      <c r="A1097" s="82"/>
      <c r="B1097" s="83"/>
      <c r="C1097" s="3" t="str">
        <f t="shared" si="80"/>
        <v>Sur les Sentiers</v>
      </c>
      <c r="D1097" s="3" t="str">
        <f t="shared" si="80"/>
        <v>La Chaux-de-Fonds</v>
      </c>
      <c r="E1097" s="206" t="str">
        <f t="shared" si="80"/>
        <v>-</v>
      </c>
      <c r="F1097" s="206" t="str">
        <f>[1]USb!A69</f>
        <v>0210-29</v>
      </c>
      <c r="G1097" s="246"/>
      <c r="H1097" s="3" t="str">
        <f>[1]USb!C69</f>
        <v>Place de parc intérieure simple</v>
      </c>
      <c r="I1097" s="5" t="str">
        <f>[1]USb!D69</f>
        <v>Sous-sol</v>
      </c>
      <c r="J1097" s="4">
        <f>[1]USb!E69</f>
        <v>16</v>
      </c>
      <c r="K1097" s="1" t="s">
        <v>0</v>
      </c>
      <c r="L1097" s="88"/>
      <c r="M1097" s="335" t="s">
        <v>0</v>
      </c>
      <c r="N1097" s="335" t="s">
        <v>0</v>
      </c>
      <c r="O1097" s="335" t="s">
        <v>0</v>
      </c>
      <c r="P1097" s="335" t="s">
        <v>0</v>
      </c>
      <c r="Q1097" s="335" t="s">
        <v>0</v>
      </c>
      <c r="R1097" s="90">
        <f>SUM(Tableau8[[#This Row],[Indicative
     /PPE]:[Autre]])</f>
        <v>0</v>
      </c>
      <c r="S1097" s="335" t="s">
        <v>0</v>
      </c>
      <c r="T1097" s="335" t="s">
        <v>0</v>
      </c>
      <c r="U1097" s="335" t="s">
        <v>0</v>
      </c>
      <c r="V1097" s="335" t="s">
        <v>0</v>
      </c>
      <c r="W1097" s="335" t="s">
        <v>0</v>
      </c>
      <c r="X1097" s="336">
        <f t="shared" si="81"/>
        <v>0</v>
      </c>
      <c r="Y1097" s="89">
        <f>[1]USb!H69</f>
        <v>0</v>
      </c>
      <c r="Z1097" s="89">
        <f>[1]USb!I69</f>
        <v>0</v>
      </c>
      <c r="AA1097" s="89">
        <f>[1]USb!J69</f>
        <v>0</v>
      </c>
      <c r="AB1097" s="91">
        <f>[1]USb!K69</f>
        <v>0</v>
      </c>
      <c r="AC1097" s="335" t="s">
        <v>0</v>
      </c>
      <c r="AD1097" s="335" t="s">
        <v>0</v>
      </c>
      <c r="AE1097" s="335" t="s">
        <v>0</v>
      </c>
      <c r="AF1097" s="7">
        <f t="shared" si="76"/>
        <v>0</v>
      </c>
      <c r="AG1097" s="92"/>
      <c r="AH1097" s="8">
        <f>[1]USb!M69</f>
        <v>31000</v>
      </c>
      <c r="AI1097" s="8">
        <v>0</v>
      </c>
      <c r="AJ1097" s="8">
        <v>0</v>
      </c>
      <c r="AK1097" s="8">
        <f>SUM(Tableau8[[#This Row],[Terrain
(a)]:[Construction
(b)]])</f>
        <v>0</v>
      </c>
      <c r="AL1097" s="95"/>
      <c r="AM1097" s="337" t="str">
        <f>[1]USb!N69</f>
        <v>-</v>
      </c>
      <c r="AN1097" s="5" t="str">
        <f>[1]USb!Q69</f>
        <v>A vendre</v>
      </c>
      <c r="AO1097" s="9">
        <f>[1]USb!R69</f>
        <v>43378</v>
      </c>
      <c r="AP1097" s="338" t="s">
        <v>0</v>
      </c>
      <c r="AQ1097" s="340" t="str">
        <f>[1]USb!S69</f>
        <v>EJ prévisionnelle: aujourd'hui  + 15 mois !</v>
      </c>
      <c r="AR1097" s="100"/>
      <c r="AS1097" s="101"/>
      <c r="AT1097" s="102"/>
      <c r="AU1097" s="103"/>
      <c r="AV1097" s="104"/>
      <c r="AW1097" s="105"/>
      <c r="AX1097" s="106"/>
      <c r="AY1097" s="106"/>
      <c r="AZ1097" s="106"/>
      <c r="BA1097" s="106"/>
      <c r="BB1097" s="103"/>
      <c r="BC1097" s="106"/>
      <c r="BD1097" s="106"/>
      <c r="BE1097" s="106"/>
      <c r="BF1097" s="106"/>
      <c r="BG1097" s="106"/>
      <c r="BH1097" s="106"/>
      <c r="BI1097" s="106"/>
    </row>
    <row r="1098" spans="1:61" ht="13.5" hidden="1" thickBot="1" x14ac:dyDescent="0.25">
      <c r="A1098" s="82"/>
      <c r="B1098" s="83"/>
      <c r="C1098" s="3" t="str">
        <f t="shared" si="80"/>
        <v>Sur les Sentiers</v>
      </c>
      <c r="D1098" s="3" t="str">
        <f t="shared" si="80"/>
        <v>La Chaux-de-Fonds</v>
      </c>
      <c r="E1098" s="206" t="str">
        <f t="shared" si="80"/>
        <v>-</v>
      </c>
      <c r="F1098" s="206" t="str">
        <f>[1]USb!A70</f>
        <v>0210-30</v>
      </c>
      <c r="G1098" s="246"/>
      <c r="H1098" s="3" t="str">
        <f>[1]USb!C70</f>
        <v>Place de parc intérieure simple</v>
      </c>
      <c r="I1098" s="5" t="str">
        <f>[1]USb!D70</f>
        <v>Sous-sol</v>
      </c>
      <c r="J1098" s="4">
        <f>[1]USb!E70</f>
        <v>17</v>
      </c>
      <c r="K1098" s="1" t="s">
        <v>0</v>
      </c>
      <c r="L1098" s="88"/>
      <c r="M1098" s="335" t="s">
        <v>0</v>
      </c>
      <c r="N1098" s="335" t="s">
        <v>0</v>
      </c>
      <c r="O1098" s="335" t="s">
        <v>0</v>
      </c>
      <c r="P1098" s="335" t="s">
        <v>0</v>
      </c>
      <c r="Q1098" s="335" t="s">
        <v>0</v>
      </c>
      <c r="R1098" s="90">
        <f>SUM(Tableau8[[#This Row],[Indicative
     /PPE]:[Autre]])</f>
        <v>0</v>
      </c>
      <c r="S1098" s="335" t="s">
        <v>0</v>
      </c>
      <c r="T1098" s="335" t="s">
        <v>0</v>
      </c>
      <c r="U1098" s="335" t="s">
        <v>0</v>
      </c>
      <c r="V1098" s="335" t="s">
        <v>0</v>
      </c>
      <c r="W1098" s="335" t="s">
        <v>0</v>
      </c>
      <c r="X1098" s="336">
        <f t="shared" si="81"/>
        <v>0</v>
      </c>
      <c r="Y1098" s="89">
        <f>[1]USb!H70</f>
        <v>0</v>
      </c>
      <c r="Z1098" s="89">
        <f>[1]USb!I70</f>
        <v>0</v>
      </c>
      <c r="AA1098" s="89">
        <f>[1]USb!J70</f>
        <v>0</v>
      </c>
      <c r="AB1098" s="91">
        <f>[1]USb!K70</f>
        <v>0</v>
      </c>
      <c r="AC1098" s="335" t="s">
        <v>0</v>
      </c>
      <c r="AD1098" s="335" t="s">
        <v>0</v>
      </c>
      <c r="AE1098" s="335" t="s">
        <v>0</v>
      </c>
      <c r="AF1098" s="7">
        <f t="shared" si="76"/>
        <v>0</v>
      </c>
      <c r="AG1098" s="92"/>
      <c r="AH1098" s="8">
        <f>[1]USb!M70</f>
        <v>31000</v>
      </c>
      <c r="AI1098" s="8">
        <v>0</v>
      </c>
      <c r="AJ1098" s="8">
        <v>0</v>
      </c>
      <c r="AK1098" s="8">
        <f>SUM(Tableau8[[#This Row],[Terrain
(a)]:[Construction
(b)]])</f>
        <v>0</v>
      </c>
      <c r="AL1098" s="95"/>
      <c r="AM1098" s="337" t="str">
        <f>[1]USb!N70</f>
        <v>-</v>
      </c>
      <c r="AN1098" s="5" t="str">
        <f>[1]USb!Q70</f>
        <v>A vendre</v>
      </c>
      <c r="AO1098" s="9">
        <f>[1]USb!R70</f>
        <v>43378</v>
      </c>
      <c r="AP1098" s="338" t="s">
        <v>0</v>
      </c>
      <c r="AQ1098" s="340" t="str">
        <f>[1]USb!S70</f>
        <v>EJ prévisionnelle: aujourd'hui  + 15 mois !</v>
      </c>
      <c r="AR1098" s="100"/>
      <c r="AS1098" s="101"/>
      <c r="AT1098" s="102"/>
      <c r="AU1098" s="103"/>
      <c r="AV1098" s="104"/>
      <c r="AW1098" s="105"/>
      <c r="AX1098" s="106"/>
      <c r="AY1098" s="106"/>
      <c r="AZ1098" s="106"/>
      <c r="BA1098" s="106"/>
      <c r="BB1098" s="103"/>
      <c r="BC1098" s="106"/>
      <c r="BD1098" s="106"/>
      <c r="BE1098" s="106"/>
      <c r="BF1098" s="106"/>
      <c r="BG1098" s="106"/>
      <c r="BH1098" s="106"/>
      <c r="BI1098" s="106"/>
    </row>
    <row r="1099" spans="1:61" ht="13.5" hidden="1" thickBot="1" x14ac:dyDescent="0.25">
      <c r="A1099" s="82"/>
      <c r="B1099" s="83"/>
      <c r="C1099" s="3" t="str">
        <f t="shared" si="80"/>
        <v>Sur les Sentiers</v>
      </c>
      <c r="D1099" s="3" t="str">
        <f t="shared" si="80"/>
        <v>La Chaux-de-Fonds</v>
      </c>
      <c r="E1099" s="206" t="str">
        <f t="shared" si="80"/>
        <v>-</v>
      </c>
      <c r="F1099" s="206" t="str">
        <f>[1]USb!A71</f>
        <v>0210-31</v>
      </c>
      <c r="G1099" s="246"/>
      <c r="H1099" s="3" t="str">
        <f>[1]USb!C71</f>
        <v>Place de parc intérieure simple</v>
      </c>
      <c r="I1099" s="5" t="str">
        <f>[1]USb!D71</f>
        <v>Sous-sol</v>
      </c>
      <c r="J1099" s="4">
        <f>[1]USb!E71</f>
        <v>18</v>
      </c>
      <c r="K1099" s="1" t="s">
        <v>0</v>
      </c>
      <c r="L1099" s="88"/>
      <c r="M1099" s="335" t="s">
        <v>0</v>
      </c>
      <c r="N1099" s="335" t="s">
        <v>0</v>
      </c>
      <c r="O1099" s="335" t="s">
        <v>0</v>
      </c>
      <c r="P1099" s="335" t="s">
        <v>0</v>
      </c>
      <c r="Q1099" s="335" t="s">
        <v>0</v>
      </c>
      <c r="R1099" s="90">
        <f>SUM(Tableau8[[#This Row],[Indicative
     /PPE]:[Autre]])</f>
        <v>0</v>
      </c>
      <c r="S1099" s="335" t="s">
        <v>0</v>
      </c>
      <c r="T1099" s="335" t="s">
        <v>0</v>
      </c>
      <c r="U1099" s="335" t="s">
        <v>0</v>
      </c>
      <c r="V1099" s="335" t="s">
        <v>0</v>
      </c>
      <c r="W1099" s="335" t="s">
        <v>0</v>
      </c>
      <c r="X1099" s="336">
        <f t="shared" si="81"/>
        <v>0</v>
      </c>
      <c r="Y1099" s="89">
        <f>[1]USb!H71</f>
        <v>0</v>
      </c>
      <c r="Z1099" s="89">
        <f>[1]USb!I71</f>
        <v>0</v>
      </c>
      <c r="AA1099" s="89">
        <f>[1]USb!J71</f>
        <v>0</v>
      </c>
      <c r="AB1099" s="91">
        <f>[1]USb!K71</f>
        <v>0</v>
      </c>
      <c r="AC1099" s="335" t="s">
        <v>0</v>
      </c>
      <c r="AD1099" s="335" t="s">
        <v>0</v>
      </c>
      <c r="AE1099" s="335" t="s">
        <v>0</v>
      </c>
      <c r="AF1099" s="7">
        <f t="shared" si="76"/>
        <v>0</v>
      </c>
      <c r="AG1099" s="92"/>
      <c r="AH1099" s="8">
        <f>[1]USb!M71</f>
        <v>31000</v>
      </c>
      <c r="AI1099" s="8">
        <v>0</v>
      </c>
      <c r="AJ1099" s="8">
        <v>0</v>
      </c>
      <c r="AK1099" s="8">
        <f>SUM(Tableau8[[#This Row],[Terrain
(a)]:[Construction
(b)]])</f>
        <v>0</v>
      </c>
      <c r="AL1099" s="95"/>
      <c r="AM1099" s="337" t="str">
        <f>[1]USb!N71</f>
        <v>-</v>
      </c>
      <c r="AN1099" s="5" t="str">
        <f>[1]USb!Q71</f>
        <v>A vendre</v>
      </c>
      <c r="AO1099" s="9">
        <f>[1]USb!R71</f>
        <v>43378</v>
      </c>
      <c r="AP1099" s="338" t="s">
        <v>0</v>
      </c>
      <c r="AQ1099" s="340" t="str">
        <f>[1]USb!S71</f>
        <v>EJ prévisionnelle: aujourd'hui  + 15 mois !</v>
      </c>
      <c r="AR1099" s="100"/>
      <c r="AS1099" s="101"/>
      <c r="AT1099" s="102"/>
      <c r="AU1099" s="103"/>
      <c r="AV1099" s="104"/>
      <c r="AW1099" s="105"/>
      <c r="AX1099" s="106"/>
      <c r="AY1099" s="106"/>
      <c r="AZ1099" s="106"/>
      <c r="BA1099" s="106"/>
      <c r="BB1099" s="103"/>
      <c r="BC1099" s="106"/>
      <c r="BD1099" s="106"/>
      <c r="BE1099" s="106"/>
      <c r="BF1099" s="106"/>
      <c r="BG1099" s="106"/>
      <c r="BH1099" s="106"/>
      <c r="BI1099" s="106"/>
    </row>
    <row r="1100" spans="1:61" ht="13.5" hidden="1" thickBot="1" x14ac:dyDescent="0.25">
      <c r="A1100" s="82"/>
      <c r="B1100" s="83"/>
      <c r="C1100" s="3" t="str">
        <f t="shared" si="80"/>
        <v>Sur les Sentiers</v>
      </c>
      <c r="D1100" s="3" t="str">
        <f t="shared" si="80"/>
        <v>La Chaux-de-Fonds</v>
      </c>
      <c r="E1100" s="206" t="str">
        <f t="shared" si="80"/>
        <v>-</v>
      </c>
      <c r="F1100" s="206" t="str">
        <f>[1]USb!A72</f>
        <v>0210-32</v>
      </c>
      <c r="G1100" s="246"/>
      <c r="H1100" s="3" t="str">
        <f>[1]USb!C72</f>
        <v>Place de parc intérieure simple</v>
      </c>
      <c r="I1100" s="5" t="str">
        <f>[1]USb!D72</f>
        <v>Sous-sol</v>
      </c>
      <c r="J1100" s="4">
        <f>[1]USb!E72</f>
        <v>19</v>
      </c>
      <c r="K1100" s="1" t="s">
        <v>0</v>
      </c>
      <c r="L1100" s="88"/>
      <c r="M1100" s="335" t="s">
        <v>0</v>
      </c>
      <c r="N1100" s="335" t="s">
        <v>0</v>
      </c>
      <c r="O1100" s="335" t="s">
        <v>0</v>
      </c>
      <c r="P1100" s="335" t="s">
        <v>0</v>
      </c>
      <c r="Q1100" s="335" t="s">
        <v>0</v>
      </c>
      <c r="R1100" s="90">
        <f>SUM(Tableau8[[#This Row],[Indicative
     /PPE]:[Autre]])</f>
        <v>0</v>
      </c>
      <c r="S1100" s="335" t="s">
        <v>0</v>
      </c>
      <c r="T1100" s="335" t="s">
        <v>0</v>
      </c>
      <c r="U1100" s="335" t="s">
        <v>0</v>
      </c>
      <c r="V1100" s="335" t="s">
        <v>0</v>
      </c>
      <c r="W1100" s="335" t="s">
        <v>0</v>
      </c>
      <c r="X1100" s="336">
        <f t="shared" si="81"/>
        <v>0</v>
      </c>
      <c r="Y1100" s="89">
        <f>[1]USb!H72</f>
        <v>0</v>
      </c>
      <c r="Z1100" s="89">
        <f>[1]USb!I72</f>
        <v>0</v>
      </c>
      <c r="AA1100" s="89">
        <f>[1]USb!J72</f>
        <v>0</v>
      </c>
      <c r="AB1100" s="91">
        <f>[1]USb!K72</f>
        <v>0</v>
      </c>
      <c r="AC1100" s="335" t="s">
        <v>0</v>
      </c>
      <c r="AD1100" s="335" t="s">
        <v>0</v>
      </c>
      <c r="AE1100" s="335" t="s">
        <v>0</v>
      </c>
      <c r="AF1100" s="7">
        <f t="shared" si="76"/>
        <v>0</v>
      </c>
      <c r="AG1100" s="92"/>
      <c r="AH1100" s="8">
        <f>[1]USb!M72</f>
        <v>31000</v>
      </c>
      <c r="AI1100" s="8">
        <v>0</v>
      </c>
      <c r="AJ1100" s="8">
        <v>0</v>
      </c>
      <c r="AK1100" s="8">
        <f>SUM(Tableau8[[#This Row],[Terrain
(a)]:[Construction
(b)]])</f>
        <v>0</v>
      </c>
      <c r="AL1100" s="95"/>
      <c r="AM1100" s="337" t="str">
        <f>[1]USb!N72</f>
        <v>-</v>
      </c>
      <c r="AN1100" s="5" t="str">
        <f>[1]USb!Q72</f>
        <v>A vendre</v>
      </c>
      <c r="AO1100" s="9">
        <f>[1]USb!R72</f>
        <v>43378</v>
      </c>
      <c r="AP1100" s="338" t="s">
        <v>0</v>
      </c>
      <c r="AQ1100" s="340" t="str">
        <f>[1]USb!S72</f>
        <v>EJ prévisionnelle: aujourd'hui  + 15 mois !</v>
      </c>
      <c r="AR1100" s="100"/>
      <c r="AS1100" s="101"/>
      <c r="AT1100" s="102"/>
      <c r="AU1100" s="103"/>
      <c r="AV1100" s="104"/>
      <c r="AW1100" s="105"/>
      <c r="AX1100" s="106"/>
      <c r="AY1100" s="106"/>
      <c r="AZ1100" s="106"/>
      <c r="BA1100" s="106"/>
      <c r="BB1100" s="103"/>
      <c r="BC1100" s="106"/>
      <c r="BD1100" s="106"/>
      <c r="BE1100" s="106"/>
      <c r="BF1100" s="106"/>
      <c r="BG1100" s="106"/>
      <c r="BH1100" s="106"/>
      <c r="BI1100" s="106"/>
    </row>
    <row r="1101" spans="1:61" ht="13.5" hidden="1" thickBot="1" x14ac:dyDescent="0.25">
      <c r="A1101" s="82"/>
      <c r="B1101" s="83"/>
      <c r="C1101" s="3" t="str">
        <f t="shared" si="80"/>
        <v>Sur les Sentiers</v>
      </c>
      <c r="D1101" s="3" t="str">
        <f t="shared" si="80"/>
        <v>La Chaux-de-Fonds</v>
      </c>
      <c r="E1101" s="206" t="str">
        <f t="shared" si="80"/>
        <v>-</v>
      </c>
      <c r="F1101" s="206" t="str">
        <f>[1]USb!A73</f>
        <v>0210-33</v>
      </c>
      <c r="G1101" s="246"/>
      <c r="H1101" s="3" t="str">
        <f>[1]USb!C73</f>
        <v>Place de parc intérieure simple</v>
      </c>
      <c r="I1101" s="5" t="str">
        <f>[1]USb!D73</f>
        <v>Sous-sol</v>
      </c>
      <c r="J1101" s="4">
        <f>[1]USb!E73</f>
        <v>20</v>
      </c>
      <c r="K1101" s="1" t="s">
        <v>0</v>
      </c>
      <c r="L1101" s="88"/>
      <c r="M1101" s="335" t="s">
        <v>0</v>
      </c>
      <c r="N1101" s="335" t="s">
        <v>0</v>
      </c>
      <c r="O1101" s="335" t="s">
        <v>0</v>
      </c>
      <c r="P1101" s="335" t="s">
        <v>0</v>
      </c>
      <c r="Q1101" s="335" t="s">
        <v>0</v>
      </c>
      <c r="R1101" s="90">
        <f>SUM(Tableau8[[#This Row],[Indicative
     /PPE]:[Autre]])</f>
        <v>0</v>
      </c>
      <c r="S1101" s="335" t="s">
        <v>0</v>
      </c>
      <c r="T1101" s="335" t="s">
        <v>0</v>
      </c>
      <c r="U1101" s="335" t="s">
        <v>0</v>
      </c>
      <c r="V1101" s="335" t="s">
        <v>0</v>
      </c>
      <c r="W1101" s="335" t="s">
        <v>0</v>
      </c>
      <c r="X1101" s="336">
        <f t="shared" si="81"/>
        <v>0</v>
      </c>
      <c r="Y1101" s="89">
        <f>[1]USb!H73</f>
        <v>0</v>
      </c>
      <c r="Z1101" s="89">
        <f>[1]USb!I73</f>
        <v>0</v>
      </c>
      <c r="AA1101" s="89">
        <f>[1]USb!J73</f>
        <v>0</v>
      </c>
      <c r="AB1101" s="91">
        <f>[1]USb!K73</f>
        <v>0</v>
      </c>
      <c r="AC1101" s="335" t="s">
        <v>0</v>
      </c>
      <c r="AD1101" s="335" t="s">
        <v>0</v>
      </c>
      <c r="AE1101" s="335" t="s">
        <v>0</v>
      </c>
      <c r="AF1101" s="7">
        <f t="shared" si="76"/>
        <v>0</v>
      </c>
      <c r="AG1101" s="92"/>
      <c r="AH1101" s="8">
        <f>[1]USb!M73</f>
        <v>31000</v>
      </c>
      <c r="AI1101" s="8">
        <v>0</v>
      </c>
      <c r="AJ1101" s="8">
        <v>0</v>
      </c>
      <c r="AK1101" s="8">
        <f>SUM(Tableau8[[#This Row],[Terrain
(a)]:[Construction
(b)]])</f>
        <v>0</v>
      </c>
      <c r="AL1101" s="95"/>
      <c r="AM1101" s="337" t="str">
        <f>[1]USb!N73</f>
        <v>-</v>
      </c>
      <c r="AN1101" s="5" t="str">
        <f>[1]USb!Q73</f>
        <v>A vendre</v>
      </c>
      <c r="AO1101" s="9">
        <f>[1]USb!R73</f>
        <v>43378</v>
      </c>
      <c r="AP1101" s="338" t="s">
        <v>0</v>
      </c>
      <c r="AQ1101" s="340" t="str">
        <f>[1]USb!S73</f>
        <v>EJ prévisionnelle: aujourd'hui  + 15 mois !</v>
      </c>
      <c r="AR1101" s="100"/>
      <c r="AS1101" s="101"/>
      <c r="AT1101" s="102"/>
      <c r="AU1101" s="103"/>
      <c r="AV1101" s="104"/>
      <c r="AW1101" s="105"/>
      <c r="AX1101" s="106"/>
      <c r="AY1101" s="106"/>
      <c r="AZ1101" s="106"/>
      <c r="BA1101" s="106"/>
      <c r="BB1101" s="103"/>
      <c r="BC1101" s="106"/>
      <c r="BD1101" s="106"/>
      <c r="BE1101" s="106"/>
      <c r="BF1101" s="106"/>
      <c r="BG1101" s="106"/>
      <c r="BH1101" s="106"/>
      <c r="BI1101" s="106"/>
    </row>
    <row r="1102" spans="1:61" ht="13.5" hidden="1" thickBot="1" x14ac:dyDescent="0.25">
      <c r="A1102" s="82"/>
      <c r="B1102" s="83"/>
      <c r="C1102" s="3" t="str">
        <f t="shared" si="80"/>
        <v>Sur les Sentiers</v>
      </c>
      <c r="D1102" s="3" t="str">
        <f t="shared" si="80"/>
        <v>La Chaux-de-Fonds</v>
      </c>
      <c r="E1102" s="206" t="str">
        <f t="shared" si="80"/>
        <v>-</v>
      </c>
      <c r="F1102" s="206" t="str">
        <f>[1]USb!A74</f>
        <v>0210-34</v>
      </c>
      <c r="G1102" s="246"/>
      <c r="H1102" s="3" t="str">
        <f>[1]USb!C74</f>
        <v>Place de parc intérieure simple</v>
      </c>
      <c r="I1102" s="5" t="str">
        <f>[1]USb!D74</f>
        <v>Sous-sol</v>
      </c>
      <c r="J1102" s="4">
        <f>[1]USb!E74</f>
        <v>21</v>
      </c>
      <c r="K1102" s="1" t="s">
        <v>0</v>
      </c>
      <c r="L1102" s="88"/>
      <c r="M1102" s="335" t="s">
        <v>0</v>
      </c>
      <c r="N1102" s="335" t="s">
        <v>0</v>
      </c>
      <c r="O1102" s="335" t="s">
        <v>0</v>
      </c>
      <c r="P1102" s="335" t="s">
        <v>0</v>
      </c>
      <c r="Q1102" s="335" t="s">
        <v>0</v>
      </c>
      <c r="R1102" s="90">
        <f>SUM(Tableau8[[#This Row],[Indicative
     /PPE]:[Autre]])</f>
        <v>0</v>
      </c>
      <c r="S1102" s="335" t="s">
        <v>0</v>
      </c>
      <c r="T1102" s="335" t="s">
        <v>0</v>
      </c>
      <c r="U1102" s="335" t="s">
        <v>0</v>
      </c>
      <c r="V1102" s="335" t="s">
        <v>0</v>
      </c>
      <c r="W1102" s="335" t="s">
        <v>0</v>
      </c>
      <c r="X1102" s="336">
        <f t="shared" si="81"/>
        <v>0</v>
      </c>
      <c r="Y1102" s="89">
        <f>[1]USb!H74</f>
        <v>0</v>
      </c>
      <c r="Z1102" s="89">
        <f>[1]USb!I74</f>
        <v>0</v>
      </c>
      <c r="AA1102" s="89">
        <f>[1]USb!J74</f>
        <v>0</v>
      </c>
      <c r="AB1102" s="91">
        <f>[1]USb!K74</f>
        <v>0</v>
      </c>
      <c r="AC1102" s="335" t="s">
        <v>0</v>
      </c>
      <c r="AD1102" s="335" t="s">
        <v>0</v>
      </c>
      <c r="AE1102" s="335" t="s">
        <v>0</v>
      </c>
      <c r="AF1102" s="7">
        <f t="shared" si="76"/>
        <v>0</v>
      </c>
      <c r="AG1102" s="92"/>
      <c r="AH1102" s="8">
        <f>[1]USb!M74</f>
        <v>31000</v>
      </c>
      <c r="AI1102" s="8">
        <v>0</v>
      </c>
      <c r="AJ1102" s="8">
        <v>0</v>
      </c>
      <c r="AK1102" s="8">
        <f>SUM(Tableau8[[#This Row],[Terrain
(a)]:[Construction
(b)]])</f>
        <v>0</v>
      </c>
      <c r="AL1102" s="95"/>
      <c r="AM1102" s="337" t="str">
        <f>[1]USb!N74</f>
        <v>-</v>
      </c>
      <c r="AN1102" s="5" t="str">
        <f>[1]USb!Q74</f>
        <v>A vendre</v>
      </c>
      <c r="AO1102" s="9">
        <f>[1]USb!R74</f>
        <v>43378</v>
      </c>
      <c r="AP1102" s="338" t="s">
        <v>0</v>
      </c>
      <c r="AQ1102" s="340" t="str">
        <f>[1]USb!S74</f>
        <v>EJ prévisionnelle: aujourd'hui  + 15 mois !</v>
      </c>
      <c r="AR1102" s="100"/>
      <c r="AS1102" s="101"/>
      <c r="AT1102" s="102"/>
      <c r="AU1102" s="103"/>
      <c r="AV1102" s="104"/>
      <c r="AW1102" s="105"/>
      <c r="AX1102" s="106"/>
      <c r="AY1102" s="106"/>
      <c r="AZ1102" s="106"/>
      <c r="BA1102" s="106"/>
      <c r="BB1102" s="103"/>
      <c r="BC1102" s="106"/>
      <c r="BD1102" s="106"/>
      <c r="BE1102" s="106"/>
      <c r="BF1102" s="106"/>
      <c r="BG1102" s="106"/>
      <c r="BH1102" s="106"/>
      <c r="BI1102" s="106"/>
    </row>
    <row r="1103" spans="1:61" ht="13.5" hidden="1" thickBot="1" x14ac:dyDescent="0.25">
      <c r="A1103" s="82"/>
      <c r="B1103" s="83"/>
      <c r="C1103" s="3" t="str">
        <f t="shared" ref="C1103:E1118" si="82">C1102</f>
        <v>Sur les Sentiers</v>
      </c>
      <c r="D1103" s="3" t="str">
        <f t="shared" si="82"/>
        <v>La Chaux-de-Fonds</v>
      </c>
      <c r="E1103" s="206" t="str">
        <f t="shared" si="82"/>
        <v>-</v>
      </c>
      <c r="F1103" s="206" t="str">
        <f>[1]USb!A75</f>
        <v>0210-35</v>
      </c>
      <c r="G1103" s="246"/>
      <c r="H1103" s="3" t="str">
        <f>[1]USb!C75</f>
        <v>Place de parc intérieure simple</v>
      </c>
      <c r="I1103" s="5" t="str">
        <f>[1]USb!D75</f>
        <v>Sous-sol</v>
      </c>
      <c r="J1103" s="4">
        <f>[1]USb!E75</f>
        <v>22</v>
      </c>
      <c r="K1103" s="1" t="s">
        <v>0</v>
      </c>
      <c r="L1103" s="88"/>
      <c r="M1103" s="335" t="s">
        <v>0</v>
      </c>
      <c r="N1103" s="335" t="s">
        <v>0</v>
      </c>
      <c r="O1103" s="335" t="s">
        <v>0</v>
      </c>
      <c r="P1103" s="335" t="s">
        <v>0</v>
      </c>
      <c r="Q1103" s="335" t="s">
        <v>0</v>
      </c>
      <c r="R1103" s="90">
        <f>SUM(Tableau8[[#This Row],[Indicative
     /PPE]:[Autre]])</f>
        <v>0</v>
      </c>
      <c r="S1103" s="335" t="s">
        <v>0</v>
      </c>
      <c r="T1103" s="335" t="s">
        <v>0</v>
      </c>
      <c r="U1103" s="335" t="s">
        <v>0</v>
      </c>
      <c r="V1103" s="335" t="s">
        <v>0</v>
      </c>
      <c r="W1103" s="335" t="s">
        <v>0</v>
      </c>
      <c r="X1103" s="336">
        <f t="shared" si="81"/>
        <v>0</v>
      </c>
      <c r="Y1103" s="89">
        <f>[1]USb!H75</f>
        <v>0</v>
      </c>
      <c r="Z1103" s="89">
        <f>[1]USb!I75</f>
        <v>0</v>
      </c>
      <c r="AA1103" s="89">
        <f>[1]USb!J75</f>
        <v>0</v>
      </c>
      <c r="AB1103" s="91">
        <f>[1]USb!K75</f>
        <v>0</v>
      </c>
      <c r="AC1103" s="335" t="s">
        <v>0</v>
      </c>
      <c r="AD1103" s="335" t="s">
        <v>0</v>
      </c>
      <c r="AE1103" s="335" t="s">
        <v>0</v>
      </c>
      <c r="AF1103" s="7">
        <f t="shared" si="76"/>
        <v>0</v>
      </c>
      <c r="AG1103" s="92"/>
      <c r="AH1103" s="8">
        <f>[1]USb!M75</f>
        <v>31000</v>
      </c>
      <c r="AI1103" s="8">
        <v>0</v>
      </c>
      <c r="AJ1103" s="8">
        <v>0</v>
      </c>
      <c r="AK1103" s="8">
        <f>SUM(Tableau8[[#This Row],[Terrain
(a)]:[Construction
(b)]])</f>
        <v>0</v>
      </c>
      <c r="AL1103" s="95"/>
      <c r="AM1103" s="337" t="str">
        <f>[1]USb!N75</f>
        <v>-</v>
      </c>
      <c r="AN1103" s="5" t="str">
        <f>[1]USb!Q75</f>
        <v>A vendre</v>
      </c>
      <c r="AO1103" s="9">
        <f>[1]USb!R75</f>
        <v>43378</v>
      </c>
      <c r="AP1103" s="338" t="s">
        <v>0</v>
      </c>
      <c r="AQ1103" s="340" t="str">
        <f>[1]USb!S75</f>
        <v>EJ prévisionnelle: aujourd'hui  + 15 mois !</v>
      </c>
      <c r="AR1103" s="100"/>
      <c r="AS1103" s="101"/>
      <c r="AT1103" s="102"/>
      <c r="AU1103" s="103"/>
      <c r="AV1103" s="104"/>
      <c r="AW1103" s="105"/>
      <c r="AX1103" s="106"/>
      <c r="AY1103" s="106"/>
      <c r="AZ1103" s="106"/>
      <c r="BA1103" s="106"/>
      <c r="BB1103" s="103"/>
      <c r="BC1103" s="106"/>
      <c r="BD1103" s="106"/>
      <c r="BE1103" s="106"/>
      <c r="BF1103" s="106"/>
      <c r="BG1103" s="106"/>
      <c r="BH1103" s="106"/>
      <c r="BI1103" s="106"/>
    </row>
    <row r="1104" spans="1:61" ht="13.5" hidden="1" thickBot="1" x14ac:dyDescent="0.25">
      <c r="A1104" s="82"/>
      <c r="B1104" s="83"/>
      <c r="C1104" s="3" t="str">
        <f t="shared" si="82"/>
        <v>Sur les Sentiers</v>
      </c>
      <c r="D1104" s="3" t="str">
        <f t="shared" si="82"/>
        <v>La Chaux-de-Fonds</v>
      </c>
      <c r="E1104" s="206" t="str">
        <f t="shared" si="82"/>
        <v>-</v>
      </c>
      <c r="F1104" s="206" t="str">
        <f>[1]USb!A76</f>
        <v>0210-36</v>
      </c>
      <c r="G1104" s="246"/>
      <c r="H1104" s="3" t="str">
        <f>[1]USb!C76</f>
        <v>Place de parc intérieure simple</v>
      </c>
      <c r="I1104" s="5" t="str">
        <f>[1]USb!D76</f>
        <v>Sous-sol</v>
      </c>
      <c r="J1104" s="4">
        <f>[1]USb!E76</f>
        <v>23</v>
      </c>
      <c r="K1104" s="1" t="s">
        <v>0</v>
      </c>
      <c r="L1104" s="88"/>
      <c r="M1104" s="335" t="s">
        <v>0</v>
      </c>
      <c r="N1104" s="335" t="s">
        <v>0</v>
      </c>
      <c r="O1104" s="335" t="s">
        <v>0</v>
      </c>
      <c r="P1104" s="335" t="s">
        <v>0</v>
      </c>
      <c r="Q1104" s="335" t="s">
        <v>0</v>
      </c>
      <c r="R1104" s="90">
        <f>SUM(Tableau8[[#This Row],[Indicative
     /PPE]:[Autre]])</f>
        <v>0</v>
      </c>
      <c r="S1104" s="335" t="s">
        <v>0</v>
      </c>
      <c r="T1104" s="335" t="s">
        <v>0</v>
      </c>
      <c r="U1104" s="335" t="s">
        <v>0</v>
      </c>
      <c r="V1104" s="335" t="s">
        <v>0</v>
      </c>
      <c r="W1104" s="335" t="s">
        <v>0</v>
      </c>
      <c r="X1104" s="336">
        <f t="shared" si="81"/>
        <v>0</v>
      </c>
      <c r="Y1104" s="89">
        <f>[1]USb!H76</f>
        <v>0</v>
      </c>
      <c r="Z1104" s="89">
        <f>[1]USb!I76</f>
        <v>0</v>
      </c>
      <c r="AA1104" s="89">
        <f>[1]USb!J76</f>
        <v>0</v>
      </c>
      <c r="AB1104" s="91">
        <f>[1]USb!K76</f>
        <v>0</v>
      </c>
      <c r="AC1104" s="335" t="s">
        <v>0</v>
      </c>
      <c r="AD1104" s="335" t="s">
        <v>0</v>
      </c>
      <c r="AE1104" s="335" t="s">
        <v>0</v>
      </c>
      <c r="AF1104" s="7">
        <f t="shared" si="76"/>
        <v>0</v>
      </c>
      <c r="AG1104" s="92"/>
      <c r="AH1104" s="8">
        <f>[1]USb!M76</f>
        <v>31000</v>
      </c>
      <c r="AI1104" s="8">
        <v>0</v>
      </c>
      <c r="AJ1104" s="8">
        <v>0</v>
      </c>
      <c r="AK1104" s="8">
        <f>SUM(Tableau8[[#This Row],[Terrain
(a)]:[Construction
(b)]])</f>
        <v>0</v>
      </c>
      <c r="AL1104" s="95"/>
      <c r="AM1104" s="337" t="str">
        <f>[1]USb!N76</f>
        <v>-</v>
      </c>
      <c r="AN1104" s="5" t="str">
        <f>[1]USb!Q76</f>
        <v>A vendre</v>
      </c>
      <c r="AO1104" s="9">
        <f>[1]USb!R76</f>
        <v>43378</v>
      </c>
      <c r="AP1104" s="338" t="s">
        <v>0</v>
      </c>
      <c r="AQ1104" s="340" t="str">
        <f>[1]USb!S76</f>
        <v>EJ prévisionnelle: aujourd'hui  + 15 mois !</v>
      </c>
      <c r="AR1104" s="100"/>
      <c r="AS1104" s="101"/>
      <c r="AT1104" s="102"/>
      <c r="AU1104" s="103"/>
      <c r="AV1104" s="104"/>
      <c r="AW1104" s="105"/>
      <c r="AX1104" s="106"/>
      <c r="AY1104" s="106"/>
      <c r="AZ1104" s="106"/>
      <c r="BA1104" s="106"/>
      <c r="BB1104" s="103"/>
      <c r="BC1104" s="106"/>
      <c r="BD1104" s="106"/>
      <c r="BE1104" s="106"/>
      <c r="BF1104" s="106"/>
      <c r="BG1104" s="106"/>
      <c r="BH1104" s="106"/>
      <c r="BI1104" s="106"/>
    </row>
    <row r="1105" spans="1:61" ht="13.5" hidden="1" thickBot="1" x14ac:dyDescent="0.25">
      <c r="A1105" s="82"/>
      <c r="B1105" s="83"/>
      <c r="C1105" s="3" t="str">
        <f t="shared" si="82"/>
        <v>Sur les Sentiers</v>
      </c>
      <c r="D1105" s="3" t="str">
        <f t="shared" si="82"/>
        <v>La Chaux-de-Fonds</v>
      </c>
      <c r="E1105" s="206" t="str">
        <f t="shared" si="82"/>
        <v>-</v>
      </c>
      <c r="F1105" s="206" t="str">
        <f>[1]USb!A77</f>
        <v>0210-37</v>
      </c>
      <c r="G1105" s="246"/>
      <c r="H1105" s="3" t="str">
        <f>[1]USb!C77</f>
        <v>Place de parc intérieure simple</v>
      </c>
      <c r="I1105" s="5" t="str">
        <f>[1]USb!D77</f>
        <v>Sous-sol</v>
      </c>
      <c r="J1105" s="4">
        <f>[1]USb!E77</f>
        <v>24</v>
      </c>
      <c r="K1105" s="1" t="s">
        <v>0</v>
      </c>
      <c r="L1105" s="88"/>
      <c r="M1105" s="335" t="s">
        <v>0</v>
      </c>
      <c r="N1105" s="335" t="s">
        <v>0</v>
      </c>
      <c r="O1105" s="335" t="s">
        <v>0</v>
      </c>
      <c r="P1105" s="335" t="s">
        <v>0</v>
      </c>
      <c r="Q1105" s="335" t="s">
        <v>0</v>
      </c>
      <c r="R1105" s="90">
        <f>SUM(Tableau8[[#This Row],[Indicative
     /PPE]:[Autre]])</f>
        <v>0</v>
      </c>
      <c r="S1105" s="335" t="s">
        <v>0</v>
      </c>
      <c r="T1105" s="335" t="s">
        <v>0</v>
      </c>
      <c r="U1105" s="335" t="s">
        <v>0</v>
      </c>
      <c r="V1105" s="335" t="s">
        <v>0</v>
      </c>
      <c r="W1105" s="335" t="s">
        <v>0</v>
      </c>
      <c r="X1105" s="336">
        <f t="shared" si="81"/>
        <v>0</v>
      </c>
      <c r="Y1105" s="89">
        <f>[1]USb!H77</f>
        <v>0</v>
      </c>
      <c r="Z1105" s="89">
        <f>[1]USb!I77</f>
        <v>0</v>
      </c>
      <c r="AA1105" s="89">
        <f>[1]USb!J77</f>
        <v>0</v>
      </c>
      <c r="AB1105" s="91">
        <f>[1]USb!K77</f>
        <v>0</v>
      </c>
      <c r="AC1105" s="335" t="s">
        <v>0</v>
      </c>
      <c r="AD1105" s="335" t="s">
        <v>0</v>
      </c>
      <c r="AE1105" s="335" t="s">
        <v>0</v>
      </c>
      <c r="AF1105" s="7">
        <f t="shared" si="76"/>
        <v>0</v>
      </c>
      <c r="AG1105" s="92"/>
      <c r="AH1105" s="8">
        <f>[1]USb!M77</f>
        <v>31000</v>
      </c>
      <c r="AI1105" s="8">
        <v>0</v>
      </c>
      <c r="AJ1105" s="8">
        <v>0</v>
      </c>
      <c r="AK1105" s="8">
        <f>SUM(Tableau8[[#This Row],[Terrain
(a)]:[Construction
(b)]])</f>
        <v>0</v>
      </c>
      <c r="AL1105" s="95"/>
      <c r="AM1105" s="337" t="str">
        <f>[1]USb!N77</f>
        <v>-</v>
      </c>
      <c r="AN1105" s="5" t="str">
        <f>[1]USb!Q77</f>
        <v>A vendre</v>
      </c>
      <c r="AO1105" s="9">
        <f>[1]USb!R77</f>
        <v>43378</v>
      </c>
      <c r="AP1105" s="338" t="s">
        <v>0</v>
      </c>
      <c r="AQ1105" s="340" t="str">
        <f>[1]USb!S77</f>
        <v>EJ prévisionnelle: aujourd'hui  + 15 mois !</v>
      </c>
      <c r="AR1105" s="100"/>
      <c r="AS1105" s="101"/>
      <c r="AT1105" s="102"/>
      <c r="AU1105" s="103"/>
      <c r="AV1105" s="104"/>
      <c r="AW1105" s="105"/>
      <c r="AX1105" s="106"/>
      <c r="AY1105" s="106"/>
      <c r="AZ1105" s="106"/>
      <c r="BA1105" s="106"/>
      <c r="BB1105" s="103"/>
      <c r="BC1105" s="106"/>
      <c r="BD1105" s="106"/>
      <c r="BE1105" s="106"/>
      <c r="BF1105" s="106"/>
      <c r="BG1105" s="106"/>
      <c r="BH1105" s="106"/>
      <c r="BI1105" s="106"/>
    </row>
    <row r="1106" spans="1:61" ht="13.5" hidden="1" thickBot="1" x14ac:dyDescent="0.25">
      <c r="A1106" s="82"/>
      <c r="B1106" s="83"/>
      <c r="C1106" s="3" t="str">
        <f t="shared" si="82"/>
        <v>Sur les Sentiers</v>
      </c>
      <c r="D1106" s="3" t="str">
        <f t="shared" si="82"/>
        <v>La Chaux-de-Fonds</v>
      </c>
      <c r="E1106" s="206" t="str">
        <f t="shared" si="82"/>
        <v>-</v>
      </c>
      <c r="F1106" s="206" t="str">
        <f>[1]USb!A78</f>
        <v>0210-38</v>
      </c>
      <c r="G1106" s="246"/>
      <c r="H1106" s="3" t="str">
        <f>[1]USb!C78</f>
        <v>Place de parc intérieure simple</v>
      </c>
      <c r="I1106" s="5" t="str">
        <f>[1]USb!D78</f>
        <v>Sous-sol</v>
      </c>
      <c r="J1106" s="4">
        <f>[1]USb!E78</f>
        <v>25</v>
      </c>
      <c r="K1106" s="1" t="s">
        <v>0</v>
      </c>
      <c r="L1106" s="88"/>
      <c r="M1106" s="335" t="s">
        <v>0</v>
      </c>
      <c r="N1106" s="335" t="s">
        <v>0</v>
      </c>
      <c r="O1106" s="335" t="s">
        <v>0</v>
      </c>
      <c r="P1106" s="335" t="s">
        <v>0</v>
      </c>
      <c r="Q1106" s="335" t="s">
        <v>0</v>
      </c>
      <c r="R1106" s="90">
        <f>SUM(Tableau8[[#This Row],[Indicative
     /PPE]:[Autre]])</f>
        <v>0</v>
      </c>
      <c r="S1106" s="335" t="s">
        <v>0</v>
      </c>
      <c r="T1106" s="335" t="s">
        <v>0</v>
      </c>
      <c r="U1106" s="335" t="s">
        <v>0</v>
      </c>
      <c r="V1106" s="335" t="s">
        <v>0</v>
      </c>
      <c r="W1106" s="335" t="s">
        <v>0</v>
      </c>
      <c r="X1106" s="336">
        <f t="shared" si="81"/>
        <v>0</v>
      </c>
      <c r="Y1106" s="89">
        <f>[1]USb!H78</f>
        <v>0</v>
      </c>
      <c r="Z1106" s="89">
        <f>[1]USb!I78</f>
        <v>0</v>
      </c>
      <c r="AA1106" s="89">
        <f>[1]USb!J78</f>
        <v>0</v>
      </c>
      <c r="AB1106" s="91">
        <f>[1]USb!K78</f>
        <v>0</v>
      </c>
      <c r="AC1106" s="335" t="s">
        <v>0</v>
      </c>
      <c r="AD1106" s="335" t="s">
        <v>0</v>
      </c>
      <c r="AE1106" s="335" t="s">
        <v>0</v>
      </c>
      <c r="AF1106" s="7">
        <f t="shared" si="76"/>
        <v>0</v>
      </c>
      <c r="AG1106" s="92"/>
      <c r="AH1106" s="8">
        <f>[1]USb!M78</f>
        <v>31000</v>
      </c>
      <c r="AI1106" s="8">
        <v>0</v>
      </c>
      <c r="AJ1106" s="8">
        <v>0</v>
      </c>
      <c r="AK1106" s="8">
        <f>SUM(Tableau8[[#This Row],[Terrain
(a)]:[Construction
(b)]])</f>
        <v>0</v>
      </c>
      <c r="AL1106" s="95"/>
      <c r="AM1106" s="337" t="str">
        <f>[1]USb!N78</f>
        <v>-</v>
      </c>
      <c r="AN1106" s="5" t="str">
        <f>[1]USb!Q78</f>
        <v>A vendre</v>
      </c>
      <c r="AO1106" s="9">
        <f>[1]USb!R78</f>
        <v>43378</v>
      </c>
      <c r="AP1106" s="338" t="s">
        <v>0</v>
      </c>
      <c r="AQ1106" s="340" t="str">
        <f>[1]USb!S78</f>
        <v>EJ prévisionnelle: aujourd'hui  + 15 mois !</v>
      </c>
      <c r="AR1106" s="100"/>
      <c r="AS1106" s="101"/>
      <c r="AT1106" s="102"/>
      <c r="AU1106" s="103"/>
      <c r="AV1106" s="104"/>
      <c r="AW1106" s="105"/>
      <c r="AX1106" s="106"/>
      <c r="AY1106" s="106"/>
      <c r="AZ1106" s="106"/>
      <c r="BA1106" s="106"/>
      <c r="BB1106" s="103"/>
      <c r="BC1106" s="106"/>
      <c r="BD1106" s="106"/>
      <c r="BE1106" s="106"/>
      <c r="BF1106" s="106"/>
      <c r="BG1106" s="106"/>
      <c r="BH1106" s="106"/>
      <c r="BI1106" s="106"/>
    </row>
    <row r="1107" spans="1:61" ht="13.5" hidden="1" thickBot="1" x14ac:dyDescent="0.25">
      <c r="A1107" s="82"/>
      <c r="B1107" s="83"/>
      <c r="C1107" s="3" t="str">
        <f t="shared" si="82"/>
        <v>Sur les Sentiers</v>
      </c>
      <c r="D1107" s="3" t="str">
        <f t="shared" si="82"/>
        <v>La Chaux-de-Fonds</v>
      </c>
      <c r="E1107" s="206" t="str">
        <f t="shared" si="82"/>
        <v>-</v>
      </c>
      <c r="F1107" s="206" t="str">
        <f>[1]USb!A79</f>
        <v>0210-39</v>
      </c>
      <c r="G1107" s="246"/>
      <c r="H1107" s="3" t="str">
        <f>[1]USb!C79</f>
        <v>Place de parc intérieure simple</v>
      </c>
      <c r="I1107" s="5" t="str">
        <f>[1]USb!D79</f>
        <v>Sous-sol</v>
      </c>
      <c r="J1107" s="4">
        <f>[1]USb!E79</f>
        <v>26</v>
      </c>
      <c r="K1107" s="1" t="s">
        <v>0</v>
      </c>
      <c r="L1107" s="88"/>
      <c r="M1107" s="335" t="s">
        <v>0</v>
      </c>
      <c r="N1107" s="335" t="s">
        <v>0</v>
      </c>
      <c r="O1107" s="335" t="s">
        <v>0</v>
      </c>
      <c r="P1107" s="335" t="s">
        <v>0</v>
      </c>
      <c r="Q1107" s="335" t="s">
        <v>0</v>
      </c>
      <c r="R1107" s="90">
        <f>SUM(Tableau8[[#This Row],[Indicative
     /PPE]:[Autre]])</f>
        <v>0</v>
      </c>
      <c r="S1107" s="335" t="s">
        <v>0</v>
      </c>
      <c r="T1107" s="335" t="s">
        <v>0</v>
      </c>
      <c r="U1107" s="335" t="s">
        <v>0</v>
      </c>
      <c r="V1107" s="335" t="s">
        <v>0</v>
      </c>
      <c r="W1107" s="335" t="s">
        <v>0</v>
      </c>
      <c r="X1107" s="336">
        <f t="shared" si="81"/>
        <v>0</v>
      </c>
      <c r="Y1107" s="89">
        <f>[1]USb!H79</f>
        <v>0</v>
      </c>
      <c r="Z1107" s="89">
        <f>[1]USb!I79</f>
        <v>0</v>
      </c>
      <c r="AA1107" s="89">
        <f>[1]USb!J79</f>
        <v>0</v>
      </c>
      <c r="AB1107" s="91">
        <f>[1]USb!K79</f>
        <v>0</v>
      </c>
      <c r="AC1107" s="335" t="s">
        <v>0</v>
      </c>
      <c r="AD1107" s="335" t="s">
        <v>0</v>
      </c>
      <c r="AE1107" s="335" t="s">
        <v>0</v>
      </c>
      <c r="AF1107" s="7">
        <f t="shared" si="76"/>
        <v>0</v>
      </c>
      <c r="AG1107" s="92"/>
      <c r="AH1107" s="8">
        <f>[1]USb!M79</f>
        <v>31000</v>
      </c>
      <c r="AI1107" s="8">
        <v>0</v>
      </c>
      <c r="AJ1107" s="8">
        <v>0</v>
      </c>
      <c r="AK1107" s="8">
        <f>SUM(Tableau8[[#This Row],[Terrain
(a)]:[Construction
(b)]])</f>
        <v>0</v>
      </c>
      <c r="AL1107" s="95"/>
      <c r="AM1107" s="337" t="str">
        <f>[1]USb!N79</f>
        <v>-</v>
      </c>
      <c r="AN1107" s="5" t="str">
        <f>[1]USb!Q79</f>
        <v>A vendre</v>
      </c>
      <c r="AO1107" s="9">
        <f>[1]USb!R79</f>
        <v>43378</v>
      </c>
      <c r="AP1107" s="338" t="s">
        <v>0</v>
      </c>
      <c r="AQ1107" s="340" t="str">
        <f>[1]USb!S79</f>
        <v>EJ prévisionnelle: aujourd'hui  + 15 mois !</v>
      </c>
      <c r="AR1107" s="100"/>
      <c r="AS1107" s="101"/>
      <c r="AT1107" s="102"/>
      <c r="AU1107" s="103"/>
      <c r="AV1107" s="104"/>
      <c r="AW1107" s="105"/>
      <c r="AX1107" s="106"/>
      <c r="AY1107" s="106"/>
      <c r="AZ1107" s="106"/>
      <c r="BA1107" s="106"/>
      <c r="BB1107" s="103"/>
      <c r="BC1107" s="106"/>
      <c r="BD1107" s="106"/>
      <c r="BE1107" s="106"/>
      <c r="BF1107" s="106"/>
      <c r="BG1107" s="106"/>
      <c r="BH1107" s="106"/>
      <c r="BI1107" s="106"/>
    </row>
    <row r="1108" spans="1:61" ht="13.5" hidden="1" thickBot="1" x14ac:dyDescent="0.25">
      <c r="A1108" s="82"/>
      <c r="B1108" s="83"/>
      <c r="C1108" s="3" t="str">
        <f t="shared" si="82"/>
        <v>Sur les Sentiers</v>
      </c>
      <c r="D1108" s="3" t="str">
        <f t="shared" si="82"/>
        <v>La Chaux-de-Fonds</v>
      </c>
      <c r="E1108" s="206" t="str">
        <f t="shared" si="82"/>
        <v>-</v>
      </c>
      <c r="F1108" s="206" t="str">
        <f>[1]USb!A80</f>
        <v>0210-40</v>
      </c>
      <c r="G1108" s="246"/>
      <c r="H1108" s="3" t="str">
        <f>[1]USb!C80</f>
        <v>Place de parc intérieure simple</v>
      </c>
      <c r="I1108" s="5" t="str">
        <f>[1]USb!D80</f>
        <v>Sous-sol</v>
      </c>
      <c r="J1108" s="4">
        <f>[1]USb!E80</f>
        <v>27</v>
      </c>
      <c r="K1108" s="1" t="s">
        <v>0</v>
      </c>
      <c r="L1108" s="88"/>
      <c r="M1108" s="335" t="s">
        <v>0</v>
      </c>
      <c r="N1108" s="335" t="s">
        <v>0</v>
      </c>
      <c r="O1108" s="335" t="s">
        <v>0</v>
      </c>
      <c r="P1108" s="335" t="s">
        <v>0</v>
      </c>
      <c r="Q1108" s="335" t="s">
        <v>0</v>
      </c>
      <c r="R1108" s="90">
        <f>SUM(Tableau8[[#This Row],[Indicative
     /PPE]:[Autre]])</f>
        <v>0</v>
      </c>
      <c r="S1108" s="335" t="s">
        <v>0</v>
      </c>
      <c r="T1108" s="335" t="s">
        <v>0</v>
      </c>
      <c r="U1108" s="335" t="s">
        <v>0</v>
      </c>
      <c r="V1108" s="335" t="s">
        <v>0</v>
      </c>
      <c r="W1108" s="335" t="s">
        <v>0</v>
      </c>
      <c r="X1108" s="336">
        <f t="shared" si="81"/>
        <v>0</v>
      </c>
      <c r="Y1108" s="89">
        <f>[1]USb!H80</f>
        <v>0</v>
      </c>
      <c r="Z1108" s="89">
        <f>[1]USb!I80</f>
        <v>0</v>
      </c>
      <c r="AA1108" s="89">
        <f>[1]USb!J80</f>
        <v>0</v>
      </c>
      <c r="AB1108" s="91">
        <f>[1]USb!K80</f>
        <v>0</v>
      </c>
      <c r="AC1108" s="335" t="s">
        <v>0</v>
      </c>
      <c r="AD1108" s="335" t="s">
        <v>0</v>
      </c>
      <c r="AE1108" s="335" t="s">
        <v>0</v>
      </c>
      <c r="AF1108" s="7">
        <f t="shared" si="76"/>
        <v>0</v>
      </c>
      <c r="AG1108" s="92"/>
      <c r="AH1108" s="8">
        <f>[1]USb!M80</f>
        <v>31000</v>
      </c>
      <c r="AI1108" s="8">
        <v>0</v>
      </c>
      <c r="AJ1108" s="8">
        <v>0</v>
      </c>
      <c r="AK1108" s="8">
        <f>SUM(Tableau8[[#This Row],[Terrain
(a)]:[Construction
(b)]])</f>
        <v>0</v>
      </c>
      <c r="AL1108" s="95"/>
      <c r="AM1108" s="337" t="str">
        <f>[1]USb!N80</f>
        <v>-</v>
      </c>
      <c r="AN1108" s="5" t="str">
        <f>[1]USb!Q80</f>
        <v>A vendre</v>
      </c>
      <c r="AO1108" s="9">
        <f>[1]USb!R80</f>
        <v>43378</v>
      </c>
      <c r="AP1108" s="338" t="s">
        <v>0</v>
      </c>
      <c r="AQ1108" s="340" t="str">
        <f>[1]USb!S80</f>
        <v>EJ prévisionnelle: aujourd'hui  + 15 mois !</v>
      </c>
      <c r="AR1108" s="100"/>
      <c r="AS1108" s="101"/>
      <c r="AT1108" s="102"/>
      <c r="AU1108" s="103"/>
      <c r="AV1108" s="104"/>
      <c r="AW1108" s="105"/>
      <c r="AX1108" s="106"/>
      <c r="AY1108" s="106"/>
      <c r="AZ1108" s="106"/>
      <c r="BA1108" s="106"/>
      <c r="BB1108" s="103"/>
      <c r="BC1108" s="106"/>
      <c r="BD1108" s="106"/>
      <c r="BE1108" s="106"/>
      <c r="BF1108" s="106"/>
      <c r="BG1108" s="106"/>
      <c r="BH1108" s="106"/>
      <c r="BI1108" s="106"/>
    </row>
    <row r="1109" spans="1:61" ht="13.5" hidden="1" thickBot="1" x14ac:dyDescent="0.25">
      <c r="A1109" s="82"/>
      <c r="B1109" s="83"/>
      <c r="C1109" s="3" t="str">
        <f t="shared" si="82"/>
        <v>Sur les Sentiers</v>
      </c>
      <c r="D1109" s="3" t="str">
        <f t="shared" si="82"/>
        <v>La Chaux-de-Fonds</v>
      </c>
      <c r="E1109" s="206" t="str">
        <f t="shared" si="82"/>
        <v>-</v>
      </c>
      <c r="F1109" s="206" t="str">
        <f>[1]USb!A81</f>
        <v>0210-41</v>
      </c>
      <c r="G1109" s="246"/>
      <c r="H1109" s="3" t="str">
        <f>[1]USb!C81</f>
        <v>Place de parc intérieure simple</v>
      </c>
      <c r="I1109" s="5" t="str">
        <f>[1]USb!D81</f>
        <v>Sous-sol</v>
      </c>
      <c r="J1109" s="4">
        <f>[1]USb!E81</f>
        <v>28</v>
      </c>
      <c r="K1109" s="1" t="s">
        <v>0</v>
      </c>
      <c r="L1109" s="88"/>
      <c r="M1109" s="335" t="s">
        <v>0</v>
      </c>
      <c r="N1109" s="335" t="s">
        <v>0</v>
      </c>
      <c r="O1109" s="335" t="s">
        <v>0</v>
      </c>
      <c r="P1109" s="335" t="s">
        <v>0</v>
      </c>
      <c r="Q1109" s="335" t="s">
        <v>0</v>
      </c>
      <c r="R1109" s="90">
        <f>SUM(Tableau8[[#This Row],[Indicative
     /PPE]:[Autre]])</f>
        <v>0</v>
      </c>
      <c r="S1109" s="335" t="s">
        <v>0</v>
      </c>
      <c r="T1109" s="335" t="s">
        <v>0</v>
      </c>
      <c r="U1109" s="335" t="s">
        <v>0</v>
      </c>
      <c r="V1109" s="335" t="s">
        <v>0</v>
      </c>
      <c r="W1109" s="335" t="s">
        <v>0</v>
      </c>
      <c r="X1109" s="336">
        <f t="shared" si="81"/>
        <v>0</v>
      </c>
      <c r="Y1109" s="89">
        <f>[1]USb!H81</f>
        <v>0</v>
      </c>
      <c r="Z1109" s="89">
        <f>[1]USb!I81</f>
        <v>0</v>
      </c>
      <c r="AA1109" s="89">
        <f>[1]USb!J81</f>
        <v>0</v>
      </c>
      <c r="AB1109" s="91">
        <f>[1]USb!K81</f>
        <v>0</v>
      </c>
      <c r="AC1109" s="335" t="s">
        <v>0</v>
      </c>
      <c r="AD1109" s="335" t="s">
        <v>0</v>
      </c>
      <c r="AE1109" s="335" t="s">
        <v>0</v>
      </c>
      <c r="AF1109" s="7">
        <f t="shared" ref="AF1109:AF1172" si="83">SUM(AC1109:AE1109)</f>
        <v>0</v>
      </c>
      <c r="AG1109" s="92"/>
      <c r="AH1109" s="8">
        <f>[1]USb!M81</f>
        <v>31000</v>
      </c>
      <c r="AI1109" s="8">
        <v>0</v>
      </c>
      <c r="AJ1109" s="8">
        <v>0</v>
      </c>
      <c r="AK1109" s="8">
        <f>SUM(Tableau8[[#This Row],[Terrain
(a)]:[Construction
(b)]])</f>
        <v>0</v>
      </c>
      <c r="AL1109" s="95"/>
      <c r="AM1109" s="337" t="str">
        <f>[1]USb!N81</f>
        <v>-</v>
      </c>
      <c r="AN1109" s="5" t="str">
        <f>[1]USb!Q81</f>
        <v>A vendre</v>
      </c>
      <c r="AO1109" s="9">
        <f>[1]USb!R81</f>
        <v>43378</v>
      </c>
      <c r="AP1109" s="338" t="s">
        <v>0</v>
      </c>
      <c r="AQ1109" s="340" t="str">
        <f>[1]USb!S81</f>
        <v>EJ prévisionnelle: aujourd'hui  + 15 mois !</v>
      </c>
      <c r="AR1109" s="100"/>
      <c r="AS1109" s="101"/>
      <c r="AT1109" s="102"/>
      <c r="AU1109" s="103"/>
      <c r="AV1109" s="104"/>
      <c r="AW1109" s="105"/>
      <c r="AX1109" s="106"/>
      <c r="AY1109" s="106"/>
      <c r="AZ1109" s="106"/>
      <c r="BA1109" s="106"/>
      <c r="BB1109" s="103"/>
      <c r="BC1109" s="106"/>
      <c r="BD1109" s="106"/>
      <c r="BE1109" s="106"/>
      <c r="BF1109" s="106"/>
      <c r="BG1109" s="106"/>
      <c r="BH1109" s="106"/>
      <c r="BI1109" s="106"/>
    </row>
    <row r="1110" spans="1:61" ht="13.5" hidden="1" thickBot="1" x14ac:dyDescent="0.25">
      <c r="A1110" s="82"/>
      <c r="B1110" s="83"/>
      <c r="C1110" s="3" t="str">
        <f t="shared" si="82"/>
        <v>Sur les Sentiers</v>
      </c>
      <c r="D1110" s="3" t="str">
        <f t="shared" si="82"/>
        <v>La Chaux-de-Fonds</v>
      </c>
      <c r="E1110" s="206" t="str">
        <f t="shared" si="82"/>
        <v>-</v>
      </c>
      <c r="F1110" s="206" t="str">
        <f>[1]USb!A82</f>
        <v>0210-42</v>
      </c>
      <c r="G1110" s="246"/>
      <c r="H1110" s="3" t="str">
        <f>[1]USb!C82</f>
        <v>Place de parc intérieure simple</v>
      </c>
      <c r="I1110" s="5" t="str">
        <f>[1]USb!D82</f>
        <v>Sous-sol</v>
      </c>
      <c r="J1110" s="4">
        <f>[1]USb!E82</f>
        <v>29</v>
      </c>
      <c r="K1110" s="1" t="s">
        <v>0</v>
      </c>
      <c r="L1110" s="88"/>
      <c r="M1110" s="335" t="s">
        <v>0</v>
      </c>
      <c r="N1110" s="335" t="s">
        <v>0</v>
      </c>
      <c r="O1110" s="335" t="s">
        <v>0</v>
      </c>
      <c r="P1110" s="335" t="s">
        <v>0</v>
      </c>
      <c r="Q1110" s="335" t="s">
        <v>0</v>
      </c>
      <c r="R1110" s="90">
        <f>SUM(Tableau8[[#This Row],[Indicative
     /PPE]:[Autre]])</f>
        <v>0</v>
      </c>
      <c r="S1110" s="335" t="s">
        <v>0</v>
      </c>
      <c r="T1110" s="335" t="s">
        <v>0</v>
      </c>
      <c r="U1110" s="335" t="s">
        <v>0</v>
      </c>
      <c r="V1110" s="335" t="s">
        <v>0</v>
      </c>
      <c r="W1110" s="335" t="s">
        <v>0</v>
      </c>
      <c r="X1110" s="336">
        <f t="shared" si="81"/>
        <v>0</v>
      </c>
      <c r="Y1110" s="89">
        <f>[1]USb!H82</f>
        <v>0</v>
      </c>
      <c r="Z1110" s="89">
        <f>[1]USb!I82</f>
        <v>0</v>
      </c>
      <c r="AA1110" s="89">
        <f>[1]USb!J82</f>
        <v>0</v>
      </c>
      <c r="AB1110" s="91">
        <f>[1]USb!K82</f>
        <v>0</v>
      </c>
      <c r="AC1110" s="335" t="s">
        <v>0</v>
      </c>
      <c r="AD1110" s="335" t="s">
        <v>0</v>
      </c>
      <c r="AE1110" s="335" t="s">
        <v>0</v>
      </c>
      <c r="AF1110" s="7">
        <f t="shared" si="83"/>
        <v>0</v>
      </c>
      <c r="AG1110" s="92"/>
      <c r="AH1110" s="8">
        <f>[1]USb!M82</f>
        <v>31000</v>
      </c>
      <c r="AI1110" s="8">
        <v>0</v>
      </c>
      <c r="AJ1110" s="8">
        <v>0</v>
      </c>
      <c r="AK1110" s="8">
        <f>SUM(Tableau8[[#This Row],[Terrain
(a)]:[Construction
(b)]])</f>
        <v>0</v>
      </c>
      <c r="AL1110" s="95"/>
      <c r="AM1110" s="337" t="str">
        <f>[1]USb!N82</f>
        <v>-</v>
      </c>
      <c r="AN1110" s="5" t="str">
        <f>[1]USb!Q82</f>
        <v>A vendre</v>
      </c>
      <c r="AO1110" s="9">
        <f>[1]USb!R82</f>
        <v>43378</v>
      </c>
      <c r="AP1110" s="338" t="s">
        <v>0</v>
      </c>
      <c r="AQ1110" s="340" t="str">
        <f>[1]USb!S82</f>
        <v>EJ prévisionnelle: aujourd'hui  + 15 mois !</v>
      </c>
      <c r="AR1110" s="100"/>
      <c r="AS1110" s="101"/>
      <c r="AT1110" s="102"/>
      <c r="AU1110" s="103"/>
      <c r="AV1110" s="104"/>
      <c r="AW1110" s="105"/>
      <c r="AX1110" s="106"/>
      <c r="AY1110" s="106"/>
      <c r="AZ1110" s="106"/>
      <c r="BA1110" s="106"/>
      <c r="BB1110" s="103"/>
      <c r="BC1110" s="106"/>
      <c r="BD1110" s="106"/>
      <c r="BE1110" s="106"/>
      <c r="BF1110" s="106"/>
      <c r="BG1110" s="106"/>
      <c r="BH1110" s="106"/>
      <c r="BI1110" s="106"/>
    </row>
    <row r="1111" spans="1:61" ht="13.5" hidden="1" thickBot="1" x14ac:dyDescent="0.25">
      <c r="A1111" s="82"/>
      <c r="B1111" s="83"/>
      <c r="C1111" s="3" t="str">
        <f t="shared" si="82"/>
        <v>Sur les Sentiers</v>
      </c>
      <c r="D1111" s="3" t="str">
        <f t="shared" si="82"/>
        <v>La Chaux-de-Fonds</v>
      </c>
      <c r="E1111" s="206" t="str">
        <f t="shared" si="82"/>
        <v>-</v>
      </c>
      <c r="F1111" s="206" t="str">
        <f>[1]USb!A83</f>
        <v>0210-43</v>
      </c>
      <c r="G1111" s="246"/>
      <c r="H1111" s="3" t="str">
        <f>[1]USb!C83</f>
        <v>Place de parc intérieure simple</v>
      </c>
      <c r="I1111" s="5" t="str">
        <f>[1]USb!D83</f>
        <v>Sous-sol</v>
      </c>
      <c r="J1111" s="4">
        <f>[1]USb!E83</f>
        <v>30</v>
      </c>
      <c r="K1111" s="1" t="s">
        <v>0</v>
      </c>
      <c r="L1111" s="88"/>
      <c r="M1111" s="335" t="s">
        <v>0</v>
      </c>
      <c r="N1111" s="335" t="s">
        <v>0</v>
      </c>
      <c r="O1111" s="335" t="s">
        <v>0</v>
      </c>
      <c r="P1111" s="335" t="s">
        <v>0</v>
      </c>
      <c r="Q1111" s="335" t="s">
        <v>0</v>
      </c>
      <c r="R1111" s="90">
        <f>SUM(Tableau8[[#This Row],[Indicative
     /PPE]:[Autre]])</f>
        <v>0</v>
      </c>
      <c r="S1111" s="335" t="s">
        <v>0</v>
      </c>
      <c r="T1111" s="335" t="s">
        <v>0</v>
      </c>
      <c r="U1111" s="335" t="s">
        <v>0</v>
      </c>
      <c r="V1111" s="335" t="s">
        <v>0</v>
      </c>
      <c r="W1111" s="335" t="s">
        <v>0</v>
      </c>
      <c r="X1111" s="336">
        <f t="shared" si="81"/>
        <v>0</v>
      </c>
      <c r="Y1111" s="89">
        <f>[1]USb!H83</f>
        <v>0</v>
      </c>
      <c r="Z1111" s="89">
        <f>[1]USb!I83</f>
        <v>0</v>
      </c>
      <c r="AA1111" s="89">
        <f>[1]USb!J83</f>
        <v>0</v>
      </c>
      <c r="AB1111" s="91">
        <f>[1]USb!K83</f>
        <v>0</v>
      </c>
      <c r="AC1111" s="335" t="s">
        <v>0</v>
      </c>
      <c r="AD1111" s="335" t="s">
        <v>0</v>
      </c>
      <c r="AE1111" s="335" t="s">
        <v>0</v>
      </c>
      <c r="AF1111" s="7">
        <f t="shared" si="83"/>
        <v>0</v>
      </c>
      <c r="AG1111" s="92"/>
      <c r="AH1111" s="8">
        <f>[1]USb!M83</f>
        <v>31000</v>
      </c>
      <c r="AI1111" s="8">
        <v>0</v>
      </c>
      <c r="AJ1111" s="8">
        <v>0</v>
      </c>
      <c r="AK1111" s="8">
        <f>SUM(Tableau8[[#This Row],[Terrain
(a)]:[Construction
(b)]])</f>
        <v>0</v>
      </c>
      <c r="AL1111" s="95"/>
      <c r="AM1111" s="337" t="str">
        <f>[1]USb!N83</f>
        <v>-</v>
      </c>
      <c r="AN1111" s="5" t="str">
        <f>[1]USb!Q83</f>
        <v>A vendre</v>
      </c>
      <c r="AO1111" s="9">
        <f>[1]USb!R83</f>
        <v>43378</v>
      </c>
      <c r="AP1111" s="338" t="s">
        <v>0</v>
      </c>
      <c r="AQ1111" s="340" t="str">
        <f>[1]USb!S83</f>
        <v>EJ prévisionnelle: aujourd'hui  + 15 mois !</v>
      </c>
      <c r="AR1111" s="100"/>
      <c r="AS1111" s="101"/>
      <c r="AT1111" s="102"/>
      <c r="AU1111" s="103"/>
      <c r="AV1111" s="104"/>
      <c r="AW1111" s="105"/>
      <c r="AX1111" s="106"/>
      <c r="AY1111" s="106"/>
      <c r="AZ1111" s="106"/>
      <c r="BA1111" s="106"/>
      <c r="BB1111" s="103"/>
      <c r="BC1111" s="106"/>
      <c r="BD1111" s="106"/>
      <c r="BE1111" s="106"/>
      <c r="BF1111" s="106"/>
      <c r="BG1111" s="106"/>
      <c r="BH1111" s="106"/>
      <c r="BI1111" s="106"/>
    </row>
    <row r="1112" spans="1:61" ht="13.5" hidden="1" thickBot="1" x14ac:dyDescent="0.25">
      <c r="A1112" s="82"/>
      <c r="B1112" s="83"/>
      <c r="C1112" s="3" t="str">
        <f t="shared" si="82"/>
        <v>Sur les Sentiers</v>
      </c>
      <c r="D1112" s="3" t="str">
        <f t="shared" si="82"/>
        <v>La Chaux-de-Fonds</v>
      </c>
      <c r="E1112" s="206" t="str">
        <f t="shared" si="82"/>
        <v>-</v>
      </c>
      <c r="F1112" s="206" t="str">
        <f>[1]USb!A84</f>
        <v>0210-44</v>
      </c>
      <c r="G1112" s="246"/>
      <c r="H1112" s="3" t="str">
        <f>[1]USb!C84</f>
        <v>Place de parc intérieure simple</v>
      </c>
      <c r="I1112" s="5" t="str">
        <f>[1]USb!D84</f>
        <v>Sous-sol</v>
      </c>
      <c r="J1112" s="4">
        <f>[1]USb!E84</f>
        <v>31</v>
      </c>
      <c r="K1112" s="1" t="s">
        <v>0</v>
      </c>
      <c r="L1112" s="88"/>
      <c r="M1112" s="335" t="s">
        <v>0</v>
      </c>
      <c r="N1112" s="335" t="s">
        <v>0</v>
      </c>
      <c r="O1112" s="335" t="s">
        <v>0</v>
      </c>
      <c r="P1112" s="335" t="s">
        <v>0</v>
      </c>
      <c r="Q1112" s="335" t="s">
        <v>0</v>
      </c>
      <c r="R1112" s="90">
        <f>SUM(Tableau8[[#This Row],[Indicative
     /PPE]:[Autre]])</f>
        <v>0</v>
      </c>
      <c r="S1112" s="335" t="s">
        <v>0</v>
      </c>
      <c r="T1112" s="335" t="s">
        <v>0</v>
      </c>
      <c r="U1112" s="335" t="s">
        <v>0</v>
      </c>
      <c r="V1112" s="335" t="s">
        <v>0</v>
      </c>
      <c r="W1112" s="335" t="s">
        <v>0</v>
      </c>
      <c r="X1112" s="336">
        <f t="shared" si="81"/>
        <v>0</v>
      </c>
      <c r="Y1112" s="89">
        <f>[1]USb!H84</f>
        <v>0</v>
      </c>
      <c r="Z1112" s="89">
        <f>[1]USb!I84</f>
        <v>0</v>
      </c>
      <c r="AA1112" s="89">
        <f>[1]USb!J84</f>
        <v>0</v>
      </c>
      <c r="AB1112" s="91">
        <f>[1]USb!K84</f>
        <v>0</v>
      </c>
      <c r="AC1112" s="335" t="s">
        <v>0</v>
      </c>
      <c r="AD1112" s="335" t="s">
        <v>0</v>
      </c>
      <c r="AE1112" s="335" t="s">
        <v>0</v>
      </c>
      <c r="AF1112" s="7">
        <f t="shared" si="83"/>
        <v>0</v>
      </c>
      <c r="AG1112" s="92"/>
      <c r="AH1112" s="8">
        <f>[1]USb!M84</f>
        <v>31000</v>
      </c>
      <c r="AI1112" s="8">
        <v>0</v>
      </c>
      <c r="AJ1112" s="8">
        <v>0</v>
      </c>
      <c r="AK1112" s="8">
        <f>SUM(Tableau8[[#This Row],[Terrain
(a)]:[Construction
(b)]])</f>
        <v>0</v>
      </c>
      <c r="AL1112" s="95"/>
      <c r="AM1112" s="337" t="str">
        <f>[1]USb!N84</f>
        <v>-</v>
      </c>
      <c r="AN1112" s="5" t="str">
        <f>[1]USb!Q84</f>
        <v>A vendre</v>
      </c>
      <c r="AO1112" s="9">
        <f>[1]USb!R84</f>
        <v>43378</v>
      </c>
      <c r="AP1112" s="338" t="s">
        <v>0</v>
      </c>
      <c r="AQ1112" s="340" t="str">
        <f>[1]USb!S84</f>
        <v>EJ prévisionnelle: aujourd'hui  + 15 mois !</v>
      </c>
      <c r="AR1112" s="100"/>
      <c r="AS1112" s="101"/>
      <c r="AT1112" s="102"/>
      <c r="AU1112" s="103"/>
      <c r="AV1112" s="104"/>
      <c r="AW1112" s="105"/>
      <c r="AX1112" s="106"/>
      <c r="AY1112" s="106"/>
      <c r="AZ1112" s="106"/>
      <c r="BA1112" s="106"/>
      <c r="BB1112" s="103"/>
      <c r="BC1112" s="106"/>
      <c r="BD1112" s="106"/>
      <c r="BE1112" s="106"/>
      <c r="BF1112" s="106"/>
      <c r="BG1112" s="106"/>
      <c r="BH1112" s="106"/>
      <c r="BI1112" s="106"/>
    </row>
    <row r="1113" spans="1:61" ht="13.5" hidden="1" thickBot="1" x14ac:dyDescent="0.25">
      <c r="A1113" s="82"/>
      <c r="B1113" s="83"/>
      <c r="C1113" s="3" t="str">
        <f t="shared" si="82"/>
        <v>Sur les Sentiers</v>
      </c>
      <c r="D1113" s="3" t="str">
        <f t="shared" si="82"/>
        <v>La Chaux-de-Fonds</v>
      </c>
      <c r="E1113" s="206" t="str">
        <f t="shared" si="82"/>
        <v>-</v>
      </c>
      <c r="F1113" s="206" t="str">
        <f>[1]USb!A85</f>
        <v>0210-45</v>
      </c>
      <c r="G1113" s="246"/>
      <c r="H1113" s="3" t="str">
        <f>[1]USb!C85</f>
        <v>Place de parc intérieure simple</v>
      </c>
      <c r="I1113" s="5" t="str">
        <f>[1]USb!D85</f>
        <v>Sous-sol</v>
      </c>
      <c r="J1113" s="4">
        <f>[1]USb!E85</f>
        <v>32</v>
      </c>
      <c r="K1113" s="1" t="s">
        <v>0</v>
      </c>
      <c r="L1113" s="88"/>
      <c r="M1113" s="335" t="s">
        <v>0</v>
      </c>
      <c r="N1113" s="335" t="s">
        <v>0</v>
      </c>
      <c r="O1113" s="335" t="s">
        <v>0</v>
      </c>
      <c r="P1113" s="335" t="s">
        <v>0</v>
      </c>
      <c r="Q1113" s="335" t="s">
        <v>0</v>
      </c>
      <c r="R1113" s="90">
        <f>SUM(Tableau8[[#This Row],[Indicative
     /PPE]:[Autre]])</f>
        <v>0</v>
      </c>
      <c r="S1113" s="335" t="s">
        <v>0</v>
      </c>
      <c r="T1113" s="335" t="s">
        <v>0</v>
      </c>
      <c r="U1113" s="335" t="s">
        <v>0</v>
      </c>
      <c r="V1113" s="335" t="s">
        <v>0</v>
      </c>
      <c r="W1113" s="335" t="s">
        <v>0</v>
      </c>
      <c r="X1113" s="336">
        <f t="shared" si="81"/>
        <v>0</v>
      </c>
      <c r="Y1113" s="89">
        <f>[1]USb!H85</f>
        <v>0</v>
      </c>
      <c r="Z1113" s="89">
        <f>[1]USb!I85</f>
        <v>0</v>
      </c>
      <c r="AA1113" s="89">
        <f>[1]USb!J85</f>
        <v>0</v>
      </c>
      <c r="AB1113" s="91">
        <f>[1]USb!K85</f>
        <v>0</v>
      </c>
      <c r="AC1113" s="335" t="s">
        <v>0</v>
      </c>
      <c r="AD1113" s="335" t="s">
        <v>0</v>
      </c>
      <c r="AE1113" s="335" t="s">
        <v>0</v>
      </c>
      <c r="AF1113" s="7">
        <f t="shared" si="83"/>
        <v>0</v>
      </c>
      <c r="AG1113" s="92"/>
      <c r="AH1113" s="8">
        <f>[1]USb!M85</f>
        <v>31000</v>
      </c>
      <c r="AI1113" s="8">
        <v>0</v>
      </c>
      <c r="AJ1113" s="8">
        <v>0</v>
      </c>
      <c r="AK1113" s="8">
        <f>SUM(Tableau8[[#This Row],[Terrain
(a)]:[Construction
(b)]])</f>
        <v>0</v>
      </c>
      <c r="AL1113" s="95"/>
      <c r="AM1113" s="337" t="str">
        <f>[1]USb!N85</f>
        <v>-</v>
      </c>
      <c r="AN1113" s="5" t="str">
        <f>[1]USb!Q85</f>
        <v>A vendre</v>
      </c>
      <c r="AO1113" s="9">
        <f>[1]USb!R85</f>
        <v>43378</v>
      </c>
      <c r="AP1113" s="338" t="s">
        <v>0</v>
      </c>
      <c r="AQ1113" s="340" t="str">
        <f>[1]USb!S85</f>
        <v>EJ prévisionnelle: aujourd'hui  + 15 mois !</v>
      </c>
      <c r="AR1113" s="100"/>
      <c r="AS1113" s="101"/>
      <c r="AT1113" s="102"/>
      <c r="AU1113" s="103"/>
      <c r="AV1113" s="104"/>
      <c r="AW1113" s="105"/>
      <c r="AX1113" s="106"/>
      <c r="AY1113" s="106"/>
      <c r="AZ1113" s="106"/>
      <c r="BA1113" s="106"/>
      <c r="BB1113" s="103"/>
      <c r="BC1113" s="106"/>
      <c r="BD1113" s="106"/>
      <c r="BE1113" s="106"/>
      <c r="BF1113" s="106"/>
      <c r="BG1113" s="106"/>
      <c r="BH1113" s="106"/>
      <c r="BI1113" s="106"/>
    </row>
    <row r="1114" spans="1:61" ht="13.5" hidden="1" thickBot="1" x14ac:dyDescent="0.25">
      <c r="A1114" s="82"/>
      <c r="B1114" s="83"/>
      <c r="C1114" s="3" t="str">
        <f t="shared" si="82"/>
        <v>Sur les Sentiers</v>
      </c>
      <c r="D1114" s="3" t="str">
        <f t="shared" si="82"/>
        <v>La Chaux-de-Fonds</v>
      </c>
      <c r="E1114" s="206" t="str">
        <f t="shared" si="82"/>
        <v>-</v>
      </c>
      <c r="F1114" s="206" t="str">
        <f>[1]USb!A86</f>
        <v>0210-46</v>
      </c>
      <c r="G1114" s="246"/>
      <c r="H1114" s="3" t="str">
        <f>[1]USb!C86</f>
        <v>Place de parc intérieure simple</v>
      </c>
      <c r="I1114" s="5" t="str">
        <f>[1]USb!D86</f>
        <v>Sous-sol</v>
      </c>
      <c r="J1114" s="4">
        <f>[1]USb!E86</f>
        <v>33</v>
      </c>
      <c r="K1114" s="1" t="s">
        <v>0</v>
      </c>
      <c r="L1114" s="88"/>
      <c r="M1114" s="335" t="s">
        <v>0</v>
      </c>
      <c r="N1114" s="335" t="s">
        <v>0</v>
      </c>
      <c r="O1114" s="335" t="s">
        <v>0</v>
      </c>
      <c r="P1114" s="335" t="s">
        <v>0</v>
      </c>
      <c r="Q1114" s="335" t="s">
        <v>0</v>
      </c>
      <c r="R1114" s="90">
        <f>SUM(Tableau8[[#This Row],[Indicative
     /PPE]:[Autre]])</f>
        <v>0</v>
      </c>
      <c r="S1114" s="335" t="s">
        <v>0</v>
      </c>
      <c r="T1114" s="335" t="s">
        <v>0</v>
      </c>
      <c r="U1114" s="335" t="s">
        <v>0</v>
      </c>
      <c r="V1114" s="335" t="s">
        <v>0</v>
      </c>
      <c r="W1114" s="335" t="s">
        <v>0</v>
      </c>
      <c r="X1114" s="336">
        <f t="shared" si="81"/>
        <v>0</v>
      </c>
      <c r="Y1114" s="89">
        <f>[1]USb!H86</f>
        <v>0</v>
      </c>
      <c r="Z1114" s="89">
        <f>[1]USb!I86</f>
        <v>0</v>
      </c>
      <c r="AA1114" s="89">
        <f>[1]USb!J86</f>
        <v>0</v>
      </c>
      <c r="AB1114" s="91">
        <f>[1]USb!K86</f>
        <v>0</v>
      </c>
      <c r="AC1114" s="335" t="s">
        <v>0</v>
      </c>
      <c r="AD1114" s="335" t="s">
        <v>0</v>
      </c>
      <c r="AE1114" s="335" t="s">
        <v>0</v>
      </c>
      <c r="AF1114" s="7">
        <f t="shared" si="83"/>
        <v>0</v>
      </c>
      <c r="AG1114" s="92"/>
      <c r="AH1114" s="8">
        <f>[1]USb!M86</f>
        <v>31000</v>
      </c>
      <c r="AI1114" s="8">
        <v>0</v>
      </c>
      <c r="AJ1114" s="8">
        <v>0</v>
      </c>
      <c r="AK1114" s="8">
        <f>SUM(Tableau8[[#This Row],[Terrain
(a)]:[Construction
(b)]])</f>
        <v>0</v>
      </c>
      <c r="AL1114" s="95"/>
      <c r="AM1114" s="337" t="str">
        <f>[1]USb!N86</f>
        <v>-</v>
      </c>
      <c r="AN1114" s="5" t="str">
        <f>[1]USb!Q86</f>
        <v>A vendre</v>
      </c>
      <c r="AO1114" s="9">
        <f>[1]USb!R86</f>
        <v>43378</v>
      </c>
      <c r="AP1114" s="338" t="s">
        <v>0</v>
      </c>
      <c r="AQ1114" s="340" t="str">
        <f>[1]USb!S86</f>
        <v>EJ prévisionnelle: aujourd'hui  + 15 mois !</v>
      </c>
      <c r="AR1114" s="100"/>
      <c r="AS1114" s="101"/>
      <c r="AT1114" s="102"/>
      <c r="AU1114" s="103"/>
      <c r="AV1114" s="104"/>
      <c r="AW1114" s="105"/>
      <c r="AX1114" s="106"/>
      <c r="AY1114" s="106"/>
      <c r="AZ1114" s="106"/>
      <c r="BA1114" s="106"/>
      <c r="BB1114" s="103"/>
      <c r="BC1114" s="106"/>
      <c r="BD1114" s="106"/>
      <c r="BE1114" s="106"/>
      <c r="BF1114" s="106"/>
      <c r="BG1114" s="106"/>
      <c r="BH1114" s="106"/>
      <c r="BI1114" s="106"/>
    </row>
    <row r="1115" spans="1:61" ht="13.5" hidden="1" thickBot="1" x14ac:dyDescent="0.25">
      <c r="A1115" s="82"/>
      <c r="B1115" s="83"/>
      <c r="C1115" s="3" t="str">
        <f t="shared" si="82"/>
        <v>Sur les Sentiers</v>
      </c>
      <c r="D1115" s="3" t="str">
        <f t="shared" si="82"/>
        <v>La Chaux-de-Fonds</v>
      </c>
      <c r="E1115" s="206" t="str">
        <f t="shared" si="82"/>
        <v>-</v>
      </c>
      <c r="F1115" s="206" t="str">
        <f>[1]USb!A87</f>
        <v>0210-47</v>
      </c>
      <c r="G1115" s="246"/>
      <c r="H1115" s="3" t="str">
        <f>[1]USb!C87</f>
        <v>Place de parc intérieure simple</v>
      </c>
      <c r="I1115" s="5" t="str">
        <f>[1]USb!D87</f>
        <v>Sous-sol</v>
      </c>
      <c r="J1115" s="4">
        <f>[1]USb!E87</f>
        <v>34</v>
      </c>
      <c r="K1115" s="1" t="s">
        <v>0</v>
      </c>
      <c r="L1115" s="88"/>
      <c r="M1115" s="335" t="s">
        <v>0</v>
      </c>
      <c r="N1115" s="335" t="s">
        <v>0</v>
      </c>
      <c r="O1115" s="335" t="s">
        <v>0</v>
      </c>
      <c r="P1115" s="335" t="s">
        <v>0</v>
      </c>
      <c r="Q1115" s="335" t="s">
        <v>0</v>
      </c>
      <c r="R1115" s="90">
        <f>SUM(Tableau8[[#This Row],[Indicative
     /PPE]:[Autre]])</f>
        <v>0</v>
      </c>
      <c r="S1115" s="335" t="s">
        <v>0</v>
      </c>
      <c r="T1115" s="335" t="s">
        <v>0</v>
      </c>
      <c r="U1115" s="335" t="s">
        <v>0</v>
      </c>
      <c r="V1115" s="335" t="s">
        <v>0</v>
      </c>
      <c r="W1115" s="335" t="s">
        <v>0</v>
      </c>
      <c r="X1115" s="336">
        <f t="shared" si="81"/>
        <v>0</v>
      </c>
      <c r="Y1115" s="89">
        <f>[1]USb!H87</f>
        <v>0</v>
      </c>
      <c r="Z1115" s="89">
        <f>[1]USb!I87</f>
        <v>0</v>
      </c>
      <c r="AA1115" s="89">
        <f>[1]USb!J87</f>
        <v>0</v>
      </c>
      <c r="AB1115" s="91">
        <f>[1]USb!K87</f>
        <v>0</v>
      </c>
      <c r="AC1115" s="335" t="s">
        <v>0</v>
      </c>
      <c r="AD1115" s="335" t="s">
        <v>0</v>
      </c>
      <c r="AE1115" s="335" t="s">
        <v>0</v>
      </c>
      <c r="AF1115" s="7">
        <f t="shared" si="83"/>
        <v>0</v>
      </c>
      <c r="AG1115" s="92"/>
      <c r="AH1115" s="8">
        <f>[1]USb!M87</f>
        <v>31000</v>
      </c>
      <c r="AI1115" s="8">
        <v>0</v>
      </c>
      <c r="AJ1115" s="8">
        <v>0</v>
      </c>
      <c r="AK1115" s="8">
        <f>SUM(Tableau8[[#This Row],[Terrain
(a)]:[Construction
(b)]])</f>
        <v>0</v>
      </c>
      <c r="AL1115" s="95"/>
      <c r="AM1115" s="337" t="str">
        <f>[1]USb!N87</f>
        <v>-</v>
      </c>
      <c r="AN1115" s="5" t="str">
        <f>[1]USb!Q87</f>
        <v>A vendre</v>
      </c>
      <c r="AO1115" s="9">
        <f>[1]USb!R87</f>
        <v>43378</v>
      </c>
      <c r="AP1115" s="338" t="s">
        <v>0</v>
      </c>
      <c r="AQ1115" s="340" t="str">
        <f>[1]USb!S87</f>
        <v>EJ prévisionnelle: aujourd'hui  + 15 mois !</v>
      </c>
      <c r="AR1115" s="100"/>
      <c r="AS1115" s="101"/>
      <c r="AT1115" s="102"/>
      <c r="AU1115" s="103"/>
      <c r="AV1115" s="104"/>
      <c r="AW1115" s="105"/>
      <c r="AX1115" s="106"/>
      <c r="AY1115" s="106"/>
      <c r="AZ1115" s="106"/>
      <c r="BA1115" s="106"/>
      <c r="BB1115" s="103"/>
      <c r="BC1115" s="106"/>
      <c r="BD1115" s="106"/>
      <c r="BE1115" s="106"/>
      <c r="BF1115" s="106"/>
      <c r="BG1115" s="106"/>
      <c r="BH1115" s="106"/>
      <c r="BI1115" s="106"/>
    </row>
    <row r="1116" spans="1:61" ht="13.5" hidden="1" thickBot="1" x14ac:dyDescent="0.25">
      <c r="A1116" s="82"/>
      <c r="B1116" s="83"/>
      <c r="C1116" s="3" t="str">
        <f t="shared" si="82"/>
        <v>Sur les Sentiers</v>
      </c>
      <c r="D1116" s="3" t="str">
        <f t="shared" si="82"/>
        <v>La Chaux-de-Fonds</v>
      </c>
      <c r="E1116" s="206" t="str">
        <f t="shared" si="82"/>
        <v>-</v>
      </c>
      <c r="F1116" s="206" t="str">
        <f>[1]USb!A88</f>
        <v>0210-48</v>
      </c>
      <c r="G1116" s="246"/>
      <c r="H1116" s="3" t="str">
        <f>[1]USb!C88</f>
        <v>Place de parc intérieure simple</v>
      </c>
      <c r="I1116" s="5" t="str">
        <f>[1]USb!D88</f>
        <v>Sous-sol</v>
      </c>
      <c r="J1116" s="4">
        <f>[1]USb!E88</f>
        <v>35</v>
      </c>
      <c r="K1116" s="1" t="s">
        <v>0</v>
      </c>
      <c r="L1116" s="88"/>
      <c r="M1116" s="335" t="s">
        <v>0</v>
      </c>
      <c r="N1116" s="335" t="s">
        <v>0</v>
      </c>
      <c r="O1116" s="335" t="s">
        <v>0</v>
      </c>
      <c r="P1116" s="335" t="s">
        <v>0</v>
      </c>
      <c r="Q1116" s="335" t="s">
        <v>0</v>
      </c>
      <c r="R1116" s="90">
        <f>SUM(Tableau8[[#This Row],[Indicative
     /PPE]:[Autre]])</f>
        <v>0</v>
      </c>
      <c r="S1116" s="335" t="s">
        <v>0</v>
      </c>
      <c r="T1116" s="335" t="s">
        <v>0</v>
      </c>
      <c r="U1116" s="335" t="s">
        <v>0</v>
      </c>
      <c r="V1116" s="335" t="s">
        <v>0</v>
      </c>
      <c r="W1116" s="335" t="s">
        <v>0</v>
      </c>
      <c r="X1116" s="336">
        <f t="shared" si="81"/>
        <v>0</v>
      </c>
      <c r="Y1116" s="89">
        <f>[1]USb!H88</f>
        <v>0</v>
      </c>
      <c r="Z1116" s="89">
        <f>[1]USb!I88</f>
        <v>0</v>
      </c>
      <c r="AA1116" s="89">
        <f>[1]USb!J88</f>
        <v>0</v>
      </c>
      <c r="AB1116" s="91">
        <f>[1]USb!K88</f>
        <v>0</v>
      </c>
      <c r="AC1116" s="335" t="s">
        <v>0</v>
      </c>
      <c r="AD1116" s="335" t="s">
        <v>0</v>
      </c>
      <c r="AE1116" s="335" t="s">
        <v>0</v>
      </c>
      <c r="AF1116" s="7">
        <f t="shared" si="83"/>
        <v>0</v>
      </c>
      <c r="AG1116" s="92"/>
      <c r="AH1116" s="8">
        <f>[1]USb!M88</f>
        <v>31000</v>
      </c>
      <c r="AI1116" s="8">
        <v>0</v>
      </c>
      <c r="AJ1116" s="8">
        <v>0</v>
      </c>
      <c r="AK1116" s="8">
        <f>SUM(Tableau8[[#This Row],[Terrain
(a)]:[Construction
(b)]])</f>
        <v>0</v>
      </c>
      <c r="AL1116" s="95"/>
      <c r="AM1116" s="337" t="str">
        <f>[1]USb!N88</f>
        <v>-</v>
      </c>
      <c r="AN1116" s="5" t="str">
        <f>[1]USb!Q88</f>
        <v>A vendre</v>
      </c>
      <c r="AO1116" s="9">
        <f>[1]USb!R88</f>
        <v>43378</v>
      </c>
      <c r="AP1116" s="338" t="s">
        <v>0</v>
      </c>
      <c r="AQ1116" s="340" t="str">
        <f>[1]USb!S88</f>
        <v>EJ prévisionnelle: aujourd'hui  + 15 mois !</v>
      </c>
      <c r="AR1116" s="100"/>
      <c r="AS1116" s="101"/>
      <c r="AT1116" s="102"/>
      <c r="AU1116" s="103"/>
      <c r="AV1116" s="104"/>
      <c r="AW1116" s="105"/>
      <c r="AX1116" s="106"/>
      <c r="AY1116" s="106"/>
      <c r="AZ1116" s="106"/>
      <c r="BA1116" s="106"/>
      <c r="BB1116" s="103"/>
      <c r="BC1116" s="106"/>
      <c r="BD1116" s="106"/>
      <c r="BE1116" s="106"/>
      <c r="BF1116" s="106"/>
      <c r="BG1116" s="106"/>
      <c r="BH1116" s="106"/>
      <c r="BI1116" s="106"/>
    </row>
    <row r="1117" spans="1:61" ht="13.5" hidden="1" thickBot="1" x14ac:dyDescent="0.25">
      <c r="A1117" s="82"/>
      <c r="B1117" s="83"/>
      <c r="C1117" s="3" t="str">
        <f t="shared" si="82"/>
        <v>Sur les Sentiers</v>
      </c>
      <c r="D1117" s="3" t="str">
        <f t="shared" si="82"/>
        <v>La Chaux-de-Fonds</v>
      </c>
      <c r="E1117" s="206" t="str">
        <f t="shared" si="82"/>
        <v>-</v>
      </c>
      <c r="F1117" s="206" t="str">
        <f>[1]USb!A89</f>
        <v>0210-49</v>
      </c>
      <c r="G1117" s="246"/>
      <c r="H1117" s="3" t="str">
        <f>[1]USb!C89</f>
        <v>Place de parc intérieure simple</v>
      </c>
      <c r="I1117" s="5" t="str">
        <f>[1]USb!D89</f>
        <v>Sous-sol</v>
      </c>
      <c r="J1117" s="4">
        <f>[1]USb!E89</f>
        <v>36</v>
      </c>
      <c r="K1117" s="1" t="s">
        <v>0</v>
      </c>
      <c r="L1117" s="88"/>
      <c r="M1117" s="335" t="s">
        <v>0</v>
      </c>
      <c r="N1117" s="335" t="s">
        <v>0</v>
      </c>
      <c r="O1117" s="335" t="s">
        <v>0</v>
      </c>
      <c r="P1117" s="335" t="s">
        <v>0</v>
      </c>
      <c r="Q1117" s="335" t="s">
        <v>0</v>
      </c>
      <c r="R1117" s="90">
        <f>SUM(Tableau8[[#This Row],[Indicative
     /PPE]:[Autre]])</f>
        <v>0</v>
      </c>
      <c r="S1117" s="335" t="s">
        <v>0</v>
      </c>
      <c r="T1117" s="335" t="s">
        <v>0</v>
      </c>
      <c r="U1117" s="335" t="s">
        <v>0</v>
      </c>
      <c r="V1117" s="335" t="s">
        <v>0</v>
      </c>
      <c r="W1117" s="335" t="s">
        <v>0</v>
      </c>
      <c r="X1117" s="336">
        <f t="shared" si="81"/>
        <v>0</v>
      </c>
      <c r="Y1117" s="89">
        <f>[1]USb!H89</f>
        <v>0</v>
      </c>
      <c r="Z1117" s="89">
        <f>[1]USb!I89</f>
        <v>0</v>
      </c>
      <c r="AA1117" s="89">
        <f>[1]USb!J89</f>
        <v>0</v>
      </c>
      <c r="AB1117" s="91">
        <f>[1]USb!K89</f>
        <v>0</v>
      </c>
      <c r="AC1117" s="335" t="s">
        <v>0</v>
      </c>
      <c r="AD1117" s="335" t="s">
        <v>0</v>
      </c>
      <c r="AE1117" s="335" t="s">
        <v>0</v>
      </c>
      <c r="AF1117" s="7">
        <f t="shared" si="83"/>
        <v>0</v>
      </c>
      <c r="AG1117" s="92"/>
      <c r="AH1117" s="8">
        <f>[1]USb!M89</f>
        <v>31000</v>
      </c>
      <c r="AI1117" s="8">
        <v>0</v>
      </c>
      <c r="AJ1117" s="8">
        <v>0</v>
      </c>
      <c r="AK1117" s="8">
        <f>SUM(Tableau8[[#This Row],[Terrain
(a)]:[Construction
(b)]])</f>
        <v>0</v>
      </c>
      <c r="AL1117" s="95"/>
      <c r="AM1117" s="337" t="str">
        <f>[1]USb!N89</f>
        <v>-</v>
      </c>
      <c r="AN1117" s="5" t="str">
        <f>[1]USb!Q89</f>
        <v>A vendre</v>
      </c>
      <c r="AO1117" s="9">
        <f>[1]USb!R89</f>
        <v>43378</v>
      </c>
      <c r="AP1117" s="338" t="s">
        <v>0</v>
      </c>
      <c r="AQ1117" s="340" t="str">
        <f>[1]USb!S89</f>
        <v>EJ prévisionnelle: aujourd'hui  + 15 mois !</v>
      </c>
      <c r="AR1117" s="100"/>
      <c r="AS1117" s="101"/>
      <c r="AT1117" s="102"/>
      <c r="AU1117" s="103"/>
      <c r="AV1117" s="104"/>
      <c r="AW1117" s="105"/>
      <c r="AX1117" s="106"/>
      <c r="AY1117" s="106"/>
      <c r="AZ1117" s="106"/>
      <c r="BA1117" s="106"/>
      <c r="BB1117" s="103"/>
      <c r="BC1117" s="106"/>
      <c r="BD1117" s="106"/>
      <c r="BE1117" s="106"/>
      <c r="BF1117" s="106"/>
      <c r="BG1117" s="106"/>
      <c r="BH1117" s="106"/>
      <c r="BI1117" s="106"/>
    </row>
    <row r="1118" spans="1:61" ht="13.5" hidden="1" thickBot="1" x14ac:dyDescent="0.25">
      <c r="A1118" s="82"/>
      <c r="B1118" s="83"/>
      <c r="C1118" s="3" t="str">
        <f t="shared" si="82"/>
        <v>Sur les Sentiers</v>
      </c>
      <c r="D1118" s="3" t="str">
        <f t="shared" si="82"/>
        <v>La Chaux-de-Fonds</v>
      </c>
      <c r="E1118" s="206" t="str">
        <f t="shared" si="82"/>
        <v>-</v>
      </c>
      <c r="F1118" s="206" t="str">
        <f>[1]USb!A90</f>
        <v>0210-50</v>
      </c>
      <c r="G1118" s="246"/>
      <c r="H1118" s="3" t="str">
        <f>[1]USb!C90</f>
        <v>Place de parc intérieure simple</v>
      </c>
      <c r="I1118" s="5" t="str">
        <f>[1]USb!D90</f>
        <v>Sous-sol</v>
      </c>
      <c r="J1118" s="4">
        <f>[1]USb!E90</f>
        <v>37</v>
      </c>
      <c r="K1118" s="1" t="s">
        <v>0</v>
      </c>
      <c r="L1118" s="88"/>
      <c r="M1118" s="335" t="s">
        <v>0</v>
      </c>
      <c r="N1118" s="335" t="s">
        <v>0</v>
      </c>
      <c r="O1118" s="335" t="s">
        <v>0</v>
      </c>
      <c r="P1118" s="335" t="s">
        <v>0</v>
      </c>
      <c r="Q1118" s="335" t="s">
        <v>0</v>
      </c>
      <c r="R1118" s="90">
        <f>SUM(Tableau8[[#This Row],[Indicative
     /PPE]:[Autre]])</f>
        <v>0</v>
      </c>
      <c r="S1118" s="335" t="s">
        <v>0</v>
      </c>
      <c r="T1118" s="335" t="s">
        <v>0</v>
      </c>
      <c r="U1118" s="335" t="s">
        <v>0</v>
      </c>
      <c r="V1118" s="335" t="s">
        <v>0</v>
      </c>
      <c r="W1118" s="335" t="s">
        <v>0</v>
      </c>
      <c r="X1118" s="336">
        <f t="shared" si="81"/>
        <v>0</v>
      </c>
      <c r="Y1118" s="89">
        <f>[1]USb!H90</f>
        <v>0</v>
      </c>
      <c r="Z1118" s="89">
        <f>[1]USb!I90</f>
        <v>0</v>
      </c>
      <c r="AA1118" s="89">
        <f>[1]USb!J90</f>
        <v>0</v>
      </c>
      <c r="AB1118" s="91">
        <f>[1]USb!K90</f>
        <v>0</v>
      </c>
      <c r="AC1118" s="335" t="s">
        <v>0</v>
      </c>
      <c r="AD1118" s="335" t="s">
        <v>0</v>
      </c>
      <c r="AE1118" s="335" t="s">
        <v>0</v>
      </c>
      <c r="AF1118" s="7">
        <f t="shared" si="83"/>
        <v>0</v>
      </c>
      <c r="AG1118" s="92"/>
      <c r="AH1118" s="8">
        <f>[1]USb!M90</f>
        <v>31000</v>
      </c>
      <c r="AI1118" s="8">
        <v>0</v>
      </c>
      <c r="AJ1118" s="8">
        <v>0</v>
      </c>
      <c r="AK1118" s="8">
        <f>SUM(Tableau8[[#This Row],[Terrain
(a)]:[Construction
(b)]])</f>
        <v>0</v>
      </c>
      <c r="AL1118" s="95"/>
      <c r="AM1118" s="337" t="str">
        <f>[1]USb!N90</f>
        <v>-</v>
      </c>
      <c r="AN1118" s="5" t="str">
        <f>[1]USb!Q90</f>
        <v>A vendre</v>
      </c>
      <c r="AO1118" s="9">
        <f>[1]USb!R90</f>
        <v>43378</v>
      </c>
      <c r="AP1118" s="338" t="s">
        <v>0</v>
      </c>
      <c r="AQ1118" s="340" t="str">
        <f>[1]USb!S90</f>
        <v>EJ prévisionnelle: aujourd'hui  + 15 mois !</v>
      </c>
      <c r="AR1118" s="100"/>
      <c r="AS1118" s="101"/>
      <c r="AT1118" s="102"/>
      <c r="AU1118" s="103"/>
      <c r="AV1118" s="104"/>
      <c r="AW1118" s="105"/>
      <c r="AX1118" s="106"/>
      <c r="AY1118" s="106"/>
      <c r="AZ1118" s="106"/>
      <c r="BA1118" s="106"/>
      <c r="BB1118" s="103"/>
      <c r="BC1118" s="106"/>
      <c r="BD1118" s="106"/>
      <c r="BE1118" s="106"/>
      <c r="BF1118" s="106"/>
      <c r="BG1118" s="106"/>
      <c r="BH1118" s="106"/>
      <c r="BI1118" s="106"/>
    </row>
    <row r="1119" spans="1:61" ht="13.5" hidden="1" thickBot="1" x14ac:dyDescent="0.25">
      <c r="A1119" s="82"/>
      <c r="B1119" s="83"/>
      <c r="C1119" s="3" t="str">
        <f t="shared" ref="C1119:E1134" si="84">C1118</f>
        <v>Sur les Sentiers</v>
      </c>
      <c r="D1119" s="3" t="str">
        <f t="shared" si="84"/>
        <v>La Chaux-de-Fonds</v>
      </c>
      <c r="E1119" s="206" t="str">
        <f t="shared" si="84"/>
        <v>-</v>
      </c>
      <c r="F1119" s="206" t="str">
        <f>[1]USb!A91</f>
        <v>0210-51</v>
      </c>
      <c r="G1119" s="246"/>
      <c r="H1119" s="3" t="str">
        <f>[1]USb!C91</f>
        <v>Place de parc intérieure simple</v>
      </c>
      <c r="I1119" s="5" t="str">
        <f>[1]USb!D91</f>
        <v>Sous-sol</v>
      </c>
      <c r="J1119" s="4">
        <f>[1]USb!E91</f>
        <v>38</v>
      </c>
      <c r="K1119" s="1" t="s">
        <v>0</v>
      </c>
      <c r="L1119" s="88"/>
      <c r="M1119" s="335" t="s">
        <v>0</v>
      </c>
      <c r="N1119" s="335" t="s">
        <v>0</v>
      </c>
      <c r="O1119" s="335" t="s">
        <v>0</v>
      </c>
      <c r="P1119" s="335" t="s">
        <v>0</v>
      </c>
      <c r="Q1119" s="335" t="s">
        <v>0</v>
      </c>
      <c r="R1119" s="90">
        <f>SUM(Tableau8[[#This Row],[Indicative
     /PPE]:[Autre]])</f>
        <v>0</v>
      </c>
      <c r="S1119" s="335" t="s">
        <v>0</v>
      </c>
      <c r="T1119" s="335" t="s">
        <v>0</v>
      </c>
      <c r="U1119" s="335" t="s">
        <v>0</v>
      </c>
      <c r="V1119" s="335" t="s">
        <v>0</v>
      </c>
      <c r="W1119" s="335" t="s">
        <v>0</v>
      </c>
      <c r="X1119" s="336">
        <f t="shared" si="81"/>
        <v>0</v>
      </c>
      <c r="Y1119" s="89">
        <f>[1]USb!H91</f>
        <v>0</v>
      </c>
      <c r="Z1119" s="89">
        <f>[1]USb!I91</f>
        <v>0</v>
      </c>
      <c r="AA1119" s="89">
        <f>[1]USb!J91</f>
        <v>0</v>
      </c>
      <c r="AB1119" s="91">
        <f>[1]USb!K91</f>
        <v>0</v>
      </c>
      <c r="AC1119" s="335" t="s">
        <v>0</v>
      </c>
      <c r="AD1119" s="335" t="s">
        <v>0</v>
      </c>
      <c r="AE1119" s="335" t="s">
        <v>0</v>
      </c>
      <c r="AF1119" s="7">
        <f t="shared" si="83"/>
        <v>0</v>
      </c>
      <c r="AG1119" s="92"/>
      <c r="AH1119" s="8">
        <f>[1]USb!M91</f>
        <v>31000</v>
      </c>
      <c r="AI1119" s="8">
        <v>0</v>
      </c>
      <c r="AJ1119" s="8">
        <v>0</v>
      </c>
      <c r="AK1119" s="8">
        <f>SUM(Tableau8[[#This Row],[Terrain
(a)]:[Construction
(b)]])</f>
        <v>0</v>
      </c>
      <c r="AL1119" s="95"/>
      <c r="AM1119" s="337" t="str">
        <f>[1]USb!N91</f>
        <v>-</v>
      </c>
      <c r="AN1119" s="5" t="str">
        <f>[1]USb!Q91</f>
        <v>A vendre</v>
      </c>
      <c r="AO1119" s="9">
        <f>[1]USb!R91</f>
        <v>43378</v>
      </c>
      <c r="AP1119" s="338" t="s">
        <v>0</v>
      </c>
      <c r="AQ1119" s="340" t="str">
        <f>[1]USb!S91</f>
        <v>EJ prévisionnelle: aujourd'hui  + 15 mois !</v>
      </c>
      <c r="AR1119" s="100"/>
      <c r="AS1119" s="101"/>
      <c r="AT1119" s="102"/>
      <c r="AU1119" s="103"/>
      <c r="AV1119" s="104"/>
      <c r="AW1119" s="105"/>
      <c r="AX1119" s="106"/>
      <c r="AY1119" s="106"/>
      <c r="AZ1119" s="106"/>
      <c r="BA1119" s="106"/>
      <c r="BB1119" s="103"/>
      <c r="BC1119" s="106"/>
      <c r="BD1119" s="106"/>
      <c r="BE1119" s="106"/>
      <c r="BF1119" s="106"/>
      <c r="BG1119" s="106"/>
      <c r="BH1119" s="106"/>
      <c r="BI1119" s="106"/>
    </row>
    <row r="1120" spans="1:61" ht="13.5" hidden="1" thickBot="1" x14ac:dyDescent="0.25">
      <c r="A1120" s="82"/>
      <c r="B1120" s="83"/>
      <c r="C1120" s="3" t="str">
        <f t="shared" si="84"/>
        <v>Sur les Sentiers</v>
      </c>
      <c r="D1120" s="3" t="str">
        <f t="shared" si="84"/>
        <v>La Chaux-de-Fonds</v>
      </c>
      <c r="E1120" s="206" t="str">
        <f t="shared" si="84"/>
        <v>-</v>
      </c>
      <c r="F1120" s="206" t="str">
        <f>[1]USb!A92</f>
        <v>0210-52</v>
      </c>
      <c r="G1120" s="246"/>
      <c r="H1120" s="3" t="str">
        <f>[1]USb!C92</f>
        <v>Place de parc intérieure simple</v>
      </c>
      <c r="I1120" s="5" t="str">
        <f>[1]USb!D92</f>
        <v>Sous-sol</v>
      </c>
      <c r="J1120" s="4">
        <f>[1]USb!E92</f>
        <v>39</v>
      </c>
      <c r="K1120" s="1" t="s">
        <v>0</v>
      </c>
      <c r="L1120" s="88"/>
      <c r="M1120" s="335" t="s">
        <v>0</v>
      </c>
      <c r="N1120" s="335" t="s">
        <v>0</v>
      </c>
      <c r="O1120" s="335" t="s">
        <v>0</v>
      </c>
      <c r="P1120" s="335" t="s">
        <v>0</v>
      </c>
      <c r="Q1120" s="335" t="s">
        <v>0</v>
      </c>
      <c r="R1120" s="90">
        <f>SUM(Tableau8[[#This Row],[Indicative
     /PPE]:[Autre]])</f>
        <v>0</v>
      </c>
      <c r="S1120" s="335" t="s">
        <v>0</v>
      </c>
      <c r="T1120" s="335" t="s">
        <v>0</v>
      </c>
      <c r="U1120" s="335" t="s">
        <v>0</v>
      </c>
      <c r="V1120" s="335" t="s">
        <v>0</v>
      </c>
      <c r="W1120" s="335" t="s">
        <v>0</v>
      </c>
      <c r="X1120" s="336">
        <f t="shared" si="81"/>
        <v>0</v>
      </c>
      <c r="Y1120" s="89">
        <f>[1]USb!H92</f>
        <v>0</v>
      </c>
      <c r="Z1120" s="89">
        <f>[1]USb!I92</f>
        <v>0</v>
      </c>
      <c r="AA1120" s="89">
        <f>[1]USb!J92</f>
        <v>0</v>
      </c>
      <c r="AB1120" s="91">
        <f>[1]USb!K92</f>
        <v>0</v>
      </c>
      <c r="AC1120" s="335" t="s">
        <v>0</v>
      </c>
      <c r="AD1120" s="335" t="s">
        <v>0</v>
      </c>
      <c r="AE1120" s="335" t="s">
        <v>0</v>
      </c>
      <c r="AF1120" s="7">
        <f t="shared" si="83"/>
        <v>0</v>
      </c>
      <c r="AG1120" s="92"/>
      <c r="AH1120" s="8">
        <f>[1]USb!M92</f>
        <v>31000</v>
      </c>
      <c r="AI1120" s="8">
        <v>0</v>
      </c>
      <c r="AJ1120" s="8">
        <v>0</v>
      </c>
      <c r="AK1120" s="8">
        <f>SUM(Tableau8[[#This Row],[Terrain
(a)]:[Construction
(b)]])</f>
        <v>0</v>
      </c>
      <c r="AL1120" s="95"/>
      <c r="AM1120" s="337" t="str">
        <f>[1]USb!N92</f>
        <v>-</v>
      </c>
      <c r="AN1120" s="5" t="str">
        <f>[1]USb!Q92</f>
        <v>A vendre</v>
      </c>
      <c r="AO1120" s="9">
        <f>[1]USb!R92</f>
        <v>43378</v>
      </c>
      <c r="AP1120" s="338" t="s">
        <v>0</v>
      </c>
      <c r="AQ1120" s="340" t="str">
        <f>[1]USb!S92</f>
        <v>EJ prévisionnelle: aujourd'hui  + 15 mois !</v>
      </c>
      <c r="AR1120" s="100"/>
      <c r="AS1120" s="101"/>
      <c r="AT1120" s="102"/>
      <c r="AU1120" s="103"/>
      <c r="AV1120" s="104"/>
      <c r="AW1120" s="105"/>
      <c r="AX1120" s="106"/>
      <c r="AY1120" s="106"/>
      <c r="AZ1120" s="106"/>
      <c r="BA1120" s="106"/>
      <c r="BB1120" s="103"/>
      <c r="BC1120" s="106"/>
      <c r="BD1120" s="106"/>
      <c r="BE1120" s="106"/>
      <c r="BF1120" s="106"/>
      <c r="BG1120" s="106"/>
      <c r="BH1120" s="106"/>
      <c r="BI1120" s="106"/>
    </row>
    <row r="1121" spans="1:61" ht="13.5" hidden="1" thickBot="1" x14ac:dyDescent="0.25">
      <c r="A1121" s="82"/>
      <c r="B1121" s="83"/>
      <c r="C1121" s="3" t="str">
        <f t="shared" si="84"/>
        <v>Sur les Sentiers</v>
      </c>
      <c r="D1121" s="3" t="str">
        <f t="shared" si="84"/>
        <v>La Chaux-de-Fonds</v>
      </c>
      <c r="E1121" s="206" t="str">
        <f t="shared" si="84"/>
        <v>-</v>
      </c>
      <c r="F1121" s="206" t="str">
        <f>[1]USb!A93</f>
        <v>0210-53</v>
      </c>
      <c r="G1121" s="246"/>
      <c r="H1121" s="3" t="str">
        <f>[1]USb!C93</f>
        <v>Place de parc intérieure simple</v>
      </c>
      <c r="I1121" s="5" t="str">
        <f>[1]USb!D93</f>
        <v>Sous-sol</v>
      </c>
      <c r="J1121" s="4">
        <f>[1]USb!E93</f>
        <v>40</v>
      </c>
      <c r="K1121" s="1" t="s">
        <v>0</v>
      </c>
      <c r="L1121" s="88"/>
      <c r="M1121" s="335" t="s">
        <v>0</v>
      </c>
      <c r="N1121" s="335" t="s">
        <v>0</v>
      </c>
      <c r="O1121" s="335" t="s">
        <v>0</v>
      </c>
      <c r="P1121" s="335" t="s">
        <v>0</v>
      </c>
      <c r="Q1121" s="335" t="s">
        <v>0</v>
      </c>
      <c r="R1121" s="90">
        <f>SUM(Tableau8[[#This Row],[Indicative
     /PPE]:[Autre]])</f>
        <v>0</v>
      </c>
      <c r="S1121" s="335" t="s">
        <v>0</v>
      </c>
      <c r="T1121" s="335" t="s">
        <v>0</v>
      </c>
      <c r="U1121" s="335" t="s">
        <v>0</v>
      </c>
      <c r="V1121" s="335" t="s">
        <v>0</v>
      </c>
      <c r="W1121" s="335" t="s">
        <v>0</v>
      </c>
      <c r="X1121" s="336">
        <f t="shared" si="81"/>
        <v>0</v>
      </c>
      <c r="Y1121" s="89">
        <f>[1]USb!H93</f>
        <v>0</v>
      </c>
      <c r="Z1121" s="89">
        <f>[1]USb!I93</f>
        <v>0</v>
      </c>
      <c r="AA1121" s="89">
        <f>[1]USb!J93</f>
        <v>0</v>
      </c>
      <c r="AB1121" s="91">
        <f>[1]USb!K93</f>
        <v>0</v>
      </c>
      <c r="AC1121" s="335" t="s">
        <v>0</v>
      </c>
      <c r="AD1121" s="335" t="s">
        <v>0</v>
      </c>
      <c r="AE1121" s="335" t="s">
        <v>0</v>
      </c>
      <c r="AF1121" s="7">
        <f t="shared" si="83"/>
        <v>0</v>
      </c>
      <c r="AG1121" s="92"/>
      <c r="AH1121" s="8">
        <f>[1]USb!M93</f>
        <v>31000</v>
      </c>
      <c r="AI1121" s="8">
        <v>0</v>
      </c>
      <c r="AJ1121" s="8">
        <v>0</v>
      </c>
      <c r="AK1121" s="8">
        <f>SUM(Tableau8[[#This Row],[Terrain
(a)]:[Construction
(b)]])</f>
        <v>0</v>
      </c>
      <c r="AL1121" s="95"/>
      <c r="AM1121" s="337" t="str">
        <f>[1]USb!N93</f>
        <v>-</v>
      </c>
      <c r="AN1121" s="5" t="str">
        <f>[1]USb!Q93</f>
        <v>A vendre</v>
      </c>
      <c r="AO1121" s="9">
        <f>[1]USb!R93</f>
        <v>43378</v>
      </c>
      <c r="AP1121" s="338" t="s">
        <v>0</v>
      </c>
      <c r="AQ1121" s="340" t="str">
        <f>[1]USb!S93</f>
        <v>EJ prévisionnelle: aujourd'hui  + 15 mois !</v>
      </c>
      <c r="AR1121" s="100"/>
      <c r="AS1121" s="101"/>
      <c r="AT1121" s="102"/>
      <c r="AU1121" s="103"/>
      <c r="AV1121" s="104"/>
      <c r="AW1121" s="105"/>
      <c r="AX1121" s="106"/>
      <c r="AY1121" s="106"/>
      <c r="AZ1121" s="106"/>
      <c r="BA1121" s="106"/>
      <c r="BB1121" s="103"/>
      <c r="BC1121" s="106"/>
      <c r="BD1121" s="106"/>
      <c r="BE1121" s="106"/>
      <c r="BF1121" s="106"/>
      <c r="BG1121" s="106"/>
      <c r="BH1121" s="106"/>
      <c r="BI1121" s="106"/>
    </row>
    <row r="1122" spans="1:61" ht="13.5" hidden="1" thickBot="1" x14ac:dyDescent="0.25">
      <c r="A1122" s="82"/>
      <c r="B1122" s="83"/>
      <c r="C1122" s="3" t="str">
        <f t="shared" si="84"/>
        <v>Sur les Sentiers</v>
      </c>
      <c r="D1122" s="3" t="str">
        <f t="shared" si="84"/>
        <v>La Chaux-de-Fonds</v>
      </c>
      <c r="E1122" s="206" t="str">
        <f t="shared" si="84"/>
        <v>-</v>
      </c>
      <c r="F1122" s="206" t="str">
        <f>[1]USb!A94</f>
        <v>0210-54</v>
      </c>
      <c r="G1122" s="246"/>
      <c r="H1122" s="3" t="str">
        <f>[1]USb!C94</f>
        <v>Place de parc intérieure simple</v>
      </c>
      <c r="I1122" s="5" t="str">
        <f>[1]USb!D94</f>
        <v>Sous-sol</v>
      </c>
      <c r="J1122" s="4">
        <f>[1]USb!E94</f>
        <v>41</v>
      </c>
      <c r="K1122" s="1" t="s">
        <v>0</v>
      </c>
      <c r="L1122" s="88"/>
      <c r="M1122" s="335" t="s">
        <v>0</v>
      </c>
      <c r="N1122" s="335" t="s">
        <v>0</v>
      </c>
      <c r="O1122" s="335" t="s">
        <v>0</v>
      </c>
      <c r="P1122" s="335" t="s">
        <v>0</v>
      </c>
      <c r="Q1122" s="335" t="s">
        <v>0</v>
      </c>
      <c r="R1122" s="90">
        <f>SUM(Tableau8[[#This Row],[Indicative
     /PPE]:[Autre]])</f>
        <v>0</v>
      </c>
      <c r="S1122" s="335" t="s">
        <v>0</v>
      </c>
      <c r="T1122" s="335" t="s">
        <v>0</v>
      </c>
      <c r="U1122" s="335" t="s">
        <v>0</v>
      </c>
      <c r="V1122" s="335" t="s">
        <v>0</v>
      </c>
      <c r="W1122" s="335" t="s">
        <v>0</v>
      </c>
      <c r="X1122" s="336">
        <f t="shared" si="81"/>
        <v>0</v>
      </c>
      <c r="Y1122" s="89">
        <f>[1]USb!H94</f>
        <v>0</v>
      </c>
      <c r="Z1122" s="89">
        <f>[1]USb!I94</f>
        <v>0</v>
      </c>
      <c r="AA1122" s="89">
        <f>[1]USb!J94</f>
        <v>0</v>
      </c>
      <c r="AB1122" s="91">
        <f>[1]USb!K94</f>
        <v>0</v>
      </c>
      <c r="AC1122" s="335" t="s">
        <v>0</v>
      </c>
      <c r="AD1122" s="335" t="s">
        <v>0</v>
      </c>
      <c r="AE1122" s="335" t="s">
        <v>0</v>
      </c>
      <c r="AF1122" s="7">
        <f t="shared" si="83"/>
        <v>0</v>
      </c>
      <c r="AG1122" s="92"/>
      <c r="AH1122" s="8">
        <f>[1]USb!M94</f>
        <v>31000</v>
      </c>
      <c r="AI1122" s="8">
        <v>0</v>
      </c>
      <c r="AJ1122" s="8">
        <v>0</v>
      </c>
      <c r="AK1122" s="8">
        <f>SUM(Tableau8[[#This Row],[Terrain
(a)]:[Construction
(b)]])</f>
        <v>0</v>
      </c>
      <c r="AL1122" s="95"/>
      <c r="AM1122" s="337" t="str">
        <f>[1]USb!N94</f>
        <v>-</v>
      </c>
      <c r="AN1122" s="5" t="str">
        <f>[1]USb!Q94</f>
        <v>A vendre</v>
      </c>
      <c r="AO1122" s="9">
        <f>[1]USb!R94</f>
        <v>43378</v>
      </c>
      <c r="AP1122" s="338" t="s">
        <v>0</v>
      </c>
      <c r="AQ1122" s="340" t="str">
        <f>[1]USb!S94</f>
        <v>EJ prévisionnelle: aujourd'hui  + 15 mois !</v>
      </c>
      <c r="AR1122" s="100"/>
      <c r="AS1122" s="101"/>
      <c r="AT1122" s="102"/>
      <c r="AU1122" s="103"/>
      <c r="AV1122" s="104"/>
      <c r="AW1122" s="105"/>
      <c r="AX1122" s="106"/>
      <c r="AY1122" s="106"/>
      <c r="AZ1122" s="106"/>
      <c r="BA1122" s="106"/>
      <c r="BB1122" s="103"/>
      <c r="BC1122" s="106"/>
      <c r="BD1122" s="106"/>
      <c r="BE1122" s="106"/>
      <c r="BF1122" s="106"/>
      <c r="BG1122" s="106"/>
      <c r="BH1122" s="106"/>
      <c r="BI1122" s="106"/>
    </row>
    <row r="1123" spans="1:61" ht="13.5" hidden="1" thickBot="1" x14ac:dyDescent="0.25">
      <c r="A1123" s="82"/>
      <c r="B1123" s="83"/>
      <c r="C1123" s="3" t="str">
        <f t="shared" si="84"/>
        <v>Sur les Sentiers</v>
      </c>
      <c r="D1123" s="3" t="str">
        <f t="shared" si="84"/>
        <v>La Chaux-de-Fonds</v>
      </c>
      <c r="E1123" s="206" t="str">
        <f t="shared" si="84"/>
        <v>-</v>
      </c>
      <c r="F1123" s="206" t="str">
        <f>[1]USb!A95</f>
        <v>0210-55</v>
      </c>
      <c r="G1123" s="246"/>
      <c r="H1123" s="3" t="str">
        <f>[1]USb!C95</f>
        <v>Place de parc intérieure simple</v>
      </c>
      <c r="I1123" s="5" t="str">
        <f>[1]USb!D95</f>
        <v>Sous-sol</v>
      </c>
      <c r="J1123" s="4">
        <f>[1]USb!E95</f>
        <v>42</v>
      </c>
      <c r="K1123" s="1" t="s">
        <v>0</v>
      </c>
      <c r="L1123" s="88"/>
      <c r="M1123" s="335" t="s">
        <v>0</v>
      </c>
      <c r="N1123" s="335" t="s">
        <v>0</v>
      </c>
      <c r="O1123" s="335" t="s">
        <v>0</v>
      </c>
      <c r="P1123" s="335" t="s">
        <v>0</v>
      </c>
      <c r="Q1123" s="335" t="s">
        <v>0</v>
      </c>
      <c r="R1123" s="90">
        <f>SUM(Tableau8[[#This Row],[Indicative
     /PPE]:[Autre]])</f>
        <v>0</v>
      </c>
      <c r="S1123" s="335" t="s">
        <v>0</v>
      </c>
      <c r="T1123" s="335" t="s">
        <v>0</v>
      </c>
      <c r="U1123" s="335" t="s">
        <v>0</v>
      </c>
      <c r="V1123" s="335" t="s">
        <v>0</v>
      </c>
      <c r="W1123" s="335" t="s">
        <v>0</v>
      </c>
      <c r="X1123" s="336">
        <f t="shared" si="81"/>
        <v>0</v>
      </c>
      <c r="Y1123" s="89">
        <f>[1]USb!H95</f>
        <v>0</v>
      </c>
      <c r="Z1123" s="89">
        <f>[1]USb!I95</f>
        <v>0</v>
      </c>
      <c r="AA1123" s="89">
        <f>[1]USb!J95</f>
        <v>0</v>
      </c>
      <c r="AB1123" s="91">
        <f>[1]USb!K95</f>
        <v>0</v>
      </c>
      <c r="AC1123" s="335" t="s">
        <v>0</v>
      </c>
      <c r="AD1123" s="335" t="s">
        <v>0</v>
      </c>
      <c r="AE1123" s="335" t="s">
        <v>0</v>
      </c>
      <c r="AF1123" s="7">
        <f t="shared" si="83"/>
        <v>0</v>
      </c>
      <c r="AG1123" s="92"/>
      <c r="AH1123" s="8">
        <f>[1]USb!M95</f>
        <v>31000</v>
      </c>
      <c r="AI1123" s="8">
        <v>0</v>
      </c>
      <c r="AJ1123" s="8">
        <v>0</v>
      </c>
      <c r="AK1123" s="8">
        <f>SUM(Tableau8[[#This Row],[Terrain
(a)]:[Construction
(b)]])</f>
        <v>0</v>
      </c>
      <c r="AL1123" s="95"/>
      <c r="AM1123" s="337" t="str">
        <f>[1]USb!N95</f>
        <v>-</v>
      </c>
      <c r="AN1123" s="5" t="str">
        <f>[1]USb!Q95</f>
        <v>A vendre</v>
      </c>
      <c r="AO1123" s="9">
        <f>[1]USb!R95</f>
        <v>43378</v>
      </c>
      <c r="AP1123" s="338" t="s">
        <v>0</v>
      </c>
      <c r="AQ1123" s="340" t="str">
        <f>[1]USb!S95</f>
        <v>EJ prévisionnelle: aujourd'hui  + 15 mois !</v>
      </c>
      <c r="AR1123" s="100"/>
      <c r="AS1123" s="101"/>
      <c r="AT1123" s="102"/>
      <c r="AU1123" s="103"/>
      <c r="AV1123" s="104"/>
      <c r="AW1123" s="105"/>
      <c r="AX1123" s="106"/>
      <c r="AY1123" s="106"/>
      <c r="AZ1123" s="106"/>
      <c r="BA1123" s="106"/>
      <c r="BB1123" s="103"/>
      <c r="BC1123" s="106"/>
      <c r="BD1123" s="106"/>
      <c r="BE1123" s="106"/>
      <c r="BF1123" s="106"/>
      <c r="BG1123" s="106"/>
      <c r="BH1123" s="106"/>
      <c r="BI1123" s="106"/>
    </row>
    <row r="1124" spans="1:61" ht="13.5" hidden="1" thickBot="1" x14ac:dyDescent="0.25">
      <c r="A1124" s="82"/>
      <c r="B1124" s="83"/>
      <c r="C1124" s="3" t="str">
        <f t="shared" si="84"/>
        <v>Sur les Sentiers</v>
      </c>
      <c r="D1124" s="3" t="str">
        <f t="shared" si="84"/>
        <v>La Chaux-de-Fonds</v>
      </c>
      <c r="E1124" s="206" t="str">
        <f t="shared" si="84"/>
        <v>-</v>
      </c>
      <c r="F1124" s="206" t="str">
        <f>[1]USb!A96</f>
        <v>0210-56</v>
      </c>
      <c r="G1124" s="246"/>
      <c r="H1124" s="3" t="str">
        <f>[1]USb!C96</f>
        <v>Place de parc intérieure simple</v>
      </c>
      <c r="I1124" s="5" t="str">
        <f>[1]USb!D96</f>
        <v>Sous-sol</v>
      </c>
      <c r="J1124" s="4">
        <f>[1]USb!E96</f>
        <v>43</v>
      </c>
      <c r="K1124" s="1" t="s">
        <v>0</v>
      </c>
      <c r="L1124" s="88"/>
      <c r="M1124" s="335" t="s">
        <v>0</v>
      </c>
      <c r="N1124" s="335" t="s">
        <v>0</v>
      </c>
      <c r="O1124" s="335" t="s">
        <v>0</v>
      </c>
      <c r="P1124" s="335" t="s">
        <v>0</v>
      </c>
      <c r="Q1124" s="335" t="s">
        <v>0</v>
      </c>
      <c r="R1124" s="90">
        <f>SUM(Tableau8[[#This Row],[Indicative
     /PPE]:[Autre]])</f>
        <v>0</v>
      </c>
      <c r="S1124" s="335" t="s">
        <v>0</v>
      </c>
      <c r="T1124" s="335" t="s">
        <v>0</v>
      </c>
      <c r="U1124" s="335" t="s">
        <v>0</v>
      </c>
      <c r="V1124" s="335" t="s">
        <v>0</v>
      </c>
      <c r="W1124" s="335" t="s">
        <v>0</v>
      </c>
      <c r="X1124" s="336">
        <f t="shared" si="81"/>
        <v>0</v>
      </c>
      <c r="Y1124" s="89">
        <f>[1]USb!H96</f>
        <v>0</v>
      </c>
      <c r="Z1124" s="89">
        <f>[1]USb!I96</f>
        <v>0</v>
      </c>
      <c r="AA1124" s="89">
        <f>[1]USb!J96</f>
        <v>0</v>
      </c>
      <c r="AB1124" s="91">
        <f>[1]USb!K96</f>
        <v>0</v>
      </c>
      <c r="AC1124" s="335" t="s">
        <v>0</v>
      </c>
      <c r="AD1124" s="335" t="s">
        <v>0</v>
      </c>
      <c r="AE1124" s="335" t="s">
        <v>0</v>
      </c>
      <c r="AF1124" s="7">
        <f t="shared" si="83"/>
        <v>0</v>
      </c>
      <c r="AG1124" s="92"/>
      <c r="AH1124" s="8">
        <f>[1]USb!M96</f>
        <v>31000</v>
      </c>
      <c r="AI1124" s="8">
        <v>0</v>
      </c>
      <c r="AJ1124" s="8">
        <v>0</v>
      </c>
      <c r="AK1124" s="8">
        <f>SUM(Tableau8[[#This Row],[Terrain
(a)]:[Construction
(b)]])</f>
        <v>0</v>
      </c>
      <c r="AL1124" s="95"/>
      <c r="AM1124" s="337" t="str">
        <f>[1]USb!N96</f>
        <v>-</v>
      </c>
      <c r="AN1124" s="5" t="str">
        <f>[1]USb!Q96</f>
        <v>A vendre</v>
      </c>
      <c r="AO1124" s="9">
        <f>[1]USb!R96</f>
        <v>43378</v>
      </c>
      <c r="AP1124" s="338" t="s">
        <v>0</v>
      </c>
      <c r="AQ1124" s="340" t="str">
        <f>[1]USb!S96</f>
        <v>EJ prévisionnelle: aujourd'hui  + 15 mois !</v>
      </c>
      <c r="AR1124" s="100"/>
      <c r="AS1124" s="101"/>
      <c r="AT1124" s="102"/>
      <c r="AU1124" s="103"/>
      <c r="AV1124" s="104"/>
      <c r="AW1124" s="105"/>
      <c r="AX1124" s="106"/>
      <c r="AY1124" s="106"/>
      <c r="AZ1124" s="106"/>
      <c r="BA1124" s="106"/>
      <c r="BB1124" s="103"/>
      <c r="BC1124" s="106"/>
      <c r="BD1124" s="106"/>
      <c r="BE1124" s="106"/>
      <c r="BF1124" s="106"/>
      <c r="BG1124" s="106"/>
      <c r="BH1124" s="106"/>
      <c r="BI1124" s="106"/>
    </row>
    <row r="1125" spans="1:61" ht="13.5" hidden="1" thickBot="1" x14ac:dyDescent="0.25">
      <c r="A1125" s="82"/>
      <c r="B1125" s="83"/>
      <c r="C1125" s="3" t="str">
        <f t="shared" si="84"/>
        <v>Sur les Sentiers</v>
      </c>
      <c r="D1125" s="3" t="str">
        <f t="shared" si="84"/>
        <v>La Chaux-de-Fonds</v>
      </c>
      <c r="E1125" s="206" t="str">
        <f t="shared" si="84"/>
        <v>-</v>
      </c>
      <c r="F1125" s="206" t="str">
        <f>[1]USb!A97</f>
        <v>0210-57</v>
      </c>
      <c r="G1125" s="246"/>
      <c r="H1125" s="3" t="str">
        <f>[1]USb!C97</f>
        <v>Place de parc intérieure simple</v>
      </c>
      <c r="I1125" s="5" t="str">
        <f>[1]USb!D97</f>
        <v>Sous-sol</v>
      </c>
      <c r="J1125" s="4">
        <f>[1]USb!E97</f>
        <v>44</v>
      </c>
      <c r="K1125" s="1" t="s">
        <v>0</v>
      </c>
      <c r="L1125" s="88"/>
      <c r="M1125" s="335" t="s">
        <v>0</v>
      </c>
      <c r="N1125" s="335" t="s">
        <v>0</v>
      </c>
      <c r="O1125" s="335" t="s">
        <v>0</v>
      </c>
      <c r="P1125" s="335" t="s">
        <v>0</v>
      </c>
      <c r="Q1125" s="335" t="s">
        <v>0</v>
      </c>
      <c r="R1125" s="90">
        <f>SUM(Tableau8[[#This Row],[Indicative
     /PPE]:[Autre]])</f>
        <v>0</v>
      </c>
      <c r="S1125" s="335" t="s">
        <v>0</v>
      </c>
      <c r="T1125" s="335" t="s">
        <v>0</v>
      </c>
      <c r="U1125" s="335" t="s">
        <v>0</v>
      </c>
      <c r="V1125" s="335" t="s">
        <v>0</v>
      </c>
      <c r="W1125" s="335" t="s">
        <v>0</v>
      </c>
      <c r="X1125" s="336">
        <f t="shared" si="81"/>
        <v>0</v>
      </c>
      <c r="Y1125" s="89">
        <f>[1]USb!H97</f>
        <v>0</v>
      </c>
      <c r="Z1125" s="89">
        <f>[1]USb!I97</f>
        <v>0</v>
      </c>
      <c r="AA1125" s="89">
        <f>[1]USb!J97</f>
        <v>0</v>
      </c>
      <c r="AB1125" s="91">
        <f>[1]USb!K97</f>
        <v>0</v>
      </c>
      <c r="AC1125" s="335" t="s">
        <v>0</v>
      </c>
      <c r="AD1125" s="335" t="s">
        <v>0</v>
      </c>
      <c r="AE1125" s="335" t="s">
        <v>0</v>
      </c>
      <c r="AF1125" s="7">
        <f t="shared" si="83"/>
        <v>0</v>
      </c>
      <c r="AG1125" s="92"/>
      <c r="AH1125" s="8">
        <f>[1]USb!M97</f>
        <v>31000</v>
      </c>
      <c r="AI1125" s="8">
        <v>0</v>
      </c>
      <c r="AJ1125" s="8">
        <v>0</v>
      </c>
      <c r="AK1125" s="8">
        <f>SUM(Tableau8[[#This Row],[Terrain
(a)]:[Construction
(b)]])</f>
        <v>0</v>
      </c>
      <c r="AL1125" s="95"/>
      <c r="AM1125" s="337" t="str">
        <f>[1]USb!N97</f>
        <v>-</v>
      </c>
      <c r="AN1125" s="5" t="str">
        <f>[1]USb!Q97</f>
        <v>A vendre</v>
      </c>
      <c r="AO1125" s="9">
        <f>[1]USb!R97</f>
        <v>43378</v>
      </c>
      <c r="AP1125" s="338" t="s">
        <v>0</v>
      </c>
      <c r="AQ1125" s="340" t="str">
        <f>[1]USb!S97</f>
        <v>EJ prévisionnelle: aujourd'hui  + 15 mois !</v>
      </c>
      <c r="AR1125" s="100"/>
      <c r="AS1125" s="101"/>
      <c r="AT1125" s="102"/>
      <c r="AU1125" s="103"/>
      <c r="AV1125" s="104"/>
      <c r="AW1125" s="105"/>
      <c r="AX1125" s="106"/>
      <c r="AY1125" s="106"/>
      <c r="AZ1125" s="106"/>
      <c r="BA1125" s="106"/>
      <c r="BB1125" s="103"/>
      <c r="BC1125" s="106"/>
      <c r="BD1125" s="106"/>
      <c r="BE1125" s="106"/>
      <c r="BF1125" s="106"/>
      <c r="BG1125" s="106"/>
      <c r="BH1125" s="106"/>
      <c r="BI1125" s="106"/>
    </row>
    <row r="1126" spans="1:61" ht="13.5" hidden="1" thickBot="1" x14ac:dyDescent="0.25">
      <c r="A1126" s="82"/>
      <c r="B1126" s="83"/>
      <c r="C1126" s="3" t="str">
        <f t="shared" si="84"/>
        <v>Sur les Sentiers</v>
      </c>
      <c r="D1126" s="3" t="str">
        <f t="shared" si="84"/>
        <v>La Chaux-de-Fonds</v>
      </c>
      <c r="E1126" s="206" t="str">
        <f t="shared" si="84"/>
        <v>-</v>
      </c>
      <c r="F1126" s="206" t="str">
        <f>[1]USb!A98</f>
        <v>0210-58</v>
      </c>
      <c r="G1126" s="246"/>
      <c r="H1126" s="3" t="str">
        <f>[1]USb!C98</f>
        <v>Place de parc intérieure simple</v>
      </c>
      <c r="I1126" s="5" t="str">
        <f>[1]USb!D98</f>
        <v>Sous-sol</v>
      </c>
      <c r="J1126" s="4">
        <f>[1]USb!E98</f>
        <v>45</v>
      </c>
      <c r="K1126" s="1" t="s">
        <v>0</v>
      </c>
      <c r="L1126" s="88"/>
      <c r="M1126" s="335" t="s">
        <v>0</v>
      </c>
      <c r="N1126" s="335" t="s">
        <v>0</v>
      </c>
      <c r="O1126" s="335" t="s">
        <v>0</v>
      </c>
      <c r="P1126" s="335" t="s">
        <v>0</v>
      </c>
      <c r="Q1126" s="335" t="s">
        <v>0</v>
      </c>
      <c r="R1126" s="90">
        <f>SUM(Tableau8[[#This Row],[Indicative
     /PPE]:[Autre]])</f>
        <v>0</v>
      </c>
      <c r="S1126" s="335" t="s">
        <v>0</v>
      </c>
      <c r="T1126" s="335" t="s">
        <v>0</v>
      </c>
      <c r="U1126" s="335" t="s">
        <v>0</v>
      </c>
      <c r="V1126" s="335" t="s">
        <v>0</v>
      </c>
      <c r="W1126" s="335" t="s">
        <v>0</v>
      </c>
      <c r="X1126" s="336">
        <f t="shared" si="81"/>
        <v>0</v>
      </c>
      <c r="Y1126" s="89">
        <f>[1]USb!H98</f>
        <v>0</v>
      </c>
      <c r="Z1126" s="89">
        <f>[1]USb!I98</f>
        <v>0</v>
      </c>
      <c r="AA1126" s="89">
        <f>[1]USb!J98</f>
        <v>0</v>
      </c>
      <c r="AB1126" s="91">
        <f>[1]USb!K98</f>
        <v>0</v>
      </c>
      <c r="AC1126" s="335" t="s">
        <v>0</v>
      </c>
      <c r="AD1126" s="335" t="s">
        <v>0</v>
      </c>
      <c r="AE1126" s="335" t="s">
        <v>0</v>
      </c>
      <c r="AF1126" s="7">
        <f t="shared" si="83"/>
        <v>0</v>
      </c>
      <c r="AG1126" s="92"/>
      <c r="AH1126" s="8">
        <f>[1]USb!M98</f>
        <v>31000</v>
      </c>
      <c r="AI1126" s="8">
        <v>0</v>
      </c>
      <c r="AJ1126" s="8">
        <v>0</v>
      </c>
      <c r="AK1126" s="8">
        <f>SUM(Tableau8[[#This Row],[Terrain
(a)]:[Construction
(b)]])</f>
        <v>0</v>
      </c>
      <c r="AL1126" s="95"/>
      <c r="AM1126" s="337" t="str">
        <f>[1]USb!N98</f>
        <v>-</v>
      </c>
      <c r="AN1126" s="5" t="str">
        <f>[1]USb!Q98</f>
        <v>A vendre</v>
      </c>
      <c r="AO1126" s="9">
        <f>[1]USb!R98</f>
        <v>43378</v>
      </c>
      <c r="AP1126" s="338" t="s">
        <v>0</v>
      </c>
      <c r="AQ1126" s="340" t="str">
        <f>[1]USb!S98</f>
        <v>EJ prévisionnelle: aujourd'hui  + 15 mois !</v>
      </c>
      <c r="AR1126" s="100"/>
      <c r="AS1126" s="101"/>
      <c r="AT1126" s="102"/>
      <c r="AU1126" s="103"/>
      <c r="AV1126" s="104"/>
      <c r="AW1126" s="105"/>
      <c r="AX1126" s="106"/>
      <c r="AY1126" s="106"/>
      <c r="AZ1126" s="106"/>
      <c r="BA1126" s="106"/>
      <c r="BB1126" s="103"/>
      <c r="BC1126" s="106"/>
      <c r="BD1126" s="106"/>
      <c r="BE1126" s="106"/>
      <c r="BF1126" s="106"/>
      <c r="BG1126" s="106"/>
      <c r="BH1126" s="106"/>
      <c r="BI1126" s="106"/>
    </row>
    <row r="1127" spans="1:61" ht="13.5" hidden="1" thickBot="1" x14ac:dyDescent="0.25">
      <c r="A1127" s="82"/>
      <c r="B1127" s="83"/>
      <c r="C1127" s="3" t="str">
        <f t="shared" si="84"/>
        <v>Sur les Sentiers</v>
      </c>
      <c r="D1127" s="3" t="str">
        <f t="shared" si="84"/>
        <v>La Chaux-de-Fonds</v>
      </c>
      <c r="E1127" s="206" t="str">
        <f t="shared" si="84"/>
        <v>-</v>
      </c>
      <c r="F1127" s="206" t="str">
        <f>[1]USb!A99</f>
        <v>0210-59</v>
      </c>
      <c r="G1127" s="246"/>
      <c r="H1127" s="3" t="str">
        <f>[1]USb!C99</f>
        <v>Place de parc intérieure simple</v>
      </c>
      <c r="I1127" s="5" t="str">
        <f>[1]USb!D99</f>
        <v>Sous-sol</v>
      </c>
      <c r="J1127" s="4">
        <f>[1]USb!E99</f>
        <v>46</v>
      </c>
      <c r="K1127" s="1" t="s">
        <v>0</v>
      </c>
      <c r="L1127" s="88"/>
      <c r="M1127" s="335" t="s">
        <v>0</v>
      </c>
      <c r="N1127" s="335" t="s">
        <v>0</v>
      </c>
      <c r="O1127" s="335" t="s">
        <v>0</v>
      </c>
      <c r="P1127" s="335" t="s">
        <v>0</v>
      </c>
      <c r="Q1127" s="335" t="s">
        <v>0</v>
      </c>
      <c r="R1127" s="90">
        <f>SUM(Tableau8[[#This Row],[Indicative
     /PPE]:[Autre]])</f>
        <v>0</v>
      </c>
      <c r="S1127" s="335" t="s">
        <v>0</v>
      </c>
      <c r="T1127" s="335" t="s">
        <v>0</v>
      </c>
      <c r="U1127" s="335" t="s">
        <v>0</v>
      </c>
      <c r="V1127" s="335" t="s">
        <v>0</v>
      </c>
      <c r="W1127" s="335" t="s">
        <v>0</v>
      </c>
      <c r="X1127" s="336">
        <f t="shared" si="81"/>
        <v>0</v>
      </c>
      <c r="Y1127" s="89">
        <f>[1]USb!H99</f>
        <v>0</v>
      </c>
      <c r="Z1127" s="89">
        <f>[1]USb!I99</f>
        <v>0</v>
      </c>
      <c r="AA1127" s="89">
        <f>[1]USb!J99</f>
        <v>0</v>
      </c>
      <c r="AB1127" s="91">
        <f>[1]USb!K99</f>
        <v>0</v>
      </c>
      <c r="AC1127" s="335" t="s">
        <v>0</v>
      </c>
      <c r="AD1127" s="335" t="s">
        <v>0</v>
      </c>
      <c r="AE1127" s="335" t="s">
        <v>0</v>
      </c>
      <c r="AF1127" s="7">
        <f t="shared" si="83"/>
        <v>0</v>
      </c>
      <c r="AG1127" s="92"/>
      <c r="AH1127" s="8">
        <f>[1]USb!M99</f>
        <v>31000</v>
      </c>
      <c r="AI1127" s="8">
        <v>0</v>
      </c>
      <c r="AJ1127" s="8">
        <v>0</v>
      </c>
      <c r="AK1127" s="8">
        <f>SUM(Tableau8[[#This Row],[Terrain
(a)]:[Construction
(b)]])</f>
        <v>0</v>
      </c>
      <c r="AL1127" s="95"/>
      <c r="AM1127" s="337" t="str">
        <f>[1]USb!N99</f>
        <v>-</v>
      </c>
      <c r="AN1127" s="5" t="str">
        <f>[1]USb!Q99</f>
        <v>A vendre</v>
      </c>
      <c r="AO1127" s="9">
        <f>[1]USb!R99</f>
        <v>43378</v>
      </c>
      <c r="AP1127" s="338" t="s">
        <v>0</v>
      </c>
      <c r="AQ1127" s="340" t="str">
        <f>[1]USb!S99</f>
        <v>EJ prévisionnelle: aujourd'hui  + 15 mois !</v>
      </c>
      <c r="AR1127" s="100"/>
      <c r="AS1127" s="101"/>
      <c r="AT1127" s="102"/>
      <c r="AU1127" s="103"/>
      <c r="AV1127" s="104"/>
      <c r="AW1127" s="105"/>
      <c r="AX1127" s="106"/>
      <c r="AY1127" s="106"/>
      <c r="AZ1127" s="106"/>
      <c r="BA1127" s="106"/>
      <c r="BB1127" s="103"/>
      <c r="BC1127" s="106"/>
      <c r="BD1127" s="106"/>
      <c r="BE1127" s="106"/>
      <c r="BF1127" s="106"/>
      <c r="BG1127" s="106"/>
      <c r="BH1127" s="106"/>
      <c r="BI1127" s="106"/>
    </row>
    <row r="1128" spans="1:61" ht="13.5" hidden="1" thickBot="1" x14ac:dyDescent="0.25">
      <c r="A1128" s="82"/>
      <c r="B1128" s="83"/>
      <c r="C1128" s="3" t="str">
        <f t="shared" si="84"/>
        <v>Sur les Sentiers</v>
      </c>
      <c r="D1128" s="3" t="str">
        <f t="shared" si="84"/>
        <v>La Chaux-de-Fonds</v>
      </c>
      <c r="E1128" s="206" t="str">
        <f t="shared" si="84"/>
        <v>-</v>
      </c>
      <c r="F1128" s="206" t="str">
        <f>[1]USb!A100</f>
        <v>0210-60</v>
      </c>
      <c r="G1128" s="246"/>
      <c r="H1128" s="3" t="str">
        <f>[1]USb!C100</f>
        <v>Place de parc intérieure simple</v>
      </c>
      <c r="I1128" s="5" t="str">
        <f>[1]USb!D100</f>
        <v>Sous-sol</v>
      </c>
      <c r="J1128" s="4">
        <f>[1]USb!E100</f>
        <v>47</v>
      </c>
      <c r="K1128" s="1" t="s">
        <v>0</v>
      </c>
      <c r="L1128" s="88"/>
      <c r="M1128" s="335" t="s">
        <v>0</v>
      </c>
      <c r="N1128" s="335" t="s">
        <v>0</v>
      </c>
      <c r="O1128" s="335" t="s">
        <v>0</v>
      </c>
      <c r="P1128" s="335" t="s">
        <v>0</v>
      </c>
      <c r="Q1128" s="335" t="s">
        <v>0</v>
      </c>
      <c r="R1128" s="90">
        <f>SUM(Tableau8[[#This Row],[Indicative
     /PPE]:[Autre]])</f>
        <v>0</v>
      </c>
      <c r="S1128" s="335" t="s">
        <v>0</v>
      </c>
      <c r="T1128" s="335" t="s">
        <v>0</v>
      </c>
      <c r="U1128" s="335" t="s">
        <v>0</v>
      </c>
      <c r="V1128" s="335" t="s">
        <v>0</v>
      </c>
      <c r="W1128" s="335" t="s">
        <v>0</v>
      </c>
      <c r="X1128" s="336">
        <f t="shared" si="81"/>
        <v>0</v>
      </c>
      <c r="Y1128" s="89">
        <f>[1]USb!H100</f>
        <v>0</v>
      </c>
      <c r="Z1128" s="89">
        <f>[1]USb!I100</f>
        <v>0</v>
      </c>
      <c r="AA1128" s="89">
        <f>[1]USb!J100</f>
        <v>0</v>
      </c>
      <c r="AB1128" s="91">
        <f>[1]USb!K100</f>
        <v>0</v>
      </c>
      <c r="AC1128" s="335" t="s">
        <v>0</v>
      </c>
      <c r="AD1128" s="335" t="s">
        <v>0</v>
      </c>
      <c r="AE1128" s="335" t="s">
        <v>0</v>
      </c>
      <c r="AF1128" s="7">
        <f t="shared" si="83"/>
        <v>0</v>
      </c>
      <c r="AG1128" s="92"/>
      <c r="AH1128" s="8">
        <f>[1]USb!M100</f>
        <v>31000</v>
      </c>
      <c r="AI1128" s="8">
        <v>0</v>
      </c>
      <c r="AJ1128" s="8">
        <v>0</v>
      </c>
      <c r="AK1128" s="8">
        <f>SUM(Tableau8[[#This Row],[Terrain
(a)]:[Construction
(b)]])</f>
        <v>0</v>
      </c>
      <c r="AL1128" s="95"/>
      <c r="AM1128" s="337" t="str">
        <f>[1]USb!N100</f>
        <v>-</v>
      </c>
      <c r="AN1128" s="5" t="str">
        <f>[1]USb!Q100</f>
        <v>A vendre</v>
      </c>
      <c r="AO1128" s="9">
        <f>[1]USb!R100</f>
        <v>43378</v>
      </c>
      <c r="AP1128" s="338" t="s">
        <v>0</v>
      </c>
      <c r="AQ1128" s="340" t="str">
        <f>[1]USb!S100</f>
        <v>EJ prévisionnelle: aujourd'hui  + 15 mois !</v>
      </c>
      <c r="AR1128" s="100"/>
      <c r="AS1128" s="101"/>
      <c r="AT1128" s="102"/>
      <c r="AU1128" s="103"/>
      <c r="AV1128" s="104"/>
      <c r="AW1128" s="105"/>
      <c r="AX1128" s="106"/>
      <c r="AY1128" s="106"/>
      <c r="AZ1128" s="106"/>
      <c r="BA1128" s="106"/>
      <c r="BB1128" s="103"/>
      <c r="BC1128" s="106"/>
      <c r="BD1128" s="106"/>
      <c r="BE1128" s="106"/>
      <c r="BF1128" s="106"/>
      <c r="BG1128" s="106"/>
      <c r="BH1128" s="106"/>
      <c r="BI1128" s="106"/>
    </row>
    <row r="1129" spans="1:61" ht="13.5" hidden="1" thickBot="1" x14ac:dyDescent="0.25">
      <c r="A1129" s="82"/>
      <c r="B1129" s="83"/>
      <c r="C1129" s="3" t="str">
        <f t="shared" si="84"/>
        <v>Sur les Sentiers</v>
      </c>
      <c r="D1129" s="3" t="str">
        <f t="shared" si="84"/>
        <v>La Chaux-de-Fonds</v>
      </c>
      <c r="E1129" s="206" t="str">
        <f t="shared" si="84"/>
        <v>-</v>
      </c>
      <c r="F1129" s="206" t="str">
        <f>[1]USb!A101</f>
        <v>0210-61</v>
      </c>
      <c r="G1129" s="246"/>
      <c r="H1129" s="3" t="str">
        <f>[1]USb!C101</f>
        <v>Place de parc intérieure simple</v>
      </c>
      <c r="I1129" s="5" t="str">
        <f>[1]USb!D101</f>
        <v>Sous-sol</v>
      </c>
      <c r="J1129" s="4">
        <f>[1]USb!E101</f>
        <v>48</v>
      </c>
      <c r="K1129" s="1" t="s">
        <v>0</v>
      </c>
      <c r="L1129" s="88"/>
      <c r="M1129" s="335" t="s">
        <v>0</v>
      </c>
      <c r="N1129" s="335" t="s">
        <v>0</v>
      </c>
      <c r="O1129" s="335" t="s">
        <v>0</v>
      </c>
      <c r="P1129" s="335" t="s">
        <v>0</v>
      </c>
      <c r="Q1129" s="335" t="s">
        <v>0</v>
      </c>
      <c r="R1129" s="90">
        <f>SUM(Tableau8[[#This Row],[Indicative
     /PPE]:[Autre]])</f>
        <v>0</v>
      </c>
      <c r="S1129" s="335" t="s">
        <v>0</v>
      </c>
      <c r="T1129" s="335" t="s">
        <v>0</v>
      </c>
      <c r="U1129" s="335" t="s">
        <v>0</v>
      </c>
      <c r="V1129" s="335" t="s">
        <v>0</v>
      </c>
      <c r="W1129" s="335" t="s">
        <v>0</v>
      </c>
      <c r="X1129" s="336">
        <f t="shared" si="81"/>
        <v>0</v>
      </c>
      <c r="Y1129" s="89">
        <f>[1]USb!H101</f>
        <v>0</v>
      </c>
      <c r="Z1129" s="89">
        <f>[1]USb!I101</f>
        <v>0</v>
      </c>
      <c r="AA1129" s="89">
        <f>[1]USb!J101</f>
        <v>0</v>
      </c>
      <c r="AB1129" s="91">
        <f>[1]USb!K101</f>
        <v>0</v>
      </c>
      <c r="AC1129" s="335" t="s">
        <v>0</v>
      </c>
      <c r="AD1129" s="335" t="s">
        <v>0</v>
      </c>
      <c r="AE1129" s="335" t="s">
        <v>0</v>
      </c>
      <c r="AF1129" s="7">
        <f t="shared" si="83"/>
        <v>0</v>
      </c>
      <c r="AG1129" s="92"/>
      <c r="AH1129" s="8">
        <f>[1]USb!M101</f>
        <v>31000</v>
      </c>
      <c r="AI1129" s="8">
        <v>0</v>
      </c>
      <c r="AJ1129" s="8">
        <v>0</v>
      </c>
      <c r="AK1129" s="8">
        <f>SUM(Tableau8[[#This Row],[Terrain
(a)]:[Construction
(b)]])</f>
        <v>0</v>
      </c>
      <c r="AL1129" s="95"/>
      <c r="AM1129" s="337" t="str">
        <f>[1]USb!N101</f>
        <v>-</v>
      </c>
      <c r="AN1129" s="5" t="str">
        <f>[1]USb!Q101</f>
        <v>A vendre</v>
      </c>
      <c r="AO1129" s="9">
        <f>[1]USb!R101</f>
        <v>43378</v>
      </c>
      <c r="AP1129" s="338" t="s">
        <v>0</v>
      </c>
      <c r="AQ1129" s="340" t="str">
        <f>[1]USb!S101</f>
        <v>EJ prévisionnelle: aujourd'hui  + 15 mois !</v>
      </c>
      <c r="AR1129" s="100"/>
      <c r="AS1129" s="101"/>
      <c r="AT1129" s="102"/>
      <c r="AU1129" s="103"/>
      <c r="AV1129" s="104"/>
      <c r="AW1129" s="105"/>
      <c r="AX1129" s="106"/>
      <c r="AY1129" s="106"/>
      <c r="AZ1129" s="106"/>
      <c r="BA1129" s="106"/>
      <c r="BB1129" s="103"/>
      <c r="BC1129" s="106"/>
      <c r="BD1129" s="106"/>
      <c r="BE1129" s="106"/>
      <c r="BF1129" s="106"/>
      <c r="BG1129" s="106"/>
      <c r="BH1129" s="106"/>
      <c r="BI1129" s="106"/>
    </row>
    <row r="1130" spans="1:61" ht="13.5" hidden="1" thickBot="1" x14ac:dyDescent="0.25">
      <c r="A1130" s="82"/>
      <c r="B1130" s="83"/>
      <c r="C1130" s="3" t="str">
        <f t="shared" si="84"/>
        <v>Sur les Sentiers</v>
      </c>
      <c r="D1130" s="3" t="str">
        <f t="shared" si="84"/>
        <v>La Chaux-de-Fonds</v>
      </c>
      <c r="E1130" s="206" t="str">
        <f t="shared" si="84"/>
        <v>-</v>
      </c>
      <c r="F1130" s="206" t="str">
        <f>[1]USb!A102</f>
        <v>0210-62</v>
      </c>
      <c r="G1130" s="246"/>
      <c r="H1130" s="3" t="str">
        <f>[1]USb!C102</f>
        <v>Place de parc intérieure simple</v>
      </c>
      <c r="I1130" s="5" t="str">
        <f>[1]USb!D102</f>
        <v>Sous-sol</v>
      </c>
      <c r="J1130" s="4">
        <f>[1]USb!E102</f>
        <v>49</v>
      </c>
      <c r="K1130" s="1" t="s">
        <v>0</v>
      </c>
      <c r="L1130" s="88"/>
      <c r="M1130" s="335" t="s">
        <v>0</v>
      </c>
      <c r="N1130" s="335" t="s">
        <v>0</v>
      </c>
      <c r="O1130" s="335" t="s">
        <v>0</v>
      </c>
      <c r="P1130" s="335" t="s">
        <v>0</v>
      </c>
      <c r="Q1130" s="335" t="s">
        <v>0</v>
      </c>
      <c r="R1130" s="90">
        <f>SUM(Tableau8[[#This Row],[Indicative
     /PPE]:[Autre]])</f>
        <v>0</v>
      </c>
      <c r="S1130" s="335" t="s">
        <v>0</v>
      </c>
      <c r="T1130" s="335" t="s">
        <v>0</v>
      </c>
      <c r="U1130" s="335" t="s">
        <v>0</v>
      </c>
      <c r="V1130" s="335" t="s">
        <v>0</v>
      </c>
      <c r="W1130" s="335" t="s">
        <v>0</v>
      </c>
      <c r="X1130" s="336">
        <f t="shared" si="81"/>
        <v>0</v>
      </c>
      <c r="Y1130" s="89">
        <f>[1]USb!H102</f>
        <v>0</v>
      </c>
      <c r="Z1130" s="89">
        <f>[1]USb!I102</f>
        <v>0</v>
      </c>
      <c r="AA1130" s="89">
        <f>[1]USb!J102</f>
        <v>0</v>
      </c>
      <c r="AB1130" s="91">
        <f>[1]USb!K102</f>
        <v>0</v>
      </c>
      <c r="AC1130" s="335" t="s">
        <v>0</v>
      </c>
      <c r="AD1130" s="335" t="s">
        <v>0</v>
      </c>
      <c r="AE1130" s="335" t="s">
        <v>0</v>
      </c>
      <c r="AF1130" s="7">
        <f t="shared" si="83"/>
        <v>0</v>
      </c>
      <c r="AG1130" s="92"/>
      <c r="AH1130" s="8">
        <f>[1]USb!M102</f>
        <v>31000</v>
      </c>
      <c r="AI1130" s="8">
        <v>0</v>
      </c>
      <c r="AJ1130" s="8">
        <v>0</v>
      </c>
      <c r="AK1130" s="8">
        <f>SUM(Tableau8[[#This Row],[Terrain
(a)]:[Construction
(b)]])</f>
        <v>0</v>
      </c>
      <c r="AL1130" s="95"/>
      <c r="AM1130" s="337" t="str">
        <f>[1]USb!N102</f>
        <v>-</v>
      </c>
      <c r="AN1130" s="5" t="str">
        <f>[1]USb!Q102</f>
        <v>A vendre</v>
      </c>
      <c r="AO1130" s="9">
        <f>[1]USb!R102</f>
        <v>43378</v>
      </c>
      <c r="AP1130" s="338" t="s">
        <v>0</v>
      </c>
      <c r="AQ1130" s="340" t="str">
        <f>[1]USb!S102</f>
        <v>EJ prévisionnelle: aujourd'hui  + 15 mois !</v>
      </c>
      <c r="AR1130" s="100"/>
      <c r="AS1130" s="101"/>
      <c r="AT1130" s="102"/>
      <c r="AU1130" s="103"/>
      <c r="AV1130" s="104"/>
      <c r="AW1130" s="105"/>
      <c r="AX1130" s="106"/>
      <c r="AY1130" s="106"/>
      <c r="AZ1130" s="106"/>
      <c r="BA1130" s="106"/>
      <c r="BB1130" s="103"/>
      <c r="BC1130" s="106"/>
      <c r="BD1130" s="106"/>
      <c r="BE1130" s="106"/>
      <c r="BF1130" s="106"/>
      <c r="BG1130" s="106"/>
      <c r="BH1130" s="106"/>
      <c r="BI1130" s="106"/>
    </row>
    <row r="1131" spans="1:61" ht="13.5" hidden="1" thickBot="1" x14ac:dyDescent="0.25">
      <c r="A1131" s="82"/>
      <c r="B1131" s="83"/>
      <c r="C1131" s="3" t="str">
        <f t="shared" si="84"/>
        <v>Sur les Sentiers</v>
      </c>
      <c r="D1131" s="3" t="str">
        <f t="shared" si="84"/>
        <v>La Chaux-de-Fonds</v>
      </c>
      <c r="E1131" s="206" t="str">
        <f t="shared" si="84"/>
        <v>-</v>
      </c>
      <c r="F1131" s="206" t="str">
        <f>[1]USb!A103</f>
        <v>0210-63</v>
      </c>
      <c r="G1131" s="246"/>
      <c r="H1131" s="3" t="str">
        <f>[1]USb!C103</f>
        <v>Place de parc intérieure simple</v>
      </c>
      <c r="I1131" s="5" t="str">
        <f>[1]USb!D103</f>
        <v>Sous-sol</v>
      </c>
      <c r="J1131" s="4">
        <f>[1]USb!E103</f>
        <v>50</v>
      </c>
      <c r="K1131" s="1" t="s">
        <v>0</v>
      </c>
      <c r="L1131" s="88"/>
      <c r="M1131" s="335" t="s">
        <v>0</v>
      </c>
      <c r="N1131" s="335" t="s">
        <v>0</v>
      </c>
      <c r="O1131" s="335" t="s">
        <v>0</v>
      </c>
      <c r="P1131" s="335" t="s">
        <v>0</v>
      </c>
      <c r="Q1131" s="335" t="s">
        <v>0</v>
      </c>
      <c r="R1131" s="90">
        <f>SUM(Tableau8[[#This Row],[Indicative
     /PPE]:[Autre]])</f>
        <v>0</v>
      </c>
      <c r="S1131" s="335" t="s">
        <v>0</v>
      </c>
      <c r="T1131" s="335" t="s">
        <v>0</v>
      </c>
      <c r="U1131" s="335" t="s">
        <v>0</v>
      </c>
      <c r="V1131" s="335" t="s">
        <v>0</v>
      </c>
      <c r="W1131" s="335" t="s">
        <v>0</v>
      </c>
      <c r="X1131" s="336">
        <f t="shared" si="81"/>
        <v>0</v>
      </c>
      <c r="Y1131" s="89">
        <f>[1]USb!H103</f>
        <v>0</v>
      </c>
      <c r="Z1131" s="89">
        <f>[1]USb!I103</f>
        <v>0</v>
      </c>
      <c r="AA1131" s="89">
        <f>[1]USb!J103</f>
        <v>0</v>
      </c>
      <c r="AB1131" s="91">
        <f>[1]USb!K103</f>
        <v>0</v>
      </c>
      <c r="AC1131" s="335" t="s">
        <v>0</v>
      </c>
      <c r="AD1131" s="335" t="s">
        <v>0</v>
      </c>
      <c r="AE1131" s="335" t="s">
        <v>0</v>
      </c>
      <c r="AF1131" s="7">
        <f t="shared" si="83"/>
        <v>0</v>
      </c>
      <c r="AG1131" s="92"/>
      <c r="AH1131" s="8">
        <f>[1]USb!M103</f>
        <v>31000</v>
      </c>
      <c r="AI1131" s="8">
        <v>0</v>
      </c>
      <c r="AJ1131" s="8">
        <v>0</v>
      </c>
      <c r="AK1131" s="8">
        <f>SUM(Tableau8[[#This Row],[Terrain
(a)]:[Construction
(b)]])</f>
        <v>0</v>
      </c>
      <c r="AL1131" s="95"/>
      <c r="AM1131" s="337" t="str">
        <f>[1]USb!N103</f>
        <v>-</v>
      </c>
      <c r="AN1131" s="5" t="str">
        <f>[1]USb!Q103</f>
        <v>A vendre</v>
      </c>
      <c r="AO1131" s="9">
        <f>[1]USb!R103</f>
        <v>43378</v>
      </c>
      <c r="AP1131" s="338" t="s">
        <v>0</v>
      </c>
      <c r="AQ1131" s="340" t="str">
        <f>[1]USb!S103</f>
        <v>EJ prévisionnelle: aujourd'hui  + 15 mois !</v>
      </c>
      <c r="AR1131" s="100"/>
      <c r="AS1131" s="101"/>
      <c r="AT1131" s="102"/>
      <c r="AU1131" s="103"/>
      <c r="AV1131" s="104"/>
      <c r="AW1131" s="105"/>
      <c r="AX1131" s="106"/>
      <c r="AY1131" s="106"/>
      <c r="AZ1131" s="106"/>
      <c r="BA1131" s="106"/>
      <c r="BB1131" s="103"/>
      <c r="BC1131" s="106"/>
      <c r="BD1131" s="106"/>
      <c r="BE1131" s="106"/>
      <c r="BF1131" s="106"/>
      <c r="BG1131" s="106"/>
      <c r="BH1131" s="106"/>
      <c r="BI1131" s="106"/>
    </row>
    <row r="1132" spans="1:61" ht="13.5" hidden="1" thickBot="1" x14ac:dyDescent="0.25">
      <c r="A1132" s="82"/>
      <c r="B1132" s="83"/>
      <c r="C1132" s="3" t="str">
        <f t="shared" si="84"/>
        <v>Sur les Sentiers</v>
      </c>
      <c r="D1132" s="3" t="str">
        <f t="shared" si="84"/>
        <v>La Chaux-de-Fonds</v>
      </c>
      <c r="E1132" s="206" t="str">
        <f t="shared" si="84"/>
        <v>-</v>
      </c>
      <c r="F1132" s="206" t="str">
        <f>[1]USb!A104</f>
        <v>0210-64</v>
      </c>
      <c r="G1132" s="246"/>
      <c r="H1132" s="3" t="str">
        <f>[1]USb!C104</f>
        <v>Place de parc intérieure simple</v>
      </c>
      <c r="I1132" s="5" t="str">
        <f>[1]USb!D104</f>
        <v>Sous-sol</v>
      </c>
      <c r="J1132" s="4">
        <f>[1]USb!E104</f>
        <v>51</v>
      </c>
      <c r="K1132" s="1" t="s">
        <v>0</v>
      </c>
      <c r="L1132" s="88"/>
      <c r="M1132" s="335" t="s">
        <v>0</v>
      </c>
      <c r="N1132" s="335" t="s">
        <v>0</v>
      </c>
      <c r="O1132" s="335" t="s">
        <v>0</v>
      </c>
      <c r="P1132" s="335" t="s">
        <v>0</v>
      </c>
      <c r="Q1132" s="335" t="s">
        <v>0</v>
      </c>
      <c r="R1132" s="90">
        <f>SUM(Tableau8[[#This Row],[Indicative
     /PPE]:[Autre]])</f>
        <v>0</v>
      </c>
      <c r="S1132" s="335" t="s">
        <v>0</v>
      </c>
      <c r="T1132" s="335" t="s">
        <v>0</v>
      </c>
      <c r="U1132" s="335" t="s">
        <v>0</v>
      </c>
      <c r="V1132" s="335" t="s">
        <v>0</v>
      </c>
      <c r="W1132" s="335" t="s">
        <v>0</v>
      </c>
      <c r="X1132" s="336">
        <f t="shared" si="81"/>
        <v>0</v>
      </c>
      <c r="Y1132" s="89">
        <f>[1]USb!H104</f>
        <v>0</v>
      </c>
      <c r="Z1132" s="89">
        <f>[1]USb!I104</f>
        <v>0</v>
      </c>
      <c r="AA1132" s="89">
        <f>[1]USb!J104</f>
        <v>0</v>
      </c>
      <c r="AB1132" s="91">
        <f>[1]USb!K104</f>
        <v>0</v>
      </c>
      <c r="AC1132" s="335" t="s">
        <v>0</v>
      </c>
      <c r="AD1132" s="335" t="s">
        <v>0</v>
      </c>
      <c r="AE1132" s="335" t="s">
        <v>0</v>
      </c>
      <c r="AF1132" s="7">
        <f t="shared" si="83"/>
        <v>0</v>
      </c>
      <c r="AG1132" s="92"/>
      <c r="AH1132" s="8">
        <f>[1]USb!M104</f>
        <v>31000</v>
      </c>
      <c r="AI1132" s="8">
        <v>0</v>
      </c>
      <c r="AJ1132" s="8">
        <v>0</v>
      </c>
      <c r="AK1132" s="8">
        <f>SUM(Tableau8[[#This Row],[Terrain
(a)]:[Construction
(b)]])</f>
        <v>0</v>
      </c>
      <c r="AL1132" s="95"/>
      <c r="AM1132" s="337" t="str">
        <f>[1]USb!N104</f>
        <v>-</v>
      </c>
      <c r="AN1132" s="5" t="str">
        <f>[1]USb!Q104</f>
        <v>A vendre</v>
      </c>
      <c r="AO1132" s="9">
        <f>[1]USb!R104</f>
        <v>43378</v>
      </c>
      <c r="AP1132" s="338" t="s">
        <v>0</v>
      </c>
      <c r="AQ1132" s="340" t="str">
        <f>[1]USb!S104</f>
        <v>EJ prévisionnelle: aujourd'hui  + 15 mois !</v>
      </c>
      <c r="AR1132" s="100"/>
      <c r="AS1132" s="101"/>
      <c r="AT1132" s="102"/>
      <c r="AU1132" s="103"/>
      <c r="AV1132" s="104"/>
      <c r="AW1132" s="105"/>
      <c r="AX1132" s="106"/>
      <c r="AY1132" s="106"/>
      <c r="AZ1132" s="106"/>
      <c r="BA1132" s="106"/>
      <c r="BB1132" s="103"/>
      <c r="BC1132" s="106"/>
      <c r="BD1132" s="106"/>
      <c r="BE1132" s="106"/>
      <c r="BF1132" s="106"/>
      <c r="BG1132" s="106"/>
      <c r="BH1132" s="106"/>
      <c r="BI1132" s="106"/>
    </row>
    <row r="1133" spans="1:61" ht="13.5" hidden="1" thickBot="1" x14ac:dyDescent="0.25">
      <c r="A1133" s="82"/>
      <c r="B1133" s="83"/>
      <c r="C1133" s="3" t="str">
        <f t="shared" si="84"/>
        <v>Sur les Sentiers</v>
      </c>
      <c r="D1133" s="3" t="str">
        <f t="shared" si="84"/>
        <v>La Chaux-de-Fonds</v>
      </c>
      <c r="E1133" s="206" t="str">
        <f t="shared" si="84"/>
        <v>-</v>
      </c>
      <c r="F1133" s="206" t="str">
        <f>[1]USb!A105</f>
        <v>0210-65</v>
      </c>
      <c r="G1133" s="246"/>
      <c r="H1133" s="3" t="str">
        <f>[1]USb!C105</f>
        <v>Place de parc intérieure simple</v>
      </c>
      <c r="I1133" s="5" t="str">
        <f>[1]USb!D105</f>
        <v>Sous-sol</v>
      </c>
      <c r="J1133" s="4">
        <f>[1]USb!E105</f>
        <v>52</v>
      </c>
      <c r="K1133" s="1" t="s">
        <v>0</v>
      </c>
      <c r="L1133" s="88"/>
      <c r="M1133" s="335" t="s">
        <v>0</v>
      </c>
      <c r="N1133" s="335" t="s">
        <v>0</v>
      </c>
      <c r="O1133" s="335" t="s">
        <v>0</v>
      </c>
      <c r="P1133" s="335" t="s">
        <v>0</v>
      </c>
      <c r="Q1133" s="335" t="s">
        <v>0</v>
      </c>
      <c r="R1133" s="90">
        <f>SUM(Tableau8[[#This Row],[Indicative
     /PPE]:[Autre]])</f>
        <v>0</v>
      </c>
      <c r="S1133" s="335" t="s">
        <v>0</v>
      </c>
      <c r="T1133" s="335" t="s">
        <v>0</v>
      </c>
      <c r="U1133" s="335" t="s">
        <v>0</v>
      </c>
      <c r="V1133" s="335" t="s">
        <v>0</v>
      </c>
      <c r="W1133" s="335" t="s">
        <v>0</v>
      </c>
      <c r="X1133" s="336">
        <f t="shared" si="81"/>
        <v>0</v>
      </c>
      <c r="Y1133" s="89">
        <f>[1]USb!H105</f>
        <v>0</v>
      </c>
      <c r="Z1133" s="89">
        <f>[1]USb!I105</f>
        <v>0</v>
      </c>
      <c r="AA1133" s="89">
        <f>[1]USb!J105</f>
        <v>0</v>
      </c>
      <c r="AB1133" s="91">
        <f>[1]USb!K105</f>
        <v>0</v>
      </c>
      <c r="AC1133" s="335" t="s">
        <v>0</v>
      </c>
      <c r="AD1133" s="335" t="s">
        <v>0</v>
      </c>
      <c r="AE1133" s="335" t="s">
        <v>0</v>
      </c>
      <c r="AF1133" s="7">
        <f t="shared" si="83"/>
        <v>0</v>
      </c>
      <c r="AG1133" s="92"/>
      <c r="AH1133" s="8">
        <f>[1]USb!M105</f>
        <v>31000</v>
      </c>
      <c r="AI1133" s="8">
        <v>0</v>
      </c>
      <c r="AJ1133" s="8">
        <v>0</v>
      </c>
      <c r="AK1133" s="8">
        <f>SUM(Tableau8[[#This Row],[Terrain
(a)]:[Construction
(b)]])</f>
        <v>0</v>
      </c>
      <c r="AL1133" s="95"/>
      <c r="AM1133" s="337" t="str">
        <f>[1]USb!N105</f>
        <v>-</v>
      </c>
      <c r="AN1133" s="5" t="str">
        <f>[1]USb!Q105</f>
        <v>A vendre</v>
      </c>
      <c r="AO1133" s="9">
        <f>[1]USb!R105</f>
        <v>43378</v>
      </c>
      <c r="AP1133" s="338" t="s">
        <v>0</v>
      </c>
      <c r="AQ1133" s="340" t="str">
        <f>[1]USb!S105</f>
        <v>EJ prévisionnelle: aujourd'hui  + 15 mois !</v>
      </c>
      <c r="AR1133" s="100"/>
      <c r="AS1133" s="101"/>
      <c r="AT1133" s="102"/>
      <c r="AU1133" s="103"/>
      <c r="AV1133" s="104"/>
      <c r="AW1133" s="105"/>
      <c r="AX1133" s="106"/>
      <c r="AY1133" s="106"/>
      <c r="AZ1133" s="106"/>
      <c r="BA1133" s="106"/>
      <c r="BB1133" s="103"/>
      <c r="BC1133" s="106"/>
      <c r="BD1133" s="106"/>
      <c r="BE1133" s="106"/>
      <c r="BF1133" s="106"/>
      <c r="BG1133" s="106"/>
      <c r="BH1133" s="106"/>
      <c r="BI1133" s="106"/>
    </row>
    <row r="1134" spans="1:61" ht="13.5" hidden="1" thickBot="1" x14ac:dyDescent="0.25">
      <c r="A1134" s="82"/>
      <c r="B1134" s="83"/>
      <c r="C1134" s="3" t="str">
        <f t="shared" si="84"/>
        <v>Sur les Sentiers</v>
      </c>
      <c r="D1134" s="3" t="str">
        <f t="shared" si="84"/>
        <v>La Chaux-de-Fonds</v>
      </c>
      <c r="E1134" s="206" t="str">
        <f t="shared" si="84"/>
        <v>-</v>
      </c>
      <c r="F1134" s="206" t="str">
        <f>[1]USb!A106</f>
        <v>0210-66</v>
      </c>
      <c r="G1134" s="246"/>
      <c r="H1134" s="3" t="str">
        <f>[1]USb!C106</f>
        <v>Place de parc intérieure simple</v>
      </c>
      <c r="I1134" s="5" t="str">
        <f>[1]USb!D106</f>
        <v>Sous-sol</v>
      </c>
      <c r="J1134" s="4">
        <f>[1]USb!E106</f>
        <v>53</v>
      </c>
      <c r="K1134" s="1" t="s">
        <v>0</v>
      </c>
      <c r="L1134" s="88"/>
      <c r="M1134" s="335" t="s">
        <v>0</v>
      </c>
      <c r="N1134" s="335" t="s">
        <v>0</v>
      </c>
      <c r="O1134" s="335" t="s">
        <v>0</v>
      </c>
      <c r="P1134" s="335" t="s">
        <v>0</v>
      </c>
      <c r="Q1134" s="335" t="s">
        <v>0</v>
      </c>
      <c r="R1134" s="90">
        <f>SUM(Tableau8[[#This Row],[Indicative
     /PPE]:[Autre]])</f>
        <v>0</v>
      </c>
      <c r="S1134" s="335" t="s">
        <v>0</v>
      </c>
      <c r="T1134" s="335" t="s">
        <v>0</v>
      </c>
      <c r="U1134" s="335" t="s">
        <v>0</v>
      </c>
      <c r="V1134" s="335" t="s">
        <v>0</v>
      </c>
      <c r="W1134" s="335" t="s">
        <v>0</v>
      </c>
      <c r="X1134" s="336">
        <f t="shared" si="81"/>
        <v>0</v>
      </c>
      <c r="Y1134" s="89">
        <f>[1]USb!H106</f>
        <v>0</v>
      </c>
      <c r="Z1134" s="89">
        <f>[1]USb!I106</f>
        <v>0</v>
      </c>
      <c r="AA1134" s="89">
        <f>[1]USb!J106</f>
        <v>0</v>
      </c>
      <c r="AB1134" s="91">
        <f>[1]USb!K106</f>
        <v>0</v>
      </c>
      <c r="AC1134" s="335" t="s">
        <v>0</v>
      </c>
      <c r="AD1134" s="335" t="s">
        <v>0</v>
      </c>
      <c r="AE1134" s="335" t="s">
        <v>0</v>
      </c>
      <c r="AF1134" s="7">
        <f t="shared" si="83"/>
        <v>0</v>
      </c>
      <c r="AG1134" s="92"/>
      <c r="AH1134" s="8">
        <f>[1]USb!M106</f>
        <v>31000</v>
      </c>
      <c r="AI1134" s="8">
        <v>0</v>
      </c>
      <c r="AJ1134" s="8">
        <v>0</v>
      </c>
      <c r="AK1134" s="8">
        <f>SUM(Tableau8[[#This Row],[Terrain
(a)]:[Construction
(b)]])</f>
        <v>0</v>
      </c>
      <c r="AL1134" s="95"/>
      <c r="AM1134" s="337" t="str">
        <f>[1]USb!N106</f>
        <v>-</v>
      </c>
      <c r="AN1134" s="5" t="str">
        <f>[1]USb!Q106</f>
        <v>A vendre</v>
      </c>
      <c r="AO1134" s="9">
        <f>[1]USb!R106</f>
        <v>43378</v>
      </c>
      <c r="AP1134" s="338" t="s">
        <v>0</v>
      </c>
      <c r="AQ1134" s="340" t="str">
        <f>[1]USb!S106</f>
        <v>EJ prévisionnelle: aujourd'hui  + 15 mois !</v>
      </c>
      <c r="AR1134" s="100"/>
      <c r="AS1134" s="101"/>
      <c r="AT1134" s="102"/>
      <c r="AU1134" s="103"/>
      <c r="AV1134" s="104"/>
      <c r="AW1134" s="105"/>
      <c r="AX1134" s="106"/>
      <c r="AY1134" s="106"/>
      <c r="AZ1134" s="106"/>
      <c r="BA1134" s="106"/>
      <c r="BB1134" s="103"/>
      <c r="BC1134" s="106"/>
      <c r="BD1134" s="106"/>
      <c r="BE1134" s="106"/>
      <c r="BF1134" s="106"/>
      <c r="BG1134" s="106"/>
      <c r="BH1134" s="106"/>
      <c r="BI1134" s="106"/>
    </row>
    <row r="1135" spans="1:61" ht="13.5" hidden="1" thickBot="1" x14ac:dyDescent="0.25">
      <c r="A1135" s="82"/>
      <c r="B1135" s="83"/>
      <c r="C1135" s="3" t="str">
        <f t="shared" ref="C1135:E1150" si="85">C1134</f>
        <v>Sur les Sentiers</v>
      </c>
      <c r="D1135" s="3" t="str">
        <f t="shared" si="85"/>
        <v>La Chaux-de-Fonds</v>
      </c>
      <c r="E1135" s="206" t="str">
        <f t="shared" si="85"/>
        <v>-</v>
      </c>
      <c r="F1135" s="206" t="str">
        <f>[1]USb!A107</f>
        <v>0210-67</v>
      </c>
      <c r="G1135" s="246"/>
      <c r="H1135" s="3" t="str">
        <f>[1]USb!C107</f>
        <v>Place de parc intérieure simple</v>
      </c>
      <c r="I1135" s="5" t="str">
        <f>[1]USb!D107</f>
        <v>Sous-sol</v>
      </c>
      <c r="J1135" s="4">
        <f>[1]USb!E107</f>
        <v>54</v>
      </c>
      <c r="K1135" s="1" t="s">
        <v>0</v>
      </c>
      <c r="L1135" s="88"/>
      <c r="M1135" s="335" t="s">
        <v>0</v>
      </c>
      <c r="N1135" s="335" t="s">
        <v>0</v>
      </c>
      <c r="O1135" s="335" t="s">
        <v>0</v>
      </c>
      <c r="P1135" s="335" t="s">
        <v>0</v>
      </c>
      <c r="Q1135" s="335" t="s">
        <v>0</v>
      </c>
      <c r="R1135" s="90">
        <f>SUM(Tableau8[[#This Row],[Indicative
     /PPE]:[Autre]])</f>
        <v>0</v>
      </c>
      <c r="S1135" s="335" t="s">
        <v>0</v>
      </c>
      <c r="T1135" s="335" t="s">
        <v>0</v>
      </c>
      <c r="U1135" s="335" t="s">
        <v>0</v>
      </c>
      <c r="V1135" s="335" t="s">
        <v>0</v>
      </c>
      <c r="W1135" s="335" t="s">
        <v>0</v>
      </c>
      <c r="X1135" s="336">
        <f t="shared" si="81"/>
        <v>0</v>
      </c>
      <c r="Y1135" s="89">
        <f>[1]USb!H107</f>
        <v>0</v>
      </c>
      <c r="Z1135" s="89">
        <f>[1]USb!I107</f>
        <v>0</v>
      </c>
      <c r="AA1135" s="89">
        <f>[1]USb!J107</f>
        <v>0</v>
      </c>
      <c r="AB1135" s="91">
        <f>[1]USb!K107</f>
        <v>0</v>
      </c>
      <c r="AC1135" s="335" t="s">
        <v>0</v>
      </c>
      <c r="AD1135" s="335" t="s">
        <v>0</v>
      </c>
      <c r="AE1135" s="335" t="s">
        <v>0</v>
      </c>
      <c r="AF1135" s="7">
        <f t="shared" si="83"/>
        <v>0</v>
      </c>
      <c r="AG1135" s="92"/>
      <c r="AH1135" s="8">
        <f>[1]USb!M107</f>
        <v>31000</v>
      </c>
      <c r="AI1135" s="8">
        <v>0</v>
      </c>
      <c r="AJ1135" s="8">
        <v>0</v>
      </c>
      <c r="AK1135" s="8">
        <f>SUM(Tableau8[[#This Row],[Terrain
(a)]:[Construction
(b)]])</f>
        <v>0</v>
      </c>
      <c r="AL1135" s="95"/>
      <c r="AM1135" s="337" t="str">
        <f>[1]USb!N107</f>
        <v>-</v>
      </c>
      <c r="AN1135" s="5" t="str">
        <f>[1]USb!Q107</f>
        <v>A vendre</v>
      </c>
      <c r="AO1135" s="9">
        <f>[1]USb!R107</f>
        <v>43378</v>
      </c>
      <c r="AP1135" s="338" t="s">
        <v>0</v>
      </c>
      <c r="AQ1135" s="340" t="str">
        <f>[1]USb!S107</f>
        <v>EJ prévisionnelle: aujourd'hui  + 15 mois !</v>
      </c>
      <c r="AR1135" s="100"/>
      <c r="AS1135" s="101"/>
      <c r="AT1135" s="102"/>
      <c r="AU1135" s="103"/>
      <c r="AV1135" s="104"/>
      <c r="AW1135" s="105"/>
      <c r="AX1135" s="106"/>
      <c r="AY1135" s="106"/>
      <c r="AZ1135" s="106"/>
      <c r="BA1135" s="106"/>
      <c r="BB1135" s="103"/>
      <c r="BC1135" s="106"/>
      <c r="BD1135" s="106"/>
      <c r="BE1135" s="106"/>
      <c r="BF1135" s="106"/>
      <c r="BG1135" s="106"/>
      <c r="BH1135" s="106"/>
      <c r="BI1135" s="106"/>
    </row>
    <row r="1136" spans="1:61" ht="13.5" hidden="1" thickBot="1" x14ac:dyDescent="0.25">
      <c r="A1136" s="82"/>
      <c r="B1136" s="83"/>
      <c r="C1136" s="3" t="str">
        <f t="shared" si="85"/>
        <v>Sur les Sentiers</v>
      </c>
      <c r="D1136" s="3" t="str">
        <f t="shared" si="85"/>
        <v>La Chaux-de-Fonds</v>
      </c>
      <c r="E1136" s="206" t="str">
        <f t="shared" si="85"/>
        <v>-</v>
      </c>
      <c r="F1136" s="206" t="str">
        <f>[1]USb!A108</f>
        <v>0210-68</v>
      </c>
      <c r="G1136" s="246"/>
      <c r="H1136" s="3" t="str">
        <f>[1]USb!C108</f>
        <v>Place de parc intérieure simple</v>
      </c>
      <c r="I1136" s="5" t="str">
        <f>[1]USb!D108</f>
        <v>Sous-sol</v>
      </c>
      <c r="J1136" s="4">
        <f>[1]USb!E108</f>
        <v>55</v>
      </c>
      <c r="K1136" s="1" t="s">
        <v>0</v>
      </c>
      <c r="L1136" s="88"/>
      <c r="M1136" s="335" t="s">
        <v>0</v>
      </c>
      <c r="N1136" s="335" t="s">
        <v>0</v>
      </c>
      <c r="O1136" s="335" t="s">
        <v>0</v>
      </c>
      <c r="P1136" s="335" t="s">
        <v>0</v>
      </c>
      <c r="Q1136" s="335" t="s">
        <v>0</v>
      </c>
      <c r="R1136" s="90">
        <f>SUM(Tableau8[[#This Row],[Indicative
     /PPE]:[Autre]])</f>
        <v>0</v>
      </c>
      <c r="S1136" s="335" t="s">
        <v>0</v>
      </c>
      <c r="T1136" s="335" t="s">
        <v>0</v>
      </c>
      <c r="U1136" s="335" t="s">
        <v>0</v>
      </c>
      <c r="V1136" s="335" t="s">
        <v>0</v>
      </c>
      <c r="W1136" s="335" t="s">
        <v>0</v>
      </c>
      <c r="X1136" s="336">
        <f t="shared" si="81"/>
        <v>0</v>
      </c>
      <c r="Y1136" s="89">
        <f>[1]USb!H108</f>
        <v>0</v>
      </c>
      <c r="Z1136" s="89">
        <f>[1]USb!I108</f>
        <v>0</v>
      </c>
      <c r="AA1136" s="89">
        <f>[1]USb!J108</f>
        <v>0</v>
      </c>
      <c r="AB1136" s="91">
        <f>[1]USb!K108</f>
        <v>0</v>
      </c>
      <c r="AC1136" s="335" t="s">
        <v>0</v>
      </c>
      <c r="AD1136" s="335" t="s">
        <v>0</v>
      </c>
      <c r="AE1136" s="335" t="s">
        <v>0</v>
      </c>
      <c r="AF1136" s="7">
        <f t="shared" si="83"/>
        <v>0</v>
      </c>
      <c r="AG1136" s="92"/>
      <c r="AH1136" s="8">
        <f>[1]USb!M108</f>
        <v>31000</v>
      </c>
      <c r="AI1136" s="8">
        <v>0</v>
      </c>
      <c r="AJ1136" s="8">
        <v>0</v>
      </c>
      <c r="AK1136" s="8">
        <f>SUM(Tableau8[[#This Row],[Terrain
(a)]:[Construction
(b)]])</f>
        <v>0</v>
      </c>
      <c r="AL1136" s="95"/>
      <c r="AM1136" s="337" t="str">
        <f>[1]USb!N108</f>
        <v>-</v>
      </c>
      <c r="AN1136" s="5" t="str">
        <f>[1]USb!Q108</f>
        <v>A vendre</v>
      </c>
      <c r="AO1136" s="9">
        <f>[1]USb!R108</f>
        <v>43378</v>
      </c>
      <c r="AP1136" s="338" t="s">
        <v>0</v>
      </c>
      <c r="AQ1136" s="340" t="str">
        <f>[1]USb!S108</f>
        <v>EJ prévisionnelle: aujourd'hui  + 15 mois !</v>
      </c>
      <c r="AR1136" s="100"/>
      <c r="AS1136" s="101"/>
      <c r="AT1136" s="102"/>
      <c r="AU1136" s="103"/>
      <c r="AV1136" s="104"/>
      <c r="AW1136" s="105"/>
      <c r="AX1136" s="106"/>
      <c r="AY1136" s="106"/>
      <c r="AZ1136" s="106"/>
      <c r="BA1136" s="106"/>
      <c r="BB1136" s="103"/>
      <c r="BC1136" s="106"/>
      <c r="BD1136" s="106"/>
      <c r="BE1136" s="106"/>
      <c r="BF1136" s="106"/>
      <c r="BG1136" s="106"/>
      <c r="BH1136" s="106"/>
      <c r="BI1136" s="106"/>
    </row>
    <row r="1137" spans="1:61" ht="13.5" hidden="1" thickBot="1" x14ac:dyDescent="0.25">
      <c r="A1137" s="82"/>
      <c r="B1137" s="83"/>
      <c r="C1137" s="3" t="str">
        <f t="shared" si="85"/>
        <v>Sur les Sentiers</v>
      </c>
      <c r="D1137" s="3" t="str">
        <f t="shared" si="85"/>
        <v>La Chaux-de-Fonds</v>
      </c>
      <c r="E1137" s="206" t="str">
        <f t="shared" si="85"/>
        <v>-</v>
      </c>
      <c r="F1137" s="206" t="str">
        <f>[1]USb!A109</f>
        <v>0210-69</v>
      </c>
      <c r="G1137" s="246"/>
      <c r="H1137" s="3" t="str">
        <f>[1]USb!C109</f>
        <v>Place de parc intérieure simple</v>
      </c>
      <c r="I1137" s="5" t="str">
        <f>[1]USb!D109</f>
        <v>Sous-sol</v>
      </c>
      <c r="J1137" s="4">
        <f>[1]USb!E109</f>
        <v>56</v>
      </c>
      <c r="K1137" s="1" t="s">
        <v>0</v>
      </c>
      <c r="L1137" s="88"/>
      <c r="M1137" s="335" t="s">
        <v>0</v>
      </c>
      <c r="N1137" s="335" t="s">
        <v>0</v>
      </c>
      <c r="O1137" s="335" t="s">
        <v>0</v>
      </c>
      <c r="P1137" s="335" t="s">
        <v>0</v>
      </c>
      <c r="Q1137" s="335" t="s">
        <v>0</v>
      </c>
      <c r="R1137" s="90">
        <f>SUM(Tableau8[[#This Row],[Indicative
     /PPE]:[Autre]])</f>
        <v>0</v>
      </c>
      <c r="S1137" s="335" t="s">
        <v>0</v>
      </c>
      <c r="T1137" s="335" t="s">
        <v>0</v>
      </c>
      <c r="U1137" s="335" t="s">
        <v>0</v>
      </c>
      <c r="V1137" s="335" t="s">
        <v>0</v>
      </c>
      <c r="W1137" s="335" t="s">
        <v>0</v>
      </c>
      <c r="X1137" s="336">
        <f t="shared" si="81"/>
        <v>0</v>
      </c>
      <c r="Y1137" s="89">
        <f>[1]USb!H109</f>
        <v>0</v>
      </c>
      <c r="Z1137" s="89">
        <f>[1]USb!I109</f>
        <v>0</v>
      </c>
      <c r="AA1137" s="89">
        <f>[1]USb!J109</f>
        <v>0</v>
      </c>
      <c r="AB1137" s="91">
        <f>[1]USb!K109</f>
        <v>0</v>
      </c>
      <c r="AC1137" s="335" t="s">
        <v>0</v>
      </c>
      <c r="AD1137" s="335" t="s">
        <v>0</v>
      </c>
      <c r="AE1137" s="335" t="s">
        <v>0</v>
      </c>
      <c r="AF1137" s="7">
        <f t="shared" si="83"/>
        <v>0</v>
      </c>
      <c r="AG1137" s="92"/>
      <c r="AH1137" s="8">
        <f>[1]USb!M109</f>
        <v>31000</v>
      </c>
      <c r="AI1137" s="8">
        <v>0</v>
      </c>
      <c r="AJ1137" s="8">
        <v>0</v>
      </c>
      <c r="AK1137" s="8">
        <f>SUM(Tableau8[[#This Row],[Terrain
(a)]:[Construction
(b)]])</f>
        <v>0</v>
      </c>
      <c r="AL1137" s="95"/>
      <c r="AM1137" s="337" t="str">
        <f>[1]USb!N109</f>
        <v>-</v>
      </c>
      <c r="AN1137" s="5" t="str">
        <f>[1]USb!Q109</f>
        <v>A vendre</v>
      </c>
      <c r="AO1137" s="9">
        <f>[1]USb!R109</f>
        <v>43378</v>
      </c>
      <c r="AP1137" s="338" t="s">
        <v>0</v>
      </c>
      <c r="AQ1137" s="340" t="str">
        <f>[1]USb!S109</f>
        <v>EJ prévisionnelle: aujourd'hui  + 15 mois !</v>
      </c>
      <c r="AR1137" s="100"/>
      <c r="AS1137" s="101"/>
      <c r="AT1137" s="102"/>
      <c r="AU1137" s="103"/>
      <c r="AV1137" s="104"/>
      <c r="AW1137" s="105"/>
      <c r="AX1137" s="106"/>
      <c r="AY1137" s="106"/>
      <c r="AZ1137" s="106"/>
      <c r="BA1137" s="106"/>
      <c r="BB1137" s="103"/>
      <c r="BC1137" s="106"/>
      <c r="BD1137" s="106"/>
      <c r="BE1137" s="106"/>
      <c r="BF1137" s="106"/>
      <c r="BG1137" s="106"/>
      <c r="BH1137" s="106"/>
      <c r="BI1137" s="106"/>
    </row>
    <row r="1138" spans="1:61" ht="13.5" hidden="1" thickBot="1" x14ac:dyDescent="0.25">
      <c r="A1138" s="82"/>
      <c r="B1138" s="83"/>
      <c r="C1138" s="3" t="str">
        <f t="shared" si="85"/>
        <v>Sur les Sentiers</v>
      </c>
      <c r="D1138" s="3" t="str">
        <f t="shared" si="85"/>
        <v>La Chaux-de-Fonds</v>
      </c>
      <c r="E1138" s="206" t="str">
        <f t="shared" si="85"/>
        <v>-</v>
      </c>
      <c r="F1138" s="206" t="str">
        <f>[1]USb!A110</f>
        <v>0210-70</v>
      </c>
      <c r="G1138" s="246"/>
      <c r="H1138" s="3" t="str">
        <f>[1]USb!C110</f>
        <v>Place de parc intérieure simple</v>
      </c>
      <c r="I1138" s="5" t="str">
        <f>[1]USb!D110</f>
        <v>Sous-sol</v>
      </c>
      <c r="J1138" s="4">
        <f>[1]USb!E110</f>
        <v>57</v>
      </c>
      <c r="K1138" s="1" t="s">
        <v>0</v>
      </c>
      <c r="L1138" s="88"/>
      <c r="M1138" s="335" t="s">
        <v>0</v>
      </c>
      <c r="N1138" s="335" t="s">
        <v>0</v>
      </c>
      <c r="O1138" s="335" t="s">
        <v>0</v>
      </c>
      <c r="P1138" s="335" t="s">
        <v>0</v>
      </c>
      <c r="Q1138" s="335" t="s">
        <v>0</v>
      </c>
      <c r="R1138" s="90">
        <f>SUM(Tableau8[[#This Row],[Indicative
     /PPE]:[Autre]])</f>
        <v>0</v>
      </c>
      <c r="S1138" s="335" t="s">
        <v>0</v>
      </c>
      <c r="T1138" s="335" t="s">
        <v>0</v>
      </c>
      <c r="U1138" s="335" t="s">
        <v>0</v>
      </c>
      <c r="V1138" s="335" t="s">
        <v>0</v>
      </c>
      <c r="W1138" s="335" t="s">
        <v>0</v>
      </c>
      <c r="X1138" s="336">
        <f t="shared" si="81"/>
        <v>0</v>
      </c>
      <c r="Y1138" s="89">
        <f>[1]USb!H110</f>
        <v>0</v>
      </c>
      <c r="Z1138" s="89">
        <f>[1]USb!I110</f>
        <v>0</v>
      </c>
      <c r="AA1138" s="89">
        <f>[1]USb!J110</f>
        <v>0</v>
      </c>
      <c r="AB1138" s="91">
        <f>[1]USb!K110</f>
        <v>0</v>
      </c>
      <c r="AC1138" s="335" t="s">
        <v>0</v>
      </c>
      <c r="AD1138" s="335" t="s">
        <v>0</v>
      </c>
      <c r="AE1138" s="335" t="s">
        <v>0</v>
      </c>
      <c r="AF1138" s="7">
        <f t="shared" si="83"/>
        <v>0</v>
      </c>
      <c r="AG1138" s="92"/>
      <c r="AH1138" s="8">
        <f>[1]USb!M110</f>
        <v>31000</v>
      </c>
      <c r="AI1138" s="8">
        <v>0</v>
      </c>
      <c r="AJ1138" s="8">
        <v>0</v>
      </c>
      <c r="AK1138" s="8">
        <f>SUM(Tableau8[[#This Row],[Terrain
(a)]:[Construction
(b)]])</f>
        <v>0</v>
      </c>
      <c r="AL1138" s="95"/>
      <c r="AM1138" s="337" t="str">
        <f>[1]USb!N110</f>
        <v>-</v>
      </c>
      <c r="AN1138" s="5" t="str">
        <f>[1]USb!Q110</f>
        <v>A vendre</v>
      </c>
      <c r="AO1138" s="9">
        <f>[1]USb!R110</f>
        <v>43378</v>
      </c>
      <c r="AP1138" s="338" t="s">
        <v>0</v>
      </c>
      <c r="AQ1138" s="340" t="str">
        <f>[1]USb!S110</f>
        <v>EJ prévisionnelle: aujourd'hui  + 15 mois !</v>
      </c>
      <c r="AR1138" s="100"/>
      <c r="AS1138" s="101"/>
      <c r="AT1138" s="102"/>
      <c r="AU1138" s="103"/>
      <c r="AV1138" s="104"/>
      <c r="AW1138" s="105"/>
      <c r="AX1138" s="106"/>
      <c r="AY1138" s="106"/>
      <c r="AZ1138" s="106"/>
      <c r="BA1138" s="106"/>
      <c r="BB1138" s="103"/>
      <c r="BC1138" s="106"/>
      <c r="BD1138" s="106"/>
      <c r="BE1138" s="106"/>
      <c r="BF1138" s="106"/>
      <c r="BG1138" s="106"/>
      <c r="BH1138" s="106"/>
      <c r="BI1138" s="106"/>
    </row>
    <row r="1139" spans="1:61" ht="13.5" hidden="1" thickBot="1" x14ac:dyDescent="0.25">
      <c r="A1139" s="82"/>
      <c r="B1139" s="83"/>
      <c r="C1139" s="3" t="str">
        <f t="shared" si="85"/>
        <v>Sur les Sentiers</v>
      </c>
      <c r="D1139" s="3" t="str">
        <f t="shared" si="85"/>
        <v>La Chaux-de-Fonds</v>
      </c>
      <c r="E1139" s="206" t="str">
        <f t="shared" si="85"/>
        <v>-</v>
      </c>
      <c r="F1139" s="206" t="str">
        <f>[1]USb!A111</f>
        <v>0210-71</v>
      </c>
      <c r="G1139" s="246"/>
      <c r="H1139" s="3" t="str">
        <f>[1]USb!C111</f>
        <v>Place de parc intérieure simple</v>
      </c>
      <c r="I1139" s="5" t="str">
        <f>[1]USb!D111</f>
        <v>Sous-sol</v>
      </c>
      <c r="J1139" s="4">
        <f>[1]USb!E111</f>
        <v>58</v>
      </c>
      <c r="K1139" s="1" t="s">
        <v>0</v>
      </c>
      <c r="L1139" s="88"/>
      <c r="M1139" s="335" t="s">
        <v>0</v>
      </c>
      <c r="N1139" s="335" t="s">
        <v>0</v>
      </c>
      <c r="O1139" s="335" t="s">
        <v>0</v>
      </c>
      <c r="P1139" s="335" t="s">
        <v>0</v>
      </c>
      <c r="Q1139" s="335" t="s">
        <v>0</v>
      </c>
      <c r="R1139" s="90">
        <f>SUM(Tableau8[[#This Row],[Indicative
     /PPE]:[Autre]])</f>
        <v>0</v>
      </c>
      <c r="S1139" s="335" t="s">
        <v>0</v>
      </c>
      <c r="T1139" s="335" t="s">
        <v>0</v>
      </c>
      <c r="U1139" s="335" t="s">
        <v>0</v>
      </c>
      <c r="V1139" s="335" t="s">
        <v>0</v>
      </c>
      <c r="W1139" s="335" t="s">
        <v>0</v>
      </c>
      <c r="X1139" s="336">
        <f t="shared" si="81"/>
        <v>0</v>
      </c>
      <c r="Y1139" s="89">
        <f>[1]USb!H111</f>
        <v>0</v>
      </c>
      <c r="Z1139" s="89">
        <f>[1]USb!I111</f>
        <v>0</v>
      </c>
      <c r="AA1139" s="89">
        <f>[1]USb!J111</f>
        <v>0</v>
      </c>
      <c r="AB1139" s="91">
        <f>[1]USb!K111</f>
        <v>0</v>
      </c>
      <c r="AC1139" s="335" t="s">
        <v>0</v>
      </c>
      <c r="AD1139" s="335" t="s">
        <v>0</v>
      </c>
      <c r="AE1139" s="335" t="s">
        <v>0</v>
      </c>
      <c r="AF1139" s="7">
        <f t="shared" si="83"/>
        <v>0</v>
      </c>
      <c r="AG1139" s="92"/>
      <c r="AH1139" s="8">
        <f>[1]USb!M111</f>
        <v>31000</v>
      </c>
      <c r="AI1139" s="8">
        <v>0</v>
      </c>
      <c r="AJ1139" s="8">
        <v>0</v>
      </c>
      <c r="AK1139" s="8">
        <f>SUM(Tableau8[[#This Row],[Terrain
(a)]:[Construction
(b)]])</f>
        <v>0</v>
      </c>
      <c r="AL1139" s="95"/>
      <c r="AM1139" s="337" t="str">
        <f>[1]USb!N111</f>
        <v>-</v>
      </c>
      <c r="AN1139" s="5" t="str">
        <f>[1]USb!Q111</f>
        <v>A vendre</v>
      </c>
      <c r="AO1139" s="9">
        <f>[1]USb!R111</f>
        <v>43378</v>
      </c>
      <c r="AP1139" s="338" t="s">
        <v>0</v>
      </c>
      <c r="AQ1139" s="340" t="str">
        <f>[1]USb!S111</f>
        <v>EJ prévisionnelle: aujourd'hui  + 15 mois !</v>
      </c>
      <c r="AR1139" s="100"/>
      <c r="AS1139" s="101"/>
      <c r="AT1139" s="102"/>
      <c r="AU1139" s="103"/>
      <c r="AV1139" s="104"/>
      <c r="AW1139" s="105"/>
      <c r="AX1139" s="106"/>
      <c r="AY1139" s="106"/>
      <c r="AZ1139" s="106"/>
      <c r="BA1139" s="106"/>
      <c r="BB1139" s="103"/>
      <c r="BC1139" s="106"/>
      <c r="BD1139" s="106"/>
      <c r="BE1139" s="106"/>
      <c r="BF1139" s="106"/>
      <c r="BG1139" s="106"/>
      <c r="BH1139" s="106"/>
      <c r="BI1139" s="106"/>
    </row>
    <row r="1140" spans="1:61" ht="13.5" hidden="1" thickBot="1" x14ac:dyDescent="0.25">
      <c r="A1140" s="82"/>
      <c r="B1140" s="83"/>
      <c r="C1140" s="3" t="str">
        <f t="shared" si="85"/>
        <v>Sur les Sentiers</v>
      </c>
      <c r="D1140" s="3" t="str">
        <f t="shared" si="85"/>
        <v>La Chaux-de-Fonds</v>
      </c>
      <c r="E1140" s="206" t="str">
        <f t="shared" si="85"/>
        <v>-</v>
      </c>
      <c r="F1140" s="206" t="str">
        <f>[1]USb!A112</f>
        <v>0210-72</v>
      </c>
      <c r="G1140" s="246"/>
      <c r="H1140" s="3" t="str">
        <f>[1]USb!C112</f>
        <v>Place de parc intérieure simple</v>
      </c>
      <c r="I1140" s="5" t="str">
        <f>[1]USb!D112</f>
        <v>Sous-sol</v>
      </c>
      <c r="J1140" s="4">
        <f>[1]USb!E112</f>
        <v>59</v>
      </c>
      <c r="K1140" s="1" t="s">
        <v>0</v>
      </c>
      <c r="L1140" s="88"/>
      <c r="M1140" s="335" t="s">
        <v>0</v>
      </c>
      <c r="N1140" s="335" t="s">
        <v>0</v>
      </c>
      <c r="O1140" s="335" t="s">
        <v>0</v>
      </c>
      <c r="P1140" s="335" t="s">
        <v>0</v>
      </c>
      <c r="Q1140" s="335" t="s">
        <v>0</v>
      </c>
      <c r="R1140" s="90">
        <f>SUM(Tableau8[[#This Row],[Indicative
     /PPE]:[Autre]])</f>
        <v>0</v>
      </c>
      <c r="S1140" s="335" t="s">
        <v>0</v>
      </c>
      <c r="T1140" s="335" t="s">
        <v>0</v>
      </c>
      <c r="U1140" s="335" t="s">
        <v>0</v>
      </c>
      <c r="V1140" s="335" t="s">
        <v>0</v>
      </c>
      <c r="W1140" s="335" t="s">
        <v>0</v>
      </c>
      <c r="X1140" s="336">
        <f t="shared" si="81"/>
        <v>0</v>
      </c>
      <c r="Y1140" s="89">
        <f>[1]USb!H112</f>
        <v>0</v>
      </c>
      <c r="Z1140" s="89">
        <f>[1]USb!I112</f>
        <v>0</v>
      </c>
      <c r="AA1140" s="89">
        <f>[1]USb!J112</f>
        <v>0</v>
      </c>
      <c r="AB1140" s="91">
        <f>[1]USb!K112</f>
        <v>0</v>
      </c>
      <c r="AC1140" s="335" t="s">
        <v>0</v>
      </c>
      <c r="AD1140" s="335" t="s">
        <v>0</v>
      </c>
      <c r="AE1140" s="335" t="s">
        <v>0</v>
      </c>
      <c r="AF1140" s="7">
        <f t="shared" si="83"/>
        <v>0</v>
      </c>
      <c r="AG1140" s="92"/>
      <c r="AH1140" s="8">
        <f>[1]USb!M112</f>
        <v>31000</v>
      </c>
      <c r="AI1140" s="8">
        <v>0</v>
      </c>
      <c r="AJ1140" s="8">
        <v>0</v>
      </c>
      <c r="AK1140" s="8">
        <f>SUM(Tableau8[[#This Row],[Terrain
(a)]:[Construction
(b)]])</f>
        <v>0</v>
      </c>
      <c r="AL1140" s="95"/>
      <c r="AM1140" s="337" t="str">
        <f>[1]USb!N112</f>
        <v>-</v>
      </c>
      <c r="AN1140" s="5" t="str">
        <f>[1]USb!Q112</f>
        <v>A vendre</v>
      </c>
      <c r="AO1140" s="9">
        <f>[1]USb!R112</f>
        <v>43378</v>
      </c>
      <c r="AP1140" s="338" t="s">
        <v>0</v>
      </c>
      <c r="AQ1140" s="340" t="str">
        <f>[1]USb!S112</f>
        <v>EJ prévisionnelle: aujourd'hui  + 15 mois !</v>
      </c>
      <c r="AR1140" s="100"/>
      <c r="AS1140" s="101"/>
      <c r="AT1140" s="102"/>
      <c r="AU1140" s="103"/>
      <c r="AV1140" s="104"/>
      <c r="AW1140" s="105"/>
      <c r="AX1140" s="106"/>
      <c r="AY1140" s="106"/>
      <c r="AZ1140" s="106"/>
      <c r="BA1140" s="106"/>
      <c r="BB1140" s="103"/>
      <c r="BC1140" s="106"/>
      <c r="BD1140" s="106"/>
      <c r="BE1140" s="106"/>
      <c r="BF1140" s="106"/>
      <c r="BG1140" s="106"/>
      <c r="BH1140" s="106"/>
      <c r="BI1140" s="106"/>
    </row>
    <row r="1141" spans="1:61" ht="13.5" hidden="1" thickBot="1" x14ac:dyDescent="0.25">
      <c r="A1141" s="82"/>
      <c r="B1141" s="83"/>
      <c r="C1141" s="3" t="str">
        <f t="shared" si="85"/>
        <v>Sur les Sentiers</v>
      </c>
      <c r="D1141" s="3" t="str">
        <f t="shared" si="85"/>
        <v>La Chaux-de-Fonds</v>
      </c>
      <c r="E1141" s="206" t="str">
        <f t="shared" si="85"/>
        <v>-</v>
      </c>
      <c r="F1141" s="206" t="str">
        <f>[1]USb!A113</f>
        <v>0210-73</v>
      </c>
      <c r="G1141" s="246"/>
      <c r="H1141" s="3" t="str">
        <f>[1]USb!C113</f>
        <v>Place de parc intérieure simple</v>
      </c>
      <c r="I1141" s="5" t="str">
        <f>[1]USb!D113</f>
        <v>Sous-sol</v>
      </c>
      <c r="J1141" s="4">
        <f>[1]USb!E113</f>
        <v>60</v>
      </c>
      <c r="K1141" s="1" t="s">
        <v>0</v>
      </c>
      <c r="L1141" s="88"/>
      <c r="M1141" s="335" t="s">
        <v>0</v>
      </c>
      <c r="N1141" s="335" t="s">
        <v>0</v>
      </c>
      <c r="O1141" s="335" t="s">
        <v>0</v>
      </c>
      <c r="P1141" s="335" t="s">
        <v>0</v>
      </c>
      <c r="Q1141" s="335" t="s">
        <v>0</v>
      </c>
      <c r="R1141" s="90">
        <f>SUM(Tableau8[[#This Row],[Indicative
     /PPE]:[Autre]])</f>
        <v>0</v>
      </c>
      <c r="S1141" s="335" t="s">
        <v>0</v>
      </c>
      <c r="T1141" s="335" t="s">
        <v>0</v>
      </c>
      <c r="U1141" s="335" t="s">
        <v>0</v>
      </c>
      <c r="V1141" s="335" t="s">
        <v>0</v>
      </c>
      <c r="W1141" s="335" t="s">
        <v>0</v>
      </c>
      <c r="X1141" s="336">
        <f t="shared" si="81"/>
        <v>0</v>
      </c>
      <c r="Y1141" s="89">
        <f>[1]USb!H113</f>
        <v>0</v>
      </c>
      <c r="Z1141" s="89">
        <f>[1]USb!I113</f>
        <v>0</v>
      </c>
      <c r="AA1141" s="89">
        <f>[1]USb!J113</f>
        <v>0</v>
      </c>
      <c r="AB1141" s="91">
        <f>[1]USb!K113</f>
        <v>0</v>
      </c>
      <c r="AC1141" s="335" t="s">
        <v>0</v>
      </c>
      <c r="AD1141" s="335" t="s">
        <v>0</v>
      </c>
      <c r="AE1141" s="335" t="s">
        <v>0</v>
      </c>
      <c r="AF1141" s="7">
        <f t="shared" si="83"/>
        <v>0</v>
      </c>
      <c r="AG1141" s="92"/>
      <c r="AH1141" s="8">
        <f>[1]USb!M113</f>
        <v>31000</v>
      </c>
      <c r="AI1141" s="8">
        <v>0</v>
      </c>
      <c r="AJ1141" s="8">
        <v>0</v>
      </c>
      <c r="AK1141" s="8">
        <f>SUM(Tableau8[[#This Row],[Terrain
(a)]:[Construction
(b)]])</f>
        <v>0</v>
      </c>
      <c r="AL1141" s="95"/>
      <c r="AM1141" s="337" t="str">
        <f>[1]USb!N113</f>
        <v>-</v>
      </c>
      <c r="AN1141" s="5" t="str">
        <f>[1]USb!Q113</f>
        <v>A vendre</v>
      </c>
      <c r="AO1141" s="9">
        <f>[1]USb!R113</f>
        <v>43378</v>
      </c>
      <c r="AP1141" s="338" t="s">
        <v>0</v>
      </c>
      <c r="AQ1141" s="340" t="str">
        <f>[1]USb!S113</f>
        <v>EJ prévisionnelle: aujourd'hui  + 15 mois !</v>
      </c>
      <c r="AR1141" s="100"/>
      <c r="AS1141" s="101"/>
      <c r="AT1141" s="102"/>
      <c r="AU1141" s="103"/>
      <c r="AV1141" s="104"/>
      <c r="AW1141" s="105"/>
      <c r="AX1141" s="106"/>
      <c r="AY1141" s="106"/>
      <c r="AZ1141" s="106"/>
      <c r="BA1141" s="106"/>
      <c r="BB1141" s="103"/>
      <c r="BC1141" s="106"/>
      <c r="BD1141" s="106"/>
      <c r="BE1141" s="106"/>
      <c r="BF1141" s="106"/>
      <c r="BG1141" s="106"/>
      <c r="BH1141" s="106"/>
      <c r="BI1141" s="106"/>
    </row>
    <row r="1142" spans="1:61" ht="13.5" hidden="1" thickBot="1" x14ac:dyDescent="0.25">
      <c r="A1142" s="82"/>
      <c r="B1142" s="83"/>
      <c r="C1142" s="3" t="str">
        <f t="shared" si="85"/>
        <v>Sur les Sentiers</v>
      </c>
      <c r="D1142" s="3" t="str">
        <f t="shared" si="85"/>
        <v>La Chaux-de-Fonds</v>
      </c>
      <c r="E1142" s="206" t="str">
        <f t="shared" si="85"/>
        <v>-</v>
      </c>
      <c r="F1142" s="206" t="str">
        <f>[1]USb!A114</f>
        <v>0210-74</v>
      </c>
      <c r="G1142" s="246"/>
      <c r="H1142" s="3" t="str">
        <f>[1]USb!C114</f>
        <v>Place de parc intérieure simple</v>
      </c>
      <c r="I1142" s="5" t="str">
        <f>[1]USb!D114</f>
        <v>Sous-sol</v>
      </c>
      <c r="J1142" s="4">
        <f>[1]USb!E114</f>
        <v>61</v>
      </c>
      <c r="K1142" s="1" t="s">
        <v>0</v>
      </c>
      <c r="L1142" s="88"/>
      <c r="M1142" s="335" t="s">
        <v>0</v>
      </c>
      <c r="N1142" s="335" t="s">
        <v>0</v>
      </c>
      <c r="O1142" s="335" t="s">
        <v>0</v>
      </c>
      <c r="P1142" s="335" t="s">
        <v>0</v>
      </c>
      <c r="Q1142" s="335" t="s">
        <v>0</v>
      </c>
      <c r="R1142" s="90">
        <f>SUM(Tableau8[[#This Row],[Indicative
     /PPE]:[Autre]])</f>
        <v>0</v>
      </c>
      <c r="S1142" s="335" t="s">
        <v>0</v>
      </c>
      <c r="T1142" s="335" t="s">
        <v>0</v>
      </c>
      <c r="U1142" s="335" t="s">
        <v>0</v>
      </c>
      <c r="V1142" s="335" t="s">
        <v>0</v>
      </c>
      <c r="W1142" s="335" t="s">
        <v>0</v>
      </c>
      <c r="X1142" s="336">
        <f t="shared" si="81"/>
        <v>0</v>
      </c>
      <c r="Y1142" s="89">
        <f>[1]USb!H114</f>
        <v>0</v>
      </c>
      <c r="Z1142" s="89">
        <f>[1]USb!I114</f>
        <v>0</v>
      </c>
      <c r="AA1142" s="89">
        <f>[1]USb!J114</f>
        <v>0</v>
      </c>
      <c r="AB1142" s="91">
        <f>[1]USb!K114</f>
        <v>0</v>
      </c>
      <c r="AC1142" s="335" t="s">
        <v>0</v>
      </c>
      <c r="AD1142" s="335" t="s">
        <v>0</v>
      </c>
      <c r="AE1142" s="335" t="s">
        <v>0</v>
      </c>
      <c r="AF1142" s="7">
        <f t="shared" si="83"/>
        <v>0</v>
      </c>
      <c r="AG1142" s="92"/>
      <c r="AH1142" s="8">
        <f>[1]USb!M114</f>
        <v>31000</v>
      </c>
      <c r="AI1142" s="8">
        <v>0</v>
      </c>
      <c r="AJ1142" s="8">
        <v>0</v>
      </c>
      <c r="AK1142" s="8">
        <f>SUM(Tableau8[[#This Row],[Terrain
(a)]:[Construction
(b)]])</f>
        <v>0</v>
      </c>
      <c r="AL1142" s="95"/>
      <c r="AM1142" s="337" t="str">
        <f>[1]USb!N114</f>
        <v>-</v>
      </c>
      <c r="AN1142" s="5" t="str">
        <f>[1]USb!Q114</f>
        <v>A vendre</v>
      </c>
      <c r="AO1142" s="9">
        <f>[1]USb!R114</f>
        <v>43378</v>
      </c>
      <c r="AP1142" s="338" t="s">
        <v>0</v>
      </c>
      <c r="AQ1142" s="340" t="str">
        <f>[1]USb!S114</f>
        <v>EJ prévisionnelle: aujourd'hui  + 15 mois !</v>
      </c>
      <c r="AR1142" s="100"/>
      <c r="AS1142" s="101"/>
      <c r="AT1142" s="102"/>
      <c r="AU1142" s="103"/>
      <c r="AV1142" s="104"/>
      <c r="AW1142" s="105"/>
      <c r="AX1142" s="106"/>
      <c r="AY1142" s="106"/>
      <c r="AZ1142" s="106"/>
      <c r="BA1142" s="106"/>
      <c r="BB1142" s="103"/>
      <c r="BC1142" s="106"/>
      <c r="BD1142" s="106"/>
      <c r="BE1142" s="106"/>
      <c r="BF1142" s="106"/>
      <c r="BG1142" s="106"/>
      <c r="BH1142" s="106"/>
      <c r="BI1142" s="106"/>
    </row>
    <row r="1143" spans="1:61" ht="13.5" hidden="1" thickBot="1" x14ac:dyDescent="0.25">
      <c r="A1143" s="82"/>
      <c r="B1143" s="83"/>
      <c r="C1143" s="3" t="str">
        <f t="shared" si="85"/>
        <v>Sur les Sentiers</v>
      </c>
      <c r="D1143" s="3" t="str">
        <f t="shared" si="85"/>
        <v>La Chaux-de-Fonds</v>
      </c>
      <c r="E1143" s="206" t="str">
        <f t="shared" si="85"/>
        <v>-</v>
      </c>
      <c r="F1143" s="206" t="str">
        <f>[1]USb!A115</f>
        <v>0210-75</v>
      </c>
      <c r="G1143" s="246"/>
      <c r="H1143" s="3" t="str">
        <f>[1]USb!C115</f>
        <v>Place de parc intérieure simple</v>
      </c>
      <c r="I1143" s="5" t="str">
        <f>[1]USb!D115</f>
        <v>Sous-sol</v>
      </c>
      <c r="J1143" s="4">
        <f>[1]USb!E115</f>
        <v>62</v>
      </c>
      <c r="K1143" s="1" t="s">
        <v>0</v>
      </c>
      <c r="L1143" s="88"/>
      <c r="M1143" s="335" t="s">
        <v>0</v>
      </c>
      <c r="N1143" s="335" t="s">
        <v>0</v>
      </c>
      <c r="O1143" s="335" t="s">
        <v>0</v>
      </c>
      <c r="P1143" s="335" t="s">
        <v>0</v>
      </c>
      <c r="Q1143" s="335" t="s">
        <v>0</v>
      </c>
      <c r="R1143" s="90">
        <f>SUM(Tableau8[[#This Row],[Indicative
     /PPE]:[Autre]])</f>
        <v>0</v>
      </c>
      <c r="S1143" s="335" t="s">
        <v>0</v>
      </c>
      <c r="T1143" s="335" t="s">
        <v>0</v>
      </c>
      <c r="U1143" s="335" t="s">
        <v>0</v>
      </c>
      <c r="V1143" s="335" t="s">
        <v>0</v>
      </c>
      <c r="W1143" s="335" t="s">
        <v>0</v>
      </c>
      <c r="X1143" s="336">
        <f t="shared" si="81"/>
        <v>0</v>
      </c>
      <c r="Y1143" s="89">
        <f>[1]USb!H115</f>
        <v>0</v>
      </c>
      <c r="Z1143" s="89">
        <f>[1]USb!I115</f>
        <v>0</v>
      </c>
      <c r="AA1143" s="89">
        <f>[1]USb!J115</f>
        <v>0</v>
      </c>
      <c r="AB1143" s="91">
        <f>[1]USb!K115</f>
        <v>0</v>
      </c>
      <c r="AC1143" s="335" t="s">
        <v>0</v>
      </c>
      <c r="AD1143" s="335" t="s">
        <v>0</v>
      </c>
      <c r="AE1143" s="335" t="s">
        <v>0</v>
      </c>
      <c r="AF1143" s="7">
        <f t="shared" si="83"/>
        <v>0</v>
      </c>
      <c r="AG1143" s="92"/>
      <c r="AH1143" s="8">
        <f>[1]USb!M115</f>
        <v>31000</v>
      </c>
      <c r="AI1143" s="8">
        <v>0</v>
      </c>
      <c r="AJ1143" s="8">
        <v>0</v>
      </c>
      <c r="AK1143" s="8">
        <f>SUM(Tableau8[[#This Row],[Terrain
(a)]:[Construction
(b)]])</f>
        <v>0</v>
      </c>
      <c r="AL1143" s="95"/>
      <c r="AM1143" s="337" t="str">
        <f>[1]USb!N115</f>
        <v>-</v>
      </c>
      <c r="AN1143" s="5" t="str">
        <f>[1]USb!Q115</f>
        <v>A vendre</v>
      </c>
      <c r="AO1143" s="9">
        <f>[1]USb!R115</f>
        <v>43378</v>
      </c>
      <c r="AP1143" s="338" t="s">
        <v>0</v>
      </c>
      <c r="AQ1143" s="340" t="str">
        <f>[1]USb!S115</f>
        <v>EJ prévisionnelle: aujourd'hui  + 15 mois !</v>
      </c>
      <c r="AR1143" s="100"/>
      <c r="AS1143" s="101"/>
      <c r="AT1143" s="102"/>
      <c r="AU1143" s="103"/>
      <c r="AV1143" s="104"/>
      <c r="AW1143" s="105"/>
      <c r="AX1143" s="106"/>
      <c r="AY1143" s="106"/>
      <c r="AZ1143" s="106"/>
      <c r="BA1143" s="106"/>
      <c r="BB1143" s="103"/>
      <c r="BC1143" s="106"/>
      <c r="BD1143" s="106"/>
      <c r="BE1143" s="106"/>
      <c r="BF1143" s="106"/>
      <c r="BG1143" s="106"/>
      <c r="BH1143" s="106"/>
      <c r="BI1143" s="106"/>
    </row>
    <row r="1144" spans="1:61" ht="13.5" hidden="1" thickBot="1" x14ac:dyDescent="0.25">
      <c r="A1144" s="82"/>
      <c r="B1144" s="83"/>
      <c r="C1144" s="3" t="str">
        <f t="shared" si="85"/>
        <v>Sur les Sentiers</v>
      </c>
      <c r="D1144" s="3" t="str">
        <f t="shared" si="85"/>
        <v>La Chaux-de-Fonds</v>
      </c>
      <c r="E1144" s="206" t="str">
        <f t="shared" si="85"/>
        <v>-</v>
      </c>
      <c r="F1144" s="206" t="str">
        <f>[1]USb!A116</f>
        <v>0210-76</v>
      </c>
      <c r="G1144" s="246"/>
      <c r="H1144" s="3" t="str">
        <f>[1]USb!C116</f>
        <v>Place de parc intérieure simple</v>
      </c>
      <c r="I1144" s="5" t="str">
        <f>[1]USb!D116</f>
        <v>Sous-sol</v>
      </c>
      <c r="J1144" s="4">
        <f>[1]USb!E116</f>
        <v>63</v>
      </c>
      <c r="K1144" s="1" t="s">
        <v>0</v>
      </c>
      <c r="L1144" s="88"/>
      <c r="M1144" s="335" t="s">
        <v>0</v>
      </c>
      <c r="N1144" s="335" t="s">
        <v>0</v>
      </c>
      <c r="O1144" s="335" t="s">
        <v>0</v>
      </c>
      <c r="P1144" s="335" t="s">
        <v>0</v>
      </c>
      <c r="Q1144" s="335" t="s">
        <v>0</v>
      </c>
      <c r="R1144" s="90">
        <f>SUM(Tableau8[[#This Row],[Indicative
     /PPE]:[Autre]])</f>
        <v>0</v>
      </c>
      <c r="S1144" s="335" t="s">
        <v>0</v>
      </c>
      <c r="T1144" s="335" t="s">
        <v>0</v>
      </c>
      <c r="U1144" s="335" t="s">
        <v>0</v>
      </c>
      <c r="V1144" s="335" t="s">
        <v>0</v>
      </c>
      <c r="W1144" s="335" t="s">
        <v>0</v>
      </c>
      <c r="X1144" s="336">
        <f t="shared" si="81"/>
        <v>0</v>
      </c>
      <c r="Y1144" s="89">
        <f>[1]USb!H116</f>
        <v>0</v>
      </c>
      <c r="Z1144" s="89">
        <f>[1]USb!I116</f>
        <v>0</v>
      </c>
      <c r="AA1144" s="89">
        <f>[1]USb!J116</f>
        <v>0</v>
      </c>
      <c r="AB1144" s="91">
        <f>[1]USb!K116</f>
        <v>0</v>
      </c>
      <c r="AC1144" s="335" t="s">
        <v>0</v>
      </c>
      <c r="AD1144" s="335" t="s">
        <v>0</v>
      </c>
      <c r="AE1144" s="335" t="s">
        <v>0</v>
      </c>
      <c r="AF1144" s="7">
        <f t="shared" si="83"/>
        <v>0</v>
      </c>
      <c r="AG1144" s="92"/>
      <c r="AH1144" s="8">
        <f>[1]USb!M116</f>
        <v>31000</v>
      </c>
      <c r="AI1144" s="8">
        <v>0</v>
      </c>
      <c r="AJ1144" s="8">
        <v>0</v>
      </c>
      <c r="AK1144" s="8">
        <f>SUM(Tableau8[[#This Row],[Terrain
(a)]:[Construction
(b)]])</f>
        <v>0</v>
      </c>
      <c r="AL1144" s="95"/>
      <c r="AM1144" s="337" t="str">
        <f>[1]USb!N116</f>
        <v>-</v>
      </c>
      <c r="AN1144" s="5" t="str">
        <f>[1]USb!Q116</f>
        <v>A vendre</v>
      </c>
      <c r="AO1144" s="9">
        <f>[1]USb!R116</f>
        <v>43378</v>
      </c>
      <c r="AP1144" s="338" t="s">
        <v>0</v>
      </c>
      <c r="AQ1144" s="340" t="str">
        <f>[1]USb!S116</f>
        <v>EJ prévisionnelle: aujourd'hui  + 15 mois !</v>
      </c>
      <c r="AR1144" s="100"/>
      <c r="AS1144" s="101"/>
      <c r="AT1144" s="102"/>
      <c r="AU1144" s="103"/>
      <c r="AV1144" s="104"/>
      <c r="AW1144" s="105"/>
      <c r="AX1144" s="106"/>
      <c r="AY1144" s="106"/>
      <c r="AZ1144" s="106"/>
      <c r="BA1144" s="106"/>
      <c r="BB1144" s="103"/>
      <c r="BC1144" s="106"/>
      <c r="BD1144" s="106"/>
      <c r="BE1144" s="106"/>
      <c r="BF1144" s="106"/>
      <c r="BG1144" s="106"/>
      <c r="BH1144" s="106"/>
      <c r="BI1144" s="106"/>
    </row>
    <row r="1145" spans="1:61" ht="13.5" hidden="1" thickBot="1" x14ac:dyDescent="0.25">
      <c r="A1145" s="82"/>
      <c r="B1145" s="83"/>
      <c r="C1145" s="3" t="str">
        <f t="shared" si="85"/>
        <v>Sur les Sentiers</v>
      </c>
      <c r="D1145" s="3" t="str">
        <f t="shared" si="85"/>
        <v>La Chaux-de-Fonds</v>
      </c>
      <c r="E1145" s="206" t="str">
        <f t="shared" si="85"/>
        <v>-</v>
      </c>
      <c r="F1145" s="206" t="str">
        <f>[1]USb!A117</f>
        <v>0210-77</v>
      </c>
      <c r="G1145" s="246"/>
      <c r="H1145" s="3" t="str">
        <f>[1]USb!C117</f>
        <v>Place de parc intérieure simple</v>
      </c>
      <c r="I1145" s="5" t="str">
        <f>[1]USb!D117</f>
        <v>Sous-sol</v>
      </c>
      <c r="J1145" s="4">
        <f>[1]USb!E117</f>
        <v>64</v>
      </c>
      <c r="K1145" s="1" t="s">
        <v>0</v>
      </c>
      <c r="L1145" s="88"/>
      <c r="M1145" s="335" t="s">
        <v>0</v>
      </c>
      <c r="N1145" s="335" t="s">
        <v>0</v>
      </c>
      <c r="O1145" s="335" t="s">
        <v>0</v>
      </c>
      <c r="P1145" s="335" t="s">
        <v>0</v>
      </c>
      <c r="Q1145" s="335" t="s">
        <v>0</v>
      </c>
      <c r="R1145" s="90">
        <f>SUM(Tableau8[[#This Row],[Indicative
     /PPE]:[Autre]])</f>
        <v>0</v>
      </c>
      <c r="S1145" s="335" t="s">
        <v>0</v>
      </c>
      <c r="T1145" s="335" t="s">
        <v>0</v>
      </c>
      <c r="U1145" s="335" t="s">
        <v>0</v>
      </c>
      <c r="V1145" s="335" t="s">
        <v>0</v>
      </c>
      <c r="W1145" s="335" t="s">
        <v>0</v>
      </c>
      <c r="X1145" s="336">
        <f t="shared" si="81"/>
        <v>0</v>
      </c>
      <c r="Y1145" s="89">
        <f>[1]USb!H117</f>
        <v>0</v>
      </c>
      <c r="Z1145" s="89">
        <f>[1]USb!I117</f>
        <v>0</v>
      </c>
      <c r="AA1145" s="89">
        <f>[1]USb!J117</f>
        <v>0</v>
      </c>
      <c r="AB1145" s="91">
        <f>[1]USb!K117</f>
        <v>0</v>
      </c>
      <c r="AC1145" s="335" t="s">
        <v>0</v>
      </c>
      <c r="AD1145" s="335" t="s">
        <v>0</v>
      </c>
      <c r="AE1145" s="335" t="s">
        <v>0</v>
      </c>
      <c r="AF1145" s="7">
        <f t="shared" si="83"/>
        <v>0</v>
      </c>
      <c r="AG1145" s="92"/>
      <c r="AH1145" s="8">
        <f>[1]USb!M117</f>
        <v>31000</v>
      </c>
      <c r="AI1145" s="8">
        <v>0</v>
      </c>
      <c r="AJ1145" s="8">
        <v>0</v>
      </c>
      <c r="AK1145" s="8">
        <f>SUM(Tableau8[[#This Row],[Terrain
(a)]:[Construction
(b)]])</f>
        <v>0</v>
      </c>
      <c r="AL1145" s="95"/>
      <c r="AM1145" s="337" t="str">
        <f>[1]USb!N117</f>
        <v>-</v>
      </c>
      <c r="AN1145" s="5" t="str">
        <f>[1]USb!Q117</f>
        <v>A vendre</v>
      </c>
      <c r="AO1145" s="9">
        <f>[1]USb!R117</f>
        <v>43378</v>
      </c>
      <c r="AP1145" s="338" t="s">
        <v>0</v>
      </c>
      <c r="AQ1145" s="340" t="str">
        <f>[1]USb!S117</f>
        <v>EJ prévisionnelle: aujourd'hui  + 15 mois !</v>
      </c>
      <c r="AR1145" s="100"/>
      <c r="AS1145" s="101"/>
      <c r="AT1145" s="102"/>
      <c r="AU1145" s="103"/>
      <c r="AV1145" s="104"/>
      <c r="AW1145" s="105"/>
      <c r="AX1145" s="106"/>
      <c r="AY1145" s="106"/>
      <c r="AZ1145" s="106"/>
      <c r="BA1145" s="106"/>
      <c r="BB1145" s="103"/>
      <c r="BC1145" s="106"/>
      <c r="BD1145" s="106"/>
      <c r="BE1145" s="106"/>
      <c r="BF1145" s="106"/>
      <c r="BG1145" s="106"/>
      <c r="BH1145" s="106"/>
      <c r="BI1145" s="106"/>
    </row>
    <row r="1146" spans="1:61" ht="13.5" hidden="1" thickBot="1" x14ac:dyDescent="0.25">
      <c r="A1146" s="82"/>
      <c r="B1146" s="83"/>
      <c r="C1146" s="3" t="str">
        <f t="shared" si="85"/>
        <v>Sur les Sentiers</v>
      </c>
      <c r="D1146" s="3" t="str">
        <f t="shared" si="85"/>
        <v>La Chaux-de-Fonds</v>
      </c>
      <c r="E1146" s="206" t="str">
        <f t="shared" si="85"/>
        <v>-</v>
      </c>
      <c r="F1146" s="206" t="str">
        <f>[1]USb!A118</f>
        <v>0210-78</v>
      </c>
      <c r="G1146" s="246"/>
      <c r="H1146" s="3" t="str">
        <f>[1]USb!C118</f>
        <v>Place de parc intérieure simple</v>
      </c>
      <c r="I1146" s="5" t="str">
        <f>[1]USb!D118</f>
        <v>Sous-sol</v>
      </c>
      <c r="J1146" s="4">
        <f>[1]USb!E118</f>
        <v>65</v>
      </c>
      <c r="K1146" s="1" t="s">
        <v>0</v>
      </c>
      <c r="L1146" s="88"/>
      <c r="M1146" s="335" t="s">
        <v>0</v>
      </c>
      <c r="N1146" s="335" t="s">
        <v>0</v>
      </c>
      <c r="O1146" s="335" t="s">
        <v>0</v>
      </c>
      <c r="P1146" s="335" t="s">
        <v>0</v>
      </c>
      <c r="Q1146" s="335" t="s">
        <v>0</v>
      </c>
      <c r="R1146" s="90">
        <f>SUM(Tableau8[[#This Row],[Indicative
     /PPE]:[Autre]])</f>
        <v>0</v>
      </c>
      <c r="S1146" s="335" t="s">
        <v>0</v>
      </c>
      <c r="T1146" s="335" t="s">
        <v>0</v>
      </c>
      <c r="U1146" s="335" t="s">
        <v>0</v>
      </c>
      <c r="V1146" s="335" t="s">
        <v>0</v>
      </c>
      <c r="W1146" s="335" t="s">
        <v>0</v>
      </c>
      <c r="X1146" s="336">
        <f t="shared" si="81"/>
        <v>0</v>
      </c>
      <c r="Y1146" s="89">
        <f>[1]USb!H118</f>
        <v>0</v>
      </c>
      <c r="Z1146" s="89">
        <f>[1]USb!I118</f>
        <v>0</v>
      </c>
      <c r="AA1146" s="89">
        <f>[1]USb!J118</f>
        <v>0</v>
      </c>
      <c r="AB1146" s="91">
        <f>[1]USb!K118</f>
        <v>0</v>
      </c>
      <c r="AC1146" s="335" t="s">
        <v>0</v>
      </c>
      <c r="AD1146" s="335" t="s">
        <v>0</v>
      </c>
      <c r="AE1146" s="335" t="s">
        <v>0</v>
      </c>
      <c r="AF1146" s="7">
        <f t="shared" si="83"/>
        <v>0</v>
      </c>
      <c r="AG1146" s="92"/>
      <c r="AH1146" s="8">
        <f>[1]USb!M118</f>
        <v>31000</v>
      </c>
      <c r="AI1146" s="8">
        <v>0</v>
      </c>
      <c r="AJ1146" s="8">
        <v>0</v>
      </c>
      <c r="AK1146" s="8">
        <f>SUM(Tableau8[[#This Row],[Terrain
(a)]:[Construction
(b)]])</f>
        <v>0</v>
      </c>
      <c r="AL1146" s="95"/>
      <c r="AM1146" s="337" t="str">
        <f>[1]USb!N118</f>
        <v>-</v>
      </c>
      <c r="AN1146" s="5" t="str">
        <f>[1]USb!Q118</f>
        <v>A vendre</v>
      </c>
      <c r="AO1146" s="9">
        <f>[1]USb!R118</f>
        <v>43378</v>
      </c>
      <c r="AP1146" s="338" t="s">
        <v>0</v>
      </c>
      <c r="AQ1146" s="340" t="str">
        <f>[1]USb!S118</f>
        <v>EJ prévisionnelle: aujourd'hui  + 15 mois !</v>
      </c>
      <c r="AR1146" s="100"/>
      <c r="AS1146" s="101"/>
      <c r="AT1146" s="102"/>
      <c r="AU1146" s="103"/>
      <c r="AV1146" s="104"/>
      <c r="AW1146" s="105"/>
      <c r="AX1146" s="106"/>
      <c r="AY1146" s="106"/>
      <c r="AZ1146" s="106"/>
      <c r="BA1146" s="106"/>
      <c r="BB1146" s="103"/>
      <c r="BC1146" s="106"/>
      <c r="BD1146" s="106"/>
      <c r="BE1146" s="106"/>
      <c r="BF1146" s="106"/>
      <c r="BG1146" s="106"/>
      <c r="BH1146" s="106"/>
      <c r="BI1146" s="106"/>
    </row>
    <row r="1147" spans="1:61" ht="13.5" hidden="1" thickBot="1" x14ac:dyDescent="0.25">
      <c r="A1147" s="82"/>
      <c r="B1147" s="83"/>
      <c r="C1147" s="3" t="str">
        <f t="shared" si="85"/>
        <v>Sur les Sentiers</v>
      </c>
      <c r="D1147" s="3" t="str">
        <f t="shared" si="85"/>
        <v>La Chaux-de-Fonds</v>
      </c>
      <c r="E1147" s="206" t="str">
        <f t="shared" si="85"/>
        <v>-</v>
      </c>
      <c r="F1147" s="206" t="str">
        <f>[1]USb!A119</f>
        <v>0210-79</v>
      </c>
      <c r="G1147" s="246"/>
      <c r="H1147" s="3" t="str">
        <f>[1]USb!C119</f>
        <v>Place de parc intérieure simple</v>
      </c>
      <c r="I1147" s="5" t="str">
        <f>[1]USb!D119</f>
        <v>Sous-sol</v>
      </c>
      <c r="J1147" s="4">
        <f>[1]USb!E119</f>
        <v>66</v>
      </c>
      <c r="K1147" s="1" t="s">
        <v>0</v>
      </c>
      <c r="L1147" s="88"/>
      <c r="M1147" s="335" t="s">
        <v>0</v>
      </c>
      <c r="N1147" s="335" t="s">
        <v>0</v>
      </c>
      <c r="O1147" s="335" t="s">
        <v>0</v>
      </c>
      <c r="P1147" s="335" t="s">
        <v>0</v>
      </c>
      <c r="Q1147" s="335" t="s">
        <v>0</v>
      </c>
      <c r="R1147" s="90">
        <f>SUM(Tableau8[[#This Row],[Indicative
     /PPE]:[Autre]])</f>
        <v>0</v>
      </c>
      <c r="S1147" s="335" t="s">
        <v>0</v>
      </c>
      <c r="T1147" s="335" t="s">
        <v>0</v>
      </c>
      <c r="U1147" s="335" t="s">
        <v>0</v>
      </c>
      <c r="V1147" s="335" t="s">
        <v>0</v>
      </c>
      <c r="W1147" s="335" t="s">
        <v>0</v>
      </c>
      <c r="X1147" s="336">
        <f t="shared" si="81"/>
        <v>0</v>
      </c>
      <c r="Y1147" s="89">
        <f>[1]USb!H119</f>
        <v>0</v>
      </c>
      <c r="Z1147" s="89">
        <f>[1]USb!I119</f>
        <v>0</v>
      </c>
      <c r="AA1147" s="89">
        <f>[1]USb!J119</f>
        <v>0</v>
      </c>
      <c r="AB1147" s="91">
        <f>[1]USb!K119</f>
        <v>0</v>
      </c>
      <c r="AC1147" s="335" t="s">
        <v>0</v>
      </c>
      <c r="AD1147" s="335" t="s">
        <v>0</v>
      </c>
      <c r="AE1147" s="335" t="s">
        <v>0</v>
      </c>
      <c r="AF1147" s="7">
        <f t="shared" si="83"/>
        <v>0</v>
      </c>
      <c r="AG1147" s="92"/>
      <c r="AH1147" s="8">
        <f>[1]USb!M119</f>
        <v>31000</v>
      </c>
      <c r="AI1147" s="8">
        <v>0</v>
      </c>
      <c r="AJ1147" s="8">
        <v>0</v>
      </c>
      <c r="AK1147" s="8">
        <f>SUM(Tableau8[[#This Row],[Terrain
(a)]:[Construction
(b)]])</f>
        <v>0</v>
      </c>
      <c r="AL1147" s="95"/>
      <c r="AM1147" s="337" t="str">
        <f>[1]USb!N119</f>
        <v>-</v>
      </c>
      <c r="AN1147" s="5" t="str">
        <f>[1]USb!Q119</f>
        <v>A vendre</v>
      </c>
      <c r="AO1147" s="9">
        <f>[1]USb!R119</f>
        <v>43378</v>
      </c>
      <c r="AP1147" s="338" t="s">
        <v>0</v>
      </c>
      <c r="AQ1147" s="340" t="str">
        <f>[1]USb!S119</f>
        <v>EJ prévisionnelle: aujourd'hui  + 15 mois !</v>
      </c>
      <c r="AR1147" s="100"/>
      <c r="AS1147" s="101"/>
      <c r="AT1147" s="102"/>
      <c r="AU1147" s="103"/>
      <c r="AV1147" s="104"/>
      <c r="AW1147" s="105"/>
      <c r="AX1147" s="106"/>
      <c r="AY1147" s="106"/>
      <c r="AZ1147" s="106"/>
      <c r="BA1147" s="106"/>
      <c r="BB1147" s="103"/>
      <c r="BC1147" s="106"/>
      <c r="BD1147" s="106"/>
      <c r="BE1147" s="106"/>
      <c r="BF1147" s="106"/>
      <c r="BG1147" s="106"/>
      <c r="BH1147" s="106"/>
      <c r="BI1147" s="106"/>
    </row>
    <row r="1148" spans="1:61" ht="13.5" hidden="1" thickBot="1" x14ac:dyDescent="0.25">
      <c r="A1148" s="82"/>
      <c r="B1148" s="83"/>
      <c r="C1148" s="3" t="str">
        <f t="shared" si="85"/>
        <v>Sur les Sentiers</v>
      </c>
      <c r="D1148" s="3" t="str">
        <f t="shared" si="85"/>
        <v>La Chaux-de-Fonds</v>
      </c>
      <c r="E1148" s="206" t="str">
        <f t="shared" si="85"/>
        <v>-</v>
      </c>
      <c r="F1148" s="206" t="str">
        <f>[1]USb!A120</f>
        <v>0210-80</v>
      </c>
      <c r="G1148" s="246"/>
      <c r="H1148" s="3" t="str">
        <f>[1]USb!C120</f>
        <v>Place de parc intérieure simple</v>
      </c>
      <c r="I1148" s="5" t="str">
        <f>[1]USb!D120</f>
        <v>Sous-sol</v>
      </c>
      <c r="J1148" s="4">
        <f>[1]USb!E120</f>
        <v>67</v>
      </c>
      <c r="K1148" s="1" t="s">
        <v>0</v>
      </c>
      <c r="L1148" s="88"/>
      <c r="M1148" s="335" t="s">
        <v>0</v>
      </c>
      <c r="N1148" s="335" t="s">
        <v>0</v>
      </c>
      <c r="O1148" s="335" t="s">
        <v>0</v>
      </c>
      <c r="P1148" s="335" t="s">
        <v>0</v>
      </c>
      <c r="Q1148" s="335" t="s">
        <v>0</v>
      </c>
      <c r="R1148" s="90">
        <f>SUM(Tableau8[[#This Row],[Indicative
     /PPE]:[Autre]])</f>
        <v>0</v>
      </c>
      <c r="S1148" s="335" t="s">
        <v>0</v>
      </c>
      <c r="T1148" s="335" t="s">
        <v>0</v>
      </c>
      <c r="U1148" s="335" t="s">
        <v>0</v>
      </c>
      <c r="V1148" s="335" t="s">
        <v>0</v>
      </c>
      <c r="W1148" s="335" t="s">
        <v>0</v>
      </c>
      <c r="X1148" s="336">
        <f t="shared" si="81"/>
        <v>0</v>
      </c>
      <c r="Y1148" s="89">
        <f>[1]USb!H120</f>
        <v>0</v>
      </c>
      <c r="Z1148" s="89">
        <f>[1]USb!I120</f>
        <v>0</v>
      </c>
      <c r="AA1148" s="89">
        <f>[1]USb!J120</f>
        <v>0</v>
      </c>
      <c r="AB1148" s="91">
        <f>[1]USb!K120</f>
        <v>0</v>
      </c>
      <c r="AC1148" s="335" t="s">
        <v>0</v>
      </c>
      <c r="AD1148" s="335" t="s">
        <v>0</v>
      </c>
      <c r="AE1148" s="335" t="s">
        <v>0</v>
      </c>
      <c r="AF1148" s="7">
        <f t="shared" si="83"/>
        <v>0</v>
      </c>
      <c r="AG1148" s="92"/>
      <c r="AH1148" s="8">
        <f>[1]USb!M120</f>
        <v>31000</v>
      </c>
      <c r="AI1148" s="8">
        <v>0</v>
      </c>
      <c r="AJ1148" s="8">
        <v>0</v>
      </c>
      <c r="AK1148" s="8">
        <f>SUM(Tableau8[[#This Row],[Terrain
(a)]:[Construction
(b)]])</f>
        <v>0</v>
      </c>
      <c r="AL1148" s="95"/>
      <c r="AM1148" s="337" t="str">
        <f>[1]USb!N120</f>
        <v>-</v>
      </c>
      <c r="AN1148" s="5" t="str">
        <f>[1]USb!Q120</f>
        <v>A vendre</v>
      </c>
      <c r="AO1148" s="9">
        <f>[1]USb!R120</f>
        <v>43378</v>
      </c>
      <c r="AP1148" s="338" t="s">
        <v>0</v>
      </c>
      <c r="AQ1148" s="340" t="str">
        <f>[1]USb!S120</f>
        <v>EJ prévisionnelle: aujourd'hui  + 15 mois !</v>
      </c>
      <c r="AR1148" s="100"/>
      <c r="AS1148" s="101"/>
      <c r="AT1148" s="102"/>
      <c r="AU1148" s="103"/>
      <c r="AV1148" s="104"/>
      <c r="AW1148" s="105"/>
      <c r="AX1148" s="106"/>
      <c r="AY1148" s="106"/>
      <c r="AZ1148" s="106"/>
      <c r="BA1148" s="106"/>
      <c r="BB1148" s="103"/>
      <c r="BC1148" s="106"/>
      <c r="BD1148" s="106"/>
      <c r="BE1148" s="106"/>
      <c r="BF1148" s="106"/>
      <c r="BG1148" s="106"/>
      <c r="BH1148" s="106"/>
      <c r="BI1148" s="106"/>
    </row>
    <row r="1149" spans="1:61" ht="13.5" hidden="1" thickBot="1" x14ac:dyDescent="0.25">
      <c r="A1149" s="82"/>
      <c r="B1149" s="83"/>
      <c r="C1149" s="3" t="str">
        <f t="shared" si="85"/>
        <v>Sur les Sentiers</v>
      </c>
      <c r="D1149" s="3" t="str">
        <f t="shared" si="85"/>
        <v>La Chaux-de-Fonds</v>
      </c>
      <c r="E1149" s="206" t="str">
        <f t="shared" si="85"/>
        <v>-</v>
      </c>
      <c r="F1149" s="206" t="str">
        <f>[1]USb!A121</f>
        <v>0210-81</v>
      </c>
      <c r="G1149" s="246"/>
      <c r="H1149" s="3" t="str">
        <f>[1]USb!C121</f>
        <v>Place de parc intérieure simple</v>
      </c>
      <c r="I1149" s="5" t="str">
        <f>[1]USb!D121</f>
        <v>Sous-sol</v>
      </c>
      <c r="J1149" s="4">
        <f>[1]USb!E121</f>
        <v>68</v>
      </c>
      <c r="K1149" s="1" t="s">
        <v>0</v>
      </c>
      <c r="L1149" s="88"/>
      <c r="M1149" s="335" t="s">
        <v>0</v>
      </c>
      <c r="N1149" s="335" t="s">
        <v>0</v>
      </c>
      <c r="O1149" s="335" t="s">
        <v>0</v>
      </c>
      <c r="P1149" s="335" t="s">
        <v>0</v>
      </c>
      <c r="Q1149" s="335" t="s">
        <v>0</v>
      </c>
      <c r="R1149" s="90">
        <f>SUM(Tableau8[[#This Row],[Indicative
     /PPE]:[Autre]])</f>
        <v>0</v>
      </c>
      <c r="S1149" s="335" t="s">
        <v>0</v>
      </c>
      <c r="T1149" s="335" t="s">
        <v>0</v>
      </c>
      <c r="U1149" s="335" t="s">
        <v>0</v>
      </c>
      <c r="V1149" s="335" t="s">
        <v>0</v>
      </c>
      <c r="W1149" s="335" t="s">
        <v>0</v>
      </c>
      <c r="X1149" s="336">
        <f t="shared" si="81"/>
        <v>0</v>
      </c>
      <c r="Y1149" s="89">
        <f>[1]USb!H121</f>
        <v>0</v>
      </c>
      <c r="Z1149" s="89">
        <f>[1]USb!I121</f>
        <v>0</v>
      </c>
      <c r="AA1149" s="89">
        <f>[1]USb!J121</f>
        <v>0</v>
      </c>
      <c r="AB1149" s="91">
        <f>[1]USb!K121</f>
        <v>0</v>
      </c>
      <c r="AC1149" s="335" t="s">
        <v>0</v>
      </c>
      <c r="AD1149" s="335" t="s">
        <v>0</v>
      </c>
      <c r="AE1149" s="335" t="s">
        <v>0</v>
      </c>
      <c r="AF1149" s="7">
        <f t="shared" si="83"/>
        <v>0</v>
      </c>
      <c r="AG1149" s="92"/>
      <c r="AH1149" s="8">
        <f>[1]USb!M121</f>
        <v>31000</v>
      </c>
      <c r="AI1149" s="8">
        <v>0</v>
      </c>
      <c r="AJ1149" s="8">
        <v>0</v>
      </c>
      <c r="AK1149" s="8">
        <f>SUM(Tableau8[[#This Row],[Terrain
(a)]:[Construction
(b)]])</f>
        <v>0</v>
      </c>
      <c r="AL1149" s="95"/>
      <c r="AM1149" s="337" t="str">
        <f>[1]USb!N121</f>
        <v>-</v>
      </c>
      <c r="AN1149" s="5" t="str">
        <f>[1]USb!Q121</f>
        <v>A vendre</v>
      </c>
      <c r="AO1149" s="9">
        <f>[1]USb!R121</f>
        <v>43378</v>
      </c>
      <c r="AP1149" s="338" t="s">
        <v>0</v>
      </c>
      <c r="AQ1149" s="340" t="str">
        <f>[1]USb!S121</f>
        <v>EJ prévisionnelle: aujourd'hui  + 15 mois !</v>
      </c>
      <c r="AR1149" s="100"/>
      <c r="AS1149" s="101"/>
      <c r="AT1149" s="102"/>
      <c r="AU1149" s="103"/>
      <c r="AV1149" s="104"/>
      <c r="AW1149" s="105"/>
      <c r="AX1149" s="106"/>
      <c r="AY1149" s="106"/>
      <c r="AZ1149" s="106"/>
      <c r="BA1149" s="106"/>
      <c r="BB1149" s="103"/>
      <c r="BC1149" s="106"/>
      <c r="BD1149" s="106"/>
      <c r="BE1149" s="106"/>
      <c r="BF1149" s="106"/>
      <c r="BG1149" s="106"/>
      <c r="BH1149" s="106"/>
      <c r="BI1149" s="106"/>
    </row>
    <row r="1150" spans="1:61" ht="13.5" hidden="1" thickBot="1" x14ac:dyDescent="0.25">
      <c r="A1150" s="82"/>
      <c r="B1150" s="83"/>
      <c r="C1150" s="3" t="str">
        <f t="shared" si="85"/>
        <v>Sur les Sentiers</v>
      </c>
      <c r="D1150" s="3" t="str">
        <f t="shared" si="85"/>
        <v>La Chaux-de-Fonds</v>
      </c>
      <c r="E1150" s="206" t="str">
        <f t="shared" si="85"/>
        <v>-</v>
      </c>
      <c r="F1150" s="206" t="str">
        <f>[1]USb!A122</f>
        <v>0210-82</v>
      </c>
      <c r="G1150" s="246"/>
      <c r="H1150" s="3" t="str">
        <f>[1]USb!C122</f>
        <v>Place de parc intérieure simple</v>
      </c>
      <c r="I1150" s="5" t="str">
        <f>[1]USb!D122</f>
        <v>Sous-sol</v>
      </c>
      <c r="J1150" s="4">
        <f>[1]USb!E122</f>
        <v>69</v>
      </c>
      <c r="K1150" s="1" t="s">
        <v>0</v>
      </c>
      <c r="L1150" s="88"/>
      <c r="M1150" s="335" t="s">
        <v>0</v>
      </c>
      <c r="N1150" s="335" t="s">
        <v>0</v>
      </c>
      <c r="O1150" s="335" t="s">
        <v>0</v>
      </c>
      <c r="P1150" s="335" t="s">
        <v>0</v>
      </c>
      <c r="Q1150" s="335" t="s">
        <v>0</v>
      </c>
      <c r="R1150" s="90">
        <f>SUM(Tableau8[[#This Row],[Indicative
     /PPE]:[Autre]])</f>
        <v>0</v>
      </c>
      <c r="S1150" s="335" t="s">
        <v>0</v>
      </c>
      <c r="T1150" s="335" t="s">
        <v>0</v>
      </c>
      <c r="U1150" s="335" t="s">
        <v>0</v>
      </c>
      <c r="V1150" s="335" t="s">
        <v>0</v>
      </c>
      <c r="W1150" s="335" t="s">
        <v>0</v>
      </c>
      <c r="X1150" s="336">
        <f t="shared" si="81"/>
        <v>0</v>
      </c>
      <c r="Y1150" s="89">
        <f>[1]USb!H122</f>
        <v>0</v>
      </c>
      <c r="Z1150" s="89">
        <f>[1]USb!I122</f>
        <v>0</v>
      </c>
      <c r="AA1150" s="89">
        <f>[1]USb!J122</f>
        <v>0</v>
      </c>
      <c r="AB1150" s="91">
        <f>[1]USb!K122</f>
        <v>0</v>
      </c>
      <c r="AC1150" s="335" t="s">
        <v>0</v>
      </c>
      <c r="AD1150" s="335" t="s">
        <v>0</v>
      </c>
      <c r="AE1150" s="335" t="s">
        <v>0</v>
      </c>
      <c r="AF1150" s="7">
        <f t="shared" si="83"/>
        <v>0</v>
      </c>
      <c r="AG1150" s="92"/>
      <c r="AH1150" s="8">
        <f>[1]USb!M122</f>
        <v>31000</v>
      </c>
      <c r="AI1150" s="8">
        <v>0</v>
      </c>
      <c r="AJ1150" s="8">
        <v>0</v>
      </c>
      <c r="AK1150" s="8">
        <f>SUM(Tableau8[[#This Row],[Terrain
(a)]:[Construction
(b)]])</f>
        <v>0</v>
      </c>
      <c r="AL1150" s="95"/>
      <c r="AM1150" s="337" t="str">
        <f>[1]USb!N122</f>
        <v>-</v>
      </c>
      <c r="AN1150" s="5" t="str">
        <f>[1]USb!Q122</f>
        <v>A vendre</v>
      </c>
      <c r="AO1150" s="9">
        <f>[1]USb!R122</f>
        <v>43378</v>
      </c>
      <c r="AP1150" s="338" t="s">
        <v>0</v>
      </c>
      <c r="AQ1150" s="340" t="str">
        <f>[1]USb!S122</f>
        <v>EJ prévisionnelle: aujourd'hui  + 15 mois !</v>
      </c>
      <c r="AR1150" s="100"/>
      <c r="AS1150" s="101"/>
      <c r="AT1150" s="102"/>
      <c r="AU1150" s="103"/>
      <c r="AV1150" s="104"/>
      <c r="AW1150" s="105"/>
      <c r="AX1150" s="106"/>
      <c r="AY1150" s="106"/>
      <c r="AZ1150" s="106"/>
      <c r="BA1150" s="106"/>
      <c r="BB1150" s="103"/>
      <c r="BC1150" s="106"/>
      <c r="BD1150" s="106"/>
      <c r="BE1150" s="106"/>
      <c r="BF1150" s="106"/>
      <c r="BG1150" s="106"/>
      <c r="BH1150" s="106"/>
      <c r="BI1150" s="106"/>
    </row>
    <row r="1151" spans="1:61" ht="13.5" hidden="1" thickBot="1" x14ac:dyDescent="0.25">
      <c r="A1151" s="82"/>
      <c r="B1151" s="83"/>
      <c r="C1151" s="3" t="str">
        <f t="shared" ref="C1151:E1166" si="86">C1150</f>
        <v>Sur les Sentiers</v>
      </c>
      <c r="D1151" s="3" t="str">
        <f t="shared" si="86"/>
        <v>La Chaux-de-Fonds</v>
      </c>
      <c r="E1151" s="206" t="str">
        <f t="shared" si="86"/>
        <v>-</v>
      </c>
      <c r="F1151" s="206" t="str">
        <f>[1]USb!A123</f>
        <v>0210-83</v>
      </c>
      <c r="G1151" s="246"/>
      <c r="H1151" s="3" t="str">
        <f>[1]USb!C123</f>
        <v>Place de parc intérieure simple</v>
      </c>
      <c r="I1151" s="5" t="str">
        <f>[1]USb!D123</f>
        <v>Sous-sol</v>
      </c>
      <c r="J1151" s="4">
        <f>[1]USb!E123</f>
        <v>70</v>
      </c>
      <c r="K1151" s="1" t="s">
        <v>0</v>
      </c>
      <c r="L1151" s="88"/>
      <c r="M1151" s="335" t="s">
        <v>0</v>
      </c>
      <c r="N1151" s="335" t="s">
        <v>0</v>
      </c>
      <c r="O1151" s="335" t="s">
        <v>0</v>
      </c>
      <c r="P1151" s="335" t="s">
        <v>0</v>
      </c>
      <c r="Q1151" s="335" t="s">
        <v>0</v>
      </c>
      <c r="R1151" s="90">
        <f>SUM(Tableau8[[#This Row],[Indicative
     /PPE]:[Autre]])</f>
        <v>0</v>
      </c>
      <c r="S1151" s="335" t="s">
        <v>0</v>
      </c>
      <c r="T1151" s="335" t="s">
        <v>0</v>
      </c>
      <c r="U1151" s="335" t="s">
        <v>0</v>
      </c>
      <c r="V1151" s="335" t="s">
        <v>0</v>
      </c>
      <c r="W1151" s="335" t="s">
        <v>0</v>
      </c>
      <c r="X1151" s="336">
        <f t="shared" si="81"/>
        <v>0</v>
      </c>
      <c r="Y1151" s="89">
        <f>[1]USb!H123</f>
        <v>0</v>
      </c>
      <c r="Z1151" s="89">
        <f>[1]USb!I123</f>
        <v>0</v>
      </c>
      <c r="AA1151" s="89">
        <f>[1]USb!J123</f>
        <v>0</v>
      </c>
      <c r="AB1151" s="91">
        <f>[1]USb!K123</f>
        <v>0</v>
      </c>
      <c r="AC1151" s="335" t="s">
        <v>0</v>
      </c>
      <c r="AD1151" s="335" t="s">
        <v>0</v>
      </c>
      <c r="AE1151" s="335" t="s">
        <v>0</v>
      </c>
      <c r="AF1151" s="7">
        <f t="shared" si="83"/>
        <v>0</v>
      </c>
      <c r="AG1151" s="92"/>
      <c r="AH1151" s="8">
        <f>[1]USb!M123</f>
        <v>31000</v>
      </c>
      <c r="AI1151" s="8">
        <v>0</v>
      </c>
      <c r="AJ1151" s="8">
        <v>0</v>
      </c>
      <c r="AK1151" s="8">
        <f>SUM(Tableau8[[#This Row],[Terrain
(a)]:[Construction
(b)]])</f>
        <v>0</v>
      </c>
      <c r="AL1151" s="95"/>
      <c r="AM1151" s="337" t="str">
        <f>[1]USb!N123</f>
        <v>-</v>
      </c>
      <c r="AN1151" s="5" t="str">
        <f>[1]USb!Q123</f>
        <v>A vendre</v>
      </c>
      <c r="AO1151" s="9">
        <f>[1]USb!R123</f>
        <v>43378</v>
      </c>
      <c r="AP1151" s="338" t="s">
        <v>0</v>
      </c>
      <c r="AQ1151" s="340" t="str">
        <f>[1]USb!S123</f>
        <v>EJ prévisionnelle: aujourd'hui  + 15 mois !</v>
      </c>
      <c r="AR1151" s="100"/>
      <c r="AS1151" s="101"/>
      <c r="AT1151" s="102"/>
      <c r="AU1151" s="103"/>
      <c r="AV1151" s="104"/>
      <c r="AW1151" s="105"/>
      <c r="AX1151" s="106"/>
      <c r="AY1151" s="106"/>
      <c r="AZ1151" s="106"/>
      <c r="BA1151" s="106"/>
      <c r="BB1151" s="103"/>
      <c r="BC1151" s="106"/>
      <c r="BD1151" s="106"/>
      <c r="BE1151" s="106"/>
      <c r="BF1151" s="106"/>
      <c r="BG1151" s="106"/>
      <c r="BH1151" s="106"/>
      <c r="BI1151" s="106"/>
    </row>
    <row r="1152" spans="1:61" ht="13.5" hidden="1" thickBot="1" x14ac:dyDescent="0.25">
      <c r="A1152" s="82"/>
      <c r="B1152" s="83"/>
      <c r="C1152" s="3" t="str">
        <f t="shared" si="86"/>
        <v>Sur les Sentiers</v>
      </c>
      <c r="D1152" s="3" t="str">
        <f t="shared" si="86"/>
        <v>La Chaux-de-Fonds</v>
      </c>
      <c r="E1152" s="206" t="str">
        <f t="shared" si="86"/>
        <v>-</v>
      </c>
      <c r="F1152" s="206" t="str">
        <f>[1]USb!A124</f>
        <v>0210-84</v>
      </c>
      <c r="G1152" s="246"/>
      <c r="H1152" s="3" t="str">
        <f>[1]USb!C124</f>
        <v>Place de parc intérieure simple</v>
      </c>
      <c r="I1152" s="5" t="str">
        <f>[1]USb!D124</f>
        <v>Sous-sol</v>
      </c>
      <c r="J1152" s="4">
        <f>[1]USb!E124</f>
        <v>71</v>
      </c>
      <c r="K1152" s="1" t="s">
        <v>0</v>
      </c>
      <c r="L1152" s="88"/>
      <c r="M1152" s="335" t="s">
        <v>0</v>
      </c>
      <c r="N1152" s="335" t="s">
        <v>0</v>
      </c>
      <c r="O1152" s="335" t="s">
        <v>0</v>
      </c>
      <c r="P1152" s="335" t="s">
        <v>0</v>
      </c>
      <c r="Q1152" s="335" t="s">
        <v>0</v>
      </c>
      <c r="R1152" s="90">
        <f>SUM(Tableau8[[#This Row],[Indicative
     /PPE]:[Autre]])</f>
        <v>0</v>
      </c>
      <c r="S1152" s="335" t="s">
        <v>0</v>
      </c>
      <c r="T1152" s="335" t="s">
        <v>0</v>
      </c>
      <c r="U1152" s="335" t="s">
        <v>0</v>
      </c>
      <c r="V1152" s="335" t="s">
        <v>0</v>
      </c>
      <c r="W1152" s="335" t="s">
        <v>0</v>
      </c>
      <c r="X1152" s="336">
        <f t="shared" si="81"/>
        <v>0</v>
      </c>
      <c r="Y1152" s="89">
        <f>[1]USb!H124</f>
        <v>0</v>
      </c>
      <c r="Z1152" s="89">
        <f>[1]USb!I124</f>
        <v>0</v>
      </c>
      <c r="AA1152" s="89">
        <f>[1]USb!J124</f>
        <v>0</v>
      </c>
      <c r="AB1152" s="91">
        <f>[1]USb!K124</f>
        <v>0</v>
      </c>
      <c r="AC1152" s="335" t="s">
        <v>0</v>
      </c>
      <c r="AD1152" s="335" t="s">
        <v>0</v>
      </c>
      <c r="AE1152" s="335" t="s">
        <v>0</v>
      </c>
      <c r="AF1152" s="7">
        <f t="shared" si="83"/>
        <v>0</v>
      </c>
      <c r="AG1152" s="92"/>
      <c r="AH1152" s="8">
        <f>[1]USb!M124</f>
        <v>31000</v>
      </c>
      <c r="AI1152" s="8">
        <v>0</v>
      </c>
      <c r="AJ1152" s="8">
        <v>0</v>
      </c>
      <c r="AK1152" s="8">
        <f>SUM(Tableau8[[#This Row],[Terrain
(a)]:[Construction
(b)]])</f>
        <v>0</v>
      </c>
      <c r="AL1152" s="95"/>
      <c r="AM1152" s="337" t="str">
        <f>[1]USb!N124</f>
        <v>-</v>
      </c>
      <c r="AN1152" s="5" t="str">
        <f>[1]USb!Q124</f>
        <v>A vendre</v>
      </c>
      <c r="AO1152" s="9">
        <f>[1]USb!R124</f>
        <v>43378</v>
      </c>
      <c r="AP1152" s="338" t="s">
        <v>0</v>
      </c>
      <c r="AQ1152" s="340" t="str">
        <f>[1]USb!S124</f>
        <v>EJ prévisionnelle: aujourd'hui  + 15 mois !</v>
      </c>
      <c r="AR1152" s="100"/>
      <c r="AS1152" s="101"/>
      <c r="AT1152" s="102"/>
      <c r="AU1152" s="103"/>
      <c r="AV1152" s="104"/>
      <c r="AW1152" s="105"/>
      <c r="AX1152" s="106"/>
      <c r="AY1152" s="106"/>
      <c r="AZ1152" s="106"/>
      <c r="BA1152" s="106"/>
      <c r="BB1152" s="103"/>
      <c r="BC1152" s="106"/>
      <c r="BD1152" s="106"/>
      <c r="BE1152" s="106"/>
      <c r="BF1152" s="106"/>
      <c r="BG1152" s="106"/>
      <c r="BH1152" s="106"/>
      <c r="BI1152" s="106"/>
    </row>
    <row r="1153" spans="1:61" ht="13.5" hidden="1" thickBot="1" x14ac:dyDescent="0.25">
      <c r="A1153" s="82"/>
      <c r="B1153" s="83"/>
      <c r="C1153" s="3" t="str">
        <f t="shared" si="86"/>
        <v>Sur les Sentiers</v>
      </c>
      <c r="D1153" s="3" t="str">
        <f t="shared" si="86"/>
        <v>La Chaux-de-Fonds</v>
      </c>
      <c r="E1153" s="206" t="str">
        <f t="shared" si="86"/>
        <v>-</v>
      </c>
      <c r="F1153" s="206" t="str">
        <f>[1]USb!A125</f>
        <v>0210-85</v>
      </c>
      <c r="G1153" s="246"/>
      <c r="H1153" s="3" t="str">
        <f>[1]USb!C125</f>
        <v>Place de parc intérieure simple</v>
      </c>
      <c r="I1153" s="5" t="str">
        <f>[1]USb!D125</f>
        <v>Sous-sol</v>
      </c>
      <c r="J1153" s="4">
        <f>[1]USb!E125</f>
        <v>72</v>
      </c>
      <c r="K1153" s="1" t="s">
        <v>0</v>
      </c>
      <c r="L1153" s="88"/>
      <c r="M1153" s="335" t="s">
        <v>0</v>
      </c>
      <c r="N1153" s="335" t="s">
        <v>0</v>
      </c>
      <c r="O1153" s="335" t="s">
        <v>0</v>
      </c>
      <c r="P1153" s="335" t="s">
        <v>0</v>
      </c>
      <c r="Q1153" s="335" t="s">
        <v>0</v>
      </c>
      <c r="R1153" s="90">
        <f>SUM(Tableau8[[#This Row],[Indicative
     /PPE]:[Autre]])</f>
        <v>0</v>
      </c>
      <c r="S1153" s="335" t="s">
        <v>0</v>
      </c>
      <c r="T1153" s="335" t="s">
        <v>0</v>
      </c>
      <c r="U1153" s="335" t="s">
        <v>0</v>
      </c>
      <c r="V1153" s="335" t="s">
        <v>0</v>
      </c>
      <c r="W1153" s="335" t="s">
        <v>0</v>
      </c>
      <c r="X1153" s="336">
        <f t="shared" si="81"/>
        <v>0</v>
      </c>
      <c r="Y1153" s="89">
        <f>[1]USb!H125</f>
        <v>0</v>
      </c>
      <c r="Z1153" s="89">
        <f>[1]USb!I125</f>
        <v>0</v>
      </c>
      <c r="AA1153" s="89">
        <f>[1]USb!J125</f>
        <v>0</v>
      </c>
      <c r="AB1153" s="91">
        <f>[1]USb!K125</f>
        <v>0</v>
      </c>
      <c r="AC1153" s="335" t="s">
        <v>0</v>
      </c>
      <c r="AD1153" s="335" t="s">
        <v>0</v>
      </c>
      <c r="AE1153" s="335" t="s">
        <v>0</v>
      </c>
      <c r="AF1153" s="7">
        <f t="shared" si="83"/>
        <v>0</v>
      </c>
      <c r="AG1153" s="92"/>
      <c r="AH1153" s="8">
        <f>[1]USb!M125</f>
        <v>31000</v>
      </c>
      <c r="AI1153" s="8">
        <v>0</v>
      </c>
      <c r="AJ1153" s="8">
        <v>0</v>
      </c>
      <c r="AK1153" s="8">
        <f>SUM(Tableau8[[#This Row],[Terrain
(a)]:[Construction
(b)]])</f>
        <v>0</v>
      </c>
      <c r="AL1153" s="95"/>
      <c r="AM1153" s="337" t="str">
        <f>[1]USb!N125</f>
        <v>-</v>
      </c>
      <c r="AN1153" s="5" t="str">
        <f>[1]USb!Q125</f>
        <v>A vendre</v>
      </c>
      <c r="AO1153" s="9">
        <f>[1]USb!R125</f>
        <v>43378</v>
      </c>
      <c r="AP1153" s="338" t="s">
        <v>0</v>
      </c>
      <c r="AQ1153" s="340" t="str">
        <f>[1]USb!S125</f>
        <v>EJ prévisionnelle: aujourd'hui  + 15 mois !</v>
      </c>
      <c r="AR1153" s="100"/>
      <c r="AS1153" s="101"/>
      <c r="AT1153" s="102"/>
      <c r="AU1153" s="103"/>
      <c r="AV1153" s="104"/>
      <c r="AW1153" s="105"/>
      <c r="AX1153" s="106"/>
      <c r="AY1153" s="106"/>
      <c r="AZ1153" s="106"/>
      <c r="BA1153" s="106"/>
      <c r="BB1153" s="103"/>
      <c r="BC1153" s="106"/>
      <c r="BD1153" s="106"/>
      <c r="BE1153" s="106"/>
      <c r="BF1153" s="106"/>
      <c r="BG1153" s="106"/>
      <c r="BH1153" s="106"/>
      <c r="BI1153" s="106"/>
    </row>
    <row r="1154" spans="1:61" ht="13.5" hidden="1" thickBot="1" x14ac:dyDescent="0.25">
      <c r="A1154" s="82"/>
      <c r="B1154" s="83"/>
      <c r="C1154" s="3" t="str">
        <f t="shared" si="86"/>
        <v>Sur les Sentiers</v>
      </c>
      <c r="D1154" s="3" t="str">
        <f t="shared" si="86"/>
        <v>La Chaux-de-Fonds</v>
      </c>
      <c r="E1154" s="206" t="str">
        <f t="shared" si="86"/>
        <v>-</v>
      </c>
      <c r="F1154" s="206" t="str">
        <f>[1]USb!A126</f>
        <v>0210-86</v>
      </c>
      <c r="G1154" s="246"/>
      <c r="H1154" s="3" t="str">
        <f>[1]USb!C126</f>
        <v>Place de parc intérieure simple</v>
      </c>
      <c r="I1154" s="5" t="str">
        <f>[1]USb!D126</f>
        <v>Sous-sol</v>
      </c>
      <c r="J1154" s="4">
        <f>[1]USb!E126</f>
        <v>73</v>
      </c>
      <c r="K1154" s="1" t="s">
        <v>0</v>
      </c>
      <c r="L1154" s="88"/>
      <c r="M1154" s="335" t="s">
        <v>0</v>
      </c>
      <c r="N1154" s="335" t="s">
        <v>0</v>
      </c>
      <c r="O1154" s="335" t="s">
        <v>0</v>
      </c>
      <c r="P1154" s="335" t="s">
        <v>0</v>
      </c>
      <c r="Q1154" s="335" t="s">
        <v>0</v>
      </c>
      <c r="R1154" s="90">
        <f>SUM(Tableau8[[#This Row],[Indicative
     /PPE]:[Autre]])</f>
        <v>0</v>
      </c>
      <c r="S1154" s="335" t="s">
        <v>0</v>
      </c>
      <c r="T1154" s="335" t="s">
        <v>0</v>
      </c>
      <c r="U1154" s="335" t="s">
        <v>0</v>
      </c>
      <c r="V1154" s="335" t="s">
        <v>0</v>
      </c>
      <c r="W1154" s="335" t="s">
        <v>0</v>
      </c>
      <c r="X1154" s="336">
        <f t="shared" si="81"/>
        <v>0</v>
      </c>
      <c r="Y1154" s="89">
        <f>[1]USb!H126</f>
        <v>0</v>
      </c>
      <c r="Z1154" s="89">
        <f>[1]USb!I126</f>
        <v>0</v>
      </c>
      <c r="AA1154" s="89">
        <f>[1]USb!J126</f>
        <v>0</v>
      </c>
      <c r="AB1154" s="91">
        <f>[1]USb!K126</f>
        <v>0</v>
      </c>
      <c r="AC1154" s="335" t="s">
        <v>0</v>
      </c>
      <c r="AD1154" s="335" t="s">
        <v>0</v>
      </c>
      <c r="AE1154" s="335" t="s">
        <v>0</v>
      </c>
      <c r="AF1154" s="7">
        <f t="shared" si="83"/>
        <v>0</v>
      </c>
      <c r="AG1154" s="92"/>
      <c r="AH1154" s="8">
        <f>[1]USb!M126</f>
        <v>31000</v>
      </c>
      <c r="AI1154" s="8">
        <v>0</v>
      </c>
      <c r="AJ1154" s="8">
        <v>0</v>
      </c>
      <c r="AK1154" s="8">
        <f>SUM(Tableau8[[#This Row],[Terrain
(a)]:[Construction
(b)]])</f>
        <v>0</v>
      </c>
      <c r="AL1154" s="95"/>
      <c r="AM1154" s="337" t="str">
        <f>[1]USb!N126</f>
        <v>-</v>
      </c>
      <c r="AN1154" s="5" t="str">
        <f>[1]USb!Q126</f>
        <v>A vendre</v>
      </c>
      <c r="AO1154" s="9">
        <f>[1]USb!R126</f>
        <v>43378</v>
      </c>
      <c r="AP1154" s="338" t="s">
        <v>0</v>
      </c>
      <c r="AQ1154" s="340" t="str">
        <f>[1]USb!S126</f>
        <v>EJ prévisionnelle: aujourd'hui  + 15 mois !</v>
      </c>
      <c r="AR1154" s="100"/>
      <c r="AS1154" s="101"/>
      <c r="AT1154" s="102"/>
      <c r="AU1154" s="103"/>
      <c r="AV1154" s="104"/>
      <c r="AW1154" s="105"/>
      <c r="AX1154" s="106"/>
      <c r="AY1154" s="106"/>
      <c r="AZ1154" s="106"/>
      <c r="BA1154" s="106"/>
      <c r="BB1154" s="103"/>
      <c r="BC1154" s="106"/>
      <c r="BD1154" s="106"/>
      <c r="BE1154" s="106"/>
      <c r="BF1154" s="106"/>
      <c r="BG1154" s="106"/>
      <c r="BH1154" s="106"/>
      <c r="BI1154" s="106"/>
    </row>
    <row r="1155" spans="1:61" ht="13.5" hidden="1" thickBot="1" x14ac:dyDescent="0.25">
      <c r="A1155" s="82"/>
      <c r="B1155" s="83"/>
      <c r="C1155" s="3" t="str">
        <f t="shared" si="86"/>
        <v>Sur les Sentiers</v>
      </c>
      <c r="D1155" s="3" t="str">
        <f t="shared" si="86"/>
        <v>La Chaux-de-Fonds</v>
      </c>
      <c r="E1155" s="206" t="str">
        <f t="shared" si="86"/>
        <v>-</v>
      </c>
      <c r="F1155" s="206" t="str">
        <f>[1]USb!A127</f>
        <v>0210-87</v>
      </c>
      <c r="G1155" s="246"/>
      <c r="H1155" s="3" t="str">
        <f>[1]USb!C127</f>
        <v>Place de parc intérieure simple</v>
      </c>
      <c r="I1155" s="5" t="str">
        <f>[1]USb!D127</f>
        <v>Sous-sol</v>
      </c>
      <c r="J1155" s="4">
        <f>[1]USb!E127</f>
        <v>74</v>
      </c>
      <c r="K1155" s="1" t="s">
        <v>0</v>
      </c>
      <c r="L1155" s="88"/>
      <c r="M1155" s="335" t="s">
        <v>0</v>
      </c>
      <c r="N1155" s="335" t="s">
        <v>0</v>
      </c>
      <c r="O1155" s="335" t="s">
        <v>0</v>
      </c>
      <c r="P1155" s="335" t="s">
        <v>0</v>
      </c>
      <c r="Q1155" s="335" t="s">
        <v>0</v>
      </c>
      <c r="R1155" s="90">
        <f>SUM(Tableau8[[#This Row],[Indicative
     /PPE]:[Autre]])</f>
        <v>0</v>
      </c>
      <c r="S1155" s="335" t="s">
        <v>0</v>
      </c>
      <c r="T1155" s="335" t="s">
        <v>0</v>
      </c>
      <c r="U1155" s="335" t="s">
        <v>0</v>
      </c>
      <c r="V1155" s="335" t="s">
        <v>0</v>
      </c>
      <c r="W1155" s="335" t="s">
        <v>0</v>
      </c>
      <c r="X1155" s="336">
        <f t="shared" ref="X1155:X1218" si="87">SUM(S1155:W1155)</f>
        <v>0</v>
      </c>
      <c r="Y1155" s="89">
        <f>[1]USb!H127</f>
        <v>0</v>
      </c>
      <c r="Z1155" s="89">
        <f>[1]USb!I127</f>
        <v>0</v>
      </c>
      <c r="AA1155" s="89">
        <f>[1]USb!J127</f>
        <v>0</v>
      </c>
      <c r="AB1155" s="91">
        <f>[1]USb!K127</f>
        <v>0</v>
      </c>
      <c r="AC1155" s="335" t="s">
        <v>0</v>
      </c>
      <c r="AD1155" s="335" t="s">
        <v>0</v>
      </c>
      <c r="AE1155" s="335" t="s">
        <v>0</v>
      </c>
      <c r="AF1155" s="7">
        <f t="shared" si="83"/>
        <v>0</v>
      </c>
      <c r="AG1155" s="92"/>
      <c r="AH1155" s="8">
        <f>[1]USb!M127</f>
        <v>31000</v>
      </c>
      <c r="AI1155" s="8">
        <v>0</v>
      </c>
      <c r="AJ1155" s="8">
        <v>0</v>
      </c>
      <c r="AK1155" s="8">
        <f>SUM(Tableau8[[#This Row],[Terrain
(a)]:[Construction
(b)]])</f>
        <v>0</v>
      </c>
      <c r="AL1155" s="95"/>
      <c r="AM1155" s="337" t="str">
        <f>[1]USb!N127</f>
        <v>-</v>
      </c>
      <c r="AN1155" s="5" t="str">
        <f>[1]USb!Q127</f>
        <v>A vendre</v>
      </c>
      <c r="AO1155" s="9">
        <f>[1]USb!R127</f>
        <v>43378</v>
      </c>
      <c r="AP1155" s="338" t="s">
        <v>0</v>
      </c>
      <c r="AQ1155" s="340" t="str">
        <f>[1]USb!S127</f>
        <v>EJ prévisionnelle: aujourd'hui  + 15 mois !</v>
      </c>
      <c r="AR1155" s="100"/>
      <c r="AS1155" s="101"/>
      <c r="AT1155" s="102"/>
      <c r="AU1155" s="103"/>
      <c r="AV1155" s="104"/>
      <c r="AW1155" s="105"/>
      <c r="AX1155" s="106"/>
      <c r="AY1155" s="106"/>
      <c r="AZ1155" s="106"/>
      <c r="BA1155" s="106"/>
      <c r="BB1155" s="103"/>
      <c r="BC1155" s="106"/>
      <c r="BD1155" s="106"/>
      <c r="BE1155" s="106"/>
      <c r="BF1155" s="106"/>
      <c r="BG1155" s="106"/>
      <c r="BH1155" s="106"/>
      <c r="BI1155" s="106"/>
    </row>
    <row r="1156" spans="1:61" ht="13.5" hidden="1" thickBot="1" x14ac:dyDescent="0.25">
      <c r="A1156" s="82"/>
      <c r="B1156" s="83"/>
      <c r="C1156" s="3" t="str">
        <f t="shared" si="86"/>
        <v>Sur les Sentiers</v>
      </c>
      <c r="D1156" s="3" t="str">
        <f t="shared" si="86"/>
        <v>La Chaux-de-Fonds</v>
      </c>
      <c r="E1156" s="206" t="str">
        <f t="shared" si="86"/>
        <v>-</v>
      </c>
      <c r="F1156" s="206" t="str">
        <f>[1]USb!A128</f>
        <v>0210-88</v>
      </c>
      <c r="G1156" s="246"/>
      <c r="H1156" s="3" t="str">
        <f>[1]USb!C128</f>
        <v>Place de parc intérieure simple</v>
      </c>
      <c r="I1156" s="5" t="str">
        <f>[1]USb!D128</f>
        <v>Sous-sol</v>
      </c>
      <c r="J1156" s="4">
        <f>[1]USb!E128</f>
        <v>75</v>
      </c>
      <c r="K1156" s="1" t="s">
        <v>0</v>
      </c>
      <c r="L1156" s="88"/>
      <c r="M1156" s="335" t="s">
        <v>0</v>
      </c>
      <c r="N1156" s="335" t="s">
        <v>0</v>
      </c>
      <c r="O1156" s="335" t="s">
        <v>0</v>
      </c>
      <c r="P1156" s="335" t="s">
        <v>0</v>
      </c>
      <c r="Q1156" s="335" t="s">
        <v>0</v>
      </c>
      <c r="R1156" s="90">
        <f>SUM(Tableau8[[#This Row],[Indicative
     /PPE]:[Autre]])</f>
        <v>0</v>
      </c>
      <c r="S1156" s="335" t="s">
        <v>0</v>
      </c>
      <c r="T1156" s="335" t="s">
        <v>0</v>
      </c>
      <c r="U1156" s="335" t="s">
        <v>0</v>
      </c>
      <c r="V1156" s="335" t="s">
        <v>0</v>
      </c>
      <c r="W1156" s="335" t="s">
        <v>0</v>
      </c>
      <c r="X1156" s="336">
        <f t="shared" si="87"/>
        <v>0</v>
      </c>
      <c r="Y1156" s="89">
        <f>[1]USb!H128</f>
        <v>0</v>
      </c>
      <c r="Z1156" s="89">
        <f>[1]USb!I128</f>
        <v>0</v>
      </c>
      <c r="AA1156" s="89">
        <f>[1]USb!J128</f>
        <v>0</v>
      </c>
      <c r="AB1156" s="91">
        <f>[1]USb!K128</f>
        <v>0</v>
      </c>
      <c r="AC1156" s="335" t="s">
        <v>0</v>
      </c>
      <c r="AD1156" s="335" t="s">
        <v>0</v>
      </c>
      <c r="AE1156" s="335" t="s">
        <v>0</v>
      </c>
      <c r="AF1156" s="7">
        <f t="shared" si="83"/>
        <v>0</v>
      </c>
      <c r="AG1156" s="92"/>
      <c r="AH1156" s="8">
        <f>[1]USb!M128</f>
        <v>31000</v>
      </c>
      <c r="AI1156" s="8">
        <v>0</v>
      </c>
      <c r="AJ1156" s="8">
        <v>0</v>
      </c>
      <c r="AK1156" s="8">
        <f>SUM(Tableau8[[#This Row],[Terrain
(a)]:[Construction
(b)]])</f>
        <v>0</v>
      </c>
      <c r="AL1156" s="95"/>
      <c r="AM1156" s="337" t="str">
        <f>[1]USb!N128</f>
        <v>-</v>
      </c>
      <c r="AN1156" s="5" t="str">
        <f>[1]USb!Q128</f>
        <v>A vendre</v>
      </c>
      <c r="AO1156" s="9">
        <f>[1]USb!R128</f>
        <v>43378</v>
      </c>
      <c r="AP1156" s="338" t="s">
        <v>0</v>
      </c>
      <c r="AQ1156" s="340" t="str">
        <f>[1]USb!S128</f>
        <v>EJ prévisionnelle: aujourd'hui  + 15 mois !</v>
      </c>
      <c r="AR1156" s="100"/>
      <c r="AS1156" s="101"/>
      <c r="AT1156" s="102"/>
      <c r="AU1156" s="103"/>
      <c r="AV1156" s="104"/>
      <c r="AW1156" s="105"/>
      <c r="AX1156" s="106"/>
      <c r="AY1156" s="106"/>
      <c r="AZ1156" s="106"/>
      <c r="BA1156" s="106"/>
      <c r="BB1156" s="103"/>
      <c r="BC1156" s="106"/>
      <c r="BD1156" s="106"/>
      <c r="BE1156" s="106"/>
      <c r="BF1156" s="106"/>
      <c r="BG1156" s="106"/>
      <c r="BH1156" s="106"/>
      <c r="BI1156" s="106"/>
    </row>
    <row r="1157" spans="1:61" ht="13.5" hidden="1" thickBot="1" x14ac:dyDescent="0.25">
      <c r="A1157" s="82"/>
      <c r="B1157" s="83"/>
      <c r="C1157" s="3" t="str">
        <f t="shared" si="86"/>
        <v>Sur les Sentiers</v>
      </c>
      <c r="D1157" s="3" t="str">
        <f t="shared" si="86"/>
        <v>La Chaux-de-Fonds</v>
      </c>
      <c r="E1157" s="206" t="str">
        <f t="shared" si="86"/>
        <v>-</v>
      </c>
      <c r="F1157" s="206" t="str">
        <f>[1]USb!A129</f>
        <v>0210-89</v>
      </c>
      <c r="G1157" s="246"/>
      <c r="H1157" s="3" t="str">
        <f>[1]USb!C129</f>
        <v>Place de parc intérieure simple</v>
      </c>
      <c r="I1157" s="5" t="str">
        <f>[1]USb!D129</f>
        <v>Sous-sol</v>
      </c>
      <c r="J1157" s="4">
        <f>[1]USb!E129</f>
        <v>76</v>
      </c>
      <c r="K1157" s="1" t="s">
        <v>0</v>
      </c>
      <c r="L1157" s="88"/>
      <c r="M1157" s="335" t="s">
        <v>0</v>
      </c>
      <c r="N1157" s="335" t="s">
        <v>0</v>
      </c>
      <c r="O1157" s="335" t="s">
        <v>0</v>
      </c>
      <c r="P1157" s="335" t="s">
        <v>0</v>
      </c>
      <c r="Q1157" s="335" t="s">
        <v>0</v>
      </c>
      <c r="R1157" s="90">
        <f>SUM(Tableau8[[#This Row],[Indicative
     /PPE]:[Autre]])</f>
        <v>0</v>
      </c>
      <c r="S1157" s="335" t="s">
        <v>0</v>
      </c>
      <c r="T1157" s="335" t="s">
        <v>0</v>
      </c>
      <c r="U1157" s="335" t="s">
        <v>0</v>
      </c>
      <c r="V1157" s="335" t="s">
        <v>0</v>
      </c>
      <c r="W1157" s="335" t="s">
        <v>0</v>
      </c>
      <c r="X1157" s="336">
        <f t="shared" si="87"/>
        <v>0</v>
      </c>
      <c r="Y1157" s="89">
        <f>[1]USb!H129</f>
        <v>0</v>
      </c>
      <c r="Z1157" s="89">
        <f>[1]USb!I129</f>
        <v>0</v>
      </c>
      <c r="AA1157" s="89">
        <f>[1]USb!J129</f>
        <v>0</v>
      </c>
      <c r="AB1157" s="91">
        <f>[1]USb!K129</f>
        <v>0</v>
      </c>
      <c r="AC1157" s="335" t="s">
        <v>0</v>
      </c>
      <c r="AD1157" s="335" t="s">
        <v>0</v>
      </c>
      <c r="AE1157" s="335" t="s">
        <v>0</v>
      </c>
      <c r="AF1157" s="7">
        <f t="shared" si="83"/>
        <v>0</v>
      </c>
      <c r="AG1157" s="92"/>
      <c r="AH1157" s="8">
        <f>[1]USb!M129</f>
        <v>31000</v>
      </c>
      <c r="AI1157" s="8">
        <v>0</v>
      </c>
      <c r="AJ1157" s="8">
        <v>0</v>
      </c>
      <c r="AK1157" s="8">
        <f>SUM(Tableau8[[#This Row],[Terrain
(a)]:[Construction
(b)]])</f>
        <v>0</v>
      </c>
      <c r="AL1157" s="95"/>
      <c r="AM1157" s="337" t="str">
        <f>[1]USb!N129</f>
        <v>-</v>
      </c>
      <c r="AN1157" s="5" t="str">
        <f>[1]USb!Q129</f>
        <v>A vendre</v>
      </c>
      <c r="AO1157" s="9">
        <f>[1]USb!R129</f>
        <v>43378</v>
      </c>
      <c r="AP1157" s="338" t="s">
        <v>0</v>
      </c>
      <c r="AQ1157" s="340" t="str">
        <f>[1]USb!S129</f>
        <v>EJ prévisionnelle: aujourd'hui  + 15 mois !</v>
      </c>
      <c r="AR1157" s="100"/>
      <c r="AS1157" s="101"/>
      <c r="AT1157" s="102"/>
      <c r="AU1157" s="103"/>
      <c r="AV1157" s="104"/>
      <c r="AW1157" s="105"/>
      <c r="AX1157" s="106"/>
      <c r="AY1157" s="106"/>
      <c r="AZ1157" s="106"/>
      <c r="BA1157" s="106"/>
      <c r="BB1157" s="103"/>
      <c r="BC1157" s="106"/>
      <c r="BD1157" s="106"/>
      <c r="BE1157" s="106"/>
      <c r="BF1157" s="106"/>
      <c r="BG1157" s="106"/>
      <c r="BH1157" s="106"/>
      <c r="BI1157" s="106"/>
    </row>
    <row r="1158" spans="1:61" ht="13.5" hidden="1" thickBot="1" x14ac:dyDescent="0.25">
      <c r="A1158" s="82"/>
      <c r="B1158" s="83"/>
      <c r="C1158" s="3" t="str">
        <f t="shared" si="86"/>
        <v>Sur les Sentiers</v>
      </c>
      <c r="D1158" s="3" t="str">
        <f t="shared" si="86"/>
        <v>La Chaux-de-Fonds</v>
      </c>
      <c r="E1158" s="206" t="str">
        <f t="shared" si="86"/>
        <v>-</v>
      </c>
      <c r="F1158" s="206" t="str">
        <f>[1]USb!A130</f>
        <v>0210-90</v>
      </c>
      <c r="G1158" s="246"/>
      <c r="H1158" s="3" t="str">
        <f>[1]USb!C130</f>
        <v>Place de parc intérieure simple</v>
      </c>
      <c r="I1158" s="5" t="str">
        <f>[1]USb!D130</f>
        <v>Sous-sol</v>
      </c>
      <c r="J1158" s="4">
        <f>[1]USb!E130</f>
        <v>77</v>
      </c>
      <c r="K1158" s="1" t="s">
        <v>0</v>
      </c>
      <c r="L1158" s="88"/>
      <c r="M1158" s="335" t="s">
        <v>0</v>
      </c>
      <c r="N1158" s="335" t="s">
        <v>0</v>
      </c>
      <c r="O1158" s="335" t="s">
        <v>0</v>
      </c>
      <c r="P1158" s="335" t="s">
        <v>0</v>
      </c>
      <c r="Q1158" s="335" t="s">
        <v>0</v>
      </c>
      <c r="R1158" s="90">
        <f>SUM(Tableau8[[#This Row],[Indicative
     /PPE]:[Autre]])</f>
        <v>0</v>
      </c>
      <c r="S1158" s="335" t="s">
        <v>0</v>
      </c>
      <c r="T1158" s="335" t="s">
        <v>0</v>
      </c>
      <c r="U1158" s="335" t="s">
        <v>0</v>
      </c>
      <c r="V1158" s="335" t="s">
        <v>0</v>
      </c>
      <c r="W1158" s="335" t="s">
        <v>0</v>
      </c>
      <c r="X1158" s="336">
        <f t="shared" si="87"/>
        <v>0</v>
      </c>
      <c r="Y1158" s="89">
        <f>[1]USb!H130</f>
        <v>0</v>
      </c>
      <c r="Z1158" s="89">
        <f>[1]USb!I130</f>
        <v>0</v>
      </c>
      <c r="AA1158" s="89">
        <f>[1]USb!J130</f>
        <v>0</v>
      </c>
      <c r="AB1158" s="91">
        <f>[1]USb!K130</f>
        <v>0</v>
      </c>
      <c r="AC1158" s="335" t="s">
        <v>0</v>
      </c>
      <c r="AD1158" s="335" t="s">
        <v>0</v>
      </c>
      <c r="AE1158" s="335" t="s">
        <v>0</v>
      </c>
      <c r="AF1158" s="7">
        <f t="shared" si="83"/>
        <v>0</v>
      </c>
      <c r="AG1158" s="92"/>
      <c r="AH1158" s="8">
        <f>[1]USb!M130</f>
        <v>31000</v>
      </c>
      <c r="AI1158" s="8">
        <v>0</v>
      </c>
      <c r="AJ1158" s="8">
        <v>0</v>
      </c>
      <c r="AK1158" s="8">
        <f>SUM(Tableau8[[#This Row],[Terrain
(a)]:[Construction
(b)]])</f>
        <v>0</v>
      </c>
      <c r="AL1158" s="95"/>
      <c r="AM1158" s="337" t="str">
        <f>[1]USb!N130</f>
        <v>-</v>
      </c>
      <c r="AN1158" s="5" t="str">
        <f>[1]USb!Q130</f>
        <v>A vendre</v>
      </c>
      <c r="AO1158" s="9">
        <f>[1]USb!R130</f>
        <v>43378</v>
      </c>
      <c r="AP1158" s="338" t="s">
        <v>0</v>
      </c>
      <c r="AQ1158" s="340" t="str">
        <f>[1]USb!S130</f>
        <v>EJ prévisionnelle: aujourd'hui  + 15 mois !</v>
      </c>
      <c r="AR1158" s="100"/>
      <c r="AS1158" s="101"/>
      <c r="AT1158" s="102"/>
      <c r="AU1158" s="103"/>
      <c r="AV1158" s="104"/>
      <c r="AW1158" s="105"/>
      <c r="AX1158" s="106"/>
      <c r="AY1158" s="106"/>
      <c r="AZ1158" s="106"/>
      <c r="BA1158" s="106"/>
      <c r="BB1158" s="103"/>
      <c r="BC1158" s="106"/>
      <c r="BD1158" s="106"/>
      <c r="BE1158" s="106"/>
      <c r="BF1158" s="106"/>
      <c r="BG1158" s="106"/>
      <c r="BH1158" s="106"/>
      <c r="BI1158" s="106"/>
    </row>
    <row r="1159" spans="1:61" ht="13.5" hidden="1" thickBot="1" x14ac:dyDescent="0.25">
      <c r="A1159" s="82"/>
      <c r="B1159" s="83"/>
      <c r="C1159" s="3" t="str">
        <f t="shared" si="86"/>
        <v>Sur les Sentiers</v>
      </c>
      <c r="D1159" s="3" t="str">
        <f t="shared" si="86"/>
        <v>La Chaux-de-Fonds</v>
      </c>
      <c r="E1159" s="206" t="str">
        <f t="shared" si="86"/>
        <v>-</v>
      </c>
      <c r="F1159" s="206" t="str">
        <f>[1]USb!A131</f>
        <v>0210-91</v>
      </c>
      <c r="G1159" s="246"/>
      <c r="H1159" s="3" t="str">
        <f>[1]USb!C131</f>
        <v>Place de parc intérieure simple</v>
      </c>
      <c r="I1159" s="5" t="str">
        <f>[1]USb!D131</f>
        <v>Sous-sol</v>
      </c>
      <c r="J1159" s="4">
        <f>[1]USb!E131</f>
        <v>78</v>
      </c>
      <c r="K1159" s="1" t="s">
        <v>0</v>
      </c>
      <c r="L1159" s="88"/>
      <c r="M1159" s="335" t="s">
        <v>0</v>
      </c>
      <c r="N1159" s="335" t="s">
        <v>0</v>
      </c>
      <c r="O1159" s="335" t="s">
        <v>0</v>
      </c>
      <c r="P1159" s="335" t="s">
        <v>0</v>
      </c>
      <c r="Q1159" s="335" t="s">
        <v>0</v>
      </c>
      <c r="R1159" s="90">
        <f>SUM(Tableau8[[#This Row],[Indicative
     /PPE]:[Autre]])</f>
        <v>0</v>
      </c>
      <c r="S1159" s="335" t="s">
        <v>0</v>
      </c>
      <c r="T1159" s="335" t="s">
        <v>0</v>
      </c>
      <c r="U1159" s="335" t="s">
        <v>0</v>
      </c>
      <c r="V1159" s="335" t="s">
        <v>0</v>
      </c>
      <c r="W1159" s="335" t="s">
        <v>0</v>
      </c>
      <c r="X1159" s="336">
        <f t="shared" si="87"/>
        <v>0</v>
      </c>
      <c r="Y1159" s="89">
        <f>[1]USb!H131</f>
        <v>0</v>
      </c>
      <c r="Z1159" s="89">
        <f>[1]USb!I131</f>
        <v>0</v>
      </c>
      <c r="AA1159" s="89">
        <f>[1]USb!J131</f>
        <v>0</v>
      </c>
      <c r="AB1159" s="91">
        <f>[1]USb!K131</f>
        <v>0</v>
      </c>
      <c r="AC1159" s="335" t="s">
        <v>0</v>
      </c>
      <c r="AD1159" s="335" t="s">
        <v>0</v>
      </c>
      <c r="AE1159" s="335" t="s">
        <v>0</v>
      </c>
      <c r="AF1159" s="7">
        <f t="shared" si="83"/>
        <v>0</v>
      </c>
      <c r="AG1159" s="92"/>
      <c r="AH1159" s="8">
        <f>[1]USb!M131</f>
        <v>31000</v>
      </c>
      <c r="AI1159" s="8">
        <v>0</v>
      </c>
      <c r="AJ1159" s="8">
        <v>0</v>
      </c>
      <c r="AK1159" s="8">
        <f>SUM(Tableau8[[#This Row],[Terrain
(a)]:[Construction
(b)]])</f>
        <v>0</v>
      </c>
      <c r="AL1159" s="95"/>
      <c r="AM1159" s="337" t="str">
        <f>[1]USb!N131</f>
        <v>-</v>
      </c>
      <c r="AN1159" s="5" t="str">
        <f>[1]USb!Q131</f>
        <v>A vendre</v>
      </c>
      <c r="AO1159" s="9">
        <f>[1]USb!R131</f>
        <v>43378</v>
      </c>
      <c r="AP1159" s="338" t="s">
        <v>0</v>
      </c>
      <c r="AQ1159" s="340" t="str">
        <f>[1]USb!S131</f>
        <v>EJ prévisionnelle: aujourd'hui  + 15 mois !</v>
      </c>
      <c r="AR1159" s="100"/>
      <c r="AS1159" s="101"/>
      <c r="AT1159" s="102"/>
      <c r="AU1159" s="103"/>
      <c r="AV1159" s="104"/>
      <c r="AW1159" s="105"/>
      <c r="AX1159" s="106"/>
      <c r="AY1159" s="106"/>
      <c r="AZ1159" s="106"/>
      <c r="BA1159" s="106"/>
      <c r="BB1159" s="103"/>
      <c r="BC1159" s="106"/>
      <c r="BD1159" s="106"/>
      <c r="BE1159" s="106"/>
      <c r="BF1159" s="106"/>
      <c r="BG1159" s="106"/>
      <c r="BH1159" s="106"/>
      <c r="BI1159" s="106"/>
    </row>
    <row r="1160" spans="1:61" ht="13.5" hidden="1" thickBot="1" x14ac:dyDescent="0.25">
      <c r="A1160" s="82"/>
      <c r="B1160" s="83"/>
      <c r="C1160" s="3" t="str">
        <f t="shared" si="86"/>
        <v>Sur les Sentiers</v>
      </c>
      <c r="D1160" s="3" t="str">
        <f t="shared" si="86"/>
        <v>La Chaux-de-Fonds</v>
      </c>
      <c r="E1160" s="206" t="str">
        <f t="shared" si="86"/>
        <v>-</v>
      </c>
      <c r="F1160" s="206" t="str">
        <f>[1]USb!A132</f>
        <v>0210-92</v>
      </c>
      <c r="G1160" s="246"/>
      <c r="H1160" s="3" t="str">
        <f>[1]USb!C132</f>
        <v>Place de parc intérieure simple</v>
      </c>
      <c r="I1160" s="5" t="str">
        <f>[1]USb!D132</f>
        <v>Sous-sol</v>
      </c>
      <c r="J1160" s="4">
        <f>[1]USb!E132</f>
        <v>79</v>
      </c>
      <c r="K1160" s="1" t="s">
        <v>0</v>
      </c>
      <c r="L1160" s="88"/>
      <c r="M1160" s="335" t="s">
        <v>0</v>
      </c>
      <c r="N1160" s="335" t="s">
        <v>0</v>
      </c>
      <c r="O1160" s="335" t="s">
        <v>0</v>
      </c>
      <c r="P1160" s="335" t="s">
        <v>0</v>
      </c>
      <c r="Q1160" s="335" t="s">
        <v>0</v>
      </c>
      <c r="R1160" s="90">
        <f>SUM(Tableau8[[#This Row],[Indicative
     /PPE]:[Autre]])</f>
        <v>0</v>
      </c>
      <c r="S1160" s="335" t="s">
        <v>0</v>
      </c>
      <c r="T1160" s="335" t="s">
        <v>0</v>
      </c>
      <c r="U1160" s="335" t="s">
        <v>0</v>
      </c>
      <c r="V1160" s="335" t="s">
        <v>0</v>
      </c>
      <c r="W1160" s="335" t="s">
        <v>0</v>
      </c>
      <c r="X1160" s="336">
        <f t="shared" si="87"/>
        <v>0</v>
      </c>
      <c r="Y1160" s="89">
        <f>[1]USb!H132</f>
        <v>0</v>
      </c>
      <c r="Z1160" s="89">
        <f>[1]USb!I132</f>
        <v>0</v>
      </c>
      <c r="AA1160" s="89">
        <f>[1]USb!J132</f>
        <v>0</v>
      </c>
      <c r="AB1160" s="91">
        <f>[1]USb!K132</f>
        <v>0</v>
      </c>
      <c r="AC1160" s="335" t="s">
        <v>0</v>
      </c>
      <c r="AD1160" s="335" t="s">
        <v>0</v>
      </c>
      <c r="AE1160" s="335" t="s">
        <v>0</v>
      </c>
      <c r="AF1160" s="7">
        <f t="shared" si="83"/>
        <v>0</v>
      </c>
      <c r="AG1160" s="92"/>
      <c r="AH1160" s="8">
        <f>[1]USb!M132</f>
        <v>31000</v>
      </c>
      <c r="AI1160" s="8">
        <v>0</v>
      </c>
      <c r="AJ1160" s="8">
        <v>0</v>
      </c>
      <c r="AK1160" s="8">
        <f>SUM(Tableau8[[#This Row],[Terrain
(a)]:[Construction
(b)]])</f>
        <v>0</v>
      </c>
      <c r="AL1160" s="95"/>
      <c r="AM1160" s="337" t="str">
        <f>[1]USb!N132</f>
        <v>-</v>
      </c>
      <c r="AN1160" s="5" t="str">
        <f>[1]USb!Q132</f>
        <v>A vendre</v>
      </c>
      <c r="AO1160" s="9">
        <f>[1]USb!R132</f>
        <v>43378</v>
      </c>
      <c r="AP1160" s="338" t="s">
        <v>0</v>
      </c>
      <c r="AQ1160" s="340" t="str">
        <f>[1]USb!S132</f>
        <v>EJ prévisionnelle: aujourd'hui  + 15 mois !</v>
      </c>
      <c r="AR1160" s="100"/>
      <c r="AS1160" s="101"/>
      <c r="AT1160" s="102"/>
      <c r="AU1160" s="103"/>
      <c r="AV1160" s="104"/>
      <c r="AW1160" s="105"/>
      <c r="AX1160" s="106"/>
      <c r="AY1160" s="106"/>
      <c r="AZ1160" s="106"/>
      <c r="BA1160" s="106"/>
      <c r="BB1160" s="103"/>
      <c r="BC1160" s="106"/>
      <c r="BD1160" s="106"/>
      <c r="BE1160" s="106"/>
      <c r="BF1160" s="106"/>
      <c r="BG1160" s="106"/>
      <c r="BH1160" s="106"/>
      <c r="BI1160" s="106"/>
    </row>
    <row r="1161" spans="1:61" ht="13.5" hidden="1" thickBot="1" x14ac:dyDescent="0.25">
      <c r="A1161" s="82"/>
      <c r="B1161" s="83"/>
      <c r="C1161" s="3" t="str">
        <f t="shared" si="86"/>
        <v>Sur les Sentiers</v>
      </c>
      <c r="D1161" s="3" t="str">
        <f t="shared" si="86"/>
        <v>La Chaux-de-Fonds</v>
      </c>
      <c r="E1161" s="206" t="str">
        <f t="shared" si="86"/>
        <v>-</v>
      </c>
      <c r="F1161" s="206" t="str">
        <f>[1]USb!A133</f>
        <v>0210-93</v>
      </c>
      <c r="G1161" s="246"/>
      <c r="H1161" s="3" t="str">
        <f>[1]USb!C133</f>
        <v>Place de parc intérieure simple</v>
      </c>
      <c r="I1161" s="5" t="str">
        <f>[1]USb!D133</f>
        <v>Sous-sol</v>
      </c>
      <c r="J1161" s="4">
        <f>[1]USb!E133</f>
        <v>80</v>
      </c>
      <c r="K1161" s="1" t="s">
        <v>0</v>
      </c>
      <c r="L1161" s="88"/>
      <c r="M1161" s="335" t="s">
        <v>0</v>
      </c>
      <c r="N1161" s="335" t="s">
        <v>0</v>
      </c>
      <c r="O1161" s="335" t="s">
        <v>0</v>
      </c>
      <c r="P1161" s="335" t="s">
        <v>0</v>
      </c>
      <c r="Q1161" s="335" t="s">
        <v>0</v>
      </c>
      <c r="R1161" s="90">
        <f>SUM(Tableau8[[#This Row],[Indicative
     /PPE]:[Autre]])</f>
        <v>0</v>
      </c>
      <c r="S1161" s="335" t="s">
        <v>0</v>
      </c>
      <c r="T1161" s="335" t="s">
        <v>0</v>
      </c>
      <c r="U1161" s="335" t="s">
        <v>0</v>
      </c>
      <c r="V1161" s="335" t="s">
        <v>0</v>
      </c>
      <c r="W1161" s="335" t="s">
        <v>0</v>
      </c>
      <c r="X1161" s="336">
        <f t="shared" si="87"/>
        <v>0</v>
      </c>
      <c r="Y1161" s="89">
        <f>[1]USb!H133</f>
        <v>0</v>
      </c>
      <c r="Z1161" s="89">
        <f>[1]USb!I133</f>
        <v>0</v>
      </c>
      <c r="AA1161" s="89">
        <f>[1]USb!J133</f>
        <v>0</v>
      </c>
      <c r="AB1161" s="91">
        <f>[1]USb!K133</f>
        <v>0</v>
      </c>
      <c r="AC1161" s="335" t="s">
        <v>0</v>
      </c>
      <c r="AD1161" s="335" t="s">
        <v>0</v>
      </c>
      <c r="AE1161" s="335" t="s">
        <v>0</v>
      </c>
      <c r="AF1161" s="7">
        <f t="shared" si="83"/>
        <v>0</v>
      </c>
      <c r="AG1161" s="92"/>
      <c r="AH1161" s="8">
        <f>[1]USb!M133</f>
        <v>31000</v>
      </c>
      <c r="AI1161" s="8">
        <v>0</v>
      </c>
      <c r="AJ1161" s="8">
        <v>0</v>
      </c>
      <c r="AK1161" s="8">
        <f>SUM(Tableau8[[#This Row],[Terrain
(a)]:[Construction
(b)]])</f>
        <v>0</v>
      </c>
      <c r="AL1161" s="95"/>
      <c r="AM1161" s="337" t="str">
        <f>[1]USb!N133</f>
        <v>-</v>
      </c>
      <c r="AN1161" s="5" t="str">
        <f>[1]USb!Q133</f>
        <v>A vendre</v>
      </c>
      <c r="AO1161" s="9">
        <f>[1]USb!R133</f>
        <v>43378</v>
      </c>
      <c r="AP1161" s="338" t="s">
        <v>0</v>
      </c>
      <c r="AQ1161" s="340" t="str">
        <f>[1]USb!S133</f>
        <v>EJ prévisionnelle: aujourd'hui  + 15 mois !</v>
      </c>
      <c r="AR1161" s="100"/>
      <c r="AS1161" s="101"/>
      <c r="AT1161" s="102"/>
      <c r="AU1161" s="103"/>
      <c r="AV1161" s="104"/>
      <c r="AW1161" s="105"/>
      <c r="AX1161" s="106"/>
      <c r="AY1161" s="106"/>
      <c r="AZ1161" s="106"/>
      <c r="BA1161" s="106"/>
      <c r="BB1161" s="103"/>
      <c r="BC1161" s="106"/>
      <c r="BD1161" s="106"/>
      <c r="BE1161" s="106"/>
      <c r="BF1161" s="106"/>
      <c r="BG1161" s="106"/>
      <c r="BH1161" s="106"/>
      <c r="BI1161" s="106"/>
    </row>
    <row r="1162" spans="1:61" ht="13.5" hidden="1" thickBot="1" x14ac:dyDescent="0.25">
      <c r="A1162" s="82"/>
      <c r="B1162" s="83"/>
      <c r="C1162" s="3" t="str">
        <f t="shared" si="86"/>
        <v>Sur les Sentiers</v>
      </c>
      <c r="D1162" s="3" t="str">
        <f t="shared" si="86"/>
        <v>La Chaux-de-Fonds</v>
      </c>
      <c r="E1162" s="206" t="str">
        <f t="shared" si="86"/>
        <v>-</v>
      </c>
      <c r="F1162" s="206" t="str">
        <f>[1]USb!A134</f>
        <v>0210-94</v>
      </c>
      <c r="G1162" s="246"/>
      <c r="H1162" s="3" t="str">
        <f>[1]USb!C134</f>
        <v>Place de parc intérieure simple</v>
      </c>
      <c r="I1162" s="5" t="str">
        <f>[1]USb!D134</f>
        <v>Sous-sol</v>
      </c>
      <c r="J1162" s="4">
        <f>[1]USb!E134</f>
        <v>81</v>
      </c>
      <c r="K1162" s="1" t="s">
        <v>0</v>
      </c>
      <c r="L1162" s="88"/>
      <c r="M1162" s="335" t="s">
        <v>0</v>
      </c>
      <c r="N1162" s="335" t="s">
        <v>0</v>
      </c>
      <c r="O1162" s="335" t="s">
        <v>0</v>
      </c>
      <c r="P1162" s="335" t="s">
        <v>0</v>
      </c>
      <c r="Q1162" s="335" t="s">
        <v>0</v>
      </c>
      <c r="R1162" s="90">
        <f>SUM(Tableau8[[#This Row],[Indicative
     /PPE]:[Autre]])</f>
        <v>0</v>
      </c>
      <c r="S1162" s="335" t="s">
        <v>0</v>
      </c>
      <c r="T1162" s="335" t="s">
        <v>0</v>
      </c>
      <c r="U1162" s="335" t="s">
        <v>0</v>
      </c>
      <c r="V1162" s="335" t="s">
        <v>0</v>
      </c>
      <c r="W1162" s="335" t="s">
        <v>0</v>
      </c>
      <c r="X1162" s="336">
        <f t="shared" si="87"/>
        <v>0</v>
      </c>
      <c r="Y1162" s="89">
        <f>[1]USb!H134</f>
        <v>0</v>
      </c>
      <c r="Z1162" s="89">
        <f>[1]USb!I134</f>
        <v>0</v>
      </c>
      <c r="AA1162" s="89">
        <f>[1]USb!J134</f>
        <v>0</v>
      </c>
      <c r="AB1162" s="91">
        <f>[1]USb!K134</f>
        <v>0</v>
      </c>
      <c r="AC1162" s="335" t="s">
        <v>0</v>
      </c>
      <c r="AD1162" s="335" t="s">
        <v>0</v>
      </c>
      <c r="AE1162" s="335" t="s">
        <v>0</v>
      </c>
      <c r="AF1162" s="7">
        <f t="shared" si="83"/>
        <v>0</v>
      </c>
      <c r="AG1162" s="92"/>
      <c r="AH1162" s="8">
        <f>[1]USb!M134</f>
        <v>31000</v>
      </c>
      <c r="AI1162" s="8">
        <v>0</v>
      </c>
      <c r="AJ1162" s="8">
        <v>0</v>
      </c>
      <c r="AK1162" s="8">
        <f>SUM(Tableau8[[#This Row],[Terrain
(a)]:[Construction
(b)]])</f>
        <v>0</v>
      </c>
      <c r="AL1162" s="95"/>
      <c r="AM1162" s="337" t="str">
        <f>[1]USb!N134</f>
        <v>-</v>
      </c>
      <c r="AN1162" s="5" t="str">
        <f>[1]USb!Q134</f>
        <v>A vendre</v>
      </c>
      <c r="AO1162" s="9">
        <f>[1]USb!R134</f>
        <v>43378</v>
      </c>
      <c r="AP1162" s="338" t="s">
        <v>0</v>
      </c>
      <c r="AQ1162" s="340" t="str">
        <f>[1]USb!S134</f>
        <v>EJ prévisionnelle: aujourd'hui  + 15 mois !</v>
      </c>
      <c r="AR1162" s="100"/>
      <c r="AS1162" s="101"/>
      <c r="AT1162" s="102"/>
      <c r="AU1162" s="103"/>
      <c r="AV1162" s="104"/>
      <c r="AW1162" s="105"/>
      <c r="AX1162" s="106"/>
      <c r="AY1162" s="106"/>
      <c r="AZ1162" s="106"/>
      <c r="BA1162" s="106"/>
      <c r="BB1162" s="103"/>
      <c r="BC1162" s="106"/>
      <c r="BD1162" s="106"/>
      <c r="BE1162" s="106"/>
      <c r="BF1162" s="106"/>
      <c r="BG1162" s="106"/>
      <c r="BH1162" s="106"/>
      <c r="BI1162" s="106"/>
    </row>
    <row r="1163" spans="1:61" ht="13.5" hidden="1" thickBot="1" x14ac:dyDescent="0.25">
      <c r="A1163" s="82"/>
      <c r="B1163" s="83"/>
      <c r="C1163" s="3" t="str">
        <f t="shared" si="86"/>
        <v>Sur les Sentiers</v>
      </c>
      <c r="D1163" s="3" t="str">
        <f t="shared" si="86"/>
        <v>La Chaux-de-Fonds</v>
      </c>
      <c r="E1163" s="206" t="str">
        <f t="shared" si="86"/>
        <v>-</v>
      </c>
      <c r="F1163" s="206" t="str">
        <f>[1]USb!A135</f>
        <v>0210-95</v>
      </c>
      <c r="G1163" s="246"/>
      <c r="H1163" s="3" t="str">
        <f>[1]USb!C135</f>
        <v>Place de parc intérieure simple</v>
      </c>
      <c r="I1163" s="5" t="str">
        <f>[1]USb!D135</f>
        <v>Sous-sol</v>
      </c>
      <c r="J1163" s="4">
        <f>[1]USb!E135</f>
        <v>82</v>
      </c>
      <c r="K1163" s="1" t="s">
        <v>0</v>
      </c>
      <c r="L1163" s="88"/>
      <c r="M1163" s="335" t="s">
        <v>0</v>
      </c>
      <c r="N1163" s="335" t="s">
        <v>0</v>
      </c>
      <c r="O1163" s="335" t="s">
        <v>0</v>
      </c>
      <c r="P1163" s="335" t="s">
        <v>0</v>
      </c>
      <c r="Q1163" s="335" t="s">
        <v>0</v>
      </c>
      <c r="R1163" s="90">
        <f>SUM(Tableau8[[#This Row],[Indicative
     /PPE]:[Autre]])</f>
        <v>0</v>
      </c>
      <c r="S1163" s="335" t="s">
        <v>0</v>
      </c>
      <c r="T1163" s="335" t="s">
        <v>0</v>
      </c>
      <c r="U1163" s="335" t="s">
        <v>0</v>
      </c>
      <c r="V1163" s="335" t="s">
        <v>0</v>
      </c>
      <c r="W1163" s="335" t="s">
        <v>0</v>
      </c>
      <c r="X1163" s="336">
        <f t="shared" si="87"/>
        <v>0</v>
      </c>
      <c r="Y1163" s="89">
        <f>[1]USb!H135</f>
        <v>0</v>
      </c>
      <c r="Z1163" s="89">
        <f>[1]USb!I135</f>
        <v>0</v>
      </c>
      <c r="AA1163" s="89">
        <f>[1]USb!J135</f>
        <v>0</v>
      </c>
      <c r="AB1163" s="91">
        <f>[1]USb!K135</f>
        <v>0</v>
      </c>
      <c r="AC1163" s="335" t="s">
        <v>0</v>
      </c>
      <c r="AD1163" s="335" t="s">
        <v>0</v>
      </c>
      <c r="AE1163" s="335" t="s">
        <v>0</v>
      </c>
      <c r="AF1163" s="7">
        <f t="shared" si="83"/>
        <v>0</v>
      </c>
      <c r="AG1163" s="92"/>
      <c r="AH1163" s="8">
        <f>[1]USb!M135</f>
        <v>31000</v>
      </c>
      <c r="AI1163" s="8">
        <v>0</v>
      </c>
      <c r="AJ1163" s="8">
        <v>0</v>
      </c>
      <c r="AK1163" s="8">
        <f>SUM(Tableau8[[#This Row],[Terrain
(a)]:[Construction
(b)]])</f>
        <v>0</v>
      </c>
      <c r="AL1163" s="95"/>
      <c r="AM1163" s="337" t="str">
        <f>[1]USb!N135</f>
        <v>-</v>
      </c>
      <c r="AN1163" s="5" t="str">
        <f>[1]USb!Q135</f>
        <v>A vendre</v>
      </c>
      <c r="AO1163" s="9">
        <f>[1]USb!R135</f>
        <v>43378</v>
      </c>
      <c r="AP1163" s="338" t="s">
        <v>0</v>
      </c>
      <c r="AQ1163" s="340" t="str">
        <f>[1]USb!S135</f>
        <v>EJ prévisionnelle: aujourd'hui  + 15 mois !</v>
      </c>
      <c r="AR1163" s="100"/>
      <c r="AS1163" s="101"/>
      <c r="AT1163" s="102"/>
      <c r="AU1163" s="103"/>
      <c r="AV1163" s="104"/>
      <c r="AW1163" s="105"/>
      <c r="AX1163" s="106"/>
      <c r="AY1163" s="106"/>
      <c r="AZ1163" s="106"/>
      <c r="BA1163" s="106"/>
      <c r="BB1163" s="103"/>
      <c r="BC1163" s="106"/>
      <c r="BD1163" s="106"/>
      <c r="BE1163" s="106"/>
      <c r="BF1163" s="106"/>
      <c r="BG1163" s="106"/>
      <c r="BH1163" s="106"/>
      <c r="BI1163" s="106"/>
    </row>
    <row r="1164" spans="1:61" ht="13.5" hidden="1" thickBot="1" x14ac:dyDescent="0.25">
      <c r="A1164" s="82"/>
      <c r="B1164" s="83"/>
      <c r="C1164" s="3" t="str">
        <f t="shared" si="86"/>
        <v>Sur les Sentiers</v>
      </c>
      <c r="D1164" s="3" t="str">
        <f t="shared" si="86"/>
        <v>La Chaux-de-Fonds</v>
      </c>
      <c r="E1164" s="206" t="str">
        <f t="shared" si="86"/>
        <v>-</v>
      </c>
      <c r="F1164" s="206" t="str">
        <f>[1]USb!A136</f>
        <v>0210-96</v>
      </c>
      <c r="G1164" s="246"/>
      <c r="H1164" s="3" t="str">
        <f>[1]USb!C136</f>
        <v>Place de parc intérieure simple</v>
      </c>
      <c r="I1164" s="5" t="str">
        <f>[1]USb!D136</f>
        <v>Sous-sol</v>
      </c>
      <c r="J1164" s="4">
        <f>[1]USb!E136</f>
        <v>83</v>
      </c>
      <c r="K1164" s="1" t="s">
        <v>0</v>
      </c>
      <c r="L1164" s="88"/>
      <c r="M1164" s="335" t="s">
        <v>0</v>
      </c>
      <c r="N1164" s="335" t="s">
        <v>0</v>
      </c>
      <c r="O1164" s="335" t="s">
        <v>0</v>
      </c>
      <c r="P1164" s="335" t="s">
        <v>0</v>
      </c>
      <c r="Q1164" s="335" t="s">
        <v>0</v>
      </c>
      <c r="R1164" s="90">
        <f>SUM(Tableau8[[#This Row],[Indicative
     /PPE]:[Autre]])</f>
        <v>0</v>
      </c>
      <c r="S1164" s="335" t="s">
        <v>0</v>
      </c>
      <c r="T1164" s="335" t="s">
        <v>0</v>
      </c>
      <c r="U1164" s="335" t="s">
        <v>0</v>
      </c>
      <c r="V1164" s="335" t="s">
        <v>0</v>
      </c>
      <c r="W1164" s="335" t="s">
        <v>0</v>
      </c>
      <c r="X1164" s="336">
        <f t="shared" si="87"/>
        <v>0</v>
      </c>
      <c r="Y1164" s="89">
        <f>[1]USb!H136</f>
        <v>0</v>
      </c>
      <c r="Z1164" s="89">
        <f>[1]USb!I136</f>
        <v>0</v>
      </c>
      <c r="AA1164" s="89">
        <f>[1]USb!J136</f>
        <v>0</v>
      </c>
      <c r="AB1164" s="91">
        <f>[1]USb!K136</f>
        <v>0</v>
      </c>
      <c r="AC1164" s="335" t="s">
        <v>0</v>
      </c>
      <c r="AD1164" s="335" t="s">
        <v>0</v>
      </c>
      <c r="AE1164" s="335" t="s">
        <v>0</v>
      </c>
      <c r="AF1164" s="7">
        <f t="shared" si="83"/>
        <v>0</v>
      </c>
      <c r="AG1164" s="92"/>
      <c r="AH1164" s="8">
        <f>[1]USb!M136</f>
        <v>31000</v>
      </c>
      <c r="AI1164" s="8">
        <v>0</v>
      </c>
      <c r="AJ1164" s="8">
        <v>0</v>
      </c>
      <c r="AK1164" s="8">
        <f>SUM(Tableau8[[#This Row],[Terrain
(a)]:[Construction
(b)]])</f>
        <v>0</v>
      </c>
      <c r="AL1164" s="95"/>
      <c r="AM1164" s="337" t="str">
        <f>[1]USb!N136</f>
        <v>-</v>
      </c>
      <c r="AN1164" s="5" t="str">
        <f>[1]USb!Q136</f>
        <v>A vendre</v>
      </c>
      <c r="AO1164" s="9">
        <f>[1]USb!R136</f>
        <v>43378</v>
      </c>
      <c r="AP1164" s="338" t="s">
        <v>0</v>
      </c>
      <c r="AQ1164" s="340" t="str">
        <f>[1]USb!S136</f>
        <v>EJ prévisionnelle: aujourd'hui  + 15 mois !</v>
      </c>
      <c r="AR1164" s="100"/>
      <c r="AS1164" s="101"/>
      <c r="AT1164" s="102"/>
      <c r="AU1164" s="103"/>
      <c r="AV1164" s="104"/>
      <c r="AW1164" s="105"/>
      <c r="AX1164" s="106"/>
      <c r="AY1164" s="106"/>
      <c r="AZ1164" s="106"/>
      <c r="BA1164" s="106"/>
      <c r="BB1164" s="103"/>
      <c r="BC1164" s="106"/>
      <c r="BD1164" s="106"/>
      <c r="BE1164" s="106"/>
      <c r="BF1164" s="106"/>
      <c r="BG1164" s="106"/>
      <c r="BH1164" s="106"/>
      <c r="BI1164" s="106"/>
    </row>
    <row r="1165" spans="1:61" ht="13.5" hidden="1" thickBot="1" x14ac:dyDescent="0.25">
      <c r="A1165" s="82"/>
      <c r="B1165" s="83"/>
      <c r="C1165" s="3" t="str">
        <f t="shared" si="86"/>
        <v>Sur les Sentiers</v>
      </c>
      <c r="D1165" s="3" t="str">
        <f t="shared" si="86"/>
        <v>La Chaux-de-Fonds</v>
      </c>
      <c r="E1165" s="206" t="str">
        <f t="shared" si="86"/>
        <v>-</v>
      </c>
      <c r="F1165" s="206" t="str">
        <f>[1]USb!A137</f>
        <v>0210-97</v>
      </c>
      <c r="G1165" s="246"/>
      <c r="H1165" s="3" t="str">
        <f>[1]USb!C137</f>
        <v>Place de parc intérieure simple</v>
      </c>
      <c r="I1165" s="5" t="str">
        <f>[1]USb!D137</f>
        <v>Sous-sol</v>
      </c>
      <c r="J1165" s="4">
        <f>[1]USb!E137</f>
        <v>84</v>
      </c>
      <c r="K1165" s="1" t="s">
        <v>0</v>
      </c>
      <c r="L1165" s="88"/>
      <c r="M1165" s="335" t="s">
        <v>0</v>
      </c>
      <c r="N1165" s="335" t="s">
        <v>0</v>
      </c>
      <c r="O1165" s="335" t="s">
        <v>0</v>
      </c>
      <c r="P1165" s="335" t="s">
        <v>0</v>
      </c>
      <c r="Q1165" s="335" t="s">
        <v>0</v>
      </c>
      <c r="R1165" s="90">
        <f>SUM(Tableau8[[#This Row],[Indicative
     /PPE]:[Autre]])</f>
        <v>0</v>
      </c>
      <c r="S1165" s="335" t="s">
        <v>0</v>
      </c>
      <c r="T1165" s="335" t="s">
        <v>0</v>
      </c>
      <c r="U1165" s="335" t="s">
        <v>0</v>
      </c>
      <c r="V1165" s="335" t="s">
        <v>0</v>
      </c>
      <c r="W1165" s="335" t="s">
        <v>0</v>
      </c>
      <c r="X1165" s="336">
        <f t="shared" si="87"/>
        <v>0</v>
      </c>
      <c r="Y1165" s="89">
        <f>[1]USb!H137</f>
        <v>0</v>
      </c>
      <c r="Z1165" s="89">
        <f>[1]USb!I137</f>
        <v>0</v>
      </c>
      <c r="AA1165" s="89">
        <f>[1]USb!J137</f>
        <v>0</v>
      </c>
      <c r="AB1165" s="91">
        <f>[1]USb!K137</f>
        <v>0</v>
      </c>
      <c r="AC1165" s="335" t="s">
        <v>0</v>
      </c>
      <c r="AD1165" s="335" t="s">
        <v>0</v>
      </c>
      <c r="AE1165" s="335" t="s">
        <v>0</v>
      </c>
      <c r="AF1165" s="7">
        <f t="shared" si="83"/>
        <v>0</v>
      </c>
      <c r="AG1165" s="92"/>
      <c r="AH1165" s="8">
        <f>[1]USb!M137</f>
        <v>31000</v>
      </c>
      <c r="AI1165" s="8">
        <v>0</v>
      </c>
      <c r="AJ1165" s="8">
        <v>0</v>
      </c>
      <c r="AK1165" s="8">
        <f>SUM(Tableau8[[#This Row],[Terrain
(a)]:[Construction
(b)]])</f>
        <v>0</v>
      </c>
      <c r="AL1165" s="95"/>
      <c r="AM1165" s="337" t="str">
        <f>[1]USb!N137</f>
        <v>-</v>
      </c>
      <c r="AN1165" s="5" t="str">
        <f>[1]USb!Q137</f>
        <v>A vendre</v>
      </c>
      <c r="AO1165" s="9">
        <f>[1]USb!R137</f>
        <v>43378</v>
      </c>
      <c r="AP1165" s="338" t="s">
        <v>0</v>
      </c>
      <c r="AQ1165" s="340" t="str">
        <f>[1]USb!S137</f>
        <v>EJ prévisionnelle: aujourd'hui  + 15 mois !</v>
      </c>
      <c r="AR1165" s="100"/>
      <c r="AS1165" s="101"/>
      <c r="AT1165" s="102"/>
      <c r="AU1165" s="103"/>
      <c r="AV1165" s="104"/>
      <c r="AW1165" s="105"/>
      <c r="AX1165" s="106"/>
      <c r="AY1165" s="106"/>
      <c r="AZ1165" s="106"/>
      <c r="BA1165" s="106"/>
      <c r="BB1165" s="103"/>
      <c r="BC1165" s="106"/>
      <c r="BD1165" s="106"/>
      <c r="BE1165" s="106"/>
      <c r="BF1165" s="106"/>
      <c r="BG1165" s="106"/>
      <c r="BH1165" s="106"/>
      <c r="BI1165" s="106"/>
    </row>
    <row r="1166" spans="1:61" ht="13.5" hidden="1" thickBot="1" x14ac:dyDescent="0.25">
      <c r="A1166" s="82"/>
      <c r="B1166" s="83"/>
      <c r="C1166" s="3" t="str">
        <f t="shared" si="86"/>
        <v>Sur les Sentiers</v>
      </c>
      <c r="D1166" s="3" t="str">
        <f t="shared" si="86"/>
        <v>La Chaux-de-Fonds</v>
      </c>
      <c r="E1166" s="206" t="str">
        <f t="shared" si="86"/>
        <v>-</v>
      </c>
      <c r="F1166" s="206" t="str">
        <f>[1]USb!A138</f>
        <v>0210-98</v>
      </c>
      <c r="G1166" s="246"/>
      <c r="H1166" s="3" t="str">
        <f>[1]USb!C138</f>
        <v>Place de parc intérieure simple</v>
      </c>
      <c r="I1166" s="5" t="str">
        <f>[1]USb!D138</f>
        <v>Sous-sol</v>
      </c>
      <c r="J1166" s="4">
        <f>[1]USb!E138</f>
        <v>85</v>
      </c>
      <c r="K1166" s="1" t="s">
        <v>0</v>
      </c>
      <c r="L1166" s="88"/>
      <c r="M1166" s="335" t="s">
        <v>0</v>
      </c>
      <c r="N1166" s="335" t="s">
        <v>0</v>
      </c>
      <c r="O1166" s="335" t="s">
        <v>0</v>
      </c>
      <c r="P1166" s="335" t="s">
        <v>0</v>
      </c>
      <c r="Q1166" s="335" t="s">
        <v>0</v>
      </c>
      <c r="R1166" s="90">
        <f>SUM(Tableau8[[#This Row],[Indicative
     /PPE]:[Autre]])</f>
        <v>0</v>
      </c>
      <c r="S1166" s="335" t="s">
        <v>0</v>
      </c>
      <c r="T1166" s="335" t="s">
        <v>0</v>
      </c>
      <c r="U1166" s="335" t="s">
        <v>0</v>
      </c>
      <c r="V1166" s="335" t="s">
        <v>0</v>
      </c>
      <c r="W1166" s="335" t="s">
        <v>0</v>
      </c>
      <c r="X1166" s="336">
        <f t="shared" si="87"/>
        <v>0</v>
      </c>
      <c r="Y1166" s="89">
        <f>[1]USb!H138</f>
        <v>0</v>
      </c>
      <c r="Z1166" s="89">
        <f>[1]USb!I138</f>
        <v>0</v>
      </c>
      <c r="AA1166" s="89">
        <f>[1]USb!J138</f>
        <v>0</v>
      </c>
      <c r="AB1166" s="91">
        <f>[1]USb!K138</f>
        <v>0</v>
      </c>
      <c r="AC1166" s="335" t="s">
        <v>0</v>
      </c>
      <c r="AD1166" s="335" t="s">
        <v>0</v>
      </c>
      <c r="AE1166" s="335" t="s">
        <v>0</v>
      </c>
      <c r="AF1166" s="7">
        <f t="shared" si="83"/>
        <v>0</v>
      </c>
      <c r="AG1166" s="92"/>
      <c r="AH1166" s="8">
        <f>[1]USb!M138</f>
        <v>31000</v>
      </c>
      <c r="AI1166" s="8">
        <v>0</v>
      </c>
      <c r="AJ1166" s="8">
        <v>0</v>
      </c>
      <c r="AK1166" s="8">
        <f>SUM(Tableau8[[#This Row],[Terrain
(a)]:[Construction
(b)]])</f>
        <v>0</v>
      </c>
      <c r="AL1166" s="95"/>
      <c r="AM1166" s="337" t="str">
        <f>[1]USb!N138</f>
        <v>-</v>
      </c>
      <c r="AN1166" s="5" t="str">
        <f>[1]USb!Q138</f>
        <v>A vendre</v>
      </c>
      <c r="AO1166" s="9">
        <f>[1]USb!R138</f>
        <v>43378</v>
      </c>
      <c r="AP1166" s="338" t="s">
        <v>0</v>
      </c>
      <c r="AQ1166" s="340" t="str">
        <f>[1]USb!S138</f>
        <v>EJ prévisionnelle: aujourd'hui  + 15 mois !</v>
      </c>
      <c r="AR1166" s="100"/>
      <c r="AS1166" s="101"/>
      <c r="AT1166" s="102"/>
      <c r="AU1166" s="103"/>
      <c r="AV1166" s="104"/>
      <c r="AW1166" s="105"/>
      <c r="AX1166" s="106"/>
      <c r="AY1166" s="106"/>
      <c r="AZ1166" s="106"/>
      <c r="BA1166" s="106"/>
      <c r="BB1166" s="103"/>
      <c r="BC1166" s="106"/>
      <c r="BD1166" s="106"/>
      <c r="BE1166" s="106"/>
      <c r="BF1166" s="106"/>
      <c r="BG1166" s="106"/>
      <c r="BH1166" s="106"/>
      <c r="BI1166" s="106"/>
    </row>
    <row r="1167" spans="1:61" ht="13.5" hidden="1" thickBot="1" x14ac:dyDescent="0.25">
      <c r="A1167" s="82"/>
      <c r="B1167" s="83"/>
      <c r="C1167" s="3" t="str">
        <f t="shared" ref="C1167:E1182" si="88">C1166</f>
        <v>Sur les Sentiers</v>
      </c>
      <c r="D1167" s="3" t="str">
        <f t="shared" si="88"/>
        <v>La Chaux-de-Fonds</v>
      </c>
      <c r="E1167" s="206" t="str">
        <f t="shared" si="88"/>
        <v>-</v>
      </c>
      <c r="F1167" s="206" t="str">
        <f>[1]USb!A139</f>
        <v>0210-99</v>
      </c>
      <c r="G1167" s="246"/>
      <c r="H1167" s="3" t="str">
        <f>[1]USb!C139</f>
        <v>Place de parc intérieure simple</v>
      </c>
      <c r="I1167" s="5" t="str">
        <f>[1]USb!D139</f>
        <v>Sous-sol</v>
      </c>
      <c r="J1167" s="4">
        <f>[1]USb!E139</f>
        <v>86</v>
      </c>
      <c r="K1167" s="1" t="s">
        <v>0</v>
      </c>
      <c r="L1167" s="88"/>
      <c r="M1167" s="335" t="s">
        <v>0</v>
      </c>
      <c r="N1167" s="335" t="s">
        <v>0</v>
      </c>
      <c r="O1167" s="335" t="s">
        <v>0</v>
      </c>
      <c r="P1167" s="335" t="s">
        <v>0</v>
      </c>
      <c r="Q1167" s="335" t="s">
        <v>0</v>
      </c>
      <c r="R1167" s="90">
        <f>SUM(Tableau8[[#This Row],[Indicative
     /PPE]:[Autre]])</f>
        <v>0</v>
      </c>
      <c r="S1167" s="335" t="s">
        <v>0</v>
      </c>
      <c r="T1167" s="335" t="s">
        <v>0</v>
      </c>
      <c r="U1167" s="335" t="s">
        <v>0</v>
      </c>
      <c r="V1167" s="335" t="s">
        <v>0</v>
      </c>
      <c r="W1167" s="335" t="s">
        <v>0</v>
      </c>
      <c r="X1167" s="336">
        <f t="shared" si="87"/>
        <v>0</v>
      </c>
      <c r="Y1167" s="89">
        <f>[1]USb!H139</f>
        <v>0</v>
      </c>
      <c r="Z1167" s="89">
        <f>[1]USb!I139</f>
        <v>0</v>
      </c>
      <c r="AA1167" s="89">
        <f>[1]USb!J139</f>
        <v>0</v>
      </c>
      <c r="AB1167" s="91">
        <f>[1]USb!K139</f>
        <v>0</v>
      </c>
      <c r="AC1167" s="335" t="s">
        <v>0</v>
      </c>
      <c r="AD1167" s="335" t="s">
        <v>0</v>
      </c>
      <c r="AE1167" s="335" t="s">
        <v>0</v>
      </c>
      <c r="AF1167" s="7">
        <f t="shared" si="83"/>
        <v>0</v>
      </c>
      <c r="AG1167" s="92"/>
      <c r="AH1167" s="8">
        <f>[1]USb!M139</f>
        <v>31000</v>
      </c>
      <c r="AI1167" s="8">
        <v>0</v>
      </c>
      <c r="AJ1167" s="8">
        <v>0</v>
      </c>
      <c r="AK1167" s="8">
        <f>SUM(Tableau8[[#This Row],[Terrain
(a)]:[Construction
(b)]])</f>
        <v>0</v>
      </c>
      <c r="AL1167" s="95"/>
      <c r="AM1167" s="337" t="str">
        <f>[1]USb!N139</f>
        <v>-</v>
      </c>
      <c r="AN1167" s="5" t="str">
        <f>[1]USb!Q139</f>
        <v>A vendre</v>
      </c>
      <c r="AO1167" s="9">
        <f>[1]USb!R139</f>
        <v>43378</v>
      </c>
      <c r="AP1167" s="338" t="s">
        <v>0</v>
      </c>
      <c r="AQ1167" s="340" t="str">
        <f>[1]USb!S139</f>
        <v>EJ prévisionnelle: aujourd'hui  + 15 mois !</v>
      </c>
      <c r="AR1167" s="100"/>
      <c r="AS1167" s="101"/>
      <c r="AT1167" s="102"/>
      <c r="AU1167" s="103"/>
      <c r="AV1167" s="104"/>
      <c r="AW1167" s="105"/>
      <c r="AX1167" s="106"/>
      <c r="AY1167" s="106"/>
      <c r="AZ1167" s="106"/>
      <c r="BA1167" s="106"/>
      <c r="BB1167" s="103"/>
      <c r="BC1167" s="106"/>
      <c r="BD1167" s="106"/>
      <c r="BE1167" s="106"/>
      <c r="BF1167" s="106"/>
      <c r="BG1167" s="106"/>
      <c r="BH1167" s="106"/>
      <c r="BI1167" s="106"/>
    </row>
    <row r="1168" spans="1:61" ht="13.5" hidden="1" thickBot="1" x14ac:dyDescent="0.25">
      <c r="A1168" s="82"/>
      <c r="B1168" s="83"/>
      <c r="C1168" s="3" t="str">
        <f t="shared" si="88"/>
        <v>Sur les Sentiers</v>
      </c>
      <c r="D1168" s="3" t="str">
        <f t="shared" si="88"/>
        <v>La Chaux-de-Fonds</v>
      </c>
      <c r="E1168" s="206" t="str">
        <f t="shared" si="88"/>
        <v>-</v>
      </c>
      <c r="F1168" s="206" t="str">
        <f>[1]USb!A140</f>
        <v>0210-100</v>
      </c>
      <c r="G1168" s="246"/>
      <c r="H1168" s="3" t="str">
        <f>[1]USb!C140</f>
        <v>Place de parc intérieure simple</v>
      </c>
      <c r="I1168" s="5" t="str">
        <f>[1]USb!D140</f>
        <v>Sous-sol</v>
      </c>
      <c r="J1168" s="4">
        <f>[1]USb!E140</f>
        <v>87</v>
      </c>
      <c r="K1168" s="1" t="s">
        <v>0</v>
      </c>
      <c r="L1168" s="88"/>
      <c r="M1168" s="335" t="s">
        <v>0</v>
      </c>
      <c r="N1168" s="335" t="s">
        <v>0</v>
      </c>
      <c r="O1168" s="335" t="s">
        <v>0</v>
      </c>
      <c r="P1168" s="335" t="s">
        <v>0</v>
      </c>
      <c r="Q1168" s="335" t="s">
        <v>0</v>
      </c>
      <c r="R1168" s="90">
        <f>SUM(Tableau8[[#This Row],[Indicative
     /PPE]:[Autre]])</f>
        <v>0</v>
      </c>
      <c r="S1168" s="335" t="s">
        <v>0</v>
      </c>
      <c r="T1168" s="335" t="s">
        <v>0</v>
      </c>
      <c r="U1168" s="335" t="s">
        <v>0</v>
      </c>
      <c r="V1168" s="335" t="s">
        <v>0</v>
      </c>
      <c r="W1168" s="335" t="s">
        <v>0</v>
      </c>
      <c r="X1168" s="336">
        <f t="shared" si="87"/>
        <v>0</v>
      </c>
      <c r="Y1168" s="89">
        <f>[1]USb!H140</f>
        <v>0</v>
      </c>
      <c r="Z1168" s="89">
        <f>[1]USb!I140</f>
        <v>0</v>
      </c>
      <c r="AA1168" s="89">
        <f>[1]USb!J140</f>
        <v>0</v>
      </c>
      <c r="AB1168" s="91">
        <f>[1]USb!K140</f>
        <v>0</v>
      </c>
      <c r="AC1168" s="335" t="s">
        <v>0</v>
      </c>
      <c r="AD1168" s="335" t="s">
        <v>0</v>
      </c>
      <c r="AE1168" s="335" t="s">
        <v>0</v>
      </c>
      <c r="AF1168" s="7">
        <f t="shared" si="83"/>
        <v>0</v>
      </c>
      <c r="AG1168" s="92"/>
      <c r="AH1168" s="8">
        <f>[1]USb!M140</f>
        <v>31000</v>
      </c>
      <c r="AI1168" s="8">
        <v>0</v>
      </c>
      <c r="AJ1168" s="8">
        <v>0</v>
      </c>
      <c r="AK1168" s="8">
        <f>SUM(Tableau8[[#This Row],[Terrain
(a)]:[Construction
(b)]])</f>
        <v>0</v>
      </c>
      <c r="AL1168" s="95"/>
      <c r="AM1168" s="337" t="str">
        <f>[1]USb!N140</f>
        <v>-</v>
      </c>
      <c r="AN1168" s="5" t="str">
        <f>[1]USb!Q140</f>
        <v>A vendre</v>
      </c>
      <c r="AO1168" s="9">
        <f>[1]USb!R140</f>
        <v>43378</v>
      </c>
      <c r="AP1168" s="338" t="s">
        <v>0</v>
      </c>
      <c r="AQ1168" s="340" t="str">
        <f>[1]USb!S140</f>
        <v>EJ prévisionnelle: aujourd'hui  + 15 mois !</v>
      </c>
      <c r="AR1168" s="100"/>
      <c r="AS1168" s="101"/>
      <c r="AT1168" s="102"/>
      <c r="AU1168" s="103"/>
      <c r="AV1168" s="104"/>
      <c r="AW1168" s="105"/>
      <c r="AX1168" s="106"/>
      <c r="AY1168" s="106"/>
      <c r="AZ1168" s="106"/>
      <c r="BA1168" s="106"/>
      <c r="BB1168" s="103"/>
      <c r="BC1168" s="106"/>
      <c r="BD1168" s="106"/>
      <c r="BE1168" s="106"/>
      <c r="BF1168" s="106"/>
      <c r="BG1168" s="106"/>
      <c r="BH1168" s="106"/>
      <c r="BI1168" s="106"/>
    </row>
    <row r="1169" spans="1:61" ht="13.5" hidden="1" thickBot="1" x14ac:dyDescent="0.25">
      <c r="A1169" s="82"/>
      <c r="B1169" s="83"/>
      <c r="C1169" s="3" t="str">
        <f t="shared" si="88"/>
        <v>Sur les Sentiers</v>
      </c>
      <c r="D1169" s="3" t="str">
        <f t="shared" si="88"/>
        <v>La Chaux-de-Fonds</v>
      </c>
      <c r="E1169" s="206" t="str">
        <f t="shared" si="88"/>
        <v>-</v>
      </c>
      <c r="F1169" s="206" t="str">
        <f>[1]USb!A141</f>
        <v>0210-101</v>
      </c>
      <c r="G1169" s="246"/>
      <c r="H1169" s="3" t="str">
        <f>[1]USb!C141</f>
        <v>Place de parc intérieure simple</v>
      </c>
      <c r="I1169" s="5" t="str">
        <f>[1]USb!D141</f>
        <v>Sous-sol</v>
      </c>
      <c r="J1169" s="4">
        <f>[1]USb!E141</f>
        <v>88</v>
      </c>
      <c r="K1169" s="1" t="s">
        <v>0</v>
      </c>
      <c r="L1169" s="88"/>
      <c r="M1169" s="335" t="s">
        <v>0</v>
      </c>
      <c r="N1169" s="335" t="s">
        <v>0</v>
      </c>
      <c r="O1169" s="335" t="s">
        <v>0</v>
      </c>
      <c r="P1169" s="335" t="s">
        <v>0</v>
      </c>
      <c r="Q1169" s="335" t="s">
        <v>0</v>
      </c>
      <c r="R1169" s="90">
        <f>SUM(Tableau8[[#This Row],[Indicative
     /PPE]:[Autre]])</f>
        <v>0</v>
      </c>
      <c r="S1169" s="335" t="s">
        <v>0</v>
      </c>
      <c r="T1169" s="335" t="s">
        <v>0</v>
      </c>
      <c r="U1169" s="335" t="s">
        <v>0</v>
      </c>
      <c r="V1169" s="335" t="s">
        <v>0</v>
      </c>
      <c r="W1169" s="335" t="s">
        <v>0</v>
      </c>
      <c r="X1169" s="336">
        <f t="shared" si="87"/>
        <v>0</v>
      </c>
      <c r="Y1169" s="89">
        <f>[1]USb!H141</f>
        <v>0</v>
      </c>
      <c r="Z1169" s="89">
        <f>[1]USb!I141</f>
        <v>0</v>
      </c>
      <c r="AA1169" s="89">
        <f>[1]USb!J141</f>
        <v>0</v>
      </c>
      <c r="AB1169" s="91">
        <f>[1]USb!K141</f>
        <v>0</v>
      </c>
      <c r="AC1169" s="335" t="s">
        <v>0</v>
      </c>
      <c r="AD1169" s="335" t="s">
        <v>0</v>
      </c>
      <c r="AE1169" s="335" t="s">
        <v>0</v>
      </c>
      <c r="AF1169" s="7">
        <f t="shared" si="83"/>
        <v>0</v>
      </c>
      <c r="AG1169" s="92"/>
      <c r="AH1169" s="8">
        <f>[1]USb!M141</f>
        <v>31000</v>
      </c>
      <c r="AI1169" s="8">
        <v>0</v>
      </c>
      <c r="AJ1169" s="8">
        <v>0</v>
      </c>
      <c r="AK1169" s="8">
        <f>SUM(Tableau8[[#This Row],[Terrain
(a)]:[Construction
(b)]])</f>
        <v>0</v>
      </c>
      <c r="AL1169" s="95"/>
      <c r="AM1169" s="337" t="str">
        <f>[1]USb!N141</f>
        <v>-</v>
      </c>
      <c r="AN1169" s="5" t="str">
        <f>[1]USb!Q141</f>
        <v>A vendre</v>
      </c>
      <c r="AO1169" s="9">
        <f>[1]USb!R141</f>
        <v>43378</v>
      </c>
      <c r="AP1169" s="338" t="s">
        <v>0</v>
      </c>
      <c r="AQ1169" s="340" t="str">
        <f>[1]USb!S141</f>
        <v>EJ prévisionnelle: aujourd'hui  + 15 mois !</v>
      </c>
      <c r="AR1169" s="100"/>
      <c r="AS1169" s="101"/>
      <c r="AT1169" s="102"/>
      <c r="AU1169" s="103"/>
      <c r="AV1169" s="104"/>
      <c r="AW1169" s="105"/>
      <c r="AX1169" s="106"/>
      <c r="AY1169" s="106"/>
      <c r="AZ1169" s="106"/>
      <c r="BA1169" s="106"/>
      <c r="BB1169" s="103"/>
      <c r="BC1169" s="106"/>
      <c r="BD1169" s="106"/>
      <c r="BE1169" s="106"/>
      <c r="BF1169" s="106"/>
      <c r="BG1169" s="106"/>
      <c r="BH1169" s="106"/>
      <c r="BI1169" s="106"/>
    </row>
    <row r="1170" spans="1:61" ht="13.5" hidden="1" thickBot="1" x14ac:dyDescent="0.25">
      <c r="A1170" s="82"/>
      <c r="B1170" s="83"/>
      <c r="C1170" s="3" t="str">
        <f t="shared" si="88"/>
        <v>Sur les Sentiers</v>
      </c>
      <c r="D1170" s="3" t="str">
        <f t="shared" si="88"/>
        <v>La Chaux-de-Fonds</v>
      </c>
      <c r="E1170" s="206" t="str">
        <f t="shared" si="88"/>
        <v>-</v>
      </c>
      <c r="F1170" s="206" t="str">
        <f>[1]USb!A142</f>
        <v>0210-102</v>
      </c>
      <c r="G1170" s="246"/>
      <c r="H1170" s="3" t="str">
        <f>[1]USb!C142</f>
        <v>Place de parc intérieure simple</v>
      </c>
      <c r="I1170" s="5" t="str">
        <f>[1]USb!D142</f>
        <v>Sous-sol</v>
      </c>
      <c r="J1170" s="4">
        <f>[1]USb!E142</f>
        <v>89</v>
      </c>
      <c r="K1170" s="1" t="s">
        <v>0</v>
      </c>
      <c r="L1170" s="88"/>
      <c r="M1170" s="335" t="s">
        <v>0</v>
      </c>
      <c r="N1170" s="335" t="s">
        <v>0</v>
      </c>
      <c r="O1170" s="335" t="s">
        <v>0</v>
      </c>
      <c r="P1170" s="335" t="s">
        <v>0</v>
      </c>
      <c r="Q1170" s="335" t="s">
        <v>0</v>
      </c>
      <c r="R1170" s="90">
        <f>SUM(Tableau8[[#This Row],[Indicative
     /PPE]:[Autre]])</f>
        <v>0</v>
      </c>
      <c r="S1170" s="335" t="s">
        <v>0</v>
      </c>
      <c r="T1170" s="335" t="s">
        <v>0</v>
      </c>
      <c r="U1170" s="335" t="s">
        <v>0</v>
      </c>
      <c r="V1170" s="335" t="s">
        <v>0</v>
      </c>
      <c r="W1170" s="335" t="s">
        <v>0</v>
      </c>
      <c r="X1170" s="336">
        <f t="shared" si="87"/>
        <v>0</v>
      </c>
      <c r="Y1170" s="89">
        <f>[1]USb!H142</f>
        <v>0</v>
      </c>
      <c r="Z1170" s="89">
        <f>[1]USb!I142</f>
        <v>0</v>
      </c>
      <c r="AA1170" s="89">
        <f>[1]USb!J142</f>
        <v>0</v>
      </c>
      <c r="AB1170" s="91">
        <f>[1]USb!K142</f>
        <v>0</v>
      </c>
      <c r="AC1170" s="335" t="s">
        <v>0</v>
      </c>
      <c r="AD1170" s="335" t="s">
        <v>0</v>
      </c>
      <c r="AE1170" s="335" t="s">
        <v>0</v>
      </c>
      <c r="AF1170" s="7">
        <f t="shared" si="83"/>
        <v>0</v>
      </c>
      <c r="AG1170" s="92"/>
      <c r="AH1170" s="8">
        <f>[1]USb!M142</f>
        <v>31000</v>
      </c>
      <c r="AI1170" s="8">
        <v>0</v>
      </c>
      <c r="AJ1170" s="8">
        <v>0</v>
      </c>
      <c r="AK1170" s="8">
        <f>SUM(Tableau8[[#This Row],[Terrain
(a)]:[Construction
(b)]])</f>
        <v>0</v>
      </c>
      <c r="AL1170" s="95"/>
      <c r="AM1170" s="337" t="str">
        <f>[1]USb!N142</f>
        <v>-</v>
      </c>
      <c r="AN1170" s="5" t="str">
        <f>[1]USb!Q142</f>
        <v>A vendre</v>
      </c>
      <c r="AO1170" s="9">
        <f>[1]USb!R142</f>
        <v>43378</v>
      </c>
      <c r="AP1170" s="338" t="s">
        <v>0</v>
      </c>
      <c r="AQ1170" s="340" t="str">
        <f>[1]USb!S142</f>
        <v>EJ prévisionnelle: aujourd'hui  + 15 mois !</v>
      </c>
      <c r="AR1170" s="100"/>
      <c r="AS1170" s="101"/>
      <c r="AT1170" s="102"/>
      <c r="AU1170" s="103"/>
      <c r="AV1170" s="104"/>
      <c r="AW1170" s="105"/>
      <c r="AX1170" s="106"/>
      <c r="AY1170" s="106"/>
      <c r="AZ1170" s="106"/>
      <c r="BA1170" s="106"/>
      <c r="BB1170" s="103"/>
      <c r="BC1170" s="106"/>
      <c r="BD1170" s="106"/>
      <c r="BE1170" s="106"/>
      <c r="BF1170" s="106"/>
      <c r="BG1170" s="106"/>
      <c r="BH1170" s="106"/>
      <c r="BI1170" s="106"/>
    </row>
    <row r="1171" spans="1:61" ht="13.5" hidden="1" thickBot="1" x14ac:dyDescent="0.25">
      <c r="A1171" s="82"/>
      <c r="B1171" s="83"/>
      <c r="C1171" s="3" t="str">
        <f t="shared" si="88"/>
        <v>Sur les Sentiers</v>
      </c>
      <c r="D1171" s="3" t="str">
        <f t="shared" si="88"/>
        <v>La Chaux-de-Fonds</v>
      </c>
      <c r="E1171" s="206" t="str">
        <f t="shared" si="88"/>
        <v>-</v>
      </c>
      <c r="F1171" s="206" t="str">
        <f>[1]USb!A143</f>
        <v>0210-103</v>
      </c>
      <c r="G1171" s="246"/>
      <c r="H1171" s="3" t="str">
        <f>[1]USb!C143</f>
        <v>Place de parc intérieure simple</v>
      </c>
      <c r="I1171" s="5" t="str">
        <f>[1]USb!D143</f>
        <v>Sous-sol</v>
      </c>
      <c r="J1171" s="4">
        <f>[1]USb!E143</f>
        <v>90</v>
      </c>
      <c r="K1171" s="1" t="s">
        <v>0</v>
      </c>
      <c r="L1171" s="88"/>
      <c r="M1171" s="335" t="s">
        <v>0</v>
      </c>
      <c r="N1171" s="335" t="s">
        <v>0</v>
      </c>
      <c r="O1171" s="335" t="s">
        <v>0</v>
      </c>
      <c r="P1171" s="335" t="s">
        <v>0</v>
      </c>
      <c r="Q1171" s="335" t="s">
        <v>0</v>
      </c>
      <c r="R1171" s="90">
        <f>SUM(Tableau8[[#This Row],[Indicative
     /PPE]:[Autre]])</f>
        <v>0</v>
      </c>
      <c r="S1171" s="335" t="s">
        <v>0</v>
      </c>
      <c r="T1171" s="335" t="s">
        <v>0</v>
      </c>
      <c r="U1171" s="335" t="s">
        <v>0</v>
      </c>
      <c r="V1171" s="335" t="s">
        <v>0</v>
      </c>
      <c r="W1171" s="335" t="s">
        <v>0</v>
      </c>
      <c r="X1171" s="336">
        <f t="shared" si="87"/>
        <v>0</v>
      </c>
      <c r="Y1171" s="89">
        <f>[1]USb!H143</f>
        <v>0</v>
      </c>
      <c r="Z1171" s="89">
        <f>[1]USb!I143</f>
        <v>0</v>
      </c>
      <c r="AA1171" s="89">
        <f>[1]USb!J143</f>
        <v>0</v>
      </c>
      <c r="AB1171" s="91">
        <f>[1]USb!K143</f>
        <v>0</v>
      </c>
      <c r="AC1171" s="335" t="s">
        <v>0</v>
      </c>
      <c r="AD1171" s="335" t="s">
        <v>0</v>
      </c>
      <c r="AE1171" s="335" t="s">
        <v>0</v>
      </c>
      <c r="AF1171" s="7">
        <f t="shared" si="83"/>
        <v>0</v>
      </c>
      <c r="AG1171" s="92"/>
      <c r="AH1171" s="8">
        <f>[1]USb!M143</f>
        <v>31000</v>
      </c>
      <c r="AI1171" s="8">
        <v>0</v>
      </c>
      <c r="AJ1171" s="8">
        <v>0</v>
      </c>
      <c r="AK1171" s="8">
        <f>SUM(Tableau8[[#This Row],[Terrain
(a)]:[Construction
(b)]])</f>
        <v>0</v>
      </c>
      <c r="AL1171" s="95"/>
      <c r="AM1171" s="337" t="str">
        <f>[1]USb!N143</f>
        <v>-</v>
      </c>
      <c r="AN1171" s="5" t="str">
        <f>[1]USb!Q143</f>
        <v>A vendre</v>
      </c>
      <c r="AO1171" s="9">
        <f>[1]USb!R143</f>
        <v>43378</v>
      </c>
      <c r="AP1171" s="338" t="s">
        <v>0</v>
      </c>
      <c r="AQ1171" s="340" t="str">
        <f>[1]USb!S143</f>
        <v>EJ prévisionnelle: aujourd'hui  + 15 mois !</v>
      </c>
      <c r="AR1171" s="100"/>
      <c r="AS1171" s="101"/>
      <c r="AT1171" s="102"/>
      <c r="AU1171" s="103"/>
      <c r="AV1171" s="104"/>
      <c r="AW1171" s="105"/>
      <c r="AX1171" s="106"/>
      <c r="AY1171" s="106"/>
      <c r="AZ1171" s="106"/>
      <c r="BA1171" s="106"/>
      <c r="BB1171" s="103"/>
      <c r="BC1171" s="106"/>
      <c r="BD1171" s="106"/>
      <c r="BE1171" s="106"/>
      <c r="BF1171" s="106"/>
      <c r="BG1171" s="106"/>
      <c r="BH1171" s="106"/>
      <c r="BI1171" s="106"/>
    </row>
    <row r="1172" spans="1:61" ht="13.5" hidden="1" thickBot="1" x14ac:dyDescent="0.25">
      <c r="A1172" s="82"/>
      <c r="B1172" s="83"/>
      <c r="C1172" s="3" t="str">
        <f t="shared" si="88"/>
        <v>Sur les Sentiers</v>
      </c>
      <c r="D1172" s="3" t="str">
        <f t="shared" si="88"/>
        <v>La Chaux-de-Fonds</v>
      </c>
      <c r="E1172" s="206" t="str">
        <f t="shared" si="88"/>
        <v>-</v>
      </c>
      <c r="F1172" s="206" t="str">
        <f>[1]USb!A144</f>
        <v>0210-104</v>
      </c>
      <c r="G1172" s="246"/>
      <c r="H1172" s="3" t="str">
        <f>[1]USb!C144</f>
        <v>Place de parc intérieure simple</v>
      </c>
      <c r="I1172" s="5" t="str">
        <f>[1]USb!D144</f>
        <v>Sous-sol</v>
      </c>
      <c r="J1172" s="4">
        <f>[1]USb!E144</f>
        <v>91</v>
      </c>
      <c r="K1172" s="1" t="s">
        <v>0</v>
      </c>
      <c r="L1172" s="88"/>
      <c r="M1172" s="335" t="s">
        <v>0</v>
      </c>
      <c r="N1172" s="335" t="s">
        <v>0</v>
      </c>
      <c r="O1172" s="335" t="s">
        <v>0</v>
      </c>
      <c r="P1172" s="335" t="s">
        <v>0</v>
      </c>
      <c r="Q1172" s="335" t="s">
        <v>0</v>
      </c>
      <c r="R1172" s="90">
        <f>SUM(Tableau8[[#This Row],[Indicative
     /PPE]:[Autre]])</f>
        <v>0</v>
      </c>
      <c r="S1172" s="335" t="s">
        <v>0</v>
      </c>
      <c r="T1172" s="335" t="s">
        <v>0</v>
      </c>
      <c r="U1172" s="335" t="s">
        <v>0</v>
      </c>
      <c r="V1172" s="335" t="s">
        <v>0</v>
      </c>
      <c r="W1172" s="335" t="s">
        <v>0</v>
      </c>
      <c r="X1172" s="336">
        <f t="shared" si="87"/>
        <v>0</v>
      </c>
      <c r="Y1172" s="89">
        <f>[1]USb!H144</f>
        <v>0</v>
      </c>
      <c r="Z1172" s="89">
        <f>[1]USb!I144</f>
        <v>0</v>
      </c>
      <c r="AA1172" s="89">
        <f>[1]USb!J144</f>
        <v>0</v>
      </c>
      <c r="AB1172" s="91">
        <f>[1]USb!K144</f>
        <v>0</v>
      </c>
      <c r="AC1172" s="335" t="s">
        <v>0</v>
      </c>
      <c r="AD1172" s="335" t="s">
        <v>0</v>
      </c>
      <c r="AE1172" s="335" t="s">
        <v>0</v>
      </c>
      <c r="AF1172" s="7">
        <f t="shared" si="83"/>
        <v>0</v>
      </c>
      <c r="AG1172" s="92"/>
      <c r="AH1172" s="8">
        <f>[1]USb!M144</f>
        <v>31000</v>
      </c>
      <c r="AI1172" s="8">
        <v>0</v>
      </c>
      <c r="AJ1172" s="8">
        <v>0</v>
      </c>
      <c r="AK1172" s="8">
        <f>SUM(Tableau8[[#This Row],[Terrain
(a)]:[Construction
(b)]])</f>
        <v>0</v>
      </c>
      <c r="AL1172" s="95"/>
      <c r="AM1172" s="337" t="str">
        <f>[1]USb!N144</f>
        <v>-</v>
      </c>
      <c r="AN1172" s="5" t="str">
        <f>[1]USb!Q144</f>
        <v>A vendre</v>
      </c>
      <c r="AO1172" s="9">
        <f>[1]USb!R144</f>
        <v>43378</v>
      </c>
      <c r="AP1172" s="338" t="s">
        <v>0</v>
      </c>
      <c r="AQ1172" s="340" t="str">
        <f>[1]USb!S144</f>
        <v>EJ prévisionnelle: aujourd'hui  + 15 mois !</v>
      </c>
      <c r="AR1172" s="100"/>
      <c r="AS1172" s="101"/>
      <c r="AT1172" s="102"/>
      <c r="AU1172" s="103"/>
      <c r="AV1172" s="104"/>
      <c r="AW1172" s="105"/>
      <c r="AX1172" s="106"/>
      <c r="AY1172" s="106"/>
      <c r="AZ1172" s="106"/>
      <c r="BA1172" s="106"/>
      <c r="BB1172" s="103"/>
      <c r="BC1172" s="106"/>
      <c r="BD1172" s="106"/>
      <c r="BE1172" s="106"/>
      <c r="BF1172" s="106"/>
      <c r="BG1172" s="106"/>
      <c r="BH1172" s="106"/>
      <c r="BI1172" s="106"/>
    </row>
    <row r="1173" spans="1:61" ht="13.5" hidden="1" thickBot="1" x14ac:dyDescent="0.25">
      <c r="A1173" s="82"/>
      <c r="B1173" s="83"/>
      <c r="C1173" s="3" t="str">
        <f t="shared" si="88"/>
        <v>Sur les Sentiers</v>
      </c>
      <c r="D1173" s="3" t="str">
        <f t="shared" si="88"/>
        <v>La Chaux-de-Fonds</v>
      </c>
      <c r="E1173" s="206" t="str">
        <f t="shared" si="88"/>
        <v>-</v>
      </c>
      <c r="F1173" s="206" t="str">
        <f>[1]USb!A145</f>
        <v>0210-105</v>
      </c>
      <c r="G1173" s="246"/>
      <c r="H1173" s="3" t="str">
        <f>[1]USb!C145</f>
        <v>Place de parc intérieure simple</v>
      </c>
      <c r="I1173" s="5" t="str">
        <f>[1]USb!D145</f>
        <v>Sous-sol</v>
      </c>
      <c r="J1173" s="4">
        <f>[1]USb!E145</f>
        <v>92</v>
      </c>
      <c r="K1173" s="1" t="s">
        <v>0</v>
      </c>
      <c r="L1173" s="88"/>
      <c r="M1173" s="335" t="s">
        <v>0</v>
      </c>
      <c r="N1173" s="335" t="s">
        <v>0</v>
      </c>
      <c r="O1173" s="335" t="s">
        <v>0</v>
      </c>
      <c r="P1173" s="335" t="s">
        <v>0</v>
      </c>
      <c r="Q1173" s="335" t="s">
        <v>0</v>
      </c>
      <c r="R1173" s="90">
        <f>SUM(Tableau8[[#This Row],[Indicative
     /PPE]:[Autre]])</f>
        <v>0</v>
      </c>
      <c r="S1173" s="335" t="s">
        <v>0</v>
      </c>
      <c r="T1173" s="335" t="s">
        <v>0</v>
      </c>
      <c r="U1173" s="335" t="s">
        <v>0</v>
      </c>
      <c r="V1173" s="335" t="s">
        <v>0</v>
      </c>
      <c r="W1173" s="335" t="s">
        <v>0</v>
      </c>
      <c r="X1173" s="336">
        <f t="shared" si="87"/>
        <v>0</v>
      </c>
      <c r="Y1173" s="89">
        <f>[1]USb!H145</f>
        <v>0</v>
      </c>
      <c r="Z1173" s="89">
        <f>[1]USb!I145</f>
        <v>0</v>
      </c>
      <c r="AA1173" s="89">
        <f>[1]USb!J145</f>
        <v>0</v>
      </c>
      <c r="AB1173" s="91">
        <f>[1]USb!K145</f>
        <v>0</v>
      </c>
      <c r="AC1173" s="335" t="s">
        <v>0</v>
      </c>
      <c r="AD1173" s="335" t="s">
        <v>0</v>
      </c>
      <c r="AE1173" s="335" t="s">
        <v>0</v>
      </c>
      <c r="AF1173" s="7">
        <f t="shared" ref="AF1173:AF1218" si="89">SUM(AC1173:AE1173)</f>
        <v>0</v>
      </c>
      <c r="AG1173" s="92"/>
      <c r="AH1173" s="8">
        <f>[1]USb!M145</f>
        <v>31000</v>
      </c>
      <c r="AI1173" s="8">
        <v>0</v>
      </c>
      <c r="AJ1173" s="8">
        <v>0</v>
      </c>
      <c r="AK1173" s="8">
        <f>SUM(Tableau8[[#This Row],[Terrain
(a)]:[Construction
(b)]])</f>
        <v>0</v>
      </c>
      <c r="AL1173" s="95"/>
      <c r="AM1173" s="337" t="str">
        <f>[1]USb!N145</f>
        <v>-</v>
      </c>
      <c r="AN1173" s="5" t="str">
        <f>[1]USb!Q145</f>
        <v>A vendre</v>
      </c>
      <c r="AO1173" s="9">
        <f>[1]USb!R145</f>
        <v>43378</v>
      </c>
      <c r="AP1173" s="338" t="s">
        <v>0</v>
      </c>
      <c r="AQ1173" s="340" t="str">
        <f>[1]USb!S145</f>
        <v>EJ prévisionnelle: aujourd'hui  + 15 mois !</v>
      </c>
      <c r="AR1173" s="100"/>
      <c r="AS1173" s="101"/>
      <c r="AT1173" s="102"/>
      <c r="AU1173" s="103"/>
      <c r="AV1173" s="104"/>
      <c r="AW1173" s="105"/>
      <c r="AX1173" s="106"/>
      <c r="AY1173" s="106"/>
      <c r="AZ1173" s="106"/>
      <c r="BA1173" s="106"/>
      <c r="BB1173" s="103"/>
      <c r="BC1173" s="106"/>
      <c r="BD1173" s="106"/>
      <c r="BE1173" s="106"/>
      <c r="BF1173" s="106"/>
      <c r="BG1173" s="106"/>
      <c r="BH1173" s="106"/>
      <c r="BI1173" s="106"/>
    </row>
    <row r="1174" spans="1:61" ht="13.5" hidden="1" thickBot="1" x14ac:dyDescent="0.25">
      <c r="A1174" s="82"/>
      <c r="B1174" s="83"/>
      <c r="C1174" s="3" t="str">
        <f t="shared" si="88"/>
        <v>Sur les Sentiers</v>
      </c>
      <c r="D1174" s="3" t="str">
        <f t="shared" si="88"/>
        <v>La Chaux-de-Fonds</v>
      </c>
      <c r="E1174" s="206" t="str">
        <f t="shared" si="88"/>
        <v>-</v>
      </c>
      <c r="F1174" s="206" t="str">
        <f>[1]USb!A146</f>
        <v>0210-106</v>
      </c>
      <c r="G1174" s="246"/>
      <c r="H1174" s="3" t="str">
        <f>[1]USb!C146</f>
        <v>Place de parc intérieure simple</v>
      </c>
      <c r="I1174" s="5" t="str">
        <f>[1]USb!D146</f>
        <v>Sous-sol</v>
      </c>
      <c r="J1174" s="4">
        <f>[1]USb!E146</f>
        <v>93</v>
      </c>
      <c r="K1174" s="1" t="s">
        <v>0</v>
      </c>
      <c r="L1174" s="88"/>
      <c r="M1174" s="335" t="s">
        <v>0</v>
      </c>
      <c r="N1174" s="335" t="s">
        <v>0</v>
      </c>
      <c r="O1174" s="335" t="s">
        <v>0</v>
      </c>
      <c r="P1174" s="335" t="s">
        <v>0</v>
      </c>
      <c r="Q1174" s="335" t="s">
        <v>0</v>
      </c>
      <c r="R1174" s="90">
        <f>SUM(Tableau8[[#This Row],[Indicative
     /PPE]:[Autre]])</f>
        <v>0</v>
      </c>
      <c r="S1174" s="335" t="s">
        <v>0</v>
      </c>
      <c r="T1174" s="335" t="s">
        <v>0</v>
      </c>
      <c r="U1174" s="335" t="s">
        <v>0</v>
      </c>
      <c r="V1174" s="335" t="s">
        <v>0</v>
      </c>
      <c r="W1174" s="335" t="s">
        <v>0</v>
      </c>
      <c r="X1174" s="336">
        <f t="shared" si="87"/>
        <v>0</v>
      </c>
      <c r="Y1174" s="89">
        <f>[1]USb!H146</f>
        <v>0</v>
      </c>
      <c r="Z1174" s="89">
        <f>[1]USb!I146</f>
        <v>0</v>
      </c>
      <c r="AA1174" s="89">
        <f>[1]USb!J146</f>
        <v>0</v>
      </c>
      <c r="AB1174" s="91">
        <f>[1]USb!K146</f>
        <v>0</v>
      </c>
      <c r="AC1174" s="335" t="s">
        <v>0</v>
      </c>
      <c r="AD1174" s="335" t="s">
        <v>0</v>
      </c>
      <c r="AE1174" s="335" t="s">
        <v>0</v>
      </c>
      <c r="AF1174" s="7">
        <f t="shared" si="89"/>
        <v>0</v>
      </c>
      <c r="AG1174" s="92"/>
      <c r="AH1174" s="8">
        <f>[1]USb!M146</f>
        <v>31000</v>
      </c>
      <c r="AI1174" s="8">
        <v>0</v>
      </c>
      <c r="AJ1174" s="8">
        <v>0</v>
      </c>
      <c r="AK1174" s="8">
        <f>SUM(Tableau8[[#This Row],[Terrain
(a)]:[Construction
(b)]])</f>
        <v>0</v>
      </c>
      <c r="AL1174" s="95"/>
      <c r="AM1174" s="337" t="str">
        <f>[1]USb!N146</f>
        <v>-</v>
      </c>
      <c r="AN1174" s="5" t="str">
        <f>[1]USb!Q146</f>
        <v>A vendre</v>
      </c>
      <c r="AO1174" s="9">
        <f>[1]USb!R146</f>
        <v>43378</v>
      </c>
      <c r="AP1174" s="338" t="s">
        <v>0</v>
      </c>
      <c r="AQ1174" s="340" t="str">
        <f>[1]USb!S146</f>
        <v>EJ prévisionnelle: aujourd'hui  + 15 mois !</v>
      </c>
      <c r="AR1174" s="100"/>
      <c r="AS1174" s="101"/>
      <c r="AT1174" s="102"/>
      <c r="AU1174" s="103"/>
      <c r="AV1174" s="104"/>
      <c r="AW1174" s="105"/>
      <c r="AX1174" s="106"/>
      <c r="AY1174" s="106"/>
      <c r="AZ1174" s="106"/>
      <c r="BA1174" s="106"/>
      <c r="BB1174" s="103"/>
      <c r="BC1174" s="106"/>
      <c r="BD1174" s="106"/>
      <c r="BE1174" s="106"/>
      <c r="BF1174" s="106"/>
      <c r="BG1174" s="106"/>
      <c r="BH1174" s="106"/>
      <c r="BI1174" s="106"/>
    </row>
    <row r="1175" spans="1:61" ht="13.5" hidden="1" thickBot="1" x14ac:dyDescent="0.25">
      <c r="A1175" s="82"/>
      <c r="B1175" s="83"/>
      <c r="C1175" s="3" t="str">
        <f t="shared" si="88"/>
        <v>Sur les Sentiers</v>
      </c>
      <c r="D1175" s="3" t="str">
        <f t="shared" si="88"/>
        <v>La Chaux-de-Fonds</v>
      </c>
      <c r="E1175" s="206" t="str">
        <f t="shared" si="88"/>
        <v>-</v>
      </c>
      <c r="F1175" s="206" t="str">
        <f>[1]USb!A147</f>
        <v>0210-107</v>
      </c>
      <c r="G1175" s="246"/>
      <c r="H1175" s="3" t="str">
        <f>[1]USb!C147</f>
        <v>Place de parc intérieure simple</v>
      </c>
      <c r="I1175" s="5" t="str">
        <f>[1]USb!D147</f>
        <v>Sous-sol</v>
      </c>
      <c r="J1175" s="4">
        <f>[1]USb!E147</f>
        <v>94</v>
      </c>
      <c r="K1175" s="1" t="s">
        <v>0</v>
      </c>
      <c r="L1175" s="88"/>
      <c r="M1175" s="335" t="s">
        <v>0</v>
      </c>
      <c r="N1175" s="335" t="s">
        <v>0</v>
      </c>
      <c r="O1175" s="335" t="s">
        <v>0</v>
      </c>
      <c r="P1175" s="335" t="s">
        <v>0</v>
      </c>
      <c r="Q1175" s="335" t="s">
        <v>0</v>
      </c>
      <c r="R1175" s="90">
        <f>SUM(Tableau8[[#This Row],[Indicative
     /PPE]:[Autre]])</f>
        <v>0</v>
      </c>
      <c r="S1175" s="335" t="s">
        <v>0</v>
      </c>
      <c r="T1175" s="335" t="s">
        <v>0</v>
      </c>
      <c r="U1175" s="335" t="s">
        <v>0</v>
      </c>
      <c r="V1175" s="335" t="s">
        <v>0</v>
      </c>
      <c r="W1175" s="335" t="s">
        <v>0</v>
      </c>
      <c r="X1175" s="336">
        <f t="shared" si="87"/>
        <v>0</v>
      </c>
      <c r="Y1175" s="89">
        <f>[1]USb!H147</f>
        <v>0</v>
      </c>
      <c r="Z1175" s="89">
        <f>[1]USb!I147</f>
        <v>0</v>
      </c>
      <c r="AA1175" s="89">
        <f>[1]USb!J147</f>
        <v>0</v>
      </c>
      <c r="AB1175" s="91">
        <f>[1]USb!K147</f>
        <v>0</v>
      </c>
      <c r="AC1175" s="335" t="s">
        <v>0</v>
      </c>
      <c r="AD1175" s="335" t="s">
        <v>0</v>
      </c>
      <c r="AE1175" s="335" t="s">
        <v>0</v>
      </c>
      <c r="AF1175" s="7">
        <f t="shared" si="89"/>
        <v>0</v>
      </c>
      <c r="AG1175" s="92"/>
      <c r="AH1175" s="8">
        <f>[1]USb!M147</f>
        <v>31000</v>
      </c>
      <c r="AI1175" s="8">
        <v>0</v>
      </c>
      <c r="AJ1175" s="8">
        <v>0</v>
      </c>
      <c r="AK1175" s="8">
        <f>SUM(Tableau8[[#This Row],[Terrain
(a)]:[Construction
(b)]])</f>
        <v>0</v>
      </c>
      <c r="AL1175" s="95"/>
      <c r="AM1175" s="337" t="str">
        <f>[1]USb!N147</f>
        <v>-</v>
      </c>
      <c r="AN1175" s="5" t="str">
        <f>[1]USb!Q147</f>
        <v>A vendre</v>
      </c>
      <c r="AO1175" s="9">
        <f>[1]USb!R147</f>
        <v>43378</v>
      </c>
      <c r="AP1175" s="338" t="s">
        <v>0</v>
      </c>
      <c r="AQ1175" s="340" t="str">
        <f>[1]USb!S147</f>
        <v>EJ prévisionnelle: aujourd'hui  + 15 mois !</v>
      </c>
      <c r="AR1175" s="100"/>
      <c r="AS1175" s="101"/>
      <c r="AT1175" s="102"/>
      <c r="AU1175" s="103"/>
      <c r="AV1175" s="104"/>
      <c r="AW1175" s="105"/>
      <c r="AX1175" s="106"/>
      <c r="AY1175" s="106"/>
      <c r="AZ1175" s="106"/>
      <c r="BA1175" s="106"/>
      <c r="BB1175" s="103"/>
      <c r="BC1175" s="106"/>
      <c r="BD1175" s="106"/>
      <c r="BE1175" s="106"/>
      <c r="BF1175" s="106"/>
      <c r="BG1175" s="106"/>
      <c r="BH1175" s="106"/>
      <c r="BI1175" s="106"/>
    </row>
    <row r="1176" spans="1:61" ht="13.5" hidden="1" thickBot="1" x14ac:dyDescent="0.25">
      <c r="A1176" s="82"/>
      <c r="B1176" s="83"/>
      <c r="C1176" s="3" t="str">
        <f t="shared" si="88"/>
        <v>Sur les Sentiers</v>
      </c>
      <c r="D1176" s="3" t="str">
        <f t="shared" si="88"/>
        <v>La Chaux-de-Fonds</v>
      </c>
      <c r="E1176" s="206" t="str">
        <f t="shared" si="88"/>
        <v>-</v>
      </c>
      <c r="F1176" s="206" t="str">
        <f>[1]USb!A148</f>
        <v>0210-108</v>
      </c>
      <c r="G1176" s="246"/>
      <c r="H1176" s="3" t="str">
        <f>[1]USb!C148</f>
        <v>Place de parc intérieure simple</v>
      </c>
      <c r="I1176" s="5" t="str">
        <f>[1]USb!D148</f>
        <v>Sous-sol</v>
      </c>
      <c r="J1176" s="4">
        <f>[1]USb!E148</f>
        <v>95</v>
      </c>
      <c r="K1176" s="1" t="s">
        <v>0</v>
      </c>
      <c r="L1176" s="88"/>
      <c r="M1176" s="335" t="s">
        <v>0</v>
      </c>
      <c r="N1176" s="335" t="s">
        <v>0</v>
      </c>
      <c r="O1176" s="335" t="s">
        <v>0</v>
      </c>
      <c r="P1176" s="335" t="s">
        <v>0</v>
      </c>
      <c r="Q1176" s="335" t="s">
        <v>0</v>
      </c>
      <c r="R1176" s="90">
        <f>SUM(Tableau8[[#This Row],[Indicative
     /PPE]:[Autre]])</f>
        <v>0</v>
      </c>
      <c r="S1176" s="335" t="s">
        <v>0</v>
      </c>
      <c r="T1176" s="335" t="s">
        <v>0</v>
      </c>
      <c r="U1176" s="335" t="s">
        <v>0</v>
      </c>
      <c r="V1176" s="335" t="s">
        <v>0</v>
      </c>
      <c r="W1176" s="335" t="s">
        <v>0</v>
      </c>
      <c r="X1176" s="336">
        <f t="shared" si="87"/>
        <v>0</v>
      </c>
      <c r="Y1176" s="89">
        <f>[1]USb!H148</f>
        <v>0</v>
      </c>
      <c r="Z1176" s="89">
        <f>[1]USb!I148</f>
        <v>0</v>
      </c>
      <c r="AA1176" s="89">
        <f>[1]USb!J148</f>
        <v>0</v>
      </c>
      <c r="AB1176" s="91">
        <f>[1]USb!K148</f>
        <v>0</v>
      </c>
      <c r="AC1176" s="335" t="s">
        <v>0</v>
      </c>
      <c r="AD1176" s="335" t="s">
        <v>0</v>
      </c>
      <c r="AE1176" s="335" t="s">
        <v>0</v>
      </c>
      <c r="AF1176" s="7">
        <f t="shared" si="89"/>
        <v>0</v>
      </c>
      <c r="AG1176" s="92"/>
      <c r="AH1176" s="8">
        <f>[1]USb!M148</f>
        <v>31000</v>
      </c>
      <c r="AI1176" s="8">
        <v>0</v>
      </c>
      <c r="AJ1176" s="8">
        <v>0</v>
      </c>
      <c r="AK1176" s="8">
        <f>SUM(Tableau8[[#This Row],[Terrain
(a)]:[Construction
(b)]])</f>
        <v>0</v>
      </c>
      <c r="AL1176" s="95"/>
      <c r="AM1176" s="337" t="str">
        <f>[1]USb!N148</f>
        <v>-</v>
      </c>
      <c r="AN1176" s="5" t="str">
        <f>[1]USb!Q148</f>
        <v>A vendre</v>
      </c>
      <c r="AO1176" s="9">
        <f>[1]USb!R148</f>
        <v>43378</v>
      </c>
      <c r="AP1176" s="338" t="s">
        <v>0</v>
      </c>
      <c r="AQ1176" s="340" t="str">
        <f>[1]USb!S148</f>
        <v>EJ prévisionnelle: aujourd'hui  + 15 mois !</v>
      </c>
      <c r="AR1176" s="100"/>
      <c r="AS1176" s="101"/>
      <c r="AT1176" s="102"/>
      <c r="AU1176" s="103"/>
      <c r="AV1176" s="104"/>
      <c r="AW1176" s="105"/>
      <c r="AX1176" s="106"/>
      <c r="AY1176" s="106"/>
      <c r="AZ1176" s="106"/>
      <c r="BA1176" s="106"/>
      <c r="BB1176" s="103"/>
      <c r="BC1176" s="106"/>
      <c r="BD1176" s="106"/>
      <c r="BE1176" s="106"/>
      <c r="BF1176" s="106"/>
      <c r="BG1176" s="106"/>
      <c r="BH1176" s="106"/>
      <c r="BI1176" s="106"/>
    </row>
    <row r="1177" spans="1:61" ht="13.5" hidden="1" thickBot="1" x14ac:dyDescent="0.25">
      <c r="A1177" s="82"/>
      <c r="B1177" s="83"/>
      <c r="C1177" s="3" t="str">
        <f t="shared" si="88"/>
        <v>Sur les Sentiers</v>
      </c>
      <c r="D1177" s="3" t="str">
        <f t="shared" si="88"/>
        <v>La Chaux-de-Fonds</v>
      </c>
      <c r="E1177" s="206" t="str">
        <f t="shared" si="88"/>
        <v>-</v>
      </c>
      <c r="F1177" s="206" t="str">
        <f>[1]USb!A149</f>
        <v>0210-109</v>
      </c>
      <c r="G1177" s="246"/>
      <c r="H1177" s="3" t="str">
        <f>[1]USb!C149</f>
        <v>Place de parc intérieure simple</v>
      </c>
      <c r="I1177" s="5" t="str">
        <f>[1]USb!D149</f>
        <v>Sous-sol</v>
      </c>
      <c r="J1177" s="4">
        <f>[1]USb!E149</f>
        <v>96</v>
      </c>
      <c r="K1177" s="1" t="s">
        <v>0</v>
      </c>
      <c r="L1177" s="88"/>
      <c r="M1177" s="335" t="s">
        <v>0</v>
      </c>
      <c r="N1177" s="335" t="s">
        <v>0</v>
      </c>
      <c r="O1177" s="335" t="s">
        <v>0</v>
      </c>
      <c r="P1177" s="335" t="s">
        <v>0</v>
      </c>
      <c r="Q1177" s="335" t="s">
        <v>0</v>
      </c>
      <c r="R1177" s="90">
        <f>SUM(Tableau8[[#This Row],[Indicative
     /PPE]:[Autre]])</f>
        <v>0</v>
      </c>
      <c r="S1177" s="335" t="s">
        <v>0</v>
      </c>
      <c r="T1177" s="335" t="s">
        <v>0</v>
      </c>
      <c r="U1177" s="335" t="s">
        <v>0</v>
      </c>
      <c r="V1177" s="335" t="s">
        <v>0</v>
      </c>
      <c r="W1177" s="335" t="s">
        <v>0</v>
      </c>
      <c r="X1177" s="336">
        <f t="shared" si="87"/>
        <v>0</v>
      </c>
      <c r="Y1177" s="89">
        <f>[1]USb!H149</f>
        <v>0</v>
      </c>
      <c r="Z1177" s="89">
        <f>[1]USb!I149</f>
        <v>0</v>
      </c>
      <c r="AA1177" s="89">
        <f>[1]USb!J149</f>
        <v>0</v>
      </c>
      <c r="AB1177" s="91">
        <f>[1]USb!K149</f>
        <v>0</v>
      </c>
      <c r="AC1177" s="335" t="s">
        <v>0</v>
      </c>
      <c r="AD1177" s="335" t="s">
        <v>0</v>
      </c>
      <c r="AE1177" s="335" t="s">
        <v>0</v>
      </c>
      <c r="AF1177" s="7">
        <f t="shared" si="89"/>
        <v>0</v>
      </c>
      <c r="AG1177" s="92"/>
      <c r="AH1177" s="8">
        <f>[1]USb!M149</f>
        <v>31000</v>
      </c>
      <c r="AI1177" s="8">
        <v>0</v>
      </c>
      <c r="AJ1177" s="8">
        <v>0</v>
      </c>
      <c r="AK1177" s="8">
        <f>SUM(Tableau8[[#This Row],[Terrain
(a)]:[Construction
(b)]])</f>
        <v>0</v>
      </c>
      <c r="AL1177" s="95"/>
      <c r="AM1177" s="337" t="str">
        <f>[1]USb!N149</f>
        <v>-</v>
      </c>
      <c r="AN1177" s="5" t="str">
        <f>[1]USb!Q149</f>
        <v>A vendre</v>
      </c>
      <c r="AO1177" s="9">
        <f>[1]USb!R149</f>
        <v>43378</v>
      </c>
      <c r="AP1177" s="338" t="s">
        <v>0</v>
      </c>
      <c r="AQ1177" s="340" t="str">
        <f>[1]USb!S149</f>
        <v>EJ prévisionnelle: aujourd'hui  + 15 mois !</v>
      </c>
      <c r="AR1177" s="100"/>
      <c r="AS1177" s="101"/>
      <c r="AT1177" s="102"/>
      <c r="AU1177" s="103"/>
      <c r="AV1177" s="104"/>
      <c r="AW1177" s="105"/>
      <c r="AX1177" s="106"/>
      <c r="AY1177" s="106"/>
      <c r="AZ1177" s="106"/>
      <c r="BA1177" s="106"/>
      <c r="BB1177" s="103"/>
      <c r="BC1177" s="106"/>
      <c r="BD1177" s="106"/>
      <c r="BE1177" s="106"/>
      <c r="BF1177" s="106"/>
      <c r="BG1177" s="106"/>
      <c r="BH1177" s="106"/>
      <c r="BI1177" s="106"/>
    </row>
    <row r="1178" spans="1:61" ht="13.5" hidden="1" thickBot="1" x14ac:dyDescent="0.25">
      <c r="A1178" s="82"/>
      <c r="B1178" s="83"/>
      <c r="C1178" s="3" t="str">
        <f t="shared" si="88"/>
        <v>Sur les Sentiers</v>
      </c>
      <c r="D1178" s="3" t="str">
        <f t="shared" si="88"/>
        <v>La Chaux-de-Fonds</v>
      </c>
      <c r="E1178" s="206" t="str">
        <f t="shared" si="88"/>
        <v>-</v>
      </c>
      <c r="F1178" s="206" t="str">
        <f>[1]USb!A150</f>
        <v>0210-110</v>
      </c>
      <c r="G1178" s="246"/>
      <c r="H1178" s="3" t="str">
        <f>[1]USb!C150</f>
        <v>Place de parc intérieure simple</v>
      </c>
      <c r="I1178" s="5" t="str">
        <f>[1]USb!D150</f>
        <v>Sous-sol</v>
      </c>
      <c r="J1178" s="4">
        <f>[1]USb!E150</f>
        <v>97</v>
      </c>
      <c r="K1178" s="1" t="s">
        <v>0</v>
      </c>
      <c r="L1178" s="88"/>
      <c r="M1178" s="335" t="s">
        <v>0</v>
      </c>
      <c r="N1178" s="335" t="s">
        <v>0</v>
      </c>
      <c r="O1178" s="335" t="s">
        <v>0</v>
      </c>
      <c r="P1178" s="335" t="s">
        <v>0</v>
      </c>
      <c r="Q1178" s="335" t="s">
        <v>0</v>
      </c>
      <c r="R1178" s="90">
        <f>SUM(Tableau8[[#This Row],[Indicative
     /PPE]:[Autre]])</f>
        <v>0</v>
      </c>
      <c r="S1178" s="335" t="s">
        <v>0</v>
      </c>
      <c r="T1178" s="335" t="s">
        <v>0</v>
      </c>
      <c r="U1178" s="335" t="s">
        <v>0</v>
      </c>
      <c r="V1178" s="335" t="s">
        <v>0</v>
      </c>
      <c r="W1178" s="335" t="s">
        <v>0</v>
      </c>
      <c r="X1178" s="336">
        <f t="shared" si="87"/>
        <v>0</v>
      </c>
      <c r="Y1178" s="89">
        <f>[1]USb!H150</f>
        <v>0</v>
      </c>
      <c r="Z1178" s="89">
        <f>[1]USb!I150</f>
        <v>0</v>
      </c>
      <c r="AA1178" s="89">
        <f>[1]USb!J150</f>
        <v>0</v>
      </c>
      <c r="AB1178" s="91">
        <f>[1]USb!K150</f>
        <v>0</v>
      </c>
      <c r="AC1178" s="335" t="s">
        <v>0</v>
      </c>
      <c r="AD1178" s="335" t="s">
        <v>0</v>
      </c>
      <c r="AE1178" s="335" t="s">
        <v>0</v>
      </c>
      <c r="AF1178" s="7">
        <f t="shared" si="89"/>
        <v>0</v>
      </c>
      <c r="AG1178" s="92"/>
      <c r="AH1178" s="8">
        <f>[1]USb!M150</f>
        <v>31000</v>
      </c>
      <c r="AI1178" s="8">
        <v>0</v>
      </c>
      <c r="AJ1178" s="8">
        <v>0</v>
      </c>
      <c r="AK1178" s="8">
        <f>SUM(Tableau8[[#This Row],[Terrain
(a)]:[Construction
(b)]])</f>
        <v>0</v>
      </c>
      <c r="AL1178" s="95"/>
      <c r="AM1178" s="337" t="str">
        <f>[1]USb!N150</f>
        <v>-</v>
      </c>
      <c r="AN1178" s="5" t="str">
        <f>[1]USb!Q150</f>
        <v>A vendre</v>
      </c>
      <c r="AO1178" s="9">
        <f>[1]USb!R150</f>
        <v>43378</v>
      </c>
      <c r="AP1178" s="338" t="s">
        <v>0</v>
      </c>
      <c r="AQ1178" s="340" t="str">
        <f>[1]USb!S150</f>
        <v>EJ prévisionnelle: aujourd'hui  + 15 mois !</v>
      </c>
      <c r="AR1178" s="100"/>
      <c r="AS1178" s="101"/>
      <c r="AT1178" s="102"/>
      <c r="AU1178" s="103"/>
      <c r="AV1178" s="104"/>
      <c r="AW1178" s="105"/>
      <c r="AX1178" s="106"/>
      <c r="AY1178" s="106"/>
      <c r="AZ1178" s="106"/>
      <c r="BA1178" s="106"/>
      <c r="BB1178" s="103"/>
      <c r="BC1178" s="106"/>
      <c r="BD1178" s="106"/>
      <c r="BE1178" s="106"/>
      <c r="BF1178" s="106"/>
      <c r="BG1178" s="106"/>
      <c r="BH1178" s="106"/>
      <c r="BI1178" s="106"/>
    </row>
    <row r="1179" spans="1:61" ht="13.5" hidden="1" thickBot="1" x14ac:dyDescent="0.25">
      <c r="A1179" s="82"/>
      <c r="B1179" s="83"/>
      <c r="C1179" s="3" t="str">
        <f t="shared" si="88"/>
        <v>Sur les Sentiers</v>
      </c>
      <c r="D1179" s="3" t="str">
        <f t="shared" si="88"/>
        <v>La Chaux-de-Fonds</v>
      </c>
      <c r="E1179" s="206" t="str">
        <f t="shared" si="88"/>
        <v>-</v>
      </c>
      <c r="F1179" s="206" t="str">
        <f>[1]USb!A151</f>
        <v>0210-111</v>
      </c>
      <c r="G1179" s="246"/>
      <c r="H1179" s="3" t="str">
        <f>[1]USb!C151</f>
        <v>Place de parc intérieure simple</v>
      </c>
      <c r="I1179" s="5" t="str">
        <f>[1]USb!D151</f>
        <v>Sous-sol</v>
      </c>
      <c r="J1179" s="4">
        <f>[1]USb!E151</f>
        <v>98</v>
      </c>
      <c r="K1179" s="1" t="s">
        <v>0</v>
      </c>
      <c r="L1179" s="88"/>
      <c r="M1179" s="335" t="s">
        <v>0</v>
      </c>
      <c r="N1179" s="335" t="s">
        <v>0</v>
      </c>
      <c r="O1179" s="335" t="s">
        <v>0</v>
      </c>
      <c r="P1179" s="335" t="s">
        <v>0</v>
      </c>
      <c r="Q1179" s="335" t="s">
        <v>0</v>
      </c>
      <c r="R1179" s="90">
        <f>SUM(Tableau8[[#This Row],[Indicative
     /PPE]:[Autre]])</f>
        <v>0</v>
      </c>
      <c r="S1179" s="335" t="s">
        <v>0</v>
      </c>
      <c r="T1179" s="335" t="s">
        <v>0</v>
      </c>
      <c r="U1179" s="335" t="s">
        <v>0</v>
      </c>
      <c r="V1179" s="335" t="s">
        <v>0</v>
      </c>
      <c r="W1179" s="335" t="s">
        <v>0</v>
      </c>
      <c r="X1179" s="336">
        <f t="shared" si="87"/>
        <v>0</v>
      </c>
      <c r="Y1179" s="89">
        <f>[1]USb!H151</f>
        <v>0</v>
      </c>
      <c r="Z1179" s="89">
        <f>[1]USb!I151</f>
        <v>0</v>
      </c>
      <c r="AA1179" s="89">
        <f>[1]USb!J151</f>
        <v>0</v>
      </c>
      <c r="AB1179" s="91">
        <f>[1]USb!K151</f>
        <v>0</v>
      </c>
      <c r="AC1179" s="335" t="s">
        <v>0</v>
      </c>
      <c r="AD1179" s="335" t="s">
        <v>0</v>
      </c>
      <c r="AE1179" s="335" t="s">
        <v>0</v>
      </c>
      <c r="AF1179" s="7">
        <f t="shared" si="89"/>
        <v>0</v>
      </c>
      <c r="AG1179" s="92"/>
      <c r="AH1179" s="8">
        <f>[1]USb!M151</f>
        <v>31000</v>
      </c>
      <c r="AI1179" s="8">
        <v>0</v>
      </c>
      <c r="AJ1179" s="8">
        <v>0</v>
      </c>
      <c r="AK1179" s="8">
        <f>SUM(Tableau8[[#This Row],[Terrain
(a)]:[Construction
(b)]])</f>
        <v>0</v>
      </c>
      <c r="AL1179" s="95"/>
      <c r="AM1179" s="337" t="str">
        <f>[1]USb!N151</f>
        <v>-</v>
      </c>
      <c r="AN1179" s="5" t="str">
        <f>[1]USb!Q151</f>
        <v>A vendre</v>
      </c>
      <c r="AO1179" s="9">
        <f>[1]USb!R151</f>
        <v>43378</v>
      </c>
      <c r="AP1179" s="338" t="s">
        <v>0</v>
      </c>
      <c r="AQ1179" s="340" t="str">
        <f>[1]USb!S151</f>
        <v>EJ prévisionnelle: aujourd'hui  + 15 mois !</v>
      </c>
      <c r="AR1179" s="100"/>
      <c r="AS1179" s="101"/>
      <c r="AT1179" s="102"/>
      <c r="AU1179" s="103"/>
      <c r="AV1179" s="104"/>
      <c r="AW1179" s="105"/>
      <c r="AX1179" s="106"/>
      <c r="AY1179" s="106"/>
      <c r="AZ1179" s="106"/>
      <c r="BA1179" s="106"/>
      <c r="BB1179" s="103"/>
      <c r="BC1179" s="106"/>
      <c r="BD1179" s="106"/>
      <c r="BE1179" s="106"/>
      <c r="BF1179" s="106"/>
      <c r="BG1179" s="106"/>
      <c r="BH1179" s="106"/>
      <c r="BI1179" s="106"/>
    </row>
    <row r="1180" spans="1:61" ht="13.5" hidden="1" thickBot="1" x14ac:dyDescent="0.25">
      <c r="A1180" s="82"/>
      <c r="B1180" s="83"/>
      <c r="C1180" s="3" t="str">
        <f t="shared" si="88"/>
        <v>Sur les Sentiers</v>
      </c>
      <c r="D1180" s="3" t="str">
        <f t="shared" si="88"/>
        <v>La Chaux-de-Fonds</v>
      </c>
      <c r="E1180" s="206" t="str">
        <f t="shared" si="88"/>
        <v>-</v>
      </c>
      <c r="F1180" s="206" t="str">
        <f>[1]USb!A152</f>
        <v>0210-112</v>
      </c>
      <c r="G1180" s="246"/>
      <c r="H1180" s="3" t="str">
        <f>[1]USb!C152</f>
        <v>Place de parc intérieure simple</v>
      </c>
      <c r="I1180" s="5" t="str">
        <f>[1]USb!D152</f>
        <v>Sous-sol</v>
      </c>
      <c r="J1180" s="4">
        <f>[1]USb!E152</f>
        <v>99</v>
      </c>
      <c r="K1180" s="1" t="s">
        <v>0</v>
      </c>
      <c r="L1180" s="88"/>
      <c r="M1180" s="335" t="s">
        <v>0</v>
      </c>
      <c r="N1180" s="335" t="s">
        <v>0</v>
      </c>
      <c r="O1180" s="335" t="s">
        <v>0</v>
      </c>
      <c r="P1180" s="335" t="s">
        <v>0</v>
      </c>
      <c r="Q1180" s="335" t="s">
        <v>0</v>
      </c>
      <c r="R1180" s="90">
        <f>SUM(Tableau8[[#This Row],[Indicative
     /PPE]:[Autre]])</f>
        <v>0</v>
      </c>
      <c r="S1180" s="335" t="s">
        <v>0</v>
      </c>
      <c r="T1180" s="335" t="s">
        <v>0</v>
      </c>
      <c r="U1180" s="335" t="s">
        <v>0</v>
      </c>
      <c r="V1180" s="335" t="s">
        <v>0</v>
      </c>
      <c r="W1180" s="335" t="s">
        <v>0</v>
      </c>
      <c r="X1180" s="336">
        <f t="shared" si="87"/>
        <v>0</v>
      </c>
      <c r="Y1180" s="89">
        <f>[1]USb!H152</f>
        <v>0</v>
      </c>
      <c r="Z1180" s="89">
        <f>[1]USb!I152</f>
        <v>0</v>
      </c>
      <c r="AA1180" s="89">
        <f>[1]USb!J152</f>
        <v>0</v>
      </c>
      <c r="AB1180" s="91">
        <f>[1]USb!K152</f>
        <v>0</v>
      </c>
      <c r="AC1180" s="335" t="s">
        <v>0</v>
      </c>
      <c r="AD1180" s="335" t="s">
        <v>0</v>
      </c>
      <c r="AE1180" s="335" t="s">
        <v>0</v>
      </c>
      <c r="AF1180" s="7">
        <f t="shared" si="89"/>
        <v>0</v>
      </c>
      <c r="AG1180" s="92"/>
      <c r="AH1180" s="8">
        <f>[1]USb!M152</f>
        <v>31000</v>
      </c>
      <c r="AI1180" s="8">
        <v>0</v>
      </c>
      <c r="AJ1180" s="8">
        <v>0</v>
      </c>
      <c r="AK1180" s="8">
        <f>SUM(Tableau8[[#This Row],[Terrain
(a)]:[Construction
(b)]])</f>
        <v>0</v>
      </c>
      <c r="AL1180" s="95"/>
      <c r="AM1180" s="337" t="str">
        <f>[1]USb!N152</f>
        <v>-</v>
      </c>
      <c r="AN1180" s="5" t="str">
        <f>[1]USb!Q152</f>
        <v>A vendre</v>
      </c>
      <c r="AO1180" s="9">
        <f>[1]USb!R152</f>
        <v>43378</v>
      </c>
      <c r="AP1180" s="338" t="s">
        <v>0</v>
      </c>
      <c r="AQ1180" s="340" t="str">
        <f>[1]USb!S152</f>
        <v>EJ prévisionnelle: aujourd'hui  + 15 mois !</v>
      </c>
      <c r="AR1180" s="100"/>
      <c r="AS1180" s="101"/>
      <c r="AT1180" s="102"/>
      <c r="AU1180" s="103"/>
      <c r="AV1180" s="104"/>
      <c r="AW1180" s="105"/>
      <c r="AX1180" s="106"/>
      <c r="AY1180" s="106"/>
      <c r="AZ1180" s="106"/>
      <c r="BA1180" s="106"/>
      <c r="BB1180" s="103"/>
      <c r="BC1180" s="106"/>
      <c r="BD1180" s="106"/>
      <c r="BE1180" s="106"/>
      <c r="BF1180" s="106"/>
      <c r="BG1180" s="106"/>
      <c r="BH1180" s="106"/>
      <c r="BI1180" s="106"/>
    </row>
    <row r="1181" spans="1:61" ht="13.5" hidden="1" thickBot="1" x14ac:dyDescent="0.25">
      <c r="A1181" s="82"/>
      <c r="B1181" s="83"/>
      <c r="C1181" s="3" t="str">
        <f t="shared" si="88"/>
        <v>Sur les Sentiers</v>
      </c>
      <c r="D1181" s="3" t="str">
        <f t="shared" si="88"/>
        <v>La Chaux-de-Fonds</v>
      </c>
      <c r="E1181" s="206" t="str">
        <f t="shared" si="88"/>
        <v>-</v>
      </c>
      <c r="F1181" s="206" t="str">
        <f>[1]USb!A153</f>
        <v>0210-113</v>
      </c>
      <c r="G1181" s="246"/>
      <c r="H1181" s="3" t="str">
        <f>[1]USb!C153</f>
        <v>Place de parc intérieure simple</v>
      </c>
      <c r="I1181" s="5" t="str">
        <f>[1]USb!D153</f>
        <v>Sous-sol</v>
      </c>
      <c r="J1181" s="4">
        <f>[1]USb!E153</f>
        <v>100</v>
      </c>
      <c r="K1181" s="1" t="s">
        <v>0</v>
      </c>
      <c r="L1181" s="88"/>
      <c r="M1181" s="335" t="s">
        <v>0</v>
      </c>
      <c r="N1181" s="335" t="s">
        <v>0</v>
      </c>
      <c r="O1181" s="335" t="s">
        <v>0</v>
      </c>
      <c r="P1181" s="335" t="s">
        <v>0</v>
      </c>
      <c r="Q1181" s="335" t="s">
        <v>0</v>
      </c>
      <c r="R1181" s="90">
        <f>SUM(Tableau8[[#This Row],[Indicative
     /PPE]:[Autre]])</f>
        <v>0</v>
      </c>
      <c r="S1181" s="335" t="s">
        <v>0</v>
      </c>
      <c r="T1181" s="335" t="s">
        <v>0</v>
      </c>
      <c r="U1181" s="335" t="s">
        <v>0</v>
      </c>
      <c r="V1181" s="335" t="s">
        <v>0</v>
      </c>
      <c r="W1181" s="335" t="s">
        <v>0</v>
      </c>
      <c r="X1181" s="336">
        <f t="shared" si="87"/>
        <v>0</v>
      </c>
      <c r="Y1181" s="89">
        <f>[1]USb!H153</f>
        <v>0</v>
      </c>
      <c r="Z1181" s="89">
        <f>[1]USb!I153</f>
        <v>0</v>
      </c>
      <c r="AA1181" s="89">
        <f>[1]USb!J153</f>
        <v>0</v>
      </c>
      <c r="AB1181" s="91">
        <f>[1]USb!K153</f>
        <v>0</v>
      </c>
      <c r="AC1181" s="335" t="s">
        <v>0</v>
      </c>
      <c r="AD1181" s="335" t="s">
        <v>0</v>
      </c>
      <c r="AE1181" s="335" t="s">
        <v>0</v>
      </c>
      <c r="AF1181" s="7">
        <f t="shared" si="89"/>
        <v>0</v>
      </c>
      <c r="AG1181" s="92"/>
      <c r="AH1181" s="8">
        <f>[1]USb!M153</f>
        <v>31000</v>
      </c>
      <c r="AI1181" s="8">
        <v>0</v>
      </c>
      <c r="AJ1181" s="8">
        <v>0</v>
      </c>
      <c r="AK1181" s="8">
        <f>SUM(Tableau8[[#This Row],[Terrain
(a)]:[Construction
(b)]])</f>
        <v>0</v>
      </c>
      <c r="AL1181" s="95"/>
      <c r="AM1181" s="337" t="str">
        <f>[1]USb!N153</f>
        <v>-</v>
      </c>
      <c r="AN1181" s="5" t="str">
        <f>[1]USb!Q153</f>
        <v>A vendre</v>
      </c>
      <c r="AO1181" s="9">
        <f>[1]USb!R153</f>
        <v>43378</v>
      </c>
      <c r="AP1181" s="338" t="s">
        <v>0</v>
      </c>
      <c r="AQ1181" s="340" t="str">
        <f>[1]USb!S153</f>
        <v>EJ prévisionnelle: aujourd'hui  + 15 mois !</v>
      </c>
      <c r="AR1181" s="100"/>
      <c r="AS1181" s="101"/>
      <c r="AT1181" s="102"/>
      <c r="AU1181" s="103"/>
      <c r="AV1181" s="104"/>
      <c r="AW1181" s="105"/>
      <c r="AX1181" s="106"/>
      <c r="AY1181" s="106"/>
      <c r="AZ1181" s="106"/>
      <c r="BA1181" s="106"/>
      <c r="BB1181" s="103"/>
      <c r="BC1181" s="106"/>
      <c r="BD1181" s="106"/>
      <c r="BE1181" s="106"/>
      <c r="BF1181" s="106"/>
      <c r="BG1181" s="106"/>
      <c r="BH1181" s="106"/>
      <c r="BI1181" s="106"/>
    </row>
    <row r="1182" spans="1:61" ht="13.5" hidden="1" thickBot="1" x14ac:dyDescent="0.25">
      <c r="A1182" s="82"/>
      <c r="B1182" s="83"/>
      <c r="C1182" s="3" t="str">
        <f t="shared" si="88"/>
        <v>Sur les Sentiers</v>
      </c>
      <c r="D1182" s="3" t="str">
        <f t="shared" si="88"/>
        <v>La Chaux-de-Fonds</v>
      </c>
      <c r="E1182" s="206" t="str">
        <f t="shared" si="88"/>
        <v>-</v>
      </c>
      <c r="F1182" s="206" t="str">
        <f>[1]USb!A154</f>
        <v>0210-114</v>
      </c>
      <c r="G1182" s="246"/>
      <c r="H1182" s="3" t="str">
        <f>[1]USb!C154</f>
        <v>Place de parc intérieure simple</v>
      </c>
      <c r="I1182" s="5" t="str">
        <f>[1]USb!D154</f>
        <v>Sous-sol</v>
      </c>
      <c r="J1182" s="4">
        <f>[1]USb!E154</f>
        <v>101</v>
      </c>
      <c r="K1182" s="1" t="s">
        <v>0</v>
      </c>
      <c r="L1182" s="88"/>
      <c r="M1182" s="335" t="s">
        <v>0</v>
      </c>
      <c r="N1182" s="335" t="s">
        <v>0</v>
      </c>
      <c r="O1182" s="335" t="s">
        <v>0</v>
      </c>
      <c r="P1182" s="335" t="s">
        <v>0</v>
      </c>
      <c r="Q1182" s="335" t="s">
        <v>0</v>
      </c>
      <c r="R1182" s="90">
        <f>SUM(Tableau8[[#This Row],[Indicative
     /PPE]:[Autre]])</f>
        <v>0</v>
      </c>
      <c r="S1182" s="335" t="s">
        <v>0</v>
      </c>
      <c r="T1182" s="335" t="s">
        <v>0</v>
      </c>
      <c r="U1182" s="335" t="s">
        <v>0</v>
      </c>
      <c r="V1182" s="335" t="s">
        <v>0</v>
      </c>
      <c r="W1182" s="335" t="s">
        <v>0</v>
      </c>
      <c r="X1182" s="336">
        <f t="shared" si="87"/>
        <v>0</v>
      </c>
      <c r="Y1182" s="89">
        <f>[1]USb!H154</f>
        <v>0</v>
      </c>
      <c r="Z1182" s="89">
        <f>[1]USb!I154</f>
        <v>0</v>
      </c>
      <c r="AA1182" s="89">
        <f>[1]USb!J154</f>
        <v>0</v>
      </c>
      <c r="AB1182" s="91">
        <f>[1]USb!K154</f>
        <v>0</v>
      </c>
      <c r="AC1182" s="335" t="s">
        <v>0</v>
      </c>
      <c r="AD1182" s="335" t="s">
        <v>0</v>
      </c>
      <c r="AE1182" s="335" t="s">
        <v>0</v>
      </c>
      <c r="AF1182" s="7">
        <f t="shared" si="89"/>
        <v>0</v>
      </c>
      <c r="AG1182" s="92"/>
      <c r="AH1182" s="8">
        <f>[1]USb!M154</f>
        <v>31000</v>
      </c>
      <c r="AI1182" s="8">
        <v>0</v>
      </c>
      <c r="AJ1182" s="8">
        <v>0</v>
      </c>
      <c r="AK1182" s="8">
        <f>SUM(Tableau8[[#This Row],[Terrain
(a)]:[Construction
(b)]])</f>
        <v>0</v>
      </c>
      <c r="AL1182" s="95"/>
      <c r="AM1182" s="337" t="str">
        <f>[1]USb!N154</f>
        <v>-</v>
      </c>
      <c r="AN1182" s="5" t="str">
        <f>[1]USb!Q154</f>
        <v>A vendre</v>
      </c>
      <c r="AO1182" s="9">
        <f>[1]USb!R154</f>
        <v>43378</v>
      </c>
      <c r="AP1182" s="338" t="s">
        <v>0</v>
      </c>
      <c r="AQ1182" s="340" t="str">
        <f>[1]USb!S154</f>
        <v>EJ prévisionnelle: aujourd'hui  + 15 mois !</v>
      </c>
      <c r="AR1182" s="100"/>
      <c r="AS1182" s="101"/>
      <c r="AT1182" s="102"/>
      <c r="AU1182" s="103"/>
      <c r="AV1182" s="104"/>
      <c r="AW1182" s="105"/>
      <c r="AX1182" s="106"/>
      <c r="AY1182" s="106"/>
      <c r="AZ1182" s="106"/>
      <c r="BA1182" s="106"/>
      <c r="BB1182" s="103"/>
      <c r="BC1182" s="106"/>
      <c r="BD1182" s="106"/>
      <c r="BE1182" s="106"/>
      <c r="BF1182" s="106"/>
      <c r="BG1182" s="106"/>
      <c r="BH1182" s="106"/>
      <c r="BI1182" s="106"/>
    </row>
    <row r="1183" spans="1:61" ht="13.5" hidden="1" thickBot="1" x14ac:dyDescent="0.25">
      <c r="A1183" s="82"/>
      <c r="B1183" s="83"/>
      <c r="C1183" s="3" t="str">
        <f t="shared" ref="C1183:E1198" si="90">C1182</f>
        <v>Sur les Sentiers</v>
      </c>
      <c r="D1183" s="3" t="str">
        <f t="shared" si="90"/>
        <v>La Chaux-de-Fonds</v>
      </c>
      <c r="E1183" s="206" t="str">
        <f t="shared" si="90"/>
        <v>-</v>
      </c>
      <c r="F1183" s="206" t="str">
        <f>[1]USb!A155</f>
        <v>0210-115</v>
      </c>
      <c r="G1183" s="246"/>
      <c r="H1183" s="3" t="str">
        <f>[1]USb!C155</f>
        <v>Place de parc intérieure simple</v>
      </c>
      <c r="I1183" s="5" t="str">
        <f>[1]USb!D155</f>
        <v>Sous-sol</v>
      </c>
      <c r="J1183" s="4">
        <f>[1]USb!E155</f>
        <v>102</v>
      </c>
      <c r="K1183" s="1" t="s">
        <v>0</v>
      </c>
      <c r="L1183" s="88"/>
      <c r="M1183" s="335" t="s">
        <v>0</v>
      </c>
      <c r="N1183" s="335" t="s">
        <v>0</v>
      </c>
      <c r="O1183" s="335" t="s">
        <v>0</v>
      </c>
      <c r="P1183" s="335" t="s">
        <v>0</v>
      </c>
      <c r="Q1183" s="335" t="s">
        <v>0</v>
      </c>
      <c r="R1183" s="90">
        <f>SUM(Tableau8[[#This Row],[Indicative
     /PPE]:[Autre]])</f>
        <v>0</v>
      </c>
      <c r="S1183" s="335" t="s">
        <v>0</v>
      </c>
      <c r="T1183" s="335" t="s">
        <v>0</v>
      </c>
      <c r="U1183" s="335" t="s">
        <v>0</v>
      </c>
      <c r="V1183" s="335" t="s">
        <v>0</v>
      </c>
      <c r="W1183" s="335" t="s">
        <v>0</v>
      </c>
      <c r="X1183" s="336">
        <f t="shared" si="87"/>
        <v>0</v>
      </c>
      <c r="Y1183" s="89">
        <f>[1]USb!H155</f>
        <v>0</v>
      </c>
      <c r="Z1183" s="89">
        <f>[1]USb!I155</f>
        <v>0</v>
      </c>
      <c r="AA1183" s="89">
        <f>[1]USb!J155</f>
        <v>0</v>
      </c>
      <c r="AB1183" s="91">
        <f>[1]USb!K155</f>
        <v>0</v>
      </c>
      <c r="AC1183" s="335" t="s">
        <v>0</v>
      </c>
      <c r="AD1183" s="335" t="s">
        <v>0</v>
      </c>
      <c r="AE1183" s="335" t="s">
        <v>0</v>
      </c>
      <c r="AF1183" s="7">
        <f t="shared" si="89"/>
        <v>0</v>
      </c>
      <c r="AG1183" s="92"/>
      <c r="AH1183" s="8">
        <f>[1]USb!M155</f>
        <v>31000</v>
      </c>
      <c r="AI1183" s="8">
        <v>0</v>
      </c>
      <c r="AJ1183" s="8">
        <v>0</v>
      </c>
      <c r="AK1183" s="8">
        <f>SUM(Tableau8[[#This Row],[Terrain
(a)]:[Construction
(b)]])</f>
        <v>0</v>
      </c>
      <c r="AL1183" s="95"/>
      <c r="AM1183" s="337" t="str">
        <f>[1]USb!N155</f>
        <v>-</v>
      </c>
      <c r="AN1183" s="5" t="str">
        <f>[1]USb!Q155</f>
        <v>A vendre</v>
      </c>
      <c r="AO1183" s="9">
        <f>[1]USb!R155</f>
        <v>43378</v>
      </c>
      <c r="AP1183" s="338" t="s">
        <v>0</v>
      </c>
      <c r="AQ1183" s="340" t="str">
        <f>[1]USb!S155</f>
        <v>EJ prévisionnelle: aujourd'hui  + 15 mois !</v>
      </c>
      <c r="AR1183" s="100"/>
      <c r="AS1183" s="101"/>
      <c r="AT1183" s="102"/>
      <c r="AU1183" s="103"/>
      <c r="AV1183" s="104"/>
      <c r="AW1183" s="105"/>
      <c r="AX1183" s="106"/>
      <c r="AY1183" s="106"/>
      <c r="AZ1183" s="106"/>
      <c r="BA1183" s="106"/>
      <c r="BB1183" s="103"/>
      <c r="BC1183" s="106"/>
      <c r="BD1183" s="106"/>
      <c r="BE1183" s="106"/>
      <c r="BF1183" s="106"/>
      <c r="BG1183" s="106"/>
      <c r="BH1183" s="106"/>
      <c r="BI1183" s="106"/>
    </row>
    <row r="1184" spans="1:61" ht="13.5" hidden="1" thickBot="1" x14ac:dyDescent="0.25">
      <c r="A1184" s="82"/>
      <c r="B1184" s="83"/>
      <c r="C1184" s="3" t="str">
        <f t="shared" si="90"/>
        <v>Sur les Sentiers</v>
      </c>
      <c r="D1184" s="3" t="str">
        <f t="shared" si="90"/>
        <v>La Chaux-de-Fonds</v>
      </c>
      <c r="E1184" s="206" t="str">
        <f t="shared" si="90"/>
        <v>-</v>
      </c>
      <c r="F1184" s="206" t="str">
        <f>[1]USb!A156</f>
        <v>0210-116</v>
      </c>
      <c r="G1184" s="246"/>
      <c r="H1184" s="3" t="str">
        <f>[1]USb!C156</f>
        <v>Place de parc intérieure simple</v>
      </c>
      <c r="I1184" s="5" t="str">
        <f>[1]USb!D156</f>
        <v>Sous-sol</v>
      </c>
      <c r="J1184" s="4">
        <f>[1]USb!E156</f>
        <v>103</v>
      </c>
      <c r="K1184" s="1" t="s">
        <v>0</v>
      </c>
      <c r="L1184" s="88"/>
      <c r="M1184" s="335" t="s">
        <v>0</v>
      </c>
      <c r="N1184" s="335" t="s">
        <v>0</v>
      </c>
      <c r="O1184" s="335" t="s">
        <v>0</v>
      </c>
      <c r="P1184" s="335" t="s">
        <v>0</v>
      </c>
      <c r="Q1184" s="335" t="s">
        <v>0</v>
      </c>
      <c r="R1184" s="90">
        <f>SUM(Tableau8[[#This Row],[Indicative
     /PPE]:[Autre]])</f>
        <v>0</v>
      </c>
      <c r="S1184" s="335" t="s">
        <v>0</v>
      </c>
      <c r="T1184" s="335" t="s">
        <v>0</v>
      </c>
      <c r="U1184" s="335" t="s">
        <v>0</v>
      </c>
      <c r="V1184" s="335" t="s">
        <v>0</v>
      </c>
      <c r="W1184" s="335" t="s">
        <v>0</v>
      </c>
      <c r="X1184" s="336">
        <f t="shared" si="87"/>
        <v>0</v>
      </c>
      <c r="Y1184" s="89">
        <f>[1]USb!H156</f>
        <v>0</v>
      </c>
      <c r="Z1184" s="89">
        <f>[1]USb!I156</f>
        <v>0</v>
      </c>
      <c r="AA1184" s="89">
        <f>[1]USb!J156</f>
        <v>0</v>
      </c>
      <c r="AB1184" s="91">
        <f>[1]USb!K156</f>
        <v>0</v>
      </c>
      <c r="AC1184" s="335" t="s">
        <v>0</v>
      </c>
      <c r="AD1184" s="335" t="s">
        <v>0</v>
      </c>
      <c r="AE1184" s="335" t="s">
        <v>0</v>
      </c>
      <c r="AF1184" s="7">
        <f t="shared" si="89"/>
        <v>0</v>
      </c>
      <c r="AG1184" s="92"/>
      <c r="AH1184" s="8">
        <f>[1]USb!M156</f>
        <v>31000</v>
      </c>
      <c r="AI1184" s="8">
        <v>0</v>
      </c>
      <c r="AJ1184" s="8">
        <v>0</v>
      </c>
      <c r="AK1184" s="8">
        <f>SUM(Tableau8[[#This Row],[Terrain
(a)]:[Construction
(b)]])</f>
        <v>0</v>
      </c>
      <c r="AL1184" s="95"/>
      <c r="AM1184" s="337" t="str">
        <f>[1]USb!N156</f>
        <v>-</v>
      </c>
      <c r="AN1184" s="5" t="str">
        <f>[1]USb!Q156</f>
        <v>A vendre</v>
      </c>
      <c r="AO1184" s="9">
        <f>[1]USb!R156</f>
        <v>43378</v>
      </c>
      <c r="AP1184" s="338" t="s">
        <v>0</v>
      </c>
      <c r="AQ1184" s="340" t="str">
        <f>[1]USb!S156</f>
        <v>EJ prévisionnelle: aujourd'hui  + 15 mois !</v>
      </c>
      <c r="AR1184" s="100"/>
      <c r="AS1184" s="101"/>
      <c r="AT1184" s="102"/>
      <c r="AU1184" s="103"/>
      <c r="AV1184" s="104"/>
      <c r="AW1184" s="105"/>
      <c r="AX1184" s="106"/>
      <c r="AY1184" s="106"/>
      <c r="AZ1184" s="106"/>
      <c r="BA1184" s="106"/>
      <c r="BB1184" s="103"/>
      <c r="BC1184" s="106"/>
      <c r="BD1184" s="106"/>
      <c r="BE1184" s="106"/>
      <c r="BF1184" s="106"/>
      <c r="BG1184" s="106"/>
      <c r="BH1184" s="106"/>
      <c r="BI1184" s="106"/>
    </row>
    <row r="1185" spans="1:61" ht="13.5" hidden="1" thickBot="1" x14ac:dyDescent="0.25">
      <c r="A1185" s="82"/>
      <c r="B1185" s="83"/>
      <c r="C1185" s="3" t="str">
        <f t="shared" si="90"/>
        <v>Sur les Sentiers</v>
      </c>
      <c r="D1185" s="3" t="str">
        <f t="shared" si="90"/>
        <v>La Chaux-de-Fonds</v>
      </c>
      <c r="E1185" s="206" t="str">
        <f t="shared" si="90"/>
        <v>-</v>
      </c>
      <c r="F1185" s="206" t="str">
        <f>[1]USb!A157</f>
        <v>0210-117</v>
      </c>
      <c r="G1185" s="246"/>
      <c r="H1185" s="3" t="str">
        <f>[1]USb!C157</f>
        <v>Place de parc intérieure simple</v>
      </c>
      <c r="I1185" s="5" t="str">
        <f>[1]USb!D157</f>
        <v>Sous-sol</v>
      </c>
      <c r="J1185" s="4">
        <f>[1]USb!E157</f>
        <v>104</v>
      </c>
      <c r="K1185" s="1" t="s">
        <v>0</v>
      </c>
      <c r="L1185" s="88"/>
      <c r="M1185" s="335" t="s">
        <v>0</v>
      </c>
      <c r="N1185" s="335" t="s">
        <v>0</v>
      </c>
      <c r="O1185" s="335" t="s">
        <v>0</v>
      </c>
      <c r="P1185" s="335" t="s">
        <v>0</v>
      </c>
      <c r="Q1185" s="335" t="s">
        <v>0</v>
      </c>
      <c r="R1185" s="90">
        <f>SUM(Tableau8[[#This Row],[Indicative
     /PPE]:[Autre]])</f>
        <v>0</v>
      </c>
      <c r="S1185" s="335" t="s">
        <v>0</v>
      </c>
      <c r="T1185" s="335" t="s">
        <v>0</v>
      </c>
      <c r="U1185" s="335" t="s">
        <v>0</v>
      </c>
      <c r="V1185" s="335" t="s">
        <v>0</v>
      </c>
      <c r="W1185" s="335" t="s">
        <v>0</v>
      </c>
      <c r="X1185" s="336">
        <f t="shared" si="87"/>
        <v>0</v>
      </c>
      <c r="Y1185" s="89">
        <f>[1]USb!H157</f>
        <v>0</v>
      </c>
      <c r="Z1185" s="89">
        <f>[1]USb!I157</f>
        <v>0</v>
      </c>
      <c r="AA1185" s="89">
        <f>[1]USb!J157</f>
        <v>0</v>
      </c>
      <c r="AB1185" s="91">
        <f>[1]USb!K157</f>
        <v>0</v>
      </c>
      <c r="AC1185" s="335" t="s">
        <v>0</v>
      </c>
      <c r="AD1185" s="335" t="s">
        <v>0</v>
      </c>
      <c r="AE1185" s="335" t="s">
        <v>0</v>
      </c>
      <c r="AF1185" s="7">
        <f t="shared" si="89"/>
        <v>0</v>
      </c>
      <c r="AG1185" s="92"/>
      <c r="AH1185" s="8">
        <f>[1]USb!M157</f>
        <v>31000</v>
      </c>
      <c r="AI1185" s="8">
        <v>0</v>
      </c>
      <c r="AJ1185" s="8">
        <v>0</v>
      </c>
      <c r="AK1185" s="8">
        <f>SUM(Tableau8[[#This Row],[Terrain
(a)]:[Construction
(b)]])</f>
        <v>0</v>
      </c>
      <c r="AL1185" s="95"/>
      <c r="AM1185" s="337" t="str">
        <f>[1]USb!N157</f>
        <v>-</v>
      </c>
      <c r="AN1185" s="5" t="str">
        <f>[1]USb!Q157</f>
        <v>A vendre</v>
      </c>
      <c r="AO1185" s="9">
        <f>[1]USb!R157</f>
        <v>43378</v>
      </c>
      <c r="AP1185" s="338" t="s">
        <v>0</v>
      </c>
      <c r="AQ1185" s="340" t="str">
        <f>[1]USb!S157</f>
        <v>EJ prévisionnelle: aujourd'hui  + 15 mois !</v>
      </c>
      <c r="AR1185" s="100"/>
      <c r="AS1185" s="101"/>
      <c r="AT1185" s="102"/>
      <c r="AU1185" s="103"/>
      <c r="AV1185" s="104"/>
      <c r="AW1185" s="105"/>
      <c r="AX1185" s="106"/>
      <c r="AY1185" s="106"/>
      <c r="AZ1185" s="106"/>
      <c r="BA1185" s="106"/>
      <c r="BB1185" s="103"/>
      <c r="BC1185" s="106"/>
      <c r="BD1185" s="106"/>
      <c r="BE1185" s="106"/>
      <c r="BF1185" s="106"/>
      <c r="BG1185" s="106"/>
      <c r="BH1185" s="106"/>
      <c r="BI1185" s="106"/>
    </row>
    <row r="1186" spans="1:61" ht="13.5" hidden="1" thickBot="1" x14ac:dyDescent="0.25">
      <c r="A1186" s="82"/>
      <c r="B1186" s="83"/>
      <c r="C1186" s="3" t="str">
        <f t="shared" si="90"/>
        <v>Sur les Sentiers</v>
      </c>
      <c r="D1186" s="3" t="str">
        <f t="shared" si="90"/>
        <v>La Chaux-de-Fonds</v>
      </c>
      <c r="E1186" s="206" t="str">
        <f t="shared" si="90"/>
        <v>-</v>
      </c>
      <c r="F1186" s="206" t="str">
        <f>[1]USb!A158</f>
        <v>0210-118</v>
      </c>
      <c r="G1186" s="246"/>
      <c r="H1186" s="3" t="str">
        <f>[1]USb!C158</f>
        <v>Place de parc intérieure simple</v>
      </c>
      <c r="I1186" s="5" t="str">
        <f>[1]USb!D158</f>
        <v>Sous-sol</v>
      </c>
      <c r="J1186" s="4">
        <f>[1]USb!E158</f>
        <v>105</v>
      </c>
      <c r="K1186" s="1" t="s">
        <v>0</v>
      </c>
      <c r="L1186" s="88"/>
      <c r="M1186" s="335" t="s">
        <v>0</v>
      </c>
      <c r="N1186" s="335" t="s">
        <v>0</v>
      </c>
      <c r="O1186" s="335" t="s">
        <v>0</v>
      </c>
      <c r="P1186" s="335" t="s">
        <v>0</v>
      </c>
      <c r="Q1186" s="335" t="s">
        <v>0</v>
      </c>
      <c r="R1186" s="90">
        <f>SUM(Tableau8[[#This Row],[Indicative
     /PPE]:[Autre]])</f>
        <v>0</v>
      </c>
      <c r="S1186" s="335" t="s">
        <v>0</v>
      </c>
      <c r="T1186" s="335" t="s">
        <v>0</v>
      </c>
      <c r="U1186" s="335" t="s">
        <v>0</v>
      </c>
      <c r="V1186" s="335" t="s">
        <v>0</v>
      </c>
      <c r="W1186" s="335" t="s">
        <v>0</v>
      </c>
      <c r="X1186" s="336">
        <f t="shared" si="87"/>
        <v>0</v>
      </c>
      <c r="Y1186" s="89">
        <f>[1]USb!H158</f>
        <v>0</v>
      </c>
      <c r="Z1186" s="89">
        <f>[1]USb!I158</f>
        <v>0</v>
      </c>
      <c r="AA1186" s="89">
        <f>[1]USb!J158</f>
        <v>0</v>
      </c>
      <c r="AB1186" s="91">
        <f>[1]USb!K158</f>
        <v>0</v>
      </c>
      <c r="AC1186" s="335" t="s">
        <v>0</v>
      </c>
      <c r="AD1186" s="335" t="s">
        <v>0</v>
      </c>
      <c r="AE1186" s="335" t="s">
        <v>0</v>
      </c>
      <c r="AF1186" s="7">
        <f t="shared" si="89"/>
        <v>0</v>
      </c>
      <c r="AG1186" s="92"/>
      <c r="AH1186" s="8">
        <f>[1]USb!M158</f>
        <v>31000</v>
      </c>
      <c r="AI1186" s="8">
        <v>0</v>
      </c>
      <c r="AJ1186" s="8">
        <v>0</v>
      </c>
      <c r="AK1186" s="8">
        <f>SUM(Tableau8[[#This Row],[Terrain
(a)]:[Construction
(b)]])</f>
        <v>0</v>
      </c>
      <c r="AL1186" s="95"/>
      <c r="AM1186" s="337" t="str">
        <f>[1]USb!N158</f>
        <v>-</v>
      </c>
      <c r="AN1186" s="5" t="str">
        <f>[1]USb!Q158</f>
        <v>A vendre</v>
      </c>
      <c r="AO1186" s="9">
        <f>[1]USb!R158</f>
        <v>43378</v>
      </c>
      <c r="AP1186" s="338" t="s">
        <v>0</v>
      </c>
      <c r="AQ1186" s="340" t="str">
        <f>[1]USb!S158</f>
        <v>EJ prévisionnelle: aujourd'hui  + 15 mois !</v>
      </c>
      <c r="AR1186" s="100"/>
      <c r="AS1186" s="101"/>
      <c r="AT1186" s="102"/>
      <c r="AU1186" s="103"/>
      <c r="AV1186" s="104"/>
      <c r="AW1186" s="105"/>
      <c r="AX1186" s="106"/>
      <c r="AY1186" s="106"/>
      <c r="AZ1186" s="106"/>
      <c r="BA1186" s="106"/>
      <c r="BB1186" s="103"/>
      <c r="BC1186" s="106"/>
      <c r="BD1186" s="106"/>
      <c r="BE1186" s="106"/>
      <c r="BF1186" s="106"/>
      <c r="BG1186" s="106"/>
      <c r="BH1186" s="106"/>
      <c r="BI1186" s="106"/>
    </row>
    <row r="1187" spans="1:61" ht="13.5" hidden="1" thickBot="1" x14ac:dyDescent="0.25">
      <c r="A1187" s="82"/>
      <c r="B1187" s="83"/>
      <c r="C1187" s="3" t="str">
        <f t="shared" si="90"/>
        <v>Sur les Sentiers</v>
      </c>
      <c r="D1187" s="3" t="str">
        <f t="shared" si="90"/>
        <v>La Chaux-de-Fonds</v>
      </c>
      <c r="E1187" s="206" t="str">
        <f t="shared" si="90"/>
        <v>-</v>
      </c>
      <c r="F1187" s="206" t="str">
        <f>[1]USb!A159</f>
        <v>0210-119</v>
      </c>
      <c r="G1187" s="246"/>
      <c r="H1187" s="3" t="str">
        <f>[1]USb!C159</f>
        <v>Place de parc intérieure simple</v>
      </c>
      <c r="I1187" s="5" t="str">
        <f>[1]USb!D159</f>
        <v>Sous-sol</v>
      </c>
      <c r="J1187" s="4">
        <f>[1]USb!E159</f>
        <v>106</v>
      </c>
      <c r="K1187" s="1" t="s">
        <v>0</v>
      </c>
      <c r="L1187" s="88"/>
      <c r="M1187" s="335" t="s">
        <v>0</v>
      </c>
      <c r="N1187" s="335" t="s">
        <v>0</v>
      </c>
      <c r="O1187" s="335" t="s">
        <v>0</v>
      </c>
      <c r="P1187" s="335" t="s">
        <v>0</v>
      </c>
      <c r="Q1187" s="335" t="s">
        <v>0</v>
      </c>
      <c r="R1187" s="90">
        <f>SUM(Tableau8[[#This Row],[Indicative
     /PPE]:[Autre]])</f>
        <v>0</v>
      </c>
      <c r="S1187" s="335" t="s">
        <v>0</v>
      </c>
      <c r="T1187" s="335" t="s">
        <v>0</v>
      </c>
      <c r="U1187" s="335" t="s">
        <v>0</v>
      </c>
      <c r="V1187" s="335" t="s">
        <v>0</v>
      </c>
      <c r="W1187" s="335" t="s">
        <v>0</v>
      </c>
      <c r="X1187" s="336">
        <f t="shared" si="87"/>
        <v>0</v>
      </c>
      <c r="Y1187" s="89">
        <f>[1]USb!H159</f>
        <v>0</v>
      </c>
      <c r="Z1187" s="89">
        <f>[1]USb!I159</f>
        <v>0</v>
      </c>
      <c r="AA1187" s="89">
        <f>[1]USb!J159</f>
        <v>0</v>
      </c>
      <c r="AB1187" s="91">
        <f>[1]USb!K159</f>
        <v>0</v>
      </c>
      <c r="AC1187" s="335" t="s">
        <v>0</v>
      </c>
      <c r="AD1187" s="335" t="s">
        <v>0</v>
      </c>
      <c r="AE1187" s="335" t="s">
        <v>0</v>
      </c>
      <c r="AF1187" s="7">
        <f t="shared" si="89"/>
        <v>0</v>
      </c>
      <c r="AG1187" s="92"/>
      <c r="AH1187" s="8">
        <f>[1]USb!M159</f>
        <v>31000</v>
      </c>
      <c r="AI1187" s="8">
        <v>0</v>
      </c>
      <c r="AJ1187" s="8">
        <v>0</v>
      </c>
      <c r="AK1187" s="8">
        <f>SUM(Tableau8[[#This Row],[Terrain
(a)]:[Construction
(b)]])</f>
        <v>0</v>
      </c>
      <c r="AL1187" s="95"/>
      <c r="AM1187" s="337" t="str">
        <f>[1]USb!N159</f>
        <v>-</v>
      </c>
      <c r="AN1187" s="5" t="str">
        <f>[1]USb!Q159</f>
        <v>A vendre</v>
      </c>
      <c r="AO1187" s="9">
        <f>[1]USb!R159</f>
        <v>43378</v>
      </c>
      <c r="AP1187" s="338" t="s">
        <v>0</v>
      </c>
      <c r="AQ1187" s="340" t="str">
        <f>[1]USb!S159</f>
        <v>EJ prévisionnelle: aujourd'hui  + 15 mois !</v>
      </c>
      <c r="AR1187" s="100"/>
      <c r="AS1187" s="101"/>
      <c r="AT1187" s="102"/>
      <c r="AU1187" s="103"/>
      <c r="AV1187" s="104"/>
      <c r="AW1187" s="105"/>
      <c r="AX1187" s="106"/>
      <c r="AY1187" s="106"/>
      <c r="AZ1187" s="106"/>
      <c r="BA1187" s="106"/>
      <c r="BB1187" s="103"/>
      <c r="BC1187" s="106"/>
      <c r="BD1187" s="106"/>
      <c r="BE1187" s="106"/>
      <c r="BF1187" s="106"/>
      <c r="BG1187" s="106"/>
      <c r="BH1187" s="106"/>
      <c r="BI1187" s="106"/>
    </row>
    <row r="1188" spans="1:61" ht="13.5" hidden="1" thickBot="1" x14ac:dyDescent="0.25">
      <c r="A1188" s="82"/>
      <c r="B1188" s="83"/>
      <c r="C1188" s="3" t="str">
        <f t="shared" si="90"/>
        <v>Sur les Sentiers</v>
      </c>
      <c r="D1188" s="3" t="str">
        <f t="shared" si="90"/>
        <v>La Chaux-de-Fonds</v>
      </c>
      <c r="E1188" s="206" t="str">
        <f t="shared" si="90"/>
        <v>-</v>
      </c>
      <c r="F1188" s="206" t="str">
        <f>[1]USb!A160</f>
        <v>0210-120</v>
      </c>
      <c r="G1188" s="246"/>
      <c r="H1188" s="3" t="str">
        <f>[1]USb!C160</f>
        <v>Place de parc intérieure simple</v>
      </c>
      <c r="I1188" s="5" t="str">
        <f>[1]USb!D160</f>
        <v>Sous-sol</v>
      </c>
      <c r="J1188" s="4">
        <f>[1]USb!E160</f>
        <v>107</v>
      </c>
      <c r="K1188" s="1" t="s">
        <v>0</v>
      </c>
      <c r="L1188" s="88"/>
      <c r="M1188" s="335" t="s">
        <v>0</v>
      </c>
      <c r="N1188" s="335" t="s">
        <v>0</v>
      </c>
      <c r="O1188" s="335" t="s">
        <v>0</v>
      </c>
      <c r="P1188" s="335" t="s">
        <v>0</v>
      </c>
      <c r="Q1188" s="335" t="s">
        <v>0</v>
      </c>
      <c r="R1188" s="90">
        <f>SUM(Tableau8[[#This Row],[Indicative
     /PPE]:[Autre]])</f>
        <v>0</v>
      </c>
      <c r="S1188" s="335" t="s">
        <v>0</v>
      </c>
      <c r="T1188" s="335" t="s">
        <v>0</v>
      </c>
      <c r="U1188" s="335" t="s">
        <v>0</v>
      </c>
      <c r="V1188" s="335" t="s">
        <v>0</v>
      </c>
      <c r="W1188" s="335" t="s">
        <v>0</v>
      </c>
      <c r="X1188" s="336">
        <f t="shared" si="87"/>
        <v>0</v>
      </c>
      <c r="Y1188" s="89">
        <f>[1]USb!H160</f>
        <v>0</v>
      </c>
      <c r="Z1188" s="89">
        <f>[1]USb!I160</f>
        <v>0</v>
      </c>
      <c r="AA1188" s="89">
        <f>[1]USb!J160</f>
        <v>0</v>
      </c>
      <c r="AB1188" s="91">
        <f>[1]USb!K160</f>
        <v>0</v>
      </c>
      <c r="AC1188" s="335" t="s">
        <v>0</v>
      </c>
      <c r="AD1188" s="335" t="s">
        <v>0</v>
      </c>
      <c r="AE1188" s="335" t="s">
        <v>0</v>
      </c>
      <c r="AF1188" s="7">
        <f t="shared" si="89"/>
        <v>0</v>
      </c>
      <c r="AG1188" s="92"/>
      <c r="AH1188" s="8">
        <f>[1]USb!M160</f>
        <v>31000</v>
      </c>
      <c r="AI1188" s="8">
        <v>0</v>
      </c>
      <c r="AJ1188" s="8">
        <v>0</v>
      </c>
      <c r="AK1188" s="8">
        <f>SUM(Tableau8[[#This Row],[Terrain
(a)]:[Construction
(b)]])</f>
        <v>0</v>
      </c>
      <c r="AL1188" s="95"/>
      <c r="AM1188" s="337" t="str">
        <f>[1]USb!N160</f>
        <v>-</v>
      </c>
      <c r="AN1188" s="5" t="str">
        <f>[1]USb!Q160</f>
        <v>A vendre</v>
      </c>
      <c r="AO1188" s="9">
        <f>[1]USb!R160</f>
        <v>43378</v>
      </c>
      <c r="AP1188" s="338" t="s">
        <v>0</v>
      </c>
      <c r="AQ1188" s="340" t="str">
        <f>[1]USb!S160</f>
        <v>EJ prévisionnelle: aujourd'hui  + 15 mois !</v>
      </c>
      <c r="AR1188" s="100"/>
      <c r="AS1188" s="101"/>
      <c r="AT1188" s="102"/>
      <c r="AU1188" s="103"/>
      <c r="AV1188" s="104"/>
      <c r="AW1188" s="105"/>
      <c r="AX1188" s="106"/>
      <c r="AY1188" s="106"/>
      <c r="AZ1188" s="106"/>
      <c r="BA1188" s="106"/>
      <c r="BB1188" s="103"/>
      <c r="BC1188" s="106"/>
      <c r="BD1188" s="106"/>
      <c r="BE1188" s="106"/>
      <c r="BF1188" s="106"/>
      <c r="BG1188" s="106"/>
      <c r="BH1188" s="106"/>
      <c r="BI1188" s="106"/>
    </row>
    <row r="1189" spans="1:61" ht="13.5" hidden="1" thickBot="1" x14ac:dyDescent="0.25">
      <c r="A1189" s="82"/>
      <c r="B1189" s="83"/>
      <c r="C1189" s="3" t="str">
        <f t="shared" si="90"/>
        <v>Sur les Sentiers</v>
      </c>
      <c r="D1189" s="3" t="str">
        <f t="shared" si="90"/>
        <v>La Chaux-de-Fonds</v>
      </c>
      <c r="E1189" s="206" t="str">
        <f t="shared" si="90"/>
        <v>-</v>
      </c>
      <c r="F1189" s="206" t="str">
        <f>[1]USb!A161</f>
        <v>0210-121</v>
      </c>
      <c r="G1189" s="246"/>
      <c r="H1189" s="3" t="str">
        <f>[1]USb!C161</f>
        <v>Place de parc intérieure simple</v>
      </c>
      <c r="I1189" s="5" t="str">
        <f>[1]USb!D161</f>
        <v>Sous-sol</v>
      </c>
      <c r="J1189" s="4">
        <f>[1]USb!E161</f>
        <v>108</v>
      </c>
      <c r="K1189" s="1" t="s">
        <v>0</v>
      </c>
      <c r="L1189" s="88"/>
      <c r="M1189" s="335" t="s">
        <v>0</v>
      </c>
      <c r="N1189" s="335" t="s">
        <v>0</v>
      </c>
      <c r="O1189" s="335" t="s">
        <v>0</v>
      </c>
      <c r="P1189" s="335" t="s">
        <v>0</v>
      </c>
      <c r="Q1189" s="335" t="s">
        <v>0</v>
      </c>
      <c r="R1189" s="90">
        <f>SUM(Tableau8[[#This Row],[Indicative
     /PPE]:[Autre]])</f>
        <v>0</v>
      </c>
      <c r="S1189" s="335" t="s">
        <v>0</v>
      </c>
      <c r="T1189" s="335" t="s">
        <v>0</v>
      </c>
      <c r="U1189" s="335" t="s">
        <v>0</v>
      </c>
      <c r="V1189" s="335" t="s">
        <v>0</v>
      </c>
      <c r="W1189" s="335" t="s">
        <v>0</v>
      </c>
      <c r="X1189" s="336">
        <f t="shared" si="87"/>
        <v>0</v>
      </c>
      <c r="Y1189" s="89">
        <f>[1]USb!H161</f>
        <v>0</v>
      </c>
      <c r="Z1189" s="89">
        <f>[1]USb!I161</f>
        <v>0</v>
      </c>
      <c r="AA1189" s="89">
        <f>[1]USb!J161</f>
        <v>0</v>
      </c>
      <c r="AB1189" s="91">
        <f>[1]USb!K161</f>
        <v>0</v>
      </c>
      <c r="AC1189" s="335" t="s">
        <v>0</v>
      </c>
      <c r="AD1189" s="335" t="s">
        <v>0</v>
      </c>
      <c r="AE1189" s="335" t="s">
        <v>0</v>
      </c>
      <c r="AF1189" s="7">
        <f t="shared" si="89"/>
        <v>0</v>
      </c>
      <c r="AG1189" s="92"/>
      <c r="AH1189" s="8">
        <f>[1]USb!M161</f>
        <v>31000</v>
      </c>
      <c r="AI1189" s="8">
        <v>0</v>
      </c>
      <c r="AJ1189" s="8">
        <v>0</v>
      </c>
      <c r="AK1189" s="8">
        <f>SUM(Tableau8[[#This Row],[Terrain
(a)]:[Construction
(b)]])</f>
        <v>0</v>
      </c>
      <c r="AL1189" s="95"/>
      <c r="AM1189" s="337" t="str">
        <f>[1]USb!N161</f>
        <v>-</v>
      </c>
      <c r="AN1189" s="5" t="str">
        <f>[1]USb!Q161</f>
        <v>A vendre</v>
      </c>
      <c r="AO1189" s="9">
        <f>[1]USb!R161</f>
        <v>43378</v>
      </c>
      <c r="AP1189" s="338" t="s">
        <v>0</v>
      </c>
      <c r="AQ1189" s="340" t="str">
        <f>[1]USb!S161</f>
        <v>EJ prévisionnelle: aujourd'hui  + 15 mois !</v>
      </c>
      <c r="AR1189" s="100"/>
      <c r="AS1189" s="101"/>
      <c r="AT1189" s="102"/>
      <c r="AU1189" s="103"/>
      <c r="AV1189" s="104"/>
      <c r="AW1189" s="105"/>
      <c r="AX1189" s="106"/>
      <c r="AY1189" s="106"/>
      <c r="AZ1189" s="106"/>
      <c r="BA1189" s="106"/>
      <c r="BB1189" s="103"/>
      <c r="BC1189" s="106"/>
      <c r="BD1189" s="106"/>
      <c r="BE1189" s="106"/>
      <c r="BF1189" s="106"/>
      <c r="BG1189" s="106"/>
      <c r="BH1189" s="106"/>
      <c r="BI1189" s="106"/>
    </row>
    <row r="1190" spans="1:61" ht="13.5" hidden="1" thickBot="1" x14ac:dyDescent="0.25">
      <c r="A1190" s="82"/>
      <c r="B1190" s="83"/>
      <c r="C1190" s="3" t="str">
        <f t="shared" si="90"/>
        <v>Sur les Sentiers</v>
      </c>
      <c r="D1190" s="3" t="str">
        <f t="shared" si="90"/>
        <v>La Chaux-de-Fonds</v>
      </c>
      <c r="E1190" s="206" t="str">
        <f t="shared" si="90"/>
        <v>-</v>
      </c>
      <c r="F1190" s="206" t="str">
        <f>[1]USb!A162</f>
        <v>0210-122</v>
      </c>
      <c r="G1190" s="246"/>
      <c r="H1190" s="3" t="str">
        <f>[1]USb!C162</f>
        <v>Place de parc intérieure simple</v>
      </c>
      <c r="I1190" s="5" t="str">
        <f>[1]USb!D162</f>
        <v>Sous-sol</v>
      </c>
      <c r="J1190" s="4">
        <f>[1]USb!E162</f>
        <v>109</v>
      </c>
      <c r="K1190" s="1" t="s">
        <v>0</v>
      </c>
      <c r="L1190" s="88"/>
      <c r="M1190" s="335" t="s">
        <v>0</v>
      </c>
      <c r="N1190" s="335" t="s">
        <v>0</v>
      </c>
      <c r="O1190" s="335" t="s">
        <v>0</v>
      </c>
      <c r="P1190" s="335" t="s">
        <v>0</v>
      </c>
      <c r="Q1190" s="335" t="s">
        <v>0</v>
      </c>
      <c r="R1190" s="90">
        <f>SUM(Tableau8[[#This Row],[Indicative
     /PPE]:[Autre]])</f>
        <v>0</v>
      </c>
      <c r="S1190" s="335" t="s">
        <v>0</v>
      </c>
      <c r="T1190" s="335" t="s">
        <v>0</v>
      </c>
      <c r="U1190" s="335" t="s">
        <v>0</v>
      </c>
      <c r="V1190" s="335" t="s">
        <v>0</v>
      </c>
      <c r="W1190" s="335" t="s">
        <v>0</v>
      </c>
      <c r="X1190" s="336">
        <f t="shared" si="87"/>
        <v>0</v>
      </c>
      <c r="Y1190" s="89">
        <f>[1]USb!H162</f>
        <v>0</v>
      </c>
      <c r="Z1190" s="89">
        <f>[1]USb!I162</f>
        <v>0</v>
      </c>
      <c r="AA1190" s="89">
        <f>[1]USb!J162</f>
        <v>0</v>
      </c>
      <c r="AB1190" s="91">
        <f>[1]USb!K162</f>
        <v>0</v>
      </c>
      <c r="AC1190" s="335" t="s">
        <v>0</v>
      </c>
      <c r="AD1190" s="335" t="s">
        <v>0</v>
      </c>
      <c r="AE1190" s="335" t="s">
        <v>0</v>
      </c>
      <c r="AF1190" s="7">
        <f t="shared" si="89"/>
        <v>0</v>
      </c>
      <c r="AG1190" s="92"/>
      <c r="AH1190" s="8">
        <f>[1]USb!M162</f>
        <v>31000</v>
      </c>
      <c r="AI1190" s="8">
        <v>0</v>
      </c>
      <c r="AJ1190" s="8">
        <v>0</v>
      </c>
      <c r="AK1190" s="8">
        <f>SUM(Tableau8[[#This Row],[Terrain
(a)]:[Construction
(b)]])</f>
        <v>0</v>
      </c>
      <c r="AL1190" s="95"/>
      <c r="AM1190" s="337" t="str">
        <f>[1]USb!N162</f>
        <v>-</v>
      </c>
      <c r="AN1190" s="5" t="str">
        <f>[1]USb!Q162</f>
        <v>A vendre</v>
      </c>
      <c r="AO1190" s="9">
        <f>[1]USb!R162</f>
        <v>43378</v>
      </c>
      <c r="AP1190" s="338" t="s">
        <v>0</v>
      </c>
      <c r="AQ1190" s="340" t="str">
        <f>[1]USb!S162</f>
        <v>EJ prévisionnelle: aujourd'hui  + 15 mois !</v>
      </c>
      <c r="AR1190" s="100"/>
      <c r="AS1190" s="101"/>
      <c r="AT1190" s="102"/>
      <c r="AU1190" s="103"/>
      <c r="AV1190" s="104"/>
      <c r="AW1190" s="105"/>
      <c r="AX1190" s="106"/>
      <c r="AY1190" s="106"/>
      <c r="AZ1190" s="106"/>
      <c r="BA1190" s="106"/>
      <c r="BB1190" s="103"/>
      <c r="BC1190" s="106"/>
      <c r="BD1190" s="106"/>
      <c r="BE1190" s="106"/>
      <c r="BF1190" s="106"/>
      <c r="BG1190" s="106"/>
      <c r="BH1190" s="106"/>
      <c r="BI1190" s="106"/>
    </row>
    <row r="1191" spans="1:61" ht="13.5" hidden="1" thickBot="1" x14ac:dyDescent="0.25">
      <c r="A1191" s="82"/>
      <c r="B1191" s="83"/>
      <c r="C1191" s="3" t="str">
        <f t="shared" si="90"/>
        <v>Sur les Sentiers</v>
      </c>
      <c r="D1191" s="3" t="str">
        <f t="shared" si="90"/>
        <v>La Chaux-de-Fonds</v>
      </c>
      <c r="E1191" s="206" t="str">
        <f t="shared" si="90"/>
        <v>-</v>
      </c>
      <c r="F1191" s="206" t="str">
        <f>[1]USb!A163</f>
        <v>0210-123</v>
      </c>
      <c r="G1191" s="246"/>
      <c r="H1191" s="3" t="str">
        <f>[1]USb!C163</f>
        <v>Place de parc intérieure simple</v>
      </c>
      <c r="I1191" s="5" t="str">
        <f>[1]USb!D163</f>
        <v>Sous-sol</v>
      </c>
      <c r="J1191" s="4">
        <f>[1]USb!E163</f>
        <v>110</v>
      </c>
      <c r="K1191" s="1" t="s">
        <v>0</v>
      </c>
      <c r="L1191" s="88"/>
      <c r="M1191" s="335" t="s">
        <v>0</v>
      </c>
      <c r="N1191" s="335" t="s">
        <v>0</v>
      </c>
      <c r="O1191" s="335" t="s">
        <v>0</v>
      </c>
      <c r="P1191" s="335" t="s">
        <v>0</v>
      </c>
      <c r="Q1191" s="335" t="s">
        <v>0</v>
      </c>
      <c r="R1191" s="90">
        <f>SUM(Tableau8[[#This Row],[Indicative
     /PPE]:[Autre]])</f>
        <v>0</v>
      </c>
      <c r="S1191" s="335" t="s">
        <v>0</v>
      </c>
      <c r="T1191" s="335" t="s">
        <v>0</v>
      </c>
      <c r="U1191" s="335" t="s">
        <v>0</v>
      </c>
      <c r="V1191" s="335" t="s">
        <v>0</v>
      </c>
      <c r="W1191" s="335" t="s">
        <v>0</v>
      </c>
      <c r="X1191" s="336">
        <f t="shared" si="87"/>
        <v>0</v>
      </c>
      <c r="Y1191" s="89">
        <f>[1]USb!H163</f>
        <v>0</v>
      </c>
      <c r="Z1191" s="89">
        <f>[1]USb!I163</f>
        <v>0</v>
      </c>
      <c r="AA1191" s="89">
        <f>[1]USb!J163</f>
        <v>0</v>
      </c>
      <c r="AB1191" s="91">
        <f>[1]USb!K163</f>
        <v>0</v>
      </c>
      <c r="AC1191" s="335" t="s">
        <v>0</v>
      </c>
      <c r="AD1191" s="335" t="s">
        <v>0</v>
      </c>
      <c r="AE1191" s="335" t="s">
        <v>0</v>
      </c>
      <c r="AF1191" s="7">
        <f t="shared" si="89"/>
        <v>0</v>
      </c>
      <c r="AG1191" s="92"/>
      <c r="AH1191" s="8">
        <f>[1]USb!M163</f>
        <v>31000</v>
      </c>
      <c r="AI1191" s="8">
        <v>0</v>
      </c>
      <c r="AJ1191" s="8">
        <v>0</v>
      </c>
      <c r="AK1191" s="8">
        <f>SUM(Tableau8[[#This Row],[Terrain
(a)]:[Construction
(b)]])</f>
        <v>0</v>
      </c>
      <c r="AL1191" s="95"/>
      <c r="AM1191" s="337" t="str">
        <f>[1]USb!N163</f>
        <v>-</v>
      </c>
      <c r="AN1191" s="5" t="str">
        <f>[1]USb!Q163</f>
        <v>A vendre</v>
      </c>
      <c r="AO1191" s="9">
        <f>[1]USb!R163</f>
        <v>43378</v>
      </c>
      <c r="AP1191" s="338" t="s">
        <v>0</v>
      </c>
      <c r="AQ1191" s="340" t="str">
        <f>[1]USb!S163</f>
        <v>EJ prévisionnelle: aujourd'hui  + 15 mois !</v>
      </c>
      <c r="AR1191" s="100"/>
      <c r="AS1191" s="101"/>
      <c r="AT1191" s="102"/>
      <c r="AU1191" s="103"/>
      <c r="AV1191" s="104"/>
      <c r="AW1191" s="105"/>
      <c r="AX1191" s="106"/>
      <c r="AY1191" s="106"/>
      <c r="AZ1191" s="106"/>
      <c r="BA1191" s="106"/>
      <c r="BB1191" s="103"/>
      <c r="BC1191" s="106"/>
      <c r="BD1191" s="106"/>
      <c r="BE1191" s="106"/>
      <c r="BF1191" s="106"/>
      <c r="BG1191" s="106"/>
      <c r="BH1191" s="106"/>
      <c r="BI1191" s="106"/>
    </row>
    <row r="1192" spans="1:61" ht="13.5" hidden="1" thickBot="1" x14ac:dyDescent="0.25">
      <c r="A1192" s="82"/>
      <c r="B1192" s="83"/>
      <c r="C1192" s="3" t="str">
        <f t="shared" si="90"/>
        <v>Sur les Sentiers</v>
      </c>
      <c r="D1192" s="3" t="str">
        <f t="shared" si="90"/>
        <v>La Chaux-de-Fonds</v>
      </c>
      <c r="E1192" s="206" t="str">
        <f t="shared" si="90"/>
        <v>-</v>
      </c>
      <c r="F1192" s="206" t="str">
        <f>[1]USb!A164</f>
        <v>0210-124</v>
      </c>
      <c r="G1192" s="246"/>
      <c r="H1192" s="3" t="str">
        <f>[1]USb!C164</f>
        <v>Place de parc intérieure simple</v>
      </c>
      <c r="I1192" s="5" t="str">
        <f>[1]USb!D164</f>
        <v>Sous-sol</v>
      </c>
      <c r="J1192" s="4">
        <f>[1]USb!E164</f>
        <v>111</v>
      </c>
      <c r="K1192" s="1" t="s">
        <v>0</v>
      </c>
      <c r="L1192" s="88"/>
      <c r="M1192" s="335" t="s">
        <v>0</v>
      </c>
      <c r="N1192" s="335" t="s">
        <v>0</v>
      </c>
      <c r="O1192" s="335" t="s">
        <v>0</v>
      </c>
      <c r="P1192" s="335" t="s">
        <v>0</v>
      </c>
      <c r="Q1192" s="335" t="s">
        <v>0</v>
      </c>
      <c r="R1192" s="90">
        <f>SUM(Tableau8[[#This Row],[Indicative
     /PPE]:[Autre]])</f>
        <v>0</v>
      </c>
      <c r="S1192" s="335" t="s">
        <v>0</v>
      </c>
      <c r="T1192" s="335" t="s">
        <v>0</v>
      </c>
      <c r="U1192" s="335" t="s">
        <v>0</v>
      </c>
      <c r="V1192" s="335" t="s">
        <v>0</v>
      </c>
      <c r="W1192" s="335" t="s">
        <v>0</v>
      </c>
      <c r="X1192" s="336">
        <f t="shared" si="87"/>
        <v>0</v>
      </c>
      <c r="Y1192" s="89">
        <f>[1]USb!H164</f>
        <v>0</v>
      </c>
      <c r="Z1192" s="89">
        <f>[1]USb!I164</f>
        <v>0</v>
      </c>
      <c r="AA1192" s="89">
        <f>[1]USb!J164</f>
        <v>0</v>
      </c>
      <c r="AB1192" s="91">
        <f>[1]USb!K164</f>
        <v>0</v>
      </c>
      <c r="AC1192" s="335" t="s">
        <v>0</v>
      </c>
      <c r="AD1192" s="335" t="s">
        <v>0</v>
      </c>
      <c r="AE1192" s="335" t="s">
        <v>0</v>
      </c>
      <c r="AF1192" s="7">
        <f t="shared" si="89"/>
        <v>0</v>
      </c>
      <c r="AG1192" s="92"/>
      <c r="AH1192" s="8">
        <f>[1]USb!M164</f>
        <v>31000</v>
      </c>
      <c r="AI1192" s="8">
        <v>0</v>
      </c>
      <c r="AJ1192" s="8">
        <v>0</v>
      </c>
      <c r="AK1192" s="8">
        <f>SUM(Tableau8[[#This Row],[Terrain
(a)]:[Construction
(b)]])</f>
        <v>0</v>
      </c>
      <c r="AL1192" s="95"/>
      <c r="AM1192" s="337" t="str">
        <f>[1]USb!N164</f>
        <v>-</v>
      </c>
      <c r="AN1192" s="5" t="str">
        <f>[1]USb!Q164</f>
        <v>A vendre</v>
      </c>
      <c r="AO1192" s="9">
        <f>[1]USb!R164</f>
        <v>43378</v>
      </c>
      <c r="AP1192" s="338" t="s">
        <v>0</v>
      </c>
      <c r="AQ1192" s="340" t="str">
        <f>[1]USb!S164</f>
        <v>EJ prévisionnelle: aujourd'hui  + 15 mois !</v>
      </c>
      <c r="AR1192" s="100"/>
      <c r="AS1192" s="101"/>
      <c r="AT1192" s="102"/>
      <c r="AU1192" s="103"/>
      <c r="AV1192" s="104"/>
      <c r="AW1192" s="105"/>
      <c r="AX1192" s="106"/>
      <c r="AY1192" s="106"/>
      <c r="AZ1192" s="106"/>
      <c r="BA1192" s="106"/>
      <c r="BB1192" s="103"/>
      <c r="BC1192" s="106"/>
      <c r="BD1192" s="106"/>
      <c r="BE1192" s="106"/>
      <c r="BF1192" s="106"/>
      <c r="BG1192" s="106"/>
      <c r="BH1192" s="106"/>
      <c r="BI1192" s="106"/>
    </row>
    <row r="1193" spans="1:61" ht="13.5" hidden="1" thickBot="1" x14ac:dyDescent="0.25">
      <c r="A1193" s="82"/>
      <c r="B1193" s="83"/>
      <c r="C1193" s="3" t="str">
        <f t="shared" si="90"/>
        <v>Sur les Sentiers</v>
      </c>
      <c r="D1193" s="3" t="str">
        <f t="shared" si="90"/>
        <v>La Chaux-de-Fonds</v>
      </c>
      <c r="E1193" s="206" t="str">
        <f t="shared" si="90"/>
        <v>-</v>
      </c>
      <c r="F1193" s="206" t="str">
        <f>[1]USb!A165</f>
        <v>0210-125</v>
      </c>
      <c r="G1193" s="246"/>
      <c r="H1193" s="3" t="str">
        <f>[1]USb!C165</f>
        <v>Place de parc intérieure simple</v>
      </c>
      <c r="I1193" s="5" t="str">
        <f>[1]USb!D165</f>
        <v>Sous-sol</v>
      </c>
      <c r="J1193" s="4">
        <f>[1]USb!E165</f>
        <v>112</v>
      </c>
      <c r="K1193" s="1" t="s">
        <v>0</v>
      </c>
      <c r="L1193" s="88"/>
      <c r="M1193" s="335" t="s">
        <v>0</v>
      </c>
      <c r="N1193" s="335" t="s">
        <v>0</v>
      </c>
      <c r="O1193" s="335" t="s">
        <v>0</v>
      </c>
      <c r="P1193" s="335" t="s">
        <v>0</v>
      </c>
      <c r="Q1193" s="335" t="s">
        <v>0</v>
      </c>
      <c r="R1193" s="90">
        <f>SUM(Tableau8[[#This Row],[Indicative
     /PPE]:[Autre]])</f>
        <v>0</v>
      </c>
      <c r="S1193" s="335" t="s">
        <v>0</v>
      </c>
      <c r="T1193" s="335" t="s">
        <v>0</v>
      </c>
      <c r="U1193" s="335" t="s">
        <v>0</v>
      </c>
      <c r="V1193" s="335" t="s">
        <v>0</v>
      </c>
      <c r="W1193" s="335" t="s">
        <v>0</v>
      </c>
      <c r="X1193" s="336">
        <f t="shared" si="87"/>
        <v>0</v>
      </c>
      <c r="Y1193" s="89">
        <f>[1]USb!H165</f>
        <v>0</v>
      </c>
      <c r="Z1193" s="89">
        <f>[1]USb!I165</f>
        <v>0</v>
      </c>
      <c r="AA1193" s="89">
        <f>[1]USb!J165</f>
        <v>0</v>
      </c>
      <c r="AB1193" s="91">
        <f>[1]USb!K165</f>
        <v>0</v>
      </c>
      <c r="AC1193" s="335" t="s">
        <v>0</v>
      </c>
      <c r="AD1193" s="335" t="s">
        <v>0</v>
      </c>
      <c r="AE1193" s="335" t="s">
        <v>0</v>
      </c>
      <c r="AF1193" s="7">
        <f t="shared" si="89"/>
        <v>0</v>
      </c>
      <c r="AG1193" s="92"/>
      <c r="AH1193" s="8">
        <f>[1]USb!M165</f>
        <v>31000</v>
      </c>
      <c r="AI1193" s="8">
        <v>0</v>
      </c>
      <c r="AJ1193" s="8">
        <v>0</v>
      </c>
      <c r="AK1193" s="8">
        <f>SUM(Tableau8[[#This Row],[Terrain
(a)]:[Construction
(b)]])</f>
        <v>0</v>
      </c>
      <c r="AL1193" s="95"/>
      <c r="AM1193" s="337" t="str">
        <f>[1]USb!N165</f>
        <v>-</v>
      </c>
      <c r="AN1193" s="5" t="str">
        <f>[1]USb!Q165</f>
        <v>A vendre</v>
      </c>
      <c r="AO1193" s="9">
        <f>[1]USb!R165</f>
        <v>43378</v>
      </c>
      <c r="AP1193" s="338" t="s">
        <v>0</v>
      </c>
      <c r="AQ1193" s="340" t="str">
        <f>[1]USb!S165</f>
        <v>EJ prévisionnelle: aujourd'hui  + 15 mois !</v>
      </c>
      <c r="AR1193" s="100"/>
      <c r="AS1193" s="101"/>
      <c r="AT1193" s="102"/>
      <c r="AU1193" s="103"/>
      <c r="AV1193" s="104"/>
      <c r="AW1193" s="105"/>
      <c r="AX1193" s="106"/>
      <c r="AY1193" s="106"/>
      <c r="AZ1193" s="106"/>
      <c r="BA1193" s="106"/>
      <c r="BB1193" s="103"/>
      <c r="BC1193" s="106"/>
      <c r="BD1193" s="106"/>
      <c r="BE1193" s="106"/>
      <c r="BF1193" s="106"/>
      <c r="BG1193" s="106"/>
      <c r="BH1193" s="106"/>
      <c r="BI1193" s="106"/>
    </row>
    <row r="1194" spans="1:61" ht="13.5" hidden="1" thickBot="1" x14ac:dyDescent="0.25">
      <c r="A1194" s="82"/>
      <c r="B1194" s="83"/>
      <c r="C1194" s="3" t="str">
        <f t="shared" si="90"/>
        <v>Sur les Sentiers</v>
      </c>
      <c r="D1194" s="3" t="str">
        <f t="shared" si="90"/>
        <v>La Chaux-de-Fonds</v>
      </c>
      <c r="E1194" s="206" t="str">
        <f t="shared" si="90"/>
        <v>-</v>
      </c>
      <c r="F1194" s="206" t="str">
        <f>[1]USb!A166</f>
        <v>0210-126</v>
      </c>
      <c r="G1194" s="246"/>
      <c r="H1194" s="3" t="str">
        <f>[1]USb!C166</f>
        <v>Place de parc intérieure simple</v>
      </c>
      <c r="I1194" s="5" t="str">
        <f>[1]USb!D166</f>
        <v>Sous-sol</v>
      </c>
      <c r="J1194" s="4">
        <f>[1]USb!E166</f>
        <v>113</v>
      </c>
      <c r="K1194" s="1" t="s">
        <v>0</v>
      </c>
      <c r="L1194" s="88"/>
      <c r="M1194" s="335" t="s">
        <v>0</v>
      </c>
      <c r="N1194" s="335" t="s">
        <v>0</v>
      </c>
      <c r="O1194" s="335" t="s">
        <v>0</v>
      </c>
      <c r="P1194" s="335" t="s">
        <v>0</v>
      </c>
      <c r="Q1194" s="335" t="s">
        <v>0</v>
      </c>
      <c r="R1194" s="90">
        <f>SUM(Tableau8[[#This Row],[Indicative
     /PPE]:[Autre]])</f>
        <v>0</v>
      </c>
      <c r="S1194" s="335" t="s">
        <v>0</v>
      </c>
      <c r="T1194" s="335" t="s">
        <v>0</v>
      </c>
      <c r="U1194" s="335" t="s">
        <v>0</v>
      </c>
      <c r="V1194" s="335" t="s">
        <v>0</v>
      </c>
      <c r="W1194" s="335" t="s">
        <v>0</v>
      </c>
      <c r="X1194" s="336">
        <f t="shared" si="87"/>
        <v>0</v>
      </c>
      <c r="Y1194" s="89">
        <f>[1]USb!H166</f>
        <v>0</v>
      </c>
      <c r="Z1194" s="89">
        <f>[1]USb!I166</f>
        <v>0</v>
      </c>
      <c r="AA1194" s="89">
        <f>[1]USb!J166</f>
        <v>0</v>
      </c>
      <c r="AB1194" s="91">
        <f>[1]USb!K166</f>
        <v>0</v>
      </c>
      <c r="AC1194" s="335" t="s">
        <v>0</v>
      </c>
      <c r="AD1194" s="335" t="s">
        <v>0</v>
      </c>
      <c r="AE1194" s="335" t="s">
        <v>0</v>
      </c>
      <c r="AF1194" s="7">
        <f t="shared" si="89"/>
        <v>0</v>
      </c>
      <c r="AG1194" s="92"/>
      <c r="AH1194" s="8">
        <f>[1]USb!M166</f>
        <v>31000</v>
      </c>
      <c r="AI1194" s="8">
        <v>0</v>
      </c>
      <c r="AJ1194" s="8">
        <v>0</v>
      </c>
      <c r="AK1194" s="8">
        <f>SUM(Tableau8[[#This Row],[Terrain
(a)]:[Construction
(b)]])</f>
        <v>0</v>
      </c>
      <c r="AL1194" s="95"/>
      <c r="AM1194" s="337" t="str">
        <f>[1]USb!N166</f>
        <v>-</v>
      </c>
      <c r="AN1194" s="5" t="str">
        <f>[1]USb!Q166</f>
        <v>A vendre</v>
      </c>
      <c r="AO1194" s="9">
        <f>[1]USb!R166</f>
        <v>43378</v>
      </c>
      <c r="AP1194" s="338" t="s">
        <v>0</v>
      </c>
      <c r="AQ1194" s="340" t="str">
        <f>[1]USb!S166</f>
        <v>EJ prévisionnelle: aujourd'hui  + 15 mois !</v>
      </c>
      <c r="AR1194" s="100"/>
      <c r="AS1194" s="101"/>
      <c r="AT1194" s="102"/>
      <c r="AU1194" s="103"/>
      <c r="AV1194" s="104"/>
      <c r="AW1194" s="105"/>
      <c r="AX1194" s="106"/>
      <c r="AY1194" s="106"/>
      <c r="AZ1194" s="106"/>
      <c r="BA1194" s="106"/>
      <c r="BB1194" s="103"/>
      <c r="BC1194" s="106"/>
      <c r="BD1194" s="106"/>
      <c r="BE1194" s="106"/>
      <c r="BF1194" s="106"/>
      <c r="BG1194" s="106"/>
      <c r="BH1194" s="106"/>
      <c r="BI1194" s="106"/>
    </row>
    <row r="1195" spans="1:61" ht="13.5" hidden="1" thickBot="1" x14ac:dyDescent="0.25">
      <c r="A1195" s="82"/>
      <c r="B1195" s="83"/>
      <c r="C1195" s="3" t="str">
        <f t="shared" si="90"/>
        <v>Sur les Sentiers</v>
      </c>
      <c r="D1195" s="3" t="str">
        <f t="shared" si="90"/>
        <v>La Chaux-de-Fonds</v>
      </c>
      <c r="E1195" s="206" t="str">
        <f t="shared" si="90"/>
        <v>-</v>
      </c>
      <c r="F1195" s="206" t="str">
        <f>[1]USb!A167</f>
        <v>0210-127</v>
      </c>
      <c r="G1195" s="246"/>
      <c r="H1195" s="3" t="str">
        <f>[1]USb!C167</f>
        <v>Place de parc intérieure simple</v>
      </c>
      <c r="I1195" s="5" t="str">
        <f>[1]USb!D167</f>
        <v>Sous-sol</v>
      </c>
      <c r="J1195" s="4">
        <f>[1]USb!E167</f>
        <v>114</v>
      </c>
      <c r="K1195" s="1" t="s">
        <v>0</v>
      </c>
      <c r="L1195" s="88"/>
      <c r="M1195" s="335" t="s">
        <v>0</v>
      </c>
      <c r="N1195" s="335" t="s">
        <v>0</v>
      </c>
      <c r="O1195" s="335" t="s">
        <v>0</v>
      </c>
      <c r="P1195" s="335" t="s">
        <v>0</v>
      </c>
      <c r="Q1195" s="335" t="s">
        <v>0</v>
      </c>
      <c r="R1195" s="90">
        <f>SUM(Tableau8[[#This Row],[Indicative
     /PPE]:[Autre]])</f>
        <v>0</v>
      </c>
      <c r="S1195" s="335" t="s">
        <v>0</v>
      </c>
      <c r="T1195" s="335" t="s">
        <v>0</v>
      </c>
      <c r="U1195" s="335" t="s">
        <v>0</v>
      </c>
      <c r="V1195" s="335" t="s">
        <v>0</v>
      </c>
      <c r="W1195" s="335" t="s">
        <v>0</v>
      </c>
      <c r="X1195" s="336">
        <f t="shared" si="87"/>
        <v>0</v>
      </c>
      <c r="Y1195" s="89">
        <f>[1]USb!H167</f>
        <v>0</v>
      </c>
      <c r="Z1195" s="89">
        <f>[1]USb!I167</f>
        <v>0</v>
      </c>
      <c r="AA1195" s="89">
        <f>[1]USb!J167</f>
        <v>0</v>
      </c>
      <c r="AB1195" s="91">
        <f>[1]USb!K167</f>
        <v>0</v>
      </c>
      <c r="AC1195" s="335" t="s">
        <v>0</v>
      </c>
      <c r="AD1195" s="335" t="s">
        <v>0</v>
      </c>
      <c r="AE1195" s="335" t="s">
        <v>0</v>
      </c>
      <c r="AF1195" s="7">
        <f t="shared" si="89"/>
        <v>0</v>
      </c>
      <c r="AG1195" s="92"/>
      <c r="AH1195" s="8">
        <f>[1]USb!M167</f>
        <v>31000</v>
      </c>
      <c r="AI1195" s="8">
        <v>0</v>
      </c>
      <c r="AJ1195" s="8">
        <v>0</v>
      </c>
      <c r="AK1195" s="8">
        <f>SUM(Tableau8[[#This Row],[Terrain
(a)]:[Construction
(b)]])</f>
        <v>0</v>
      </c>
      <c r="AL1195" s="95"/>
      <c r="AM1195" s="337" t="str">
        <f>[1]USb!N167</f>
        <v>-</v>
      </c>
      <c r="AN1195" s="5" t="str">
        <f>[1]USb!Q167</f>
        <v>A vendre</v>
      </c>
      <c r="AO1195" s="9">
        <f>[1]USb!R167</f>
        <v>43378</v>
      </c>
      <c r="AP1195" s="338" t="s">
        <v>0</v>
      </c>
      <c r="AQ1195" s="340" t="str">
        <f>[1]USb!S167</f>
        <v>EJ prévisionnelle: aujourd'hui  + 15 mois !</v>
      </c>
      <c r="AR1195" s="100"/>
      <c r="AS1195" s="101"/>
      <c r="AT1195" s="102"/>
      <c r="AU1195" s="103"/>
      <c r="AV1195" s="104"/>
      <c r="AW1195" s="105"/>
      <c r="AX1195" s="106"/>
      <c r="AY1195" s="106"/>
      <c r="AZ1195" s="106"/>
      <c r="BA1195" s="106"/>
      <c r="BB1195" s="103"/>
      <c r="BC1195" s="106"/>
      <c r="BD1195" s="106"/>
      <c r="BE1195" s="106"/>
      <c r="BF1195" s="106"/>
      <c r="BG1195" s="106"/>
      <c r="BH1195" s="106"/>
      <c r="BI1195" s="106"/>
    </row>
    <row r="1196" spans="1:61" ht="13.5" hidden="1" thickBot="1" x14ac:dyDescent="0.25">
      <c r="A1196" s="82"/>
      <c r="B1196" s="83"/>
      <c r="C1196" s="3" t="str">
        <f t="shared" si="90"/>
        <v>Sur les Sentiers</v>
      </c>
      <c r="D1196" s="3" t="str">
        <f t="shared" si="90"/>
        <v>La Chaux-de-Fonds</v>
      </c>
      <c r="E1196" s="206" t="str">
        <f t="shared" si="90"/>
        <v>-</v>
      </c>
      <c r="F1196" s="206" t="str">
        <f>[1]USb!A168</f>
        <v>0210-128</v>
      </c>
      <c r="G1196" s="246"/>
      <c r="H1196" s="3" t="str">
        <f>[1]USb!C168</f>
        <v>Place de parc intérieure simple</v>
      </c>
      <c r="I1196" s="5" t="str">
        <f>[1]USb!D168</f>
        <v>Sous-sol</v>
      </c>
      <c r="J1196" s="4">
        <f>[1]USb!E168</f>
        <v>115</v>
      </c>
      <c r="K1196" s="1" t="s">
        <v>0</v>
      </c>
      <c r="L1196" s="88"/>
      <c r="M1196" s="335" t="s">
        <v>0</v>
      </c>
      <c r="N1196" s="335" t="s">
        <v>0</v>
      </c>
      <c r="O1196" s="335" t="s">
        <v>0</v>
      </c>
      <c r="P1196" s="335" t="s">
        <v>0</v>
      </c>
      <c r="Q1196" s="335" t="s">
        <v>0</v>
      </c>
      <c r="R1196" s="90">
        <f>SUM(Tableau8[[#This Row],[Indicative
     /PPE]:[Autre]])</f>
        <v>0</v>
      </c>
      <c r="S1196" s="335" t="s">
        <v>0</v>
      </c>
      <c r="T1196" s="335" t="s">
        <v>0</v>
      </c>
      <c r="U1196" s="335" t="s">
        <v>0</v>
      </c>
      <c r="V1196" s="335" t="s">
        <v>0</v>
      </c>
      <c r="W1196" s="335" t="s">
        <v>0</v>
      </c>
      <c r="X1196" s="336">
        <f t="shared" si="87"/>
        <v>0</v>
      </c>
      <c r="Y1196" s="89">
        <f>[1]USb!H168</f>
        <v>0</v>
      </c>
      <c r="Z1196" s="89">
        <f>[1]USb!I168</f>
        <v>0</v>
      </c>
      <c r="AA1196" s="89">
        <f>[1]USb!J168</f>
        <v>0</v>
      </c>
      <c r="AB1196" s="91">
        <f>[1]USb!K168</f>
        <v>0</v>
      </c>
      <c r="AC1196" s="335" t="s">
        <v>0</v>
      </c>
      <c r="AD1196" s="335" t="s">
        <v>0</v>
      </c>
      <c r="AE1196" s="335" t="s">
        <v>0</v>
      </c>
      <c r="AF1196" s="7">
        <f t="shared" si="89"/>
        <v>0</v>
      </c>
      <c r="AG1196" s="92"/>
      <c r="AH1196" s="8">
        <f>[1]USb!M168</f>
        <v>31000</v>
      </c>
      <c r="AI1196" s="8">
        <v>0</v>
      </c>
      <c r="AJ1196" s="8">
        <v>0</v>
      </c>
      <c r="AK1196" s="8">
        <f>SUM(Tableau8[[#This Row],[Terrain
(a)]:[Construction
(b)]])</f>
        <v>0</v>
      </c>
      <c r="AL1196" s="95"/>
      <c r="AM1196" s="337" t="str">
        <f>[1]USb!N168</f>
        <v>-</v>
      </c>
      <c r="AN1196" s="5" t="str">
        <f>[1]USb!Q168</f>
        <v>A vendre</v>
      </c>
      <c r="AO1196" s="9">
        <f>[1]USb!R168</f>
        <v>43378</v>
      </c>
      <c r="AP1196" s="338" t="s">
        <v>0</v>
      </c>
      <c r="AQ1196" s="340" t="str">
        <f>[1]USb!S168</f>
        <v>EJ prévisionnelle: aujourd'hui  + 15 mois !</v>
      </c>
      <c r="AR1196" s="100"/>
      <c r="AS1196" s="101"/>
      <c r="AT1196" s="102"/>
      <c r="AU1196" s="103"/>
      <c r="AV1196" s="104"/>
      <c r="AW1196" s="105"/>
      <c r="AX1196" s="106"/>
      <c r="AY1196" s="106"/>
      <c r="AZ1196" s="106"/>
      <c r="BA1196" s="106"/>
      <c r="BB1196" s="103"/>
      <c r="BC1196" s="106"/>
      <c r="BD1196" s="106"/>
      <c r="BE1196" s="106"/>
      <c r="BF1196" s="106"/>
      <c r="BG1196" s="106"/>
      <c r="BH1196" s="106"/>
      <c r="BI1196" s="106"/>
    </row>
    <row r="1197" spans="1:61" ht="13.5" hidden="1" thickBot="1" x14ac:dyDescent="0.25">
      <c r="A1197" s="82"/>
      <c r="B1197" s="83"/>
      <c r="C1197" s="3" t="str">
        <f t="shared" si="90"/>
        <v>Sur les Sentiers</v>
      </c>
      <c r="D1197" s="3" t="str">
        <f t="shared" si="90"/>
        <v>La Chaux-de-Fonds</v>
      </c>
      <c r="E1197" s="206" t="str">
        <f t="shared" si="90"/>
        <v>-</v>
      </c>
      <c r="F1197" s="206" t="str">
        <f>[1]USb!A169</f>
        <v>0210-129</v>
      </c>
      <c r="G1197" s="246"/>
      <c r="H1197" s="3" t="str">
        <f>[1]USb!C169</f>
        <v>Place de parc intérieure simple</v>
      </c>
      <c r="I1197" s="5" t="str">
        <f>[1]USb!D169</f>
        <v>Sous-sol</v>
      </c>
      <c r="J1197" s="4">
        <f>[1]USb!E169</f>
        <v>116</v>
      </c>
      <c r="K1197" s="1" t="s">
        <v>0</v>
      </c>
      <c r="L1197" s="88"/>
      <c r="M1197" s="335" t="s">
        <v>0</v>
      </c>
      <c r="N1197" s="335" t="s">
        <v>0</v>
      </c>
      <c r="O1197" s="335" t="s">
        <v>0</v>
      </c>
      <c r="P1197" s="335" t="s">
        <v>0</v>
      </c>
      <c r="Q1197" s="335" t="s">
        <v>0</v>
      </c>
      <c r="R1197" s="90">
        <f>SUM(Tableau8[[#This Row],[Indicative
     /PPE]:[Autre]])</f>
        <v>0</v>
      </c>
      <c r="S1197" s="335" t="s">
        <v>0</v>
      </c>
      <c r="T1197" s="335" t="s">
        <v>0</v>
      </c>
      <c r="U1197" s="335" t="s">
        <v>0</v>
      </c>
      <c r="V1197" s="335" t="s">
        <v>0</v>
      </c>
      <c r="W1197" s="335" t="s">
        <v>0</v>
      </c>
      <c r="X1197" s="336">
        <f t="shared" si="87"/>
        <v>0</v>
      </c>
      <c r="Y1197" s="89">
        <f>[1]USb!H169</f>
        <v>0</v>
      </c>
      <c r="Z1197" s="89">
        <f>[1]USb!I169</f>
        <v>0</v>
      </c>
      <c r="AA1197" s="89">
        <f>[1]USb!J169</f>
        <v>0</v>
      </c>
      <c r="AB1197" s="91">
        <f>[1]USb!K169</f>
        <v>0</v>
      </c>
      <c r="AC1197" s="335" t="s">
        <v>0</v>
      </c>
      <c r="AD1197" s="335" t="s">
        <v>0</v>
      </c>
      <c r="AE1197" s="335" t="s">
        <v>0</v>
      </c>
      <c r="AF1197" s="7">
        <f t="shared" si="89"/>
        <v>0</v>
      </c>
      <c r="AG1197" s="92"/>
      <c r="AH1197" s="8">
        <f>[1]USb!M169</f>
        <v>31000</v>
      </c>
      <c r="AI1197" s="8">
        <v>0</v>
      </c>
      <c r="AJ1197" s="8">
        <v>0</v>
      </c>
      <c r="AK1197" s="8">
        <f>SUM(Tableau8[[#This Row],[Terrain
(a)]:[Construction
(b)]])</f>
        <v>0</v>
      </c>
      <c r="AL1197" s="95"/>
      <c r="AM1197" s="337" t="str">
        <f>[1]USb!N169</f>
        <v>-</v>
      </c>
      <c r="AN1197" s="5" t="str">
        <f>[1]USb!Q169</f>
        <v>A vendre</v>
      </c>
      <c r="AO1197" s="9">
        <f>[1]USb!R169</f>
        <v>43378</v>
      </c>
      <c r="AP1197" s="338" t="s">
        <v>0</v>
      </c>
      <c r="AQ1197" s="340" t="str">
        <f>[1]USb!S169</f>
        <v>EJ prévisionnelle: aujourd'hui  + 15 mois !</v>
      </c>
      <c r="AR1197" s="100"/>
      <c r="AS1197" s="101"/>
      <c r="AT1197" s="102"/>
      <c r="AU1197" s="103"/>
      <c r="AV1197" s="104"/>
      <c r="AW1197" s="105"/>
      <c r="AX1197" s="106"/>
      <c r="AY1197" s="106"/>
      <c r="AZ1197" s="106"/>
      <c r="BA1197" s="106"/>
      <c r="BB1197" s="103"/>
      <c r="BC1197" s="106"/>
      <c r="BD1197" s="106"/>
      <c r="BE1197" s="106"/>
      <c r="BF1197" s="106"/>
      <c r="BG1197" s="106"/>
      <c r="BH1197" s="106"/>
      <c r="BI1197" s="106"/>
    </row>
    <row r="1198" spans="1:61" ht="13.5" hidden="1" thickBot="1" x14ac:dyDescent="0.25">
      <c r="A1198" s="82"/>
      <c r="B1198" s="83"/>
      <c r="C1198" s="3" t="str">
        <f t="shared" si="90"/>
        <v>Sur les Sentiers</v>
      </c>
      <c r="D1198" s="3" t="str">
        <f t="shared" si="90"/>
        <v>La Chaux-de-Fonds</v>
      </c>
      <c r="E1198" s="206" t="str">
        <f t="shared" si="90"/>
        <v>-</v>
      </c>
      <c r="F1198" s="206" t="str">
        <f>[1]USb!A170</f>
        <v>0210-130</v>
      </c>
      <c r="G1198" s="246"/>
      <c r="H1198" s="3" t="str">
        <f>[1]USb!C170</f>
        <v>Place de parc intérieure simple</v>
      </c>
      <c r="I1198" s="5" t="str">
        <f>[1]USb!D170</f>
        <v>Sous-sol</v>
      </c>
      <c r="J1198" s="4">
        <f>[1]USb!E170</f>
        <v>117</v>
      </c>
      <c r="K1198" s="1" t="s">
        <v>0</v>
      </c>
      <c r="L1198" s="88"/>
      <c r="M1198" s="335" t="s">
        <v>0</v>
      </c>
      <c r="N1198" s="335" t="s">
        <v>0</v>
      </c>
      <c r="O1198" s="335" t="s">
        <v>0</v>
      </c>
      <c r="P1198" s="335" t="s">
        <v>0</v>
      </c>
      <c r="Q1198" s="335" t="s">
        <v>0</v>
      </c>
      <c r="R1198" s="90">
        <f>SUM(Tableau8[[#This Row],[Indicative
     /PPE]:[Autre]])</f>
        <v>0</v>
      </c>
      <c r="S1198" s="335" t="s">
        <v>0</v>
      </c>
      <c r="T1198" s="335" t="s">
        <v>0</v>
      </c>
      <c r="U1198" s="335" t="s">
        <v>0</v>
      </c>
      <c r="V1198" s="335" t="s">
        <v>0</v>
      </c>
      <c r="W1198" s="335" t="s">
        <v>0</v>
      </c>
      <c r="X1198" s="336">
        <f t="shared" si="87"/>
        <v>0</v>
      </c>
      <c r="Y1198" s="89">
        <f>[1]USb!H170</f>
        <v>0</v>
      </c>
      <c r="Z1198" s="89">
        <f>[1]USb!I170</f>
        <v>0</v>
      </c>
      <c r="AA1198" s="89">
        <f>[1]USb!J170</f>
        <v>0</v>
      </c>
      <c r="AB1198" s="91">
        <f>[1]USb!K170</f>
        <v>0</v>
      </c>
      <c r="AC1198" s="335" t="s">
        <v>0</v>
      </c>
      <c r="AD1198" s="335" t="s">
        <v>0</v>
      </c>
      <c r="AE1198" s="335" t="s">
        <v>0</v>
      </c>
      <c r="AF1198" s="7">
        <f t="shared" si="89"/>
        <v>0</v>
      </c>
      <c r="AG1198" s="92"/>
      <c r="AH1198" s="8">
        <f>[1]USb!M170</f>
        <v>31000</v>
      </c>
      <c r="AI1198" s="8">
        <v>0</v>
      </c>
      <c r="AJ1198" s="8">
        <v>0</v>
      </c>
      <c r="AK1198" s="8">
        <f>SUM(Tableau8[[#This Row],[Terrain
(a)]:[Construction
(b)]])</f>
        <v>0</v>
      </c>
      <c r="AL1198" s="95"/>
      <c r="AM1198" s="337" t="str">
        <f>[1]USb!N170</f>
        <v>-</v>
      </c>
      <c r="AN1198" s="5" t="str">
        <f>[1]USb!Q170</f>
        <v>A vendre</v>
      </c>
      <c r="AO1198" s="9">
        <f>[1]USb!R170</f>
        <v>43378</v>
      </c>
      <c r="AP1198" s="338" t="s">
        <v>0</v>
      </c>
      <c r="AQ1198" s="340" t="str">
        <f>[1]USb!S170</f>
        <v>EJ prévisionnelle: aujourd'hui  + 15 mois !</v>
      </c>
      <c r="AR1198" s="100"/>
      <c r="AS1198" s="101"/>
      <c r="AT1198" s="102"/>
      <c r="AU1198" s="103"/>
      <c r="AV1198" s="104"/>
      <c r="AW1198" s="105"/>
      <c r="AX1198" s="106"/>
      <c r="AY1198" s="106"/>
      <c r="AZ1198" s="106"/>
      <c r="BA1198" s="106"/>
      <c r="BB1198" s="103"/>
      <c r="BC1198" s="106"/>
      <c r="BD1198" s="106"/>
      <c r="BE1198" s="106"/>
      <c r="BF1198" s="106"/>
      <c r="BG1198" s="106"/>
      <c r="BH1198" s="106"/>
      <c r="BI1198" s="106"/>
    </row>
    <row r="1199" spans="1:61" ht="13.5" hidden="1" thickBot="1" x14ac:dyDescent="0.25">
      <c r="A1199" s="82"/>
      <c r="B1199" s="83"/>
      <c r="C1199" s="3" t="str">
        <f t="shared" ref="C1199:E1214" si="91">C1198</f>
        <v>Sur les Sentiers</v>
      </c>
      <c r="D1199" s="3" t="str">
        <f t="shared" si="91"/>
        <v>La Chaux-de-Fonds</v>
      </c>
      <c r="E1199" s="206" t="str">
        <f t="shared" si="91"/>
        <v>-</v>
      </c>
      <c r="F1199" s="206" t="str">
        <f>[1]USb!A171</f>
        <v>0210-131</v>
      </c>
      <c r="G1199" s="246"/>
      <c r="H1199" s="3" t="str">
        <f>[1]USb!C171</f>
        <v>Place de parc intérieure simple</v>
      </c>
      <c r="I1199" s="5" t="str">
        <f>[1]USb!D171</f>
        <v>Sous-sol</v>
      </c>
      <c r="J1199" s="4">
        <f>[1]USb!E171</f>
        <v>118</v>
      </c>
      <c r="K1199" s="1" t="s">
        <v>0</v>
      </c>
      <c r="L1199" s="88"/>
      <c r="M1199" s="335" t="s">
        <v>0</v>
      </c>
      <c r="N1199" s="335" t="s">
        <v>0</v>
      </c>
      <c r="O1199" s="335" t="s">
        <v>0</v>
      </c>
      <c r="P1199" s="335" t="s">
        <v>0</v>
      </c>
      <c r="Q1199" s="335" t="s">
        <v>0</v>
      </c>
      <c r="R1199" s="90">
        <f>SUM(Tableau8[[#This Row],[Indicative
     /PPE]:[Autre]])</f>
        <v>0</v>
      </c>
      <c r="S1199" s="335" t="s">
        <v>0</v>
      </c>
      <c r="T1199" s="335" t="s">
        <v>0</v>
      </c>
      <c r="U1199" s="335" t="s">
        <v>0</v>
      </c>
      <c r="V1199" s="335" t="s">
        <v>0</v>
      </c>
      <c r="W1199" s="335" t="s">
        <v>0</v>
      </c>
      <c r="X1199" s="336">
        <f t="shared" si="87"/>
        <v>0</v>
      </c>
      <c r="Y1199" s="89">
        <f>[1]USb!H171</f>
        <v>0</v>
      </c>
      <c r="Z1199" s="89">
        <f>[1]USb!I171</f>
        <v>0</v>
      </c>
      <c r="AA1199" s="89">
        <f>[1]USb!J171</f>
        <v>0</v>
      </c>
      <c r="AB1199" s="91">
        <f>[1]USb!K171</f>
        <v>0</v>
      </c>
      <c r="AC1199" s="335" t="s">
        <v>0</v>
      </c>
      <c r="AD1199" s="335" t="s">
        <v>0</v>
      </c>
      <c r="AE1199" s="335" t="s">
        <v>0</v>
      </c>
      <c r="AF1199" s="7">
        <f t="shared" si="89"/>
        <v>0</v>
      </c>
      <c r="AG1199" s="92"/>
      <c r="AH1199" s="8">
        <f>[1]USb!M171</f>
        <v>31000</v>
      </c>
      <c r="AI1199" s="8">
        <v>0</v>
      </c>
      <c r="AJ1199" s="8">
        <v>0</v>
      </c>
      <c r="AK1199" s="8">
        <f>SUM(Tableau8[[#This Row],[Terrain
(a)]:[Construction
(b)]])</f>
        <v>0</v>
      </c>
      <c r="AL1199" s="95"/>
      <c r="AM1199" s="337" t="str">
        <f>[1]USb!N171</f>
        <v>-</v>
      </c>
      <c r="AN1199" s="5" t="str">
        <f>[1]USb!Q171</f>
        <v>A vendre</v>
      </c>
      <c r="AO1199" s="9">
        <f>[1]USb!R171</f>
        <v>43378</v>
      </c>
      <c r="AP1199" s="338" t="s">
        <v>0</v>
      </c>
      <c r="AQ1199" s="340" t="str">
        <f>[1]USb!S171</f>
        <v>EJ prévisionnelle: aujourd'hui  + 15 mois !</v>
      </c>
      <c r="AR1199" s="100"/>
      <c r="AS1199" s="101"/>
      <c r="AT1199" s="102"/>
      <c r="AU1199" s="103"/>
      <c r="AV1199" s="104"/>
      <c r="AW1199" s="105"/>
      <c r="AX1199" s="106"/>
      <c r="AY1199" s="106"/>
      <c r="AZ1199" s="106"/>
      <c r="BA1199" s="106"/>
      <c r="BB1199" s="103"/>
      <c r="BC1199" s="106"/>
      <c r="BD1199" s="106"/>
      <c r="BE1199" s="106"/>
      <c r="BF1199" s="106"/>
      <c r="BG1199" s="106"/>
      <c r="BH1199" s="106"/>
      <c r="BI1199" s="106"/>
    </row>
    <row r="1200" spans="1:61" ht="13.5" hidden="1" thickBot="1" x14ac:dyDescent="0.25">
      <c r="A1200" s="82"/>
      <c r="B1200" s="83"/>
      <c r="C1200" s="3" t="str">
        <f t="shared" si="91"/>
        <v>Sur les Sentiers</v>
      </c>
      <c r="D1200" s="3" t="str">
        <f t="shared" si="91"/>
        <v>La Chaux-de-Fonds</v>
      </c>
      <c r="E1200" s="206" t="str">
        <f t="shared" si="91"/>
        <v>-</v>
      </c>
      <c r="F1200" s="206" t="str">
        <f>[1]USb!A172</f>
        <v>0210-132</v>
      </c>
      <c r="G1200" s="246"/>
      <c r="H1200" s="3" t="str">
        <f>[1]USb!C172</f>
        <v>Place de parc intérieure simple</v>
      </c>
      <c r="I1200" s="5" t="str">
        <f>[1]USb!D172</f>
        <v>Sous-sol</v>
      </c>
      <c r="J1200" s="4">
        <f>[1]USb!E172</f>
        <v>119</v>
      </c>
      <c r="K1200" s="1" t="s">
        <v>0</v>
      </c>
      <c r="L1200" s="88"/>
      <c r="M1200" s="335" t="s">
        <v>0</v>
      </c>
      <c r="N1200" s="335" t="s">
        <v>0</v>
      </c>
      <c r="O1200" s="335" t="s">
        <v>0</v>
      </c>
      <c r="P1200" s="335" t="s">
        <v>0</v>
      </c>
      <c r="Q1200" s="335" t="s">
        <v>0</v>
      </c>
      <c r="R1200" s="90">
        <f>SUM(Tableau8[[#This Row],[Indicative
     /PPE]:[Autre]])</f>
        <v>0</v>
      </c>
      <c r="S1200" s="335" t="s">
        <v>0</v>
      </c>
      <c r="T1200" s="335" t="s">
        <v>0</v>
      </c>
      <c r="U1200" s="335" t="s">
        <v>0</v>
      </c>
      <c r="V1200" s="335" t="s">
        <v>0</v>
      </c>
      <c r="W1200" s="335" t="s">
        <v>0</v>
      </c>
      <c r="X1200" s="336">
        <f t="shared" si="87"/>
        <v>0</v>
      </c>
      <c r="Y1200" s="89">
        <f>[1]USb!H172</f>
        <v>0</v>
      </c>
      <c r="Z1200" s="89">
        <f>[1]USb!I172</f>
        <v>0</v>
      </c>
      <c r="AA1200" s="89">
        <f>[1]USb!J172</f>
        <v>0</v>
      </c>
      <c r="AB1200" s="91">
        <f>[1]USb!K172</f>
        <v>0</v>
      </c>
      <c r="AC1200" s="335" t="s">
        <v>0</v>
      </c>
      <c r="AD1200" s="335" t="s">
        <v>0</v>
      </c>
      <c r="AE1200" s="335" t="s">
        <v>0</v>
      </c>
      <c r="AF1200" s="7">
        <f t="shared" si="89"/>
        <v>0</v>
      </c>
      <c r="AG1200" s="92"/>
      <c r="AH1200" s="8">
        <f>[1]USb!M172</f>
        <v>31000</v>
      </c>
      <c r="AI1200" s="8">
        <v>0</v>
      </c>
      <c r="AJ1200" s="8">
        <v>0</v>
      </c>
      <c r="AK1200" s="8">
        <f>SUM(Tableau8[[#This Row],[Terrain
(a)]:[Construction
(b)]])</f>
        <v>0</v>
      </c>
      <c r="AL1200" s="95"/>
      <c r="AM1200" s="337" t="str">
        <f>[1]USb!N172</f>
        <v>-</v>
      </c>
      <c r="AN1200" s="5" t="str">
        <f>[1]USb!Q172</f>
        <v>A vendre</v>
      </c>
      <c r="AO1200" s="9">
        <f>[1]USb!R172</f>
        <v>43378</v>
      </c>
      <c r="AP1200" s="338" t="s">
        <v>0</v>
      </c>
      <c r="AQ1200" s="340" t="str">
        <f>[1]USb!S172</f>
        <v>EJ prévisionnelle: aujourd'hui  + 15 mois !</v>
      </c>
      <c r="AR1200" s="100"/>
      <c r="AS1200" s="101"/>
      <c r="AT1200" s="102"/>
      <c r="AU1200" s="103"/>
      <c r="AV1200" s="104"/>
      <c r="AW1200" s="105"/>
      <c r="AX1200" s="106"/>
      <c r="AY1200" s="106"/>
      <c r="AZ1200" s="106"/>
      <c r="BA1200" s="106"/>
      <c r="BB1200" s="103"/>
      <c r="BC1200" s="106"/>
      <c r="BD1200" s="106"/>
      <c r="BE1200" s="106"/>
      <c r="BF1200" s="106"/>
      <c r="BG1200" s="106"/>
      <c r="BH1200" s="106"/>
      <c r="BI1200" s="106"/>
    </row>
    <row r="1201" spans="1:61" ht="13.5" hidden="1" thickBot="1" x14ac:dyDescent="0.25">
      <c r="A1201" s="82"/>
      <c r="B1201" s="83"/>
      <c r="C1201" s="3" t="str">
        <f t="shared" si="91"/>
        <v>Sur les Sentiers</v>
      </c>
      <c r="D1201" s="3" t="str">
        <f t="shared" si="91"/>
        <v>La Chaux-de-Fonds</v>
      </c>
      <c r="E1201" s="206" t="str">
        <f t="shared" si="91"/>
        <v>-</v>
      </c>
      <c r="F1201" s="206" t="str">
        <f>[1]USb!A173</f>
        <v>0210-133</v>
      </c>
      <c r="G1201" s="246"/>
      <c r="H1201" s="3" t="str">
        <f>[1]USb!C173</f>
        <v>Place de parc intérieure simple</v>
      </c>
      <c r="I1201" s="5" t="str">
        <f>[1]USb!D173</f>
        <v>Sous-sol</v>
      </c>
      <c r="J1201" s="4">
        <f>[1]USb!E173</f>
        <v>120</v>
      </c>
      <c r="K1201" s="1" t="s">
        <v>0</v>
      </c>
      <c r="L1201" s="88"/>
      <c r="M1201" s="335" t="s">
        <v>0</v>
      </c>
      <c r="N1201" s="335" t="s">
        <v>0</v>
      </c>
      <c r="O1201" s="335" t="s">
        <v>0</v>
      </c>
      <c r="P1201" s="335" t="s">
        <v>0</v>
      </c>
      <c r="Q1201" s="335" t="s">
        <v>0</v>
      </c>
      <c r="R1201" s="90">
        <f>SUM(Tableau8[[#This Row],[Indicative
     /PPE]:[Autre]])</f>
        <v>0</v>
      </c>
      <c r="S1201" s="335" t="s">
        <v>0</v>
      </c>
      <c r="T1201" s="335" t="s">
        <v>0</v>
      </c>
      <c r="U1201" s="335" t="s">
        <v>0</v>
      </c>
      <c r="V1201" s="335" t="s">
        <v>0</v>
      </c>
      <c r="W1201" s="335" t="s">
        <v>0</v>
      </c>
      <c r="X1201" s="336">
        <f t="shared" si="87"/>
        <v>0</v>
      </c>
      <c r="Y1201" s="89">
        <f>[1]USb!H173</f>
        <v>0</v>
      </c>
      <c r="Z1201" s="89">
        <f>[1]USb!I173</f>
        <v>0</v>
      </c>
      <c r="AA1201" s="89">
        <f>[1]USb!J173</f>
        <v>0</v>
      </c>
      <c r="AB1201" s="91">
        <f>[1]USb!K173</f>
        <v>0</v>
      </c>
      <c r="AC1201" s="335" t="s">
        <v>0</v>
      </c>
      <c r="AD1201" s="335" t="s">
        <v>0</v>
      </c>
      <c r="AE1201" s="335" t="s">
        <v>0</v>
      </c>
      <c r="AF1201" s="7">
        <f t="shared" si="89"/>
        <v>0</v>
      </c>
      <c r="AG1201" s="92"/>
      <c r="AH1201" s="8">
        <f>[1]USb!M173</f>
        <v>31000</v>
      </c>
      <c r="AI1201" s="8">
        <v>0</v>
      </c>
      <c r="AJ1201" s="8">
        <v>0</v>
      </c>
      <c r="AK1201" s="8">
        <f>SUM(Tableau8[[#This Row],[Terrain
(a)]:[Construction
(b)]])</f>
        <v>0</v>
      </c>
      <c r="AL1201" s="95"/>
      <c r="AM1201" s="337" t="str">
        <f>[1]USb!N173</f>
        <v>-</v>
      </c>
      <c r="AN1201" s="5" t="str">
        <f>[1]USb!Q173</f>
        <v>A vendre</v>
      </c>
      <c r="AO1201" s="9">
        <f>[1]USb!R173</f>
        <v>43378</v>
      </c>
      <c r="AP1201" s="338" t="s">
        <v>0</v>
      </c>
      <c r="AQ1201" s="340" t="str">
        <f>[1]USb!S173</f>
        <v>EJ prévisionnelle: aujourd'hui  + 15 mois !</v>
      </c>
      <c r="AR1201" s="100"/>
      <c r="AS1201" s="101"/>
      <c r="AT1201" s="102"/>
      <c r="AU1201" s="103"/>
      <c r="AV1201" s="104"/>
      <c r="AW1201" s="105"/>
      <c r="AX1201" s="106"/>
      <c r="AY1201" s="106"/>
      <c r="AZ1201" s="106"/>
      <c r="BA1201" s="106"/>
      <c r="BB1201" s="103"/>
      <c r="BC1201" s="106"/>
      <c r="BD1201" s="106"/>
      <c r="BE1201" s="106"/>
      <c r="BF1201" s="106"/>
      <c r="BG1201" s="106"/>
      <c r="BH1201" s="106"/>
      <c r="BI1201" s="106"/>
    </row>
    <row r="1202" spans="1:61" ht="13.5" hidden="1" thickBot="1" x14ac:dyDescent="0.25">
      <c r="A1202" s="82"/>
      <c r="B1202" s="83"/>
      <c r="C1202" s="3" t="str">
        <f t="shared" si="91"/>
        <v>Sur les Sentiers</v>
      </c>
      <c r="D1202" s="3" t="str">
        <f t="shared" si="91"/>
        <v>La Chaux-de-Fonds</v>
      </c>
      <c r="E1202" s="206" t="str">
        <f t="shared" si="91"/>
        <v>-</v>
      </c>
      <c r="F1202" s="206" t="str">
        <f>[1]USb!A174</f>
        <v>0210-134</v>
      </c>
      <c r="G1202" s="246"/>
      <c r="H1202" s="3" t="str">
        <f>[1]USb!C174</f>
        <v>Place de parc intérieure simple</v>
      </c>
      <c r="I1202" s="5" t="str">
        <f>[1]USb!D174</f>
        <v>Sous-sol</v>
      </c>
      <c r="J1202" s="4">
        <f>[1]USb!E174</f>
        <v>121</v>
      </c>
      <c r="K1202" s="1" t="s">
        <v>0</v>
      </c>
      <c r="L1202" s="88"/>
      <c r="M1202" s="335" t="s">
        <v>0</v>
      </c>
      <c r="N1202" s="335" t="s">
        <v>0</v>
      </c>
      <c r="O1202" s="335" t="s">
        <v>0</v>
      </c>
      <c r="P1202" s="335" t="s">
        <v>0</v>
      </c>
      <c r="Q1202" s="335" t="s">
        <v>0</v>
      </c>
      <c r="R1202" s="90">
        <f>SUM(Tableau8[[#This Row],[Indicative
     /PPE]:[Autre]])</f>
        <v>0</v>
      </c>
      <c r="S1202" s="335" t="s">
        <v>0</v>
      </c>
      <c r="T1202" s="335" t="s">
        <v>0</v>
      </c>
      <c r="U1202" s="335" t="s">
        <v>0</v>
      </c>
      <c r="V1202" s="335" t="s">
        <v>0</v>
      </c>
      <c r="W1202" s="335" t="s">
        <v>0</v>
      </c>
      <c r="X1202" s="336">
        <f t="shared" si="87"/>
        <v>0</v>
      </c>
      <c r="Y1202" s="89">
        <f>[1]USb!H174</f>
        <v>0</v>
      </c>
      <c r="Z1202" s="89">
        <f>[1]USb!I174</f>
        <v>0</v>
      </c>
      <c r="AA1202" s="89">
        <f>[1]USb!J174</f>
        <v>0</v>
      </c>
      <c r="AB1202" s="91">
        <f>[1]USb!K174</f>
        <v>0</v>
      </c>
      <c r="AC1202" s="335" t="s">
        <v>0</v>
      </c>
      <c r="AD1202" s="335" t="s">
        <v>0</v>
      </c>
      <c r="AE1202" s="335" t="s">
        <v>0</v>
      </c>
      <c r="AF1202" s="7">
        <f t="shared" si="89"/>
        <v>0</v>
      </c>
      <c r="AG1202" s="92"/>
      <c r="AH1202" s="8">
        <f>[1]USb!M174</f>
        <v>31000</v>
      </c>
      <c r="AI1202" s="8">
        <v>0</v>
      </c>
      <c r="AJ1202" s="8">
        <v>0</v>
      </c>
      <c r="AK1202" s="8">
        <f>SUM(Tableau8[[#This Row],[Terrain
(a)]:[Construction
(b)]])</f>
        <v>0</v>
      </c>
      <c r="AL1202" s="95"/>
      <c r="AM1202" s="337" t="str">
        <f>[1]USb!N174</f>
        <v>-</v>
      </c>
      <c r="AN1202" s="5" t="str">
        <f>[1]USb!Q174</f>
        <v>A vendre</v>
      </c>
      <c r="AO1202" s="9">
        <f>[1]USb!R174</f>
        <v>43378</v>
      </c>
      <c r="AP1202" s="338" t="s">
        <v>0</v>
      </c>
      <c r="AQ1202" s="340" t="str">
        <f>[1]USb!S174</f>
        <v>EJ prévisionnelle: aujourd'hui  + 15 mois !</v>
      </c>
      <c r="AR1202" s="100"/>
      <c r="AS1202" s="101"/>
      <c r="AT1202" s="102"/>
      <c r="AU1202" s="103"/>
      <c r="AV1202" s="104"/>
      <c r="AW1202" s="105"/>
      <c r="AX1202" s="106"/>
      <c r="AY1202" s="106"/>
      <c r="AZ1202" s="106"/>
      <c r="BA1202" s="106"/>
      <c r="BB1202" s="103"/>
      <c r="BC1202" s="106"/>
      <c r="BD1202" s="106"/>
      <c r="BE1202" s="106"/>
      <c r="BF1202" s="106"/>
      <c r="BG1202" s="106"/>
      <c r="BH1202" s="106"/>
      <c r="BI1202" s="106"/>
    </row>
    <row r="1203" spans="1:61" ht="13.5" hidden="1" thickBot="1" x14ac:dyDescent="0.25">
      <c r="A1203" s="82"/>
      <c r="B1203" s="83"/>
      <c r="C1203" s="3" t="str">
        <f t="shared" si="91"/>
        <v>Sur les Sentiers</v>
      </c>
      <c r="D1203" s="3" t="str">
        <f t="shared" si="91"/>
        <v>La Chaux-de-Fonds</v>
      </c>
      <c r="E1203" s="206" t="str">
        <f t="shared" si="91"/>
        <v>-</v>
      </c>
      <c r="F1203" s="206" t="str">
        <f>[1]USb!A175</f>
        <v>0210-135</v>
      </c>
      <c r="G1203" s="246"/>
      <c r="H1203" s="3" t="str">
        <f>[1]USb!C175</f>
        <v>Place de parc intérieure simple</v>
      </c>
      <c r="I1203" s="5" t="str">
        <f>[1]USb!D175</f>
        <v>Sous-sol</v>
      </c>
      <c r="J1203" s="4">
        <f>[1]USb!E175</f>
        <v>122</v>
      </c>
      <c r="K1203" s="1" t="s">
        <v>0</v>
      </c>
      <c r="L1203" s="88"/>
      <c r="M1203" s="335" t="s">
        <v>0</v>
      </c>
      <c r="N1203" s="335" t="s">
        <v>0</v>
      </c>
      <c r="O1203" s="335" t="s">
        <v>0</v>
      </c>
      <c r="P1203" s="335" t="s">
        <v>0</v>
      </c>
      <c r="Q1203" s="335" t="s">
        <v>0</v>
      </c>
      <c r="R1203" s="90">
        <f>SUM(Tableau8[[#This Row],[Indicative
     /PPE]:[Autre]])</f>
        <v>0</v>
      </c>
      <c r="S1203" s="335" t="s">
        <v>0</v>
      </c>
      <c r="T1203" s="335" t="s">
        <v>0</v>
      </c>
      <c r="U1203" s="335" t="s">
        <v>0</v>
      </c>
      <c r="V1203" s="335" t="s">
        <v>0</v>
      </c>
      <c r="W1203" s="335" t="s">
        <v>0</v>
      </c>
      <c r="X1203" s="336">
        <f t="shared" si="87"/>
        <v>0</v>
      </c>
      <c r="Y1203" s="89">
        <f>[1]USb!H175</f>
        <v>0</v>
      </c>
      <c r="Z1203" s="89">
        <f>[1]USb!I175</f>
        <v>0</v>
      </c>
      <c r="AA1203" s="89">
        <f>[1]USb!J175</f>
        <v>0</v>
      </c>
      <c r="AB1203" s="91">
        <f>[1]USb!K175</f>
        <v>0</v>
      </c>
      <c r="AC1203" s="335" t="s">
        <v>0</v>
      </c>
      <c r="AD1203" s="335" t="s">
        <v>0</v>
      </c>
      <c r="AE1203" s="335" t="s">
        <v>0</v>
      </c>
      <c r="AF1203" s="7">
        <f t="shared" si="89"/>
        <v>0</v>
      </c>
      <c r="AG1203" s="92"/>
      <c r="AH1203" s="8">
        <f>[1]USb!M175</f>
        <v>31000</v>
      </c>
      <c r="AI1203" s="8">
        <v>0</v>
      </c>
      <c r="AJ1203" s="8">
        <v>0</v>
      </c>
      <c r="AK1203" s="8">
        <f>SUM(Tableau8[[#This Row],[Terrain
(a)]:[Construction
(b)]])</f>
        <v>0</v>
      </c>
      <c r="AL1203" s="95"/>
      <c r="AM1203" s="337" t="str">
        <f>[1]USb!N175</f>
        <v>-</v>
      </c>
      <c r="AN1203" s="5" t="str">
        <f>[1]USb!Q175</f>
        <v>A vendre</v>
      </c>
      <c r="AO1203" s="9">
        <f>[1]USb!R175</f>
        <v>43378</v>
      </c>
      <c r="AP1203" s="338" t="s">
        <v>0</v>
      </c>
      <c r="AQ1203" s="340" t="str">
        <f>[1]USb!S175</f>
        <v>EJ prévisionnelle: aujourd'hui  + 15 mois !</v>
      </c>
      <c r="AR1203" s="100"/>
      <c r="AS1203" s="101"/>
      <c r="AT1203" s="102"/>
      <c r="AU1203" s="103"/>
      <c r="AV1203" s="104"/>
      <c r="AW1203" s="105"/>
      <c r="AX1203" s="106"/>
      <c r="AY1203" s="106"/>
      <c r="AZ1203" s="106"/>
      <c r="BA1203" s="106"/>
      <c r="BB1203" s="103"/>
      <c r="BC1203" s="106"/>
      <c r="BD1203" s="106"/>
      <c r="BE1203" s="106"/>
      <c r="BF1203" s="106"/>
      <c r="BG1203" s="106"/>
      <c r="BH1203" s="106"/>
      <c r="BI1203" s="106"/>
    </row>
    <row r="1204" spans="1:61" ht="13.5" hidden="1" thickBot="1" x14ac:dyDescent="0.25">
      <c r="A1204" s="82"/>
      <c r="B1204" s="83"/>
      <c r="C1204" s="3" t="str">
        <f t="shared" si="91"/>
        <v>Sur les Sentiers</v>
      </c>
      <c r="D1204" s="3" t="str">
        <f t="shared" si="91"/>
        <v>La Chaux-de-Fonds</v>
      </c>
      <c r="E1204" s="206" t="str">
        <f t="shared" si="91"/>
        <v>-</v>
      </c>
      <c r="F1204" s="206" t="str">
        <f>[1]USb!A176</f>
        <v>0210-136</v>
      </c>
      <c r="G1204" s="246"/>
      <c r="H1204" s="3" t="str">
        <f>[1]USb!C176</f>
        <v>Place de parc extérieure simple</v>
      </c>
      <c r="I1204" s="5" t="s">
        <v>73</v>
      </c>
      <c r="J1204" s="4">
        <f>[1]USb!E176</f>
        <v>1</v>
      </c>
      <c r="K1204" s="1" t="s">
        <v>0</v>
      </c>
      <c r="L1204" s="88"/>
      <c r="M1204" s="335" t="s">
        <v>0</v>
      </c>
      <c r="N1204" s="335" t="s">
        <v>0</v>
      </c>
      <c r="O1204" s="335" t="s">
        <v>0</v>
      </c>
      <c r="P1204" s="335" t="s">
        <v>0</v>
      </c>
      <c r="Q1204" s="335" t="s">
        <v>0</v>
      </c>
      <c r="R1204" s="90">
        <f>SUM(Tableau8[[#This Row],[Indicative
     /PPE]:[Autre]])</f>
        <v>0</v>
      </c>
      <c r="S1204" s="335" t="s">
        <v>0</v>
      </c>
      <c r="T1204" s="335" t="s">
        <v>0</v>
      </c>
      <c r="U1204" s="335" t="s">
        <v>0</v>
      </c>
      <c r="V1204" s="335" t="s">
        <v>0</v>
      </c>
      <c r="W1204" s="335" t="s">
        <v>0</v>
      </c>
      <c r="X1204" s="336">
        <f t="shared" si="87"/>
        <v>0</v>
      </c>
      <c r="Y1204" s="89">
        <f>[1]USb!H176</f>
        <v>0</v>
      </c>
      <c r="Z1204" s="89">
        <f>[1]USb!I176</f>
        <v>0</v>
      </c>
      <c r="AA1204" s="89">
        <f>[1]USb!J176</f>
        <v>0</v>
      </c>
      <c r="AB1204" s="91">
        <f>[1]USb!K176</f>
        <v>0</v>
      </c>
      <c r="AC1204" s="335" t="s">
        <v>0</v>
      </c>
      <c r="AD1204" s="335" t="s">
        <v>0</v>
      </c>
      <c r="AE1204" s="335" t="s">
        <v>0</v>
      </c>
      <c r="AF1204" s="7">
        <f t="shared" si="89"/>
        <v>0</v>
      </c>
      <c r="AG1204" s="92"/>
      <c r="AH1204" s="8">
        <f>[1]USb!M176</f>
        <v>0</v>
      </c>
      <c r="AI1204" s="8">
        <v>0</v>
      </c>
      <c r="AJ1204" s="8">
        <v>0</v>
      </c>
      <c r="AK1204" s="8">
        <f>SUM(Tableau8[[#This Row],[Terrain
(a)]:[Construction
(b)]])</f>
        <v>0</v>
      </c>
      <c r="AL1204" s="95"/>
      <c r="AM1204" s="337" t="str">
        <f>[1]USb!N176</f>
        <v>-</v>
      </c>
      <c r="AN1204" s="5" t="str">
        <f>[1]USb!Q176</f>
        <v>A vendre</v>
      </c>
      <c r="AO1204" s="9">
        <f>[1]USb!R176</f>
        <v>43378</v>
      </c>
      <c r="AP1204" s="338" t="s">
        <v>0</v>
      </c>
      <c r="AQ1204" s="340" t="str">
        <f>[1]USb!S176</f>
        <v>EJ prévisionnelle: aujourd'hui  + 15 mois !</v>
      </c>
      <c r="AR1204" s="100"/>
      <c r="AS1204" s="101"/>
      <c r="AT1204" s="102"/>
      <c r="AU1204" s="103"/>
      <c r="AV1204" s="104"/>
      <c r="AW1204" s="105"/>
      <c r="AX1204" s="106"/>
      <c r="AY1204" s="106"/>
      <c r="AZ1204" s="106"/>
      <c r="BA1204" s="106"/>
      <c r="BB1204" s="103"/>
      <c r="BC1204" s="106"/>
      <c r="BD1204" s="106"/>
      <c r="BE1204" s="106"/>
      <c r="BF1204" s="106"/>
      <c r="BG1204" s="106"/>
      <c r="BH1204" s="106"/>
      <c r="BI1204" s="106"/>
    </row>
    <row r="1205" spans="1:61" ht="13.5" hidden="1" thickBot="1" x14ac:dyDescent="0.25">
      <c r="A1205" s="82"/>
      <c r="B1205" s="83"/>
      <c r="C1205" s="3" t="str">
        <f t="shared" si="91"/>
        <v>Sur les Sentiers</v>
      </c>
      <c r="D1205" s="3" t="str">
        <f t="shared" si="91"/>
        <v>La Chaux-de-Fonds</v>
      </c>
      <c r="E1205" s="206" t="str">
        <f t="shared" si="91"/>
        <v>-</v>
      </c>
      <c r="F1205" s="206" t="str">
        <f>[1]USb!A177</f>
        <v>0210-137</v>
      </c>
      <c r="G1205" s="246"/>
      <c r="H1205" s="3" t="str">
        <f>[1]USb!C177</f>
        <v>Place de parc extérieure simple</v>
      </c>
      <c r="I1205" s="5" t="s">
        <v>73</v>
      </c>
      <c r="J1205" s="4">
        <f>[1]USb!E177</f>
        <v>2</v>
      </c>
      <c r="K1205" s="1" t="s">
        <v>0</v>
      </c>
      <c r="L1205" s="88"/>
      <c r="M1205" s="335" t="s">
        <v>0</v>
      </c>
      <c r="N1205" s="335" t="s">
        <v>0</v>
      </c>
      <c r="O1205" s="335" t="s">
        <v>0</v>
      </c>
      <c r="P1205" s="335" t="s">
        <v>0</v>
      </c>
      <c r="Q1205" s="335" t="s">
        <v>0</v>
      </c>
      <c r="R1205" s="90">
        <f>SUM(Tableau8[[#This Row],[Indicative
     /PPE]:[Autre]])</f>
        <v>0</v>
      </c>
      <c r="S1205" s="335" t="s">
        <v>0</v>
      </c>
      <c r="T1205" s="335" t="s">
        <v>0</v>
      </c>
      <c r="U1205" s="335" t="s">
        <v>0</v>
      </c>
      <c r="V1205" s="335" t="s">
        <v>0</v>
      </c>
      <c r="W1205" s="335" t="s">
        <v>0</v>
      </c>
      <c r="X1205" s="336">
        <f t="shared" si="87"/>
        <v>0</v>
      </c>
      <c r="Y1205" s="89">
        <f>[1]USb!H177</f>
        <v>0</v>
      </c>
      <c r="Z1205" s="89">
        <f>[1]USb!I177</f>
        <v>0</v>
      </c>
      <c r="AA1205" s="89">
        <f>[1]USb!J177</f>
        <v>0</v>
      </c>
      <c r="AB1205" s="91">
        <f>[1]USb!K177</f>
        <v>0</v>
      </c>
      <c r="AC1205" s="335" t="s">
        <v>0</v>
      </c>
      <c r="AD1205" s="335" t="s">
        <v>0</v>
      </c>
      <c r="AE1205" s="335" t="s">
        <v>0</v>
      </c>
      <c r="AF1205" s="7">
        <f t="shared" si="89"/>
        <v>0</v>
      </c>
      <c r="AG1205" s="92"/>
      <c r="AH1205" s="8">
        <f>[1]USb!M177</f>
        <v>0</v>
      </c>
      <c r="AI1205" s="8">
        <v>0</v>
      </c>
      <c r="AJ1205" s="8">
        <v>0</v>
      </c>
      <c r="AK1205" s="8">
        <f>SUM(Tableau8[[#This Row],[Terrain
(a)]:[Construction
(b)]])</f>
        <v>0</v>
      </c>
      <c r="AL1205" s="95"/>
      <c r="AM1205" s="337" t="str">
        <f>[1]USb!N177</f>
        <v>-</v>
      </c>
      <c r="AN1205" s="5" t="str">
        <f>[1]USb!Q177</f>
        <v>A vendre</v>
      </c>
      <c r="AO1205" s="9">
        <f>[1]USb!R177</f>
        <v>43378</v>
      </c>
      <c r="AP1205" s="338" t="s">
        <v>0</v>
      </c>
      <c r="AQ1205" s="340" t="str">
        <f>[1]USb!S177</f>
        <v>EJ prévisionnelle: aujourd'hui  + 15 mois !</v>
      </c>
      <c r="AR1205" s="100"/>
      <c r="AS1205" s="101"/>
      <c r="AT1205" s="102"/>
      <c r="AU1205" s="103"/>
      <c r="AV1205" s="104"/>
      <c r="AW1205" s="105"/>
      <c r="AX1205" s="106"/>
      <c r="AY1205" s="106"/>
      <c r="AZ1205" s="106"/>
      <c r="BA1205" s="106"/>
      <c r="BB1205" s="103"/>
      <c r="BC1205" s="106"/>
      <c r="BD1205" s="106"/>
      <c r="BE1205" s="106"/>
      <c r="BF1205" s="106"/>
      <c r="BG1205" s="106"/>
      <c r="BH1205" s="106"/>
      <c r="BI1205" s="106"/>
    </row>
    <row r="1206" spans="1:61" ht="13.5" hidden="1" thickBot="1" x14ac:dyDescent="0.25">
      <c r="A1206" s="82"/>
      <c r="B1206" s="83"/>
      <c r="C1206" s="3" t="str">
        <f t="shared" si="91"/>
        <v>Sur les Sentiers</v>
      </c>
      <c r="D1206" s="3" t="str">
        <f t="shared" si="91"/>
        <v>La Chaux-de-Fonds</v>
      </c>
      <c r="E1206" s="206" t="str">
        <f t="shared" si="91"/>
        <v>-</v>
      </c>
      <c r="F1206" s="206" t="str">
        <f>[1]USb!A178</f>
        <v>0210-138</v>
      </c>
      <c r="G1206" s="246"/>
      <c r="H1206" s="3" t="str">
        <f>[1]USb!C178</f>
        <v>Place de parc extérieure simple</v>
      </c>
      <c r="I1206" s="5" t="s">
        <v>73</v>
      </c>
      <c r="J1206" s="4">
        <f>[1]USb!E178</f>
        <v>3</v>
      </c>
      <c r="K1206" s="1" t="s">
        <v>0</v>
      </c>
      <c r="L1206" s="88"/>
      <c r="M1206" s="335" t="s">
        <v>0</v>
      </c>
      <c r="N1206" s="335" t="s">
        <v>0</v>
      </c>
      <c r="O1206" s="335" t="s">
        <v>0</v>
      </c>
      <c r="P1206" s="335" t="s">
        <v>0</v>
      </c>
      <c r="Q1206" s="335" t="s">
        <v>0</v>
      </c>
      <c r="R1206" s="90">
        <f>SUM(Tableau8[[#This Row],[Indicative
     /PPE]:[Autre]])</f>
        <v>0</v>
      </c>
      <c r="S1206" s="335" t="s">
        <v>0</v>
      </c>
      <c r="T1206" s="335" t="s">
        <v>0</v>
      </c>
      <c r="U1206" s="335" t="s">
        <v>0</v>
      </c>
      <c r="V1206" s="335" t="s">
        <v>0</v>
      </c>
      <c r="W1206" s="335" t="s">
        <v>0</v>
      </c>
      <c r="X1206" s="336">
        <f t="shared" si="87"/>
        <v>0</v>
      </c>
      <c r="Y1206" s="89">
        <f>[1]USb!H178</f>
        <v>0</v>
      </c>
      <c r="Z1206" s="89">
        <f>[1]USb!I178</f>
        <v>0</v>
      </c>
      <c r="AA1206" s="89">
        <f>[1]USb!J178</f>
        <v>0</v>
      </c>
      <c r="AB1206" s="91">
        <f>[1]USb!K178</f>
        <v>0</v>
      </c>
      <c r="AC1206" s="335" t="s">
        <v>0</v>
      </c>
      <c r="AD1206" s="335" t="s">
        <v>0</v>
      </c>
      <c r="AE1206" s="335" t="s">
        <v>0</v>
      </c>
      <c r="AF1206" s="7">
        <f t="shared" si="89"/>
        <v>0</v>
      </c>
      <c r="AG1206" s="92"/>
      <c r="AH1206" s="8">
        <f>[1]USb!M178</f>
        <v>0</v>
      </c>
      <c r="AI1206" s="8">
        <v>0</v>
      </c>
      <c r="AJ1206" s="8">
        <v>0</v>
      </c>
      <c r="AK1206" s="8">
        <f>SUM(Tableau8[[#This Row],[Terrain
(a)]:[Construction
(b)]])</f>
        <v>0</v>
      </c>
      <c r="AL1206" s="95"/>
      <c r="AM1206" s="337" t="str">
        <f>[1]USb!N178</f>
        <v>-</v>
      </c>
      <c r="AN1206" s="5" t="str">
        <f>[1]USb!Q178</f>
        <v>A vendre</v>
      </c>
      <c r="AO1206" s="9">
        <f>[1]USb!R178</f>
        <v>43378</v>
      </c>
      <c r="AP1206" s="338" t="s">
        <v>0</v>
      </c>
      <c r="AQ1206" s="340" t="str">
        <f>[1]USb!S178</f>
        <v>EJ prévisionnelle: aujourd'hui  + 15 mois !</v>
      </c>
      <c r="AR1206" s="100"/>
      <c r="AS1206" s="101"/>
      <c r="AT1206" s="102"/>
      <c r="AU1206" s="103"/>
      <c r="AV1206" s="104"/>
      <c r="AW1206" s="105"/>
      <c r="AX1206" s="106"/>
      <c r="AY1206" s="106"/>
      <c r="AZ1206" s="106"/>
      <c r="BA1206" s="106"/>
      <c r="BB1206" s="103"/>
      <c r="BC1206" s="106"/>
      <c r="BD1206" s="106"/>
      <c r="BE1206" s="106"/>
      <c r="BF1206" s="106"/>
      <c r="BG1206" s="106"/>
      <c r="BH1206" s="106"/>
      <c r="BI1206" s="106"/>
    </row>
    <row r="1207" spans="1:61" ht="13.5" hidden="1" thickBot="1" x14ac:dyDescent="0.25">
      <c r="A1207" s="82"/>
      <c r="B1207" s="83"/>
      <c r="C1207" s="3" t="str">
        <f t="shared" si="91"/>
        <v>Sur les Sentiers</v>
      </c>
      <c r="D1207" s="3" t="str">
        <f t="shared" si="91"/>
        <v>La Chaux-de-Fonds</v>
      </c>
      <c r="E1207" s="206" t="str">
        <f t="shared" si="91"/>
        <v>-</v>
      </c>
      <c r="F1207" s="206" t="str">
        <f>[1]USb!A179</f>
        <v>0210-139</v>
      </c>
      <c r="G1207" s="246"/>
      <c r="H1207" s="3" t="str">
        <f>[1]USb!C179</f>
        <v>Place de parc extérieure simple</v>
      </c>
      <c r="I1207" s="5" t="s">
        <v>73</v>
      </c>
      <c r="J1207" s="4">
        <f>[1]USb!E179</f>
        <v>4</v>
      </c>
      <c r="K1207" s="1" t="s">
        <v>0</v>
      </c>
      <c r="L1207" s="88"/>
      <c r="M1207" s="335" t="s">
        <v>0</v>
      </c>
      <c r="N1207" s="335" t="s">
        <v>0</v>
      </c>
      <c r="O1207" s="335" t="s">
        <v>0</v>
      </c>
      <c r="P1207" s="335" t="s">
        <v>0</v>
      </c>
      <c r="Q1207" s="335" t="s">
        <v>0</v>
      </c>
      <c r="R1207" s="90">
        <f>SUM(Tableau8[[#This Row],[Indicative
     /PPE]:[Autre]])</f>
        <v>0</v>
      </c>
      <c r="S1207" s="335" t="s">
        <v>0</v>
      </c>
      <c r="T1207" s="335" t="s">
        <v>0</v>
      </c>
      <c r="U1207" s="335" t="s">
        <v>0</v>
      </c>
      <c r="V1207" s="335" t="s">
        <v>0</v>
      </c>
      <c r="W1207" s="335" t="s">
        <v>0</v>
      </c>
      <c r="X1207" s="336">
        <f t="shared" si="87"/>
        <v>0</v>
      </c>
      <c r="Y1207" s="89">
        <f>[1]USb!H179</f>
        <v>0</v>
      </c>
      <c r="Z1207" s="89">
        <f>[1]USb!I179</f>
        <v>0</v>
      </c>
      <c r="AA1207" s="89">
        <f>[1]USb!J179</f>
        <v>0</v>
      </c>
      <c r="AB1207" s="91">
        <f>[1]USb!K179</f>
        <v>0</v>
      </c>
      <c r="AC1207" s="335" t="s">
        <v>0</v>
      </c>
      <c r="AD1207" s="335" t="s">
        <v>0</v>
      </c>
      <c r="AE1207" s="335" t="s">
        <v>0</v>
      </c>
      <c r="AF1207" s="7">
        <f t="shared" si="89"/>
        <v>0</v>
      </c>
      <c r="AG1207" s="92"/>
      <c r="AH1207" s="8">
        <f>[1]USb!M179</f>
        <v>0</v>
      </c>
      <c r="AI1207" s="8">
        <v>0</v>
      </c>
      <c r="AJ1207" s="8">
        <v>0</v>
      </c>
      <c r="AK1207" s="8">
        <f>SUM(Tableau8[[#This Row],[Terrain
(a)]:[Construction
(b)]])</f>
        <v>0</v>
      </c>
      <c r="AL1207" s="95"/>
      <c r="AM1207" s="337" t="str">
        <f>[1]USb!N179</f>
        <v>-</v>
      </c>
      <c r="AN1207" s="5" t="str">
        <f>[1]USb!Q179</f>
        <v>A vendre</v>
      </c>
      <c r="AO1207" s="9">
        <f>[1]USb!R179</f>
        <v>43378</v>
      </c>
      <c r="AP1207" s="338" t="s">
        <v>0</v>
      </c>
      <c r="AQ1207" s="340" t="str">
        <f>[1]USb!S179</f>
        <v>EJ prévisionnelle: aujourd'hui  + 15 mois !</v>
      </c>
      <c r="AR1207" s="100"/>
      <c r="AS1207" s="101"/>
      <c r="AT1207" s="102"/>
      <c r="AU1207" s="103"/>
      <c r="AV1207" s="104"/>
      <c r="AW1207" s="105"/>
      <c r="AX1207" s="106"/>
      <c r="AY1207" s="106"/>
      <c r="AZ1207" s="106"/>
      <c r="BA1207" s="106"/>
      <c r="BB1207" s="103"/>
      <c r="BC1207" s="106"/>
      <c r="BD1207" s="106"/>
      <c r="BE1207" s="106"/>
      <c r="BF1207" s="106"/>
      <c r="BG1207" s="106"/>
      <c r="BH1207" s="106"/>
      <c r="BI1207" s="106"/>
    </row>
    <row r="1208" spans="1:61" ht="13.5" hidden="1" thickBot="1" x14ac:dyDescent="0.25">
      <c r="A1208" s="82"/>
      <c r="B1208" s="83"/>
      <c r="C1208" s="3" t="str">
        <f t="shared" si="91"/>
        <v>Sur les Sentiers</v>
      </c>
      <c r="D1208" s="3" t="str">
        <f t="shared" si="91"/>
        <v>La Chaux-de-Fonds</v>
      </c>
      <c r="E1208" s="206" t="str">
        <f t="shared" si="91"/>
        <v>-</v>
      </c>
      <c r="F1208" s="206" t="str">
        <f>[1]USb!A180</f>
        <v>0210-140</v>
      </c>
      <c r="G1208" s="246"/>
      <c r="H1208" s="3" t="str">
        <f>[1]USb!C180</f>
        <v>Place de parc extérieure simple</v>
      </c>
      <c r="I1208" s="5" t="s">
        <v>73</v>
      </c>
      <c r="J1208" s="4">
        <f>[1]USb!E180</f>
        <v>5</v>
      </c>
      <c r="K1208" s="1" t="s">
        <v>0</v>
      </c>
      <c r="L1208" s="88"/>
      <c r="M1208" s="335" t="s">
        <v>0</v>
      </c>
      <c r="N1208" s="335" t="s">
        <v>0</v>
      </c>
      <c r="O1208" s="335" t="s">
        <v>0</v>
      </c>
      <c r="P1208" s="335" t="s">
        <v>0</v>
      </c>
      <c r="Q1208" s="335" t="s">
        <v>0</v>
      </c>
      <c r="R1208" s="90">
        <f>SUM(Tableau8[[#This Row],[Indicative
     /PPE]:[Autre]])</f>
        <v>0</v>
      </c>
      <c r="S1208" s="335" t="s">
        <v>0</v>
      </c>
      <c r="T1208" s="335" t="s">
        <v>0</v>
      </c>
      <c r="U1208" s="335" t="s">
        <v>0</v>
      </c>
      <c r="V1208" s="335" t="s">
        <v>0</v>
      </c>
      <c r="W1208" s="335" t="s">
        <v>0</v>
      </c>
      <c r="X1208" s="336">
        <f t="shared" si="87"/>
        <v>0</v>
      </c>
      <c r="Y1208" s="89">
        <f>[1]USb!H180</f>
        <v>0</v>
      </c>
      <c r="Z1208" s="89">
        <f>[1]USb!I180</f>
        <v>0</v>
      </c>
      <c r="AA1208" s="89">
        <f>[1]USb!J180</f>
        <v>0</v>
      </c>
      <c r="AB1208" s="91">
        <f>[1]USb!K180</f>
        <v>0</v>
      </c>
      <c r="AC1208" s="335" t="s">
        <v>0</v>
      </c>
      <c r="AD1208" s="335" t="s">
        <v>0</v>
      </c>
      <c r="AE1208" s="335" t="s">
        <v>0</v>
      </c>
      <c r="AF1208" s="7">
        <f t="shared" si="89"/>
        <v>0</v>
      </c>
      <c r="AG1208" s="92"/>
      <c r="AH1208" s="8">
        <f>[1]USb!M180</f>
        <v>0</v>
      </c>
      <c r="AI1208" s="8">
        <v>0</v>
      </c>
      <c r="AJ1208" s="8">
        <v>0</v>
      </c>
      <c r="AK1208" s="8">
        <f>SUM(Tableau8[[#This Row],[Terrain
(a)]:[Construction
(b)]])</f>
        <v>0</v>
      </c>
      <c r="AL1208" s="95"/>
      <c r="AM1208" s="337" t="str">
        <f>[1]USb!N180</f>
        <v>-</v>
      </c>
      <c r="AN1208" s="5" t="str">
        <f>[1]USb!Q180</f>
        <v>A vendre</v>
      </c>
      <c r="AO1208" s="9">
        <f>[1]USb!R180</f>
        <v>43378</v>
      </c>
      <c r="AP1208" s="338" t="s">
        <v>0</v>
      </c>
      <c r="AQ1208" s="340" t="str">
        <f>[1]USb!S180</f>
        <v>EJ prévisionnelle: aujourd'hui  + 15 mois !</v>
      </c>
      <c r="AR1208" s="100"/>
      <c r="AS1208" s="101"/>
      <c r="AT1208" s="102"/>
      <c r="AU1208" s="103"/>
      <c r="AV1208" s="104"/>
      <c r="AW1208" s="105"/>
      <c r="AX1208" s="106"/>
      <c r="AY1208" s="106"/>
      <c r="AZ1208" s="106"/>
      <c r="BA1208" s="106"/>
      <c r="BB1208" s="103"/>
      <c r="BC1208" s="106"/>
      <c r="BD1208" s="106"/>
      <c r="BE1208" s="106"/>
      <c r="BF1208" s="106"/>
      <c r="BG1208" s="106"/>
      <c r="BH1208" s="106"/>
      <c r="BI1208" s="106"/>
    </row>
    <row r="1209" spans="1:61" ht="13.5" hidden="1" thickBot="1" x14ac:dyDescent="0.25">
      <c r="A1209" s="82"/>
      <c r="B1209" s="83"/>
      <c r="C1209" s="3" t="str">
        <f t="shared" si="91"/>
        <v>Sur les Sentiers</v>
      </c>
      <c r="D1209" s="3" t="str">
        <f t="shared" si="91"/>
        <v>La Chaux-de-Fonds</v>
      </c>
      <c r="E1209" s="206" t="str">
        <f t="shared" si="91"/>
        <v>-</v>
      </c>
      <c r="F1209" s="206" t="str">
        <f>[1]USb!A181</f>
        <v>0210-141</v>
      </c>
      <c r="G1209" s="246"/>
      <c r="H1209" s="3" t="str">
        <f>[1]USb!C181</f>
        <v>Place de parc extérieure simple</v>
      </c>
      <c r="I1209" s="5" t="s">
        <v>73</v>
      </c>
      <c r="J1209" s="4">
        <f>[1]USb!E181</f>
        <v>6</v>
      </c>
      <c r="K1209" s="1" t="s">
        <v>0</v>
      </c>
      <c r="L1209" s="88"/>
      <c r="M1209" s="335" t="s">
        <v>0</v>
      </c>
      <c r="N1209" s="335" t="s">
        <v>0</v>
      </c>
      <c r="O1209" s="335" t="s">
        <v>0</v>
      </c>
      <c r="P1209" s="335" t="s">
        <v>0</v>
      </c>
      <c r="Q1209" s="335" t="s">
        <v>0</v>
      </c>
      <c r="R1209" s="90">
        <f>SUM(Tableau8[[#This Row],[Indicative
     /PPE]:[Autre]])</f>
        <v>0</v>
      </c>
      <c r="S1209" s="335" t="s">
        <v>0</v>
      </c>
      <c r="T1209" s="335" t="s">
        <v>0</v>
      </c>
      <c r="U1209" s="335" t="s">
        <v>0</v>
      </c>
      <c r="V1209" s="335" t="s">
        <v>0</v>
      </c>
      <c r="W1209" s="335" t="s">
        <v>0</v>
      </c>
      <c r="X1209" s="336">
        <f t="shared" si="87"/>
        <v>0</v>
      </c>
      <c r="Y1209" s="89">
        <f>[1]USb!H181</f>
        <v>0</v>
      </c>
      <c r="Z1209" s="89">
        <f>[1]USb!I181</f>
        <v>0</v>
      </c>
      <c r="AA1209" s="89">
        <f>[1]USb!J181</f>
        <v>0</v>
      </c>
      <c r="AB1209" s="91">
        <f>[1]USb!K181</f>
        <v>0</v>
      </c>
      <c r="AC1209" s="335" t="s">
        <v>0</v>
      </c>
      <c r="AD1209" s="335" t="s">
        <v>0</v>
      </c>
      <c r="AE1209" s="335" t="s">
        <v>0</v>
      </c>
      <c r="AF1209" s="7">
        <f t="shared" si="89"/>
        <v>0</v>
      </c>
      <c r="AG1209" s="92"/>
      <c r="AH1209" s="8">
        <f>[1]USb!M181</f>
        <v>0</v>
      </c>
      <c r="AI1209" s="8">
        <v>0</v>
      </c>
      <c r="AJ1209" s="8">
        <v>0</v>
      </c>
      <c r="AK1209" s="8">
        <f>SUM(Tableau8[[#This Row],[Terrain
(a)]:[Construction
(b)]])</f>
        <v>0</v>
      </c>
      <c r="AL1209" s="95"/>
      <c r="AM1209" s="337" t="str">
        <f>[1]USb!N181</f>
        <v>-</v>
      </c>
      <c r="AN1209" s="5" t="str">
        <f>[1]USb!Q181</f>
        <v>A vendre</v>
      </c>
      <c r="AO1209" s="9">
        <f>[1]USb!R181</f>
        <v>43378</v>
      </c>
      <c r="AP1209" s="338" t="s">
        <v>0</v>
      </c>
      <c r="AQ1209" s="340" t="str">
        <f>[1]USb!S181</f>
        <v>EJ prévisionnelle: aujourd'hui  + 15 mois !</v>
      </c>
      <c r="AR1209" s="100"/>
      <c r="AS1209" s="101"/>
      <c r="AT1209" s="102"/>
      <c r="AU1209" s="103"/>
      <c r="AV1209" s="104"/>
      <c r="AW1209" s="105"/>
      <c r="AX1209" s="106"/>
      <c r="AY1209" s="106"/>
      <c r="AZ1209" s="106"/>
      <c r="BA1209" s="106"/>
      <c r="BB1209" s="103"/>
      <c r="BC1209" s="106"/>
      <c r="BD1209" s="106"/>
      <c r="BE1209" s="106"/>
      <c r="BF1209" s="106"/>
      <c r="BG1209" s="106"/>
      <c r="BH1209" s="106"/>
      <c r="BI1209" s="106"/>
    </row>
    <row r="1210" spans="1:61" ht="13.5" hidden="1" thickBot="1" x14ac:dyDescent="0.25">
      <c r="A1210" s="82"/>
      <c r="B1210" s="83"/>
      <c r="C1210" s="3" t="str">
        <f t="shared" si="91"/>
        <v>Sur les Sentiers</v>
      </c>
      <c r="D1210" s="3" t="str">
        <f t="shared" si="91"/>
        <v>La Chaux-de-Fonds</v>
      </c>
      <c r="E1210" s="206" t="str">
        <f t="shared" si="91"/>
        <v>-</v>
      </c>
      <c r="F1210" s="206" t="str">
        <f>[1]USb!A182</f>
        <v>0210-142</v>
      </c>
      <c r="G1210" s="246"/>
      <c r="H1210" s="3" t="str">
        <f>[1]USb!C182</f>
        <v>Place de parc extérieure simple</v>
      </c>
      <c r="I1210" s="5" t="s">
        <v>73</v>
      </c>
      <c r="J1210" s="4">
        <f>[1]USb!E182</f>
        <v>7</v>
      </c>
      <c r="K1210" s="1" t="s">
        <v>0</v>
      </c>
      <c r="L1210" s="88"/>
      <c r="M1210" s="335" t="s">
        <v>0</v>
      </c>
      <c r="N1210" s="335" t="s">
        <v>0</v>
      </c>
      <c r="O1210" s="335" t="s">
        <v>0</v>
      </c>
      <c r="P1210" s="335" t="s">
        <v>0</v>
      </c>
      <c r="Q1210" s="335" t="s">
        <v>0</v>
      </c>
      <c r="R1210" s="90">
        <f>SUM(Tableau8[[#This Row],[Indicative
     /PPE]:[Autre]])</f>
        <v>0</v>
      </c>
      <c r="S1210" s="335" t="s">
        <v>0</v>
      </c>
      <c r="T1210" s="335" t="s">
        <v>0</v>
      </c>
      <c r="U1210" s="335" t="s">
        <v>0</v>
      </c>
      <c r="V1210" s="335" t="s">
        <v>0</v>
      </c>
      <c r="W1210" s="335" t="s">
        <v>0</v>
      </c>
      <c r="X1210" s="336">
        <f t="shared" si="87"/>
        <v>0</v>
      </c>
      <c r="Y1210" s="89">
        <f>[1]USb!H182</f>
        <v>0</v>
      </c>
      <c r="Z1210" s="89">
        <f>[1]USb!I182</f>
        <v>0</v>
      </c>
      <c r="AA1210" s="89">
        <f>[1]USb!J182</f>
        <v>0</v>
      </c>
      <c r="AB1210" s="91">
        <f>[1]USb!K182</f>
        <v>0</v>
      </c>
      <c r="AC1210" s="335" t="s">
        <v>0</v>
      </c>
      <c r="AD1210" s="335" t="s">
        <v>0</v>
      </c>
      <c r="AE1210" s="335" t="s">
        <v>0</v>
      </c>
      <c r="AF1210" s="7">
        <f t="shared" si="89"/>
        <v>0</v>
      </c>
      <c r="AG1210" s="92"/>
      <c r="AH1210" s="8">
        <f>[1]USb!M182</f>
        <v>0</v>
      </c>
      <c r="AI1210" s="8">
        <v>0</v>
      </c>
      <c r="AJ1210" s="8">
        <v>0</v>
      </c>
      <c r="AK1210" s="8">
        <f>SUM(Tableau8[[#This Row],[Terrain
(a)]:[Construction
(b)]])</f>
        <v>0</v>
      </c>
      <c r="AL1210" s="95"/>
      <c r="AM1210" s="337" t="str">
        <f>[1]USb!N182</f>
        <v>-</v>
      </c>
      <c r="AN1210" s="5" t="str">
        <f>[1]USb!Q182</f>
        <v>A vendre</v>
      </c>
      <c r="AO1210" s="9">
        <f>[1]USb!R182</f>
        <v>43378</v>
      </c>
      <c r="AP1210" s="338" t="s">
        <v>0</v>
      </c>
      <c r="AQ1210" s="340" t="str">
        <f>[1]USb!S182</f>
        <v>EJ prévisionnelle: aujourd'hui  + 15 mois !</v>
      </c>
      <c r="AR1210" s="100"/>
      <c r="AS1210" s="101"/>
      <c r="AT1210" s="102"/>
      <c r="AU1210" s="103"/>
      <c r="AV1210" s="104"/>
      <c r="AW1210" s="105"/>
      <c r="AX1210" s="106"/>
      <c r="AY1210" s="106"/>
      <c r="AZ1210" s="106"/>
      <c r="BA1210" s="106"/>
      <c r="BB1210" s="103"/>
      <c r="BC1210" s="106"/>
      <c r="BD1210" s="106"/>
      <c r="BE1210" s="106"/>
      <c r="BF1210" s="106"/>
      <c r="BG1210" s="106"/>
      <c r="BH1210" s="106"/>
      <c r="BI1210" s="106"/>
    </row>
    <row r="1211" spans="1:61" ht="13.5" hidden="1" thickBot="1" x14ac:dyDescent="0.25">
      <c r="A1211" s="82"/>
      <c r="B1211" s="83"/>
      <c r="C1211" s="3" t="str">
        <f t="shared" si="91"/>
        <v>Sur les Sentiers</v>
      </c>
      <c r="D1211" s="3" t="str">
        <f t="shared" si="91"/>
        <v>La Chaux-de-Fonds</v>
      </c>
      <c r="E1211" s="206" t="str">
        <f t="shared" si="91"/>
        <v>-</v>
      </c>
      <c r="F1211" s="206" t="str">
        <f>[1]USb!A183</f>
        <v>0210-143</v>
      </c>
      <c r="G1211" s="246"/>
      <c r="H1211" s="3" t="str">
        <f>[1]USb!C183</f>
        <v>Place de parc extérieure simple</v>
      </c>
      <c r="I1211" s="5" t="s">
        <v>73</v>
      </c>
      <c r="J1211" s="4">
        <f>[1]USb!E183</f>
        <v>8</v>
      </c>
      <c r="K1211" s="1" t="s">
        <v>0</v>
      </c>
      <c r="L1211" s="88"/>
      <c r="M1211" s="335" t="s">
        <v>0</v>
      </c>
      <c r="N1211" s="335" t="s">
        <v>0</v>
      </c>
      <c r="O1211" s="335" t="s">
        <v>0</v>
      </c>
      <c r="P1211" s="335" t="s">
        <v>0</v>
      </c>
      <c r="Q1211" s="335" t="s">
        <v>0</v>
      </c>
      <c r="R1211" s="90">
        <f>SUM(Tableau8[[#This Row],[Indicative
     /PPE]:[Autre]])</f>
        <v>0</v>
      </c>
      <c r="S1211" s="335" t="s">
        <v>0</v>
      </c>
      <c r="T1211" s="335" t="s">
        <v>0</v>
      </c>
      <c r="U1211" s="335" t="s">
        <v>0</v>
      </c>
      <c r="V1211" s="335" t="s">
        <v>0</v>
      </c>
      <c r="W1211" s="335" t="s">
        <v>0</v>
      </c>
      <c r="X1211" s="336">
        <f t="shared" si="87"/>
        <v>0</v>
      </c>
      <c r="Y1211" s="89">
        <f>[1]USb!H183</f>
        <v>0</v>
      </c>
      <c r="Z1211" s="89">
        <f>[1]USb!I183</f>
        <v>0</v>
      </c>
      <c r="AA1211" s="89">
        <f>[1]USb!J183</f>
        <v>0</v>
      </c>
      <c r="AB1211" s="91">
        <f>[1]USb!K183</f>
        <v>0</v>
      </c>
      <c r="AC1211" s="335" t="s">
        <v>0</v>
      </c>
      <c r="AD1211" s="335" t="s">
        <v>0</v>
      </c>
      <c r="AE1211" s="335" t="s">
        <v>0</v>
      </c>
      <c r="AF1211" s="7">
        <f t="shared" si="89"/>
        <v>0</v>
      </c>
      <c r="AG1211" s="92"/>
      <c r="AH1211" s="8">
        <f>[1]USb!M183</f>
        <v>0</v>
      </c>
      <c r="AI1211" s="8">
        <v>0</v>
      </c>
      <c r="AJ1211" s="8">
        <v>0</v>
      </c>
      <c r="AK1211" s="8">
        <f>SUM(Tableau8[[#This Row],[Terrain
(a)]:[Construction
(b)]])</f>
        <v>0</v>
      </c>
      <c r="AL1211" s="95"/>
      <c r="AM1211" s="337" t="str">
        <f>[1]USb!N183</f>
        <v>-</v>
      </c>
      <c r="AN1211" s="5" t="str">
        <f>[1]USb!Q183</f>
        <v>A vendre</v>
      </c>
      <c r="AO1211" s="9">
        <f>[1]USb!R183</f>
        <v>43378</v>
      </c>
      <c r="AP1211" s="338" t="s">
        <v>0</v>
      </c>
      <c r="AQ1211" s="340" t="str">
        <f>[1]USb!S183</f>
        <v>EJ prévisionnelle: aujourd'hui  + 15 mois !</v>
      </c>
      <c r="AR1211" s="100"/>
      <c r="AS1211" s="101"/>
      <c r="AT1211" s="102"/>
      <c r="AU1211" s="103"/>
      <c r="AV1211" s="104"/>
      <c r="AW1211" s="105"/>
      <c r="AX1211" s="106"/>
      <c r="AY1211" s="106"/>
      <c r="AZ1211" s="106"/>
      <c r="BA1211" s="106"/>
      <c r="BB1211" s="103"/>
      <c r="BC1211" s="106"/>
      <c r="BD1211" s="106"/>
      <c r="BE1211" s="106"/>
      <c r="BF1211" s="106"/>
      <c r="BG1211" s="106"/>
      <c r="BH1211" s="106"/>
      <c r="BI1211" s="106"/>
    </row>
    <row r="1212" spans="1:61" ht="13.5" hidden="1" thickBot="1" x14ac:dyDescent="0.25">
      <c r="A1212" s="82"/>
      <c r="B1212" s="83"/>
      <c r="C1212" s="3" t="str">
        <f t="shared" si="91"/>
        <v>Sur les Sentiers</v>
      </c>
      <c r="D1212" s="3" t="str">
        <f t="shared" si="91"/>
        <v>La Chaux-de-Fonds</v>
      </c>
      <c r="E1212" s="206" t="str">
        <f t="shared" si="91"/>
        <v>-</v>
      </c>
      <c r="F1212" s="206" t="str">
        <f>[1]USb!A184</f>
        <v>0210-144</v>
      </c>
      <c r="G1212" s="246"/>
      <c r="H1212" s="3" t="str">
        <f>[1]USb!C184</f>
        <v>Place de parc extérieure simple</v>
      </c>
      <c r="I1212" s="5" t="s">
        <v>73</v>
      </c>
      <c r="J1212" s="4">
        <f>[1]USb!E184</f>
        <v>9</v>
      </c>
      <c r="K1212" s="1" t="s">
        <v>0</v>
      </c>
      <c r="L1212" s="88"/>
      <c r="M1212" s="335" t="s">
        <v>0</v>
      </c>
      <c r="N1212" s="335" t="s">
        <v>0</v>
      </c>
      <c r="O1212" s="335" t="s">
        <v>0</v>
      </c>
      <c r="P1212" s="335" t="s">
        <v>0</v>
      </c>
      <c r="Q1212" s="335" t="s">
        <v>0</v>
      </c>
      <c r="R1212" s="90">
        <f>SUM(Tableau8[[#This Row],[Indicative
     /PPE]:[Autre]])</f>
        <v>0</v>
      </c>
      <c r="S1212" s="335" t="s">
        <v>0</v>
      </c>
      <c r="T1212" s="335" t="s">
        <v>0</v>
      </c>
      <c r="U1212" s="335" t="s">
        <v>0</v>
      </c>
      <c r="V1212" s="335" t="s">
        <v>0</v>
      </c>
      <c r="W1212" s="335" t="s">
        <v>0</v>
      </c>
      <c r="X1212" s="336">
        <f t="shared" si="87"/>
        <v>0</v>
      </c>
      <c r="Y1212" s="89">
        <f>[1]USb!H184</f>
        <v>0</v>
      </c>
      <c r="Z1212" s="89">
        <f>[1]USb!I184</f>
        <v>0</v>
      </c>
      <c r="AA1212" s="89">
        <f>[1]USb!J184</f>
        <v>0</v>
      </c>
      <c r="AB1212" s="91">
        <f>[1]USb!K184</f>
        <v>0</v>
      </c>
      <c r="AC1212" s="335" t="s">
        <v>0</v>
      </c>
      <c r="AD1212" s="335" t="s">
        <v>0</v>
      </c>
      <c r="AE1212" s="335" t="s">
        <v>0</v>
      </c>
      <c r="AF1212" s="7">
        <f t="shared" si="89"/>
        <v>0</v>
      </c>
      <c r="AG1212" s="92"/>
      <c r="AH1212" s="8">
        <f>[1]USb!M184</f>
        <v>0</v>
      </c>
      <c r="AI1212" s="8">
        <v>0</v>
      </c>
      <c r="AJ1212" s="8">
        <v>0</v>
      </c>
      <c r="AK1212" s="8">
        <f>SUM(Tableau8[[#This Row],[Terrain
(a)]:[Construction
(b)]])</f>
        <v>0</v>
      </c>
      <c r="AL1212" s="95"/>
      <c r="AM1212" s="337" t="str">
        <f>[1]USb!N184</f>
        <v>-</v>
      </c>
      <c r="AN1212" s="5" t="str">
        <f>[1]USb!Q184</f>
        <v>A vendre</v>
      </c>
      <c r="AO1212" s="9">
        <f>[1]USb!R184</f>
        <v>43378</v>
      </c>
      <c r="AP1212" s="338" t="s">
        <v>0</v>
      </c>
      <c r="AQ1212" s="340" t="str">
        <f>[1]USb!S184</f>
        <v>EJ prévisionnelle: aujourd'hui  + 15 mois !</v>
      </c>
      <c r="AR1212" s="100"/>
      <c r="AS1212" s="101"/>
      <c r="AT1212" s="102"/>
      <c r="AU1212" s="103"/>
      <c r="AV1212" s="104"/>
      <c r="AW1212" s="105"/>
      <c r="AX1212" s="106"/>
      <c r="AY1212" s="106"/>
      <c r="AZ1212" s="106"/>
      <c r="BA1212" s="106"/>
      <c r="BB1212" s="103"/>
      <c r="BC1212" s="106"/>
      <c r="BD1212" s="106"/>
      <c r="BE1212" s="106"/>
      <c r="BF1212" s="106"/>
      <c r="BG1212" s="106"/>
      <c r="BH1212" s="106"/>
      <c r="BI1212" s="106"/>
    </row>
    <row r="1213" spans="1:61" ht="13.5" hidden="1" thickBot="1" x14ac:dyDescent="0.25">
      <c r="A1213" s="82"/>
      <c r="B1213" s="83"/>
      <c r="C1213" s="3" t="str">
        <f t="shared" si="91"/>
        <v>Sur les Sentiers</v>
      </c>
      <c r="D1213" s="3" t="str">
        <f t="shared" si="91"/>
        <v>La Chaux-de-Fonds</v>
      </c>
      <c r="E1213" s="206" t="str">
        <f t="shared" si="91"/>
        <v>-</v>
      </c>
      <c r="F1213" s="206" t="str">
        <f>[1]USb!A185</f>
        <v>0210-145</v>
      </c>
      <c r="G1213" s="246"/>
      <c r="H1213" s="3" t="str">
        <f>[1]USb!C185</f>
        <v>Place de parc extérieure simple</v>
      </c>
      <c r="I1213" s="5" t="s">
        <v>73</v>
      </c>
      <c r="J1213" s="4">
        <f>[1]USb!E185</f>
        <v>10</v>
      </c>
      <c r="K1213" s="1" t="s">
        <v>0</v>
      </c>
      <c r="L1213" s="88"/>
      <c r="M1213" s="335" t="s">
        <v>0</v>
      </c>
      <c r="N1213" s="335" t="s">
        <v>0</v>
      </c>
      <c r="O1213" s="335" t="s">
        <v>0</v>
      </c>
      <c r="P1213" s="335" t="s">
        <v>0</v>
      </c>
      <c r="Q1213" s="335" t="s">
        <v>0</v>
      </c>
      <c r="R1213" s="90">
        <f>SUM(Tableau8[[#This Row],[Indicative
     /PPE]:[Autre]])</f>
        <v>0</v>
      </c>
      <c r="S1213" s="335" t="s">
        <v>0</v>
      </c>
      <c r="T1213" s="335" t="s">
        <v>0</v>
      </c>
      <c r="U1213" s="335" t="s">
        <v>0</v>
      </c>
      <c r="V1213" s="335" t="s">
        <v>0</v>
      </c>
      <c r="W1213" s="335" t="s">
        <v>0</v>
      </c>
      <c r="X1213" s="336">
        <f t="shared" si="87"/>
        <v>0</v>
      </c>
      <c r="Y1213" s="89">
        <f>[1]USb!H185</f>
        <v>0</v>
      </c>
      <c r="Z1213" s="89">
        <f>[1]USb!I185</f>
        <v>0</v>
      </c>
      <c r="AA1213" s="89">
        <f>[1]USb!J185</f>
        <v>0</v>
      </c>
      <c r="AB1213" s="91">
        <f>[1]USb!K185</f>
        <v>0</v>
      </c>
      <c r="AC1213" s="335" t="s">
        <v>0</v>
      </c>
      <c r="AD1213" s="335" t="s">
        <v>0</v>
      </c>
      <c r="AE1213" s="335" t="s">
        <v>0</v>
      </c>
      <c r="AF1213" s="7">
        <f t="shared" si="89"/>
        <v>0</v>
      </c>
      <c r="AG1213" s="92"/>
      <c r="AH1213" s="8">
        <f>[1]USb!M185</f>
        <v>0</v>
      </c>
      <c r="AI1213" s="8">
        <v>0</v>
      </c>
      <c r="AJ1213" s="8">
        <v>0</v>
      </c>
      <c r="AK1213" s="8">
        <f>SUM(Tableau8[[#This Row],[Terrain
(a)]:[Construction
(b)]])</f>
        <v>0</v>
      </c>
      <c r="AL1213" s="95"/>
      <c r="AM1213" s="337" t="str">
        <f>[1]USb!N185</f>
        <v>-</v>
      </c>
      <c r="AN1213" s="5" t="str">
        <f>[1]USb!Q185</f>
        <v>A vendre</v>
      </c>
      <c r="AO1213" s="9">
        <f>[1]USb!R185</f>
        <v>43378</v>
      </c>
      <c r="AP1213" s="338" t="s">
        <v>0</v>
      </c>
      <c r="AQ1213" s="340" t="str">
        <f>[1]USb!S185</f>
        <v>EJ prévisionnelle: aujourd'hui  + 15 mois !</v>
      </c>
      <c r="AR1213" s="100"/>
      <c r="AS1213" s="101"/>
      <c r="AT1213" s="102"/>
      <c r="AU1213" s="103"/>
      <c r="AV1213" s="104"/>
      <c r="AW1213" s="105"/>
      <c r="AX1213" s="106"/>
      <c r="AY1213" s="106"/>
      <c r="AZ1213" s="106"/>
      <c r="BA1213" s="106"/>
      <c r="BB1213" s="103"/>
      <c r="BC1213" s="106"/>
      <c r="BD1213" s="106"/>
      <c r="BE1213" s="106"/>
      <c r="BF1213" s="106"/>
      <c r="BG1213" s="106"/>
      <c r="BH1213" s="106"/>
      <c r="BI1213" s="106"/>
    </row>
    <row r="1214" spans="1:61" ht="13.5" hidden="1" thickBot="1" x14ac:dyDescent="0.25">
      <c r="A1214" s="82"/>
      <c r="B1214" s="83"/>
      <c r="C1214" s="3" t="str">
        <f t="shared" si="91"/>
        <v>Sur les Sentiers</v>
      </c>
      <c r="D1214" s="3" t="str">
        <f t="shared" si="91"/>
        <v>La Chaux-de-Fonds</v>
      </c>
      <c r="E1214" s="206" t="str">
        <f t="shared" si="91"/>
        <v>-</v>
      </c>
      <c r="F1214" s="206" t="str">
        <f>[1]USb!A186</f>
        <v>0210-146</v>
      </c>
      <c r="G1214" s="246"/>
      <c r="H1214" s="3" t="str">
        <f>[1]USb!C186</f>
        <v>Place de parc extérieure simple</v>
      </c>
      <c r="I1214" s="5" t="s">
        <v>73</v>
      </c>
      <c r="J1214" s="4">
        <f>[1]USb!E186</f>
        <v>11</v>
      </c>
      <c r="K1214" s="1" t="s">
        <v>0</v>
      </c>
      <c r="L1214" s="88"/>
      <c r="M1214" s="335" t="s">
        <v>0</v>
      </c>
      <c r="N1214" s="335" t="s">
        <v>0</v>
      </c>
      <c r="O1214" s="335" t="s">
        <v>0</v>
      </c>
      <c r="P1214" s="335" t="s">
        <v>0</v>
      </c>
      <c r="Q1214" s="335" t="s">
        <v>0</v>
      </c>
      <c r="R1214" s="90">
        <f>SUM(Tableau8[[#This Row],[Indicative
     /PPE]:[Autre]])</f>
        <v>0</v>
      </c>
      <c r="S1214" s="335" t="s">
        <v>0</v>
      </c>
      <c r="T1214" s="335" t="s">
        <v>0</v>
      </c>
      <c r="U1214" s="335" t="s">
        <v>0</v>
      </c>
      <c r="V1214" s="335" t="s">
        <v>0</v>
      </c>
      <c r="W1214" s="335" t="s">
        <v>0</v>
      </c>
      <c r="X1214" s="336">
        <f t="shared" si="87"/>
        <v>0</v>
      </c>
      <c r="Y1214" s="89">
        <f>[1]USb!H186</f>
        <v>0</v>
      </c>
      <c r="Z1214" s="89">
        <f>[1]USb!I186</f>
        <v>0</v>
      </c>
      <c r="AA1214" s="89">
        <f>[1]USb!J186</f>
        <v>0</v>
      </c>
      <c r="AB1214" s="91">
        <f>[1]USb!K186</f>
        <v>0</v>
      </c>
      <c r="AC1214" s="335" t="s">
        <v>0</v>
      </c>
      <c r="AD1214" s="335" t="s">
        <v>0</v>
      </c>
      <c r="AE1214" s="335" t="s">
        <v>0</v>
      </c>
      <c r="AF1214" s="7">
        <f t="shared" si="89"/>
        <v>0</v>
      </c>
      <c r="AG1214" s="92"/>
      <c r="AH1214" s="8">
        <f>[1]USb!M186</f>
        <v>0</v>
      </c>
      <c r="AI1214" s="8">
        <v>0</v>
      </c>
      <c r="AJ1214" s="8">
        <v>0</v>
      </c>
      <c r="AK1214" s="8">
        <f>SUM(Tableau8[[#This Row],[Terrain
(a)]:[Construction
(b)]])</f>
        <v>0</v>
      </c>
      <c r="AL1214" s="95"/>
      <c r="AM1214" s="337" t="str">
        <f>[1]USb!N186</f>
        <v>-</v>
      </c>
      <c r="AN1214" s="5" t="str">
        <f>[1]USb!Q186</f>
        <v>A vendre</v>
      </c>
      <c r="AO1214" s="9">
        <f>[1]USb!R186</f>
        <v>43378</v>
      </c>
      <c r="AP1214" s="338" t="s">
        <v>0</v>
      </c>
      <c r="AQ1214" s="340" t="str">
        <f>[1]USb!S186</f>
        <v>EJ prévisionnelle: aujourd'hui  + 15 mois !</v>
      </c>
      <c r="AR1214" s="100"/>
      <c r="AS1214" s="101"/>
      <c r="AT1214" s="102"/>
      <c r="AU1214" s="103"/>
      <c r="AV1214" s="104"/>
      <c r="AW1214" s="105"/>
      <c r="AX1214" s="106"/>
      <c r="AY1214" s="106"/>
      <c r="AZ1214" s="106"/>
      <c r="BA1214" s="106"/>
      <c r="BB1214" s="103"/>
      <c r="BC1214" s="106"/>
      <c r="BD1214" s="106"/>
      <c r="BE1214" s="106"/>
      <c r="BF1214" s="106"/>
      <c r="BG1214" s="106"/>
      <c r="BH1214" s="106"/>
      <c r="BI1214" s="106"/>
    </row>
    <row r="1215" spans="1:61" ht="13.5" hidden="1" thickBot="1" x14ac:dyDescent="0.25">
      <c r="A1215" s="82"/>
      <c r="B1215" s="83"/>
      <c r="C1215" s="3" t="str">
        <f t="shared" ref="C1215:E1223" si="92">C1214</f>
        <v>Sur les Sentiers</v>
      </c>
      <c r="D1215" s="3" t="str">
        <f t="shared" si="92"/>
        <v>La Chaux-de-Fonds</v>
      </c>
      <c r="E1215" s="206" t="str">
        <f t="shared" si="92"/>
        <v>-</v>
      </c>
      <c r="F1215" s="206" t="str">
        <f>[1]USb!A187</f>
        <v>0210-147</v>
      </c>
      <c r="G1215" s="246"/>
      <c r="H1215" s="3" t="str">
        <f>[1]USb!C187</f>
        <v>Place de parc extérieure simple</v>
      </c>
      <c r="I1215" s="5" t="s">
        <v>73</v>
      </c>
      <c r="J1215" s="4">
        <f>[1]USb!E187</f>
        <v>12</v>
      </c>
      <c r="K1215" s="1" t="s">
        <v>0</v>
      </c>
      <c r="L1215" s="88"/>
      <c r="M1215" s="335" t="s">
        <v>0</v>
      </c>
      <c r="N1215" s="335" t="s">
        <v>0</v>
      </c>
      <c r="O1215" s="335" t="s">
        <v>0</v>
      </c>
      <c r="P1215" s="335" t="s">
        <v>0</v>
      </c>
      <c r="Q1215" s="335" t="s">
        <v>0</v>
      </c>
      <c r="R1215" s="90">
        <f>SUM(Tableau8[[#This Row],[Indicative
     /PPE]:[Autre]])</f>
        <v>0</v>
      </c>
      <c r="S1215" s="335" t="s">
        <v>0</v>
      </c>
      <c r="T1215" s="335" t="s">
        <v>0</v>
      </c>
      <c r="U1215" s="335" t="s">
        <v>0</v>
      </c>
      <c r="V1215" s="335" t="s">
        <v>0</v>
      </c>
      <c r="W1215" s="335" t="s">
        <v>0</v>
      </c>
      <c r="X1215" s="336">
        <f t="shared" si="87"/>
        <v>0</v>
      </c>
      <c r="Y1215" s="89">
        <f>[1]USb!H187</f>
        <v>0</v>
      </c>
      <c r="Z1215" s="89">
        <f>[1]USb!I187</f>
        <v>0</v>
      </c>
      <c r="AA1215" s="89">
        <f>[1]USb!J187</f>
        <v>0</v>
      </c>
      <c r="AB1215" s="91">
        <f>[1]USb!K187</f>
        <v>0</v>
      </c>
      <c r="AC1215" s="335" t="s">
        <v>0</v>
      </c>
      <c r="AD1215" s="335" t="s">
        <v>0</v>
      </c>
      <c r="AE1215" s="335" t="s">
        <v>0</v>
      </c>
      <c r="AF1215" s="7">
        <f t="shared" si="89"/>
        <v>0</v>
      </c>
      <c r="AG1215" s="92"/>
      <c r="AH1215" s="8">
        <f>[1]USb!M187</f>
        <v>0</v>
      </c>
      <c r="AI1215" s="8">
        <v>0</v>
      </c>
      <c r="AJ1215" s="8">
        <v>0</v>
      </c>
      <c r="AK1215" s="8">
        <f>SUM(Tableau8[[#This Row],[Terrain
(a)]:[Construction
(b)]])</f>
        <v>0</v>
      </c>
      <c r="AL1215" s="95"/>
      <c r="AM1215" s="337" t="str">
        <f>[1]USb!N187</f>
        <v>-</v>
      </c>
      <c r="AN1215" s="5" t="str">
        <f>[1]USb!Q187</f>
        <v>A vendre</v>
      </c>
      <c r="AO1215" s="9">
        <f>[1]USb!R187</f>
        <v>43378</v>
      </c>
      <c r="AP1215" s="338" t="s">
        <v>0</v>
      </c>
      <c r="AQ1215" s="340" t="str">
        <f>[1]USb!S187</f>
        <v>EJ prévisionnelle: aujourd'hui  + 15 mois !</v>
      </c>
      <c r="AR1215" s="100"/>
      <c r="AS1215" s="101"/>
      <c r="AT1215" s="102"/>
      <c r="AU1215" s="103"/>
      <c r="AV1215" s="104"/>
      <c r="AW1215" s="105"/>
      <c r="AX1215" s="106"/>
      <c r="AY1215" s="106"/>
      <c r="AZ1215" s="106"/>
      <c r="BA1215" s="106"/>
      <c r="BB1215" s="103"/>
      <c r="BC1215" s="106"/>
      <c r="BD1215" s="106"/>
      <c r="BE1215" s="106"/>
      <c r="BF1215" s="106"/>
      <c r="BG1215" s="106"/>
      <c r="BH1215" s="106"/>
      <c r="BI1215" s="106"/>
    </row>
    <row r="1216" spans="1:61" ht="13.5" hidden="1" thickBot="1" x14ac:dyDescent="0.25">
      <c r="A1216" s="82"/>
      <c r="B1216" s="83"/>
      <c r="C1216" s="3" t="str">
        <f t="shared" si="92"/>
        <v>Sur les Sentiers</v>
      </c>
      <c r="D1216" s="3" t="str">
        <f t="shared" si="92"/>
        <v>La Chaux-de-Fonds</v>
      </c>
      <c r="E1216" s="206" t="str">
        <f t="shared" si="92"/>
        <v>-</v>
      </c>
      <c r="F1216" s="206" t="str">
        <f>[1]USb!A188</f>
        <v>0210-148</v>
      </c>
      <c r="G1216" s="246"/>
      <c r="H1216" s="3" t="str">
        <f>[1]USb!C188</f>
        <v>Place de parc extérieure simple</v>
      </c>
      <c r="I1216" s="5" t="s">
        <v>73</v>
      </c>
      <c r="J1216" s="4">
        <f>[1]USb!E188</f>
        <v>13</v>
      </c>
      <c r="K1216" s="1" t="s">
        <v>0</v>
      </c>
      <c r="L1216" s="88"/>
      <c r="M1216" s="335" t="s">
        <v>0</v>
      </c>
      <c r="N1216" s="335" t="s">
        <v>0</v>
      </c>
      <c r="O1216" s="335" t="s">
        <v>0</v>
      </c>
      <c r="P1216" s="335" t="s">
        <v>0</v>
      </c>
      <c r="Q1216" s="335" t="s">
        <v>0</v>
      </c>
      <c r="R1216" s="90">
        <f>SUM(Tableau8[[#This Row],[Indicative
     /PPE]:[Autre]])</f>
        <v>0</v>
      </c>
      <c r="S1216" s="335" t="s">
        <v>0</v>
      </c>
      <c r="T1216" s="335" t="s">
        <v>0</v>
      </c>
      <c r="U1216" s="335" t="s">
        <v>0</v>
      </c>
      <c r="V1216" s="335" t="s">
        <v>0</v>
      </c>
      <c r="W1216" s="335" t="s">
        <v>0</v>
      </c>
      <c r="X1216" s="336">
        <f t="shared" si="87"/>
        <v>0</v>
      </c>
      <c r="Y1216" s="89">
        <f>[1]USb!H188</f>
        <v>0</v>
      </c>
      <c r="Z1216" s="89">
        <f>[1]USb!I188</f>
        <v>0</v>
      </c>
      <c r="AA1216" s="89">
        <f>[1]USb!J188</f>
        <v>0</v>
      </c>
      <c r="AB1216" s="91">
        <f>[1]USb!K188</f>
        <v>0</v>
      </c>
      <c r="AC1216" s="335" t="s">
        <v>0</v>
      </c>
      <c r="AD1216" s="335" t="s">
        <v>0</v>
      </c>
      <c r="AE1216" s="335" t="s">
        <v>0</v>
      </c>
      <c r="AF1216" s="7">
        <f t="shared" si="89"/>
        <v>0</v>
      </c>
      <c r="AG1216" s="92"/>
      <c r="AH1216" s="8">
        <f>[1]USb!M188</f>
        <v>0</v>
      </c>
      <c r="AI1216" s="8">
        <v>0</v>
      </c>
      <c r="AJ1216" s="8">
        <v>0</v>
      </c>
      <c r="AK1216" s="8">
        <f>SUM(Tableau8[[#This Row],[Terrain
(a)]:[Construction
(b)]])</f>
        <v>0</v>
      </c>
      <c r="AL1216" s="95"/>
      <c r="AM1216" s="337" t="str">
        <f>[1]USb!N188</f>
        <v>-</v>
      </c>
      <c r="AN1216" s="5" t="str">
        <f>[1]USb!Q188</f>
        <v>A vendre</v>
      </c>
      <c r="AO1216" s="9">
        <f>[1]USb!R188</f>
        <v>43378</v>
      </c>
      <c r="AP1216" s="338" t="s">
        <v>0</v>
      </c>
      <c r="AQ1216" s="340" t="str">
        <f>[1]USb!S188</f>
        <v>EJ prévisionnelle: aujourd'hui  + 15 mois !</v>
      </c>
      <c r="AR1216" s="100"/>
      <c r="AS1216" s="101"/>
      <c r="AT1216" s="102"/>
      <c r="AU1216" s="103"/>
      <c r="AV1216" s="104"/>
      <c r="AW1216" s="105"/>
      <c r="AX1216" s="106"/>
      <c r="AY1216" s="106"/>
      <c r="AZ1216" s="106"/>
      <c r="BA1216" s="106"/>
      <c r="BB1216" s="103"/>
      <c r="BC1216" s="106"/>
      <c r="BD1216" s="106"/>
      <c r="BE1216" s="106"/>
      <c r="BF1216" s="106"/>
      <c r="BG1216" s="106"/>
      <c r="BH1216" s="106"/>
      <c r="BI1216" s="106"/>
    </row>
    <row r="1217" spans="1:75" ht="13.5" hidden="1" thickBot="1" x14ac:dyDescent="0.25">
      <c r="A1217" s="82"/>
      <c r="B1217" s="83"/>
      <c r="C1217" s="3" t="str">
        <f t="shared" si="92"/>
        <v>Sur les Sentiers</v>
      </c>
      <c r="D1217" s="3" t="str">
        <f t="shared" si="92"/>
        <v>La Chaux-de-Fonds</v>
      </c>
      <c r="E1217" s="206" t="str">
        <f t="shared" si="92"/>
        <v>-</v>
      </c>
      <c r="F1217" s="206" t="str">
        <f>[1]USb!A189</f>
        <v>0210-149</v>
      </c>
      <c r="G1217" s="246"/>
      <c r="H1217" s="3" t="str">
        <f>[1]USb!C189</f>
        <v>Place de parc extérieure simple</v>
      </c>
      <c r="I1217" s="5" t="s">
        <v>73</v>
      </c>
      <c r="J1217" s="4">
        <f>[1]USb!E189</f>
        <v>14</v>
      </c>
      <c r="K1217" s="1" t="s">
        <v>0</v>
      </c>
      <c r="L1217" s="88"/>
      <c r="M1217" s="335" t="s">
        <v>0</v>
      </c>
      <c r="N1217" s="335" t="s">
        <v>0</v>
      </c>
      <c r="O1217" s="335" t="s">
        <v>0</v>
      </c>
      <c r="P1217" s="335" t="s">
        <v>0</v>
      </c>
      <c r="Q1217" s="335" t="s">
        <v>0</v>
      </c>
      <c r="R1217" s="90">
        <f>SUM(Tableau8[[#This Row],[Indicative
     /PPE]:[Autre]])</f>
        <v>0</v>
      </c>
      <c r="S1217" s="335" t="s">
        <v>0</v>
      </c>
      <c r="T1217" s="335" t="s">
        <v>0</v>
      </c>
      <c r="U1217" s="335" t="s">
        <v>0</v>
      </c>
      <c r="V1217" s="335" t="s">
        <v>0</v>
      </c>
      <c r="W1217" s="335" t="s">
        <v>0</v>
      </c>
      <c r="X1217" s="336">
        <f t="shared" si="87"/>
        <v>0</v>
      </c>
      <c r="Y1217" s="89">
        <f>[1]USb!H189</f>
        <v>0</v>
      </c>
      <c r="Z1217" s="89">
        <f>[1]USb!I189</f>
        <v>0</v>
      </c>
      <c r="AA1217" s="89">
        <f>[1]USb!J189</f>
        <v>0</v>
      </c>
      <c r="AB1217" s="91">
        <f>[1]USb!K189</f>
        <v>0</v>
      </c>
      <c r="AC1217" s="335" t="s">
        <v>0</v>
      </c>
      <c r="AD1217" s="335" t="s">
        <v>0</v>
      </c>
      <c r="AE1217" s="335" t="s">
        <v>0</v>
      </c>
      <c r="AF1217" s="7">
        <f t="shared" si="89"/>
        <v>0</v>
      </c>
      <c r="AG1217" s="92"/>
      <c r="AH1217" s="8">
        <f>[1]USb!M189</f>
        <v>0</v>
      </c>
      <c r="AI1217" s="8">
        <v>0</v>
      </c>
      <c r="AJ1217" s="8">
        <v>0</v>
      </c>
      <c r="AK1217" s="8">
        <f>SUM(Tableau8[[#This Row],[Terrain
(a)]:[Construction
(b)]])</f>
        <v>0</v>
      </c>
      <c r="AL1217" s="95"/>
      <c r="AM1217" s="337" t="str">
        <f>[1]USb!N189</f>
        <v>-</v>
      </c>
      <c r="AN1217" s="5" t="str">
        <f>[1]USb!Q189</f>
        <v>A vendre</v>
      </c>
      <c r="AO1217" s="9">
        <f>[1]USb!R189</f>
        <v>43378</v>
      </c>
      <c r="AP1217" s="338" t="s">
        <v>0</v>
      </c>
      <c r="AQ1217" s="340" t="str">
        <f>[1]USb!S189</f>
        <v>EJ prévisionnelle: aujourd'hui  + 15 mois !</v>
      </c>
      <c r="AR1217" s="100"/>
      <c r="AS1217" s="101"/>
      <c r="AT1217" s="102"/>
      <c r="AU1217" s="103"/>
      <c r="AV1217" s="104"/>
      <c r="AW1217" s="105"/>
      <c r="AX1217" s="106"/>
      <c r="AY1217" s="106"/>
      <c r="AZ1217" s="106"/>
      <c r="BA1217" s="106"/>
      <c r="BB1217" s="103"/>
      <c r="BC1217" s="106"/>
      <c r="BD1217" s="106"/>
      <c r="BE1217" s="106"/>
      <c r="BF1217" s="106"/>
      <c r="BG1217" s="106"/>
      <c r="BH1217" s="106"/>
      <c r="BI1217" s="106"/>
    </row>
    <row r="1218" spans="1:75" ht="13.5" hidden="1" thickBot="1" x14ac:dyDescent="0.25">
      <c r="A1218" s="82"/>
      <c r="B1218" s="83"/>
      <c r="C1218" s="3" t="str">
        <f t="shared" si="92"/>
        <v>Sur les Sentiers</v>
      </c>
      <c r="D1218" s="3" t="str">
        <f t="shared" si="92"/>
        <v>La Chaux-de-Fonds</v>
      </c>
      <c r="E1218" s="206" t="str">
        <f t="shared" si="92"/>
        <v>-</v>
      </c>
      <c r="F1218" s="206" t="str">
        <f>[1]USb!A190</f>
        <v>0210-150</v>
      </c>
      <c r="G1218" s="246"/>
      <c r="H1218" s="3" t="str">
        <f>[1]USb!C190</f>
        <v>Place de parc extérieure simple</v>
      </c>
      <c r="I1218" s="5" t="s">
        <v>73</v>
      </c>
      <c r="J1218" s="4">
        <f>[1]USb!E190</f>
        <v>15</v>
      </c>
      <c r="K1218" s="1" t="s">
        <v>0</v>
      </c>
      <c r="L1218" s="88"/>
      <c r="M1218" s="335" t="s">
        <v>0</v>
      </c>
      <c r="N1218" s="335" t="s">
        <v>0</v>
      </c>
      <c r="O1218" s="335" t="s">
        <v>0</v>
      </c>
      <c r="P1218" s="335" t="s">
        <v>0</v>
      </c>
      <c r="Q1218" s="335" t="s">
        <v>0</v>
      </c>
      <c r="R1218" s="90">
        <f>SUM(Tableau8[[#This Row],[Indicative
     /PPE]:[Autre]])</f>
        <v>0</v>
      </c>
      <c r="S1218" s="335" t="s">
        <v>0</v>
      </c>
      <c r="T1218" s="335" t="s">
        <v>0</v>
      </c>
      <c r="U1218" s="335" t="s">
        <v>0</v>
      </c>
      <c r="V1218" s="335" t="s">
        <v>0</v>
      </c>
      <c r="W1218" s="335" t="s">
        <v>0</v>
      </c>
      <c r="X1218" s="336">
        <f t="shared" si="87"/>
        <v>0</v>
      </c>
      <c r="Y1218" s="89">
        <f>[1]USb!H190</f>
        <v>0</v>
      </c>
      <c r="Z1218" s="89">
        <f>[1]USb!I190</f>
        <v>0</v>
      </c>
      <c r="AA1218" s="89">
        <f>[1]USb!J190</f>
        <v>0</v>
      </c>
      <c r="AB1218" s="91">
        <f>[1]USb!K190</f>
        <v>0</v>
      </c>
      <c r="AC1218" s="335" t="s">
        <v>0</v>
      </c>
      <c r="AD1218" s="335" t="s">
        <v>0</v>
      </c>
      <c r="AE1218" s="335" t="s">
        <v>0</v>
      </c>
      <c r="AF1218" s="7">
        <f t="shared" si="89"/>
        <v>0</v>
      </c>
      <c r="AG1218" s="92"/>
      <c r="AH1218" s="8">
        <f>[1]USb!M190</f>
        <v>0</v>
      </c>
      <c r="AI1218" s="8">
        <v>0</v>
      </c>
      <c r="AJ1218" s="8">
        <v>0</v>
      </c>
      <c r="AK1218" s="8">
        <f>SUM(Tableau8[[#This Row],[Terrain
(a)]:[Construction
(b)]])</f>
        <v>0</v>
      </c>
      <c r="AL1218" s="95"/>
      <c r="AM1218" s="337" t="str">
        <f>[1]USb!N190</f>
        <v>-</v>
      </c>
      <c r="AN1218" s="5" t="str">
        <f>[1]USb!Q190</f>
        <v>A vendre</v>
      </c>
      <c r="AO1218" s="9">
        <f>[1]USb!R190</f>
        <v>43378</v>
      </c>
      <c r="AP1218" s="338" t="s">
        <v>0</v>
      </c>
      <c r="AQ1218" s="340" t="str">
        <f>[1]USb!S190</f>
        <v>EJ prévisionnelle: aujourd'hui  + 15 mois !</v>
      </c>
      <c r="AR1218" s="100"/>
      <c r="AS1218" s="101"/>
      <c r="AT1218" s="102"/>
      <c r="AU1218" s="103"/>
      <c r="AV1218" s="104"/>
      <c r="AW1218" s="105"/>
      <c r="AX1218" s="106"/>
      <c r="AY1218" s="106"/>
      <c r="AZ1218" s="106"/>
      <c r="BA1218" s="106"/>
      <c r="BB1218" s="103"/>
      <c r="BC1218" s="106"/>
      <c r="BD1218" s="106"/>
      <c r="BE1218" s="106"/>
      <c r="BF1218" s="106"/>
      <c r="BG1218" s="106"/>
      <c r="BH1218" s="106"/>
      <c r="BI1218" s="106"/>
    </row>
    <row r="1219" spans="1:75" ht="13.5" hidden="1" thickBot="1" x14ac:dyDescent="0.25">
      <c r="A1219" s="82"/>
      <c r="B1219" s="83"/>
      <c r="C1219" s="3" t="str">
        <f t="shared" si="92"/>
        <v>Sur les Sentiers</v>
      </c>
      <c r="D1219" s="3" t="str">
        <f t="shared" si="92"/>
        <v>La Chaux-de-Fonds</v>
      </c>
      <c r="E1219" s="206" t="str">
        <f t="shared" si="92"/>
        <v>-</v>
      </c>
      <c r="F1219" s="206" t="str">
        <f>[1]USb!A191</f>
        <v>0210-151</v>
      </c>
      <c r="G1219" s="246"/>
      <c r="H1219" s="3" t="str">
        <f>[1]USb!C191</f>
        <v>Place de parc extérieure simple</v>
      </c>
      <c r="I1219" s="5" t="s">
        <v>73</v>
      </c>
      <c r="J1219" s="4">
        <f>[1]USb!E191</f>
        <v>16</v>
      </c>
      <c r="K1219" s="1" t="s">
        <v>0</v>
      </c>
      <c r="L1219" s="88"/>
      <c r="M1219" s="335" t="s">
        <v>0</v>
      </c>
      <c r="N1219" s="335" t="s">
        <v>0</v>
      </c>
      <c r="O1219" s="335" t="s">
        <v>0</v>
      </c>
      <c r="P1219" s="335" t="s">
        <v>0</v>
      </c>
      <c r="Q1219" s="335" t="s">
        <v>0</v>
      </c>
      <c r="R1219" s="90">
        <f>SUM(Tableau8[[#This Row],[Indicative
     /PPE]:[Autre]])</f>
        <v>0</v>
      </c>
      <c r="S1219" s="335" t="s">
        <v>0</v>
      </c>
      <c r="T1219" s="335" t="s">
        <v>0</v>
      </c>
      <c r="U1219" s="335" t="s">
        <v>0</v>
      </c>
      <c r="V1219" s="335" t="s">
        <v>0</v>
      </c>
      <c r="W1219" s="335" t="s">
        <v>0</v>
      </c>
      <c r="X1219" s="336">
        <f>SUM(S1219:W1219)</f>
        <v>0</v>
      </c>
      <c r="Y1219" s="89">
        <f>[1]USb!H191</f>
        <v>0</v>
      </c>
      <c r="Z1219" s="89">
        <f>[1]USb!I191</f>
        <v>0</v>
      </c>
      <c r="AA1219" s="89">
        <f>[1]USb!J191</f>
        <v>0</v>
      </c>
      <c r="AB1219" s="91">
        <f>[1]USb!K191</f>
        <v>0</v>
      </c>
      <c r="AC1219" s="335" t="s">
        <v>0</v>
      </c>
      <c r="AD1219" s="335" t="s">
        <v>0</v>
      </c>
      <c r="AE1219" s="335" t="s">
        <v>0</v>
      </c>
      <c r="AF1219" s="7">
        <f>SUM(AC1219:AE1219)</f>
        <v>0</v>
      </c>
      <c r="AG1219" s="92"/>
      <c r="AH1219" s="8">
        <f>[1]USb!M191</f>
        <v>0</v>
      </c>
      <c r="AI1219" s="8">
        <v>0</v>
      </c>
      <c r="AJ1219" s="8">
        <v>0</v>
      </c>
      <c r="AK1219" s="8">
        <f>SUM(Tableau8[[#This Row],[Terrain
(a)]:[Construction
(b)]])</f>
        <v>0</v>
      </c>
      <c r="AL1219" s="95"/>
      <c r="AM1219" s="337" t="str">
        <f>[1]USb!N191</f>
        <v>-</v>
      </c>
      <c r="AN1219" s="5" t="str">
        <f>[1]USb!Q191</f>
        <v>A vendre</v>
      </c>
      <c r="AO1219" s="9">
        <f>[1]USb!R191</f>
        <v>43378</v>
      </c>
      <c r="AP1219" s="338" t="s">
        <v>0</v>
      </c>
      <c r="AQ1219" s="340" t="str">
        <f>[1]USb!S191</f>
        <v>EJ prévisionnelle: aujourd'hui  + 15 mois !</v>
      </c>
      <c r="AR1219" s="100"/>
      <c r="AS1219" s="101"/>
      <c r="AT1219" s="102"/>
      <c r="AU1219" s="103"/>
      <c r="AV1219" s="104"/>
      <c r="AW1219" s="105"/>
      <c r="AX1219" s="106"/>
      <c r="AY1219" s="106"/>
      <c r="AZ1219" s="106"/>
      <c r="BA1219" s="106"/>
      <c r="BB1219" s="103"/>
      <c r="BC1219" s="106"/>
      <c r="BD1219" s="106"/>
      <c r="BE1219" s="106"/>
      <c r="BF1219" s="106"/>
      <c r="BG1219" s="106"/>
      <c r="BH1219" s="106"/>
      <c r="BI1219" s="106"/>
    </row>
    <row r="1220" spans="1:75" ht="13.5" hidden="1" thickBot="1" x14ac:dyDescent="0.25">
      <c r="A1220" s="82"/>
      <c r="B1220" s="83"/>
      <c r="C1220" s="3" t="str">
        <f t="shared" si="92"/>
        <v>Sur les Sentiers</v>
      </c>
      <c r="D1220" s="3" t="str">
        <f t="shared" si="92"/>
        <v>La Chaux-de-Fonds</v>
      </c>
      <c r="E1220" s="206" t="str">
        <f t="shared" si="92"/>
        <v>-</v>
      </c>
      <c r="F1220" s="206" t="str">
        <f>[1]USb!A192</f>
        <v>0210-152</v>
      </c>
      <c r="G1220" s="246"/>
      <c r="H1220" s="3" t="str">
        <f>[1]USb!C192</f>
        <v>Place de parc extérieure simple</v>
      </c>
      <c r="I1220" s="5" t="s">
        <v>73</v>
      </c>
      <c r="J1220" s="4">
        <f>[1]USb!E192</f>
        <v>17</v>
      </c>
      <c r="K1220" s="1" t="s">
        <v>0</v>
      </c>
      <c r="L1220" s="88"/>
      <c r="M1220" s="335" t="s">
        <v>0</v>
      </c>
      <c r="N1220" s="335" t="s">
        <v>0</v>
      </c>
      <c r="O1220" s="335" t="s">
        <v>0</v>
      </c>
      <c r="P1220" s="335" t="s">
        <v>0</v>
      </c>
      <c r="Q1220" s="335" t="s">
        <v>0</v>
      </c>
      <c r="R1220" s="90">
        <f>SUM(Tableau8[[#This Row],[Indicative
     /PPE]:[Autre]])</f>
        <v>0</v>
      </c>
      <c r="S1220" s="335" t="s">
        <v>0</v>
      </c>
      <c r="T1220" s="335" t="s">
        <v>0</v>
      </c>
      <c r="U1220" s="335" t="s">
        <v>0</v>
      </c>
      <c r="V1220" s="335" t="s">
        <v>0</v>
      </c>
      <c r="W1220" s="335" t="s">
        <v>0</v>
      </c>
      <c r="X1220" s="336">
        <f>SUM(S1220:W1220)</f>
        <v>0</v>
      </c>
      <c r="Y1220" s="89">
        <f>[1]USb!H192</f>
        <v>0</v>
      </c>
      <c r="Z1220" s="89">
        <f>[1]USb!I192</f>
        <v>0</v>
      </c>
      <c r="AA1220" s="89">
        <f>[1]USb!J192</f>
        <v>0</v>
      </c>
      <c r="AB1220" s="91">
        <f>[1]USb!K192</f>
        <v>0</v>
      </c>
      <c r="AC1220" s="335" t="s">
        <v>0</v>
      </c>
      <c r="AD1220" s="335" t="s">
        <v>0</v>
      </c>
      <c r="AE1220" s="335" t="s">
        <v>0</v>
      </c>
      <c r="AF1220" s="7">
        <f>SUM(AC1220:AE1220)</f>
        <v>0</v>
      </c>
      <c r="AG1220" s="92"/>
      <c r="AH1220" s="8">
        <f>[1]USb!M192</f>
        <v>0</v>
      </c>
      <c r="AI1220" s="8">
        <v>0</v>
      </c>
      <c r="AJ1220" s="8">
        <v>0</v>
      </c>
      <c r="AK1220" s="8">
        <f>SUM(Tableau8[[#This Row],[Terrain
(a)]:[Construction
(b)]])</f>
        <v>0</v>
      </c>
      <c r="AL1220" s="95"/>
      <c r="AM1220" s="337" t="str">
        <f>[1]USb!N192</f>
        <v>-</v>
      </c>
      <c r="AN1220" s="5" t="str">
        <f>[1]USb!Q192</f>
        <v>A vendre</v>
      </c>
      <c r="AO1220" s="9">
        <f>[1]USb!R192</f>
        <v>43378</v>
      </c>
      <c r="AP1220" s="338" t="s">
        <v>0</v>
      </c>
      <c r="AQ1220" s="340" t="str">
        <f>[1]USb!S192</f>
        <v>EJ prévisionnelle: aujourd'hui  + 15 mois !</v>
      </c>
      <c r="AR1220" s="100"/>
      <c r="AS1220" s="101"/>
      <c r="AT1220" s="102"/>
      <c r="AU1220" s="103"/>
      <c r="AV1220" s="104"/>
      <c r="AW1220" s="105"/>
      <c r="AX1220" s="106"/>
      <c r="AY1220" s="106"/>
      <c r="AZ1220" s="106"/>
      <c r="BA1220" s="106"/>
      <c r="BB1220" s="103"/>
      <c r="BC1220" s="106"/>
      <c r="BD1220" s="106"/>
      <c r="BE1220" s="106"/>
      <c r="BF1220" s="106"/>
      <c r="BG1220" s="106"/>
      <c r="BH1220" s="106"/>
      <c r="BI1220" s="106"/>
    </row>
    <row r="1221" spans="1:75" ht="13.5" hidden="1" thickBot="1" x14ac:dyDescent="0.25">
      <c r="A1221" s="82"/>
      <c r="B1221" s="83"/>
      <c r="C1221" s="3" t="str">
        <f t="shared" si="92"/>
        <v>Sur les Sentiers</v>
      </c>
      <c r="D1221" s="3" t="str">
        <f t="shared" si="92"/>
        <v>La Chaux-de-Fonds</v>
      </c>
      <c r="E1221" s="206" t="str">
        <f t="shared" si="92"/>
        <v>-</v>
      </c>
      <c r="F1221" s="206" t="str">
        <f>[1]USb!A193</f>
        <v>0210-153</v>
      </c>
      <c r="G1221" s="246"/>
      <c r="H1221" s="3" t="str">
        <f>[1]USb!C193</f>
        <v>Place de parc extérieure simple</v>
      </c>
      <c r="I1221" s="5" t="s">
        <v>73</v>
      </c>
      <c r="J1221" s="4">
        <f>[1]USb!E193</f>
        <v>18</v>
      </c>
      <c r="K1221" s="1" t="s">
        <v>0</v>
      </c>
      <c r="L1221" s="88"/>
      <c r="M1221" s="335" t="s">
        <v>0</v>
      </c>
      <c r="N1221" s="335" t="s">
        <v>0</v>
      </c>
      <c r="O1221" s="335" t="s">
        <v>0</v>
      </c>
      <c r="P1221" s="335" t="s">
        <v>0</v>
      </c>
      <c r="Q1221" s="335" t="s">
        <v>0</v>
      </c>
      <c r="R1221" s="90">
        <f>SUM(Tableau8[[#This Row],[Indicative
     /PPE]:[Autre]])</f>
        <v>0</v>
      </c>
      <c r="S1221" s="335" t="s">
        <v>0</v>
      </c>
      <c r="T1221" s="335" t="s">
        <v>0</v>
      </c>
      <c r="U1221" s="335" t="s">
        <v>0</v>
      </c>
      <c r="V1221" s="335" t="s">
        <v>0</v>
      </c>
      <c r="W1221" s="335" t="s">
        <v>0</v>
      </c>
      <c r="X1221" s="336">
        <f>SUM(S1221:W1221)</f>
        <v>0</v>
      </c>
      <c r="Y1221" s="89">
        <f>[1]USb!H193</f>
        <v>0</v>
      </c>
      <c r="Z1221" s="89">
        <f>[1]USb!I193</f>
        <v>0</v>
      </c>
      <c r="AA1221" s="89">
        <f>[1]USb!J193</f>
        <v>0</v>
      </c>
      <c r="AB1221" s="91">
        <f>[1]USb!K193</f>
        <v>0</v>
      </c>
      <c r="AC1221" s="335" t="s">
        <v>0</v>
      </c>
      <c r="AD1221" s="335" t="s">
        <v>0</v>
      </c>
      <c r="AE1221" s="335" t="s">
        <v>0</v>
      </c>
      <c r="AF1221" s="7">
        <f>SUM(AC1221:AE1221)</f>
        <v>0</v>
      </c>
      <c r="AG1221" s="92"/>
      <c r="AH1221" s="8">
        <f>[1]USb!M193</f>
        <v>0</v>
      </c>
      <c r="AI1221" s="8">
        <v>0</v>
      </c>
      <c r="AJ1221" s="8">
        <v>0</v>
      </c>
      <c r="AK1221" s="8">
        <f>SUM(Tableau8[[#This Row],[Terrain
(a)]:[Construction
(b)]])</f>
        <v>0</v>
      </c>
      <c r="AL1221" s="95"/>
      <c r="AM1221" s="337" t="str">
        <f>[1]USb!N193</f>
        <v>-</v>
      </c>
      <c r="AN1221" s="5" t="str">
        <f>[1]USb!Q193</f>
        <v>A vendre</v>
      </c>
      <c r="AO1221" s="9">
        <f>[1]USb!R193</f>
        <v>43378</v>
      </c>
      <c r="AP1221" s="338" t="s">
        <v>0</v>
      </c>
      <c r="AQ1221" s="340" t="str">
        <f>[1]USb!S193</f>
        <v>EJ prévisionnelle: aujourd'hui  + 15 mois !</v>
      </c>
      <c r="AR1221" s="100"/>
      <c r="AS1221" s="101"/>
      <c r="AT1221" s="102"/>
      <c r="AU1221" s="103"/>
      <c r="AV1221" s="104"/>
      <c r="AW1221" s="105"/>
      <c r="AX1221" s="106"/>
      <c r="AY1221" s="106"/>
      <c r="AZ1221" s="106"/>
      <c r="BA1221" s="106"/>
      <c r="BB1221" s="103"/>
      <c r="BC1221" s="106"/>
      <c r="BD1221" s="106"/>
      <c r="BE1221" s="106"/>
      <c r="BF1221" s="106"/>
      <c r="BG1221" s="106"/>
      <c r="BH1221" s="106"/>
      <c r="BI1221" s="106"/>
    </row>
    <row r="1222" spans="1:75" ht="13.5" hidden="1" thickBot="1" x14ac:dyDescent="0.25">
      <c r="A1222" s="82"/>
      <c r="B1222" s="83"/>
      <c r="C1222" s="3" t="str">
        <f t="shared" si="92"/>
        <v>Sur les Sentiers</v>
      </c>
      <c r="D1222" s="3" t="str">
        <f t="shared" si="92"/>
        <v>La Chaux-de-Fonds</v>
      </c>
      <c r="E1222" s="206" t="str">
        <f t="shared" si="92"/>
        <v>-</v>
      </c>
      <c r="F1222" s="206" t="str">
        <f>[1]USb!A194</f>
        <v>0210-154</v>
      </c>
      <c r="G1222" s="246"/>
      <c r="H1222" s="3" t="str">
        <f>[1]USb!C194</f>
        <v>Place de parc extérieure simple</v>
      </c>
      <c r="I1222" s="5" t="s">
        <v>73</v>
      </c>
      <c r="J1222" s="4">
        <f>[1]USb!E194</f>
        <v>19</v>
      </c>
      <c r="K1222" s="1" t="s">
        <v>0</v>
      </c>
      <c r="L1222" s="88"/>
      <c r="M1222" s="335" t="s">
        <v>0</v>
      </c>
      <c r="N1222" s="335" t="s">
        <v>0</v>
      </c>
      <c r="O1222" s="335" t="s">
        <v>0</v>
      </c>
      <c r="P1222" s="335" t="s">
        <v>0</v>
      </c>
      <c r="Q1222" s="335" t="s">
        <v>0</v>
      </c>
      <c r="R1222" s="90">
        <f>SUM(Tableau8[[#This Row],[Indicative
     /PPE]:[Autre]])</f>
        <v>0</v>
      </c>
      <c r="S1222" s="335" t="s">
        <v>0</v>
      </c>
      <c r="T1222" s="335" t="s">
        <v>0</v>
      </c>
      <c r="U1222" s="335" t="s">
        <v>0</v>
      </c>
      <c r="V1222" s="335" t="s">
        <v>0</v>
      </c>
      <c r="W1222" s="335" t="s">
        <v>0</v>
      </c>
      <c r="X1222" s="336">
        <f>SUM(S1222:W1222)</f>
        <v>0</v>
      </c>
      <c r="Y1222" s="89">
        <f>[1]USb!H194</f>
        <v>0</v>
      </c>
      <c r="Z1222" s="89">
        <f>[1]USb!I194</f>
        <v>0</v>
      </c>
      <c r="AA1222" s="89">
        <f>[1]USb!J194</f>
        <v>0</v>
      </c>
      <c r="AB1222" s="91">
        <f>[1]USb!K194</f>
        <v>0</v>
      </c>
      <c r="AC1222" s="335" t="s">
        <v>0</v>
      </c>
      <c r="AD1222" s="335" t="s">
        <v>0</v>
      </c>
      <c r="AE1222" s="335" t="s">
        <v>0</v>
      </c>
      <c r="AF1222" s="7">
        <f>SUM(AC1222:AE1222)</f>
        <v>0</v>
      </c>
      <c r="AG1222" s="92"/>
      <c r="AH1222" s="8">
        <f>[1]USb!M194</f>
        <v>0</v>
      </c>
      <c r="AI1222" s="8">
        <v>0</v>
      </c>
      <c r="AJ1222" s="8">
        <v>0</v>
      </c>
      <c r="AK1222" s="8">
        <f>SUM(Tableau8[[#This Row],[Terrain
(a)]:[Construction
(b)]])</f>
        <v>0</v>
      </c>
      <c r="AL1222" s="95"/>
      <c r="AM1222" s="337" t="str">
        <f>[1]USb!N194</f>
        <v>-</v>
      </c>
      <c r="AN1222" s="5" t="str">
        <f>[1]USb!Q194</f>
        <v>A vendre</v>
      </c>
      <c r="AO1222" s="9">
        <f>[1]USb!R194</f>
        <v>43378</v>
      </c>
      <c r="AP1222" s="338" t="s">
        <v>0</v>
      </c>
      <c r="AQ1222" s="340" t="str">
        <f>[1]USb!S194</f>
        <v>EJ prévisionnelle: aujourd'hui  + 15 mois !</v>
      </c>
      <c r="AR1222" s="100"/>
      <c r="AS1222" s="101"/>
      <c r="AT1222" s="102"/>
      <c r="AU1222" s="103"/>
      <c r="AV1222" s="104"/>
      <c r="AW1222" s="105"/>
      <c r="AX1222" s="106"/>
      <c r="AY1222" s="106"/>
      <c r="AZ1222" s="106"/>
      <c r="BA1222" s="106"/>
      <c r="BB1222" s="103"/>
      <c r="BC1222" s="106"/>
      <c r="BD1222" s="106"/>
      <c r="BE1222" s="106"/>
      <c r="BF1222" s="106"/>
      <c r="BG1222" s="106"/>
      <c r="BH1222" s="106"/>
      <c r="BI1222" s="106"/>
    </row>
    <row r="1223" spans="1:75" s="215" customFormat="1" ht="13.5" hidden="1" thickBot="1" x14ac:dyDescent="0.25">
      <c r="A1223" s="250"/>
      <c r="B1223" s="251"/>
      <c r="C1223" s="353" t="str">
        <f t="shared" si="92"/>
        <v>Sur les Sentiers</v>
      </c>
      <c r="D1223" s="341" t="str">
        <f t="shared" si="92"/>
        <v>La Chaux-de-Fonds</v>
      </c>
      <c r="E1223" s="117" t="str">
        <f t="shared" si="92"/>
        <v>-</v>
      </c>
      <c r="F1223" s="117" t="str">
        <f>[1]USb!A195</f>
        <v>0210-155</v>
      </c>
      <c r="G1223" s="118"/>
      <c r="H1223" s="341" t="str">
        <f>[1]USb!C195</f>
        <v>Place de parc extérieure simple</v>
      </c>
      <c r="I1223" s="342" t="s">
        <v>73</v>
      </c>
      <c r="J1223" s="343">
        <f>[1]USb!E195</f>
        <v>20</v>
      </c>
      <c r="K1223" s="354" t="s">
        <v>0</v>
      </c>
      <c r="L1223" s="88"/>
      <c r="M1223" s="355" t="s">
        <v>0</v>
      </c>
      <c r="N1223" s="346" t="s">
        <v>0</v>
      </c>
      <c r="O1223" s="346" t="s">
        <v>0</v>
      </c>
      <c r="P1223" s="346" t="s">
        <v>0</v>
      </c>
      <c r="Q1223" s="346" t="s">
        <v>0</v>
      </c>
      <c r="R1223" s="121">
        <f>SUM(Tableau8[[#This Row],[Indicative
     /PPE]:[Autre]])</f>
        <v>0</v>
      </c>
      <c r="S1223" s="356" t="s">
        <v>0</v>
      </c>
      <c r="T1223" s="356" t="s">
        <v>0</v>
      </c>
      <c r="U1223" s="356" t="s">
        <v>0</v>
      </c>
      <c r="V1223" s="356" t="s">
        <v>0</v>
      </c>
      <c r="W1223" s="356" t="s">
        <v>0</v>
      </c>
      <c r="X1223" s="336">
        <f>SUM(S1223:W1223)</f>
        <v>0</v>
      </c>
      <c r="Y1223" s="89">
        <f>[1]USb!H195</f>
        <v>0</v>
      </c>
      <c r="Z1223" s="89">
        <f>[1]USb!I195</f>
        <v>0</v>
      </c>
      <c r="AA1223" s="89">
        <f>[1]USb!J195</f>
        <v>0</v>
      </c>
      <c r="AB1223" s="91">
        <f>[1]USb!K195</f>
        <v>0</v>
      </c>
      <c r="AC1223" s="356" t="s">
        <v>0</v>
      </c>
      <c r="AD1223" s="356" t="s">
        <v>0</v>
      </c>
      <c r="AE1223" s="356" t="s">
        <v>0</v>
      </c>
      <c r="AF1223" s="357">
        <f>SUM(AC1223:AE1223)</f>
        <v>0</v>
      </c>
      <c r="AG1223" s="92"/>
      <c r="AH1223" s="358">
        <f>[1]USb!M195</f>
        <v>0</v>
      </c>
      <c r="AI1223" s="348">
        <v>0</v>
      </c>
      <c r="AJ1223" s="348">
        <v>0</v>
      </c>
      <c r="AK1223" s="359">
        <f>SUM(Tableau8[[#This Row],[Terrain
(a)]:[Construction
(b)]])</f>
        <v>0</v>
      </c>
      <c r="AL1223" s="95"/>
      <c r="AM1223" s="360" t="str">
        <f>[1]USb!N195</f>
        <v>-</v>
      </c>
      <c r="AN1223" s="342" t="str">
        <f>[1]USb!Q195</f>
        <v>A vendre</v>
      </c>
      <c r="AO1223" s="350">
        <f>[1]USb!R195</f>
        <v>43378</v>
      </c>
      <c r="AP1223" s="351" t="s">
        <v>0</v>
      </c>
      <c r="AQ1223" s="352" t="str">
        <f>[1]USb!S195</f>
        <v>EJ prévisionnelle: aujourd'hui  + 15 mois !</v>
      </c>
      <c r="AR1223" s="100"/>
      <c r="AS1223" s="101"/>
      <c r="AT1223" s="102"/>
      <c r="AU1223" s="103"/>
      <c r="AV1223" s="104"/>
      <c r="AW1223" s="105"/>
      <c r="AX1223" s="106"/>
      <c r="AY1223" s="106"/>
      <c r="AZ1223" s="106"/>
      <c r="BA1223" s="106"/>
      <c r="BB1223" s="103"/>
      <c r="BC1223" s="106"/>
      <c r="BD1223" s="106"/>
      <c r="BE1223" s="106"/>
      <c r="BF1223" s="106"/>
      <c r="BG1223" s="106"/>
      <c r="BH1223" s="106"/>
      <c r="BI1223" s="106"/>
      <c r="BJ1223" s="214"/>
      <c r="BK1223" s="214"/>
      <c r="BL1223" s="214"/>
      <c r="BM1223" s="214"/>
      <c r="BN1223" s="214"/>
      <c r="BO1223" s="214"/>
      <c r="BP1223" s="214"/>
      <c r="BQ1223" s="214"/>
      <c r="BR1223" s="214"/>
      <c r="BS1223" s="214"/>
      <c r="BT1223" s="214"/>
      <c r="BU1223" s="214"/>
      <c r="BV1223" s="214"/>
      <c r="BW1223" s="214"/>
    </row>
    <row r="1224" spans="1:75" ht="13.5" hidden="1" thickBot="1" x14ac:dyDescent="0.25">
      <c r="A1224" s="253"/>
      <c r="B1224" s="254"/>
      <c r="C1224" s="361" t="str">
        <f>[1]ChA!AN108</f>
        <v>Rue du Chanet 9</v>
      </c>
      <c r="D1224" s="361" t="str">
        <f>[1]ChA!AN109</f>
        <v>Bôle</v>
      </c>
      <c r="E1224" s="85" t="str">
        <f>[1]ChA!AN107</f>
        <v>Bella Vista</v>
      </c>
      <c r="F1224" s="85" t="str">
        <f>[1]ChA!A106</f>
        <v>0226-01</v>
      </c>
      <c r="G1224" s="86" t="str">
        <f>[1]ChA!B106</f>
        <v>…/D</v>
      </c>
      <c r="H1224" s="86" t="str">
        <f>[1]ChA!C106</f>
        <v>Appartement</v>
      </c>
      <c r="I1224" s="86" t="str">
        <f>[1]ChA!D106</f>
        <v>Rez</v>
      </c>
      <c r="J1224" s="86" t="str">
        <f>[1]ChA!E106</f>
        <v>Est</v>
      </c>
      <c r="K1224" s="207">
        <f>[1]ChA!F106</f>
        <v>4.5</v>
      </c>
      <c r="L1224" s="88"/>
      <c r="M1224" s="362">
        <f>[1]ChA!G106</f>
        <v>121.5</v>
      </c>
      <c r="N1224" s="356">
        <f>[1]ChA!I106</f>
        <v>39.5</v>
      </c>
      <c r="O1224" s="356">
        <f>[1]ChA!K106</f>
        <v>61</v>
      </c>
      <c r="P1224" s="356">
        <f>[1]ChA!L106</f>
        <v>0</v>
      </c>
      <c r="Q1224" s="356">
        <f>[1]ChA!M106</f>
        <v>0</v>
      </c>
      <c r="R1224" s="108">
        <f>SUM(M1224:Q1224)</f>
        <v>222</v>
      </c>
      <c r="S1224" s="363" t="s">
        <v>0</v>
      </c>
      <c r="T1224" s="364" t="s">
        <v>0</v>
      </c>
      <c r="U1224" s="364" t="s">
        <v>0</v>
      </c>
      <c r="V1224" s="364" t="s">
        <v>0</v>
      </c>
      <c r="W1224" s="364" t="s">
        <v>0</v>
      </c>
      <c r="X1224" s="365">
        <f t="shared" ref="X1224:X1258" si="93">SUM(S1224:W1224)</f>
        <v>0</v>
      </c>
      <c r="Y1224" s="196" t="s">
        <v>0</v>
      </c>
      <c r="Z1224" s="196" t="s">
        <v>0</v>
      </c>
      <c r="AA1224" s="196" t="s">
        <v>0</v>
      </c>
      <c r="AB1224" s="198" t="s">
        <v>0</v>
      </c>
      <c r="AC1224" s="364" t="s">
        <v>0</v>
      </c>
      <c r="AD1224" s="364" t="s">
        <v>0</v>
      </c>
      <c r="AE1224" s="364" t="s">
        <v>0</v>
      </c>
      <c r="AF1224" s="366">
        <f t="shared" ref="AF1224:AF1260" si="94">SUM(AC1224:AE1224)</f>
        <v>0</v>
      </c>
      <c r="AG1224" s="92"/>
      <c r="AH1224" s="367">
        <f>[1]ChA!N106</f>
        <v>785000</v>
      </c>
      <c r="AI1224" s="368">
        <v>0</v>
      </c>
      <c r="AJ1224" s="368">
        <v>0</v>
      </c>
      <c r="AK1224" s="369">
        <f>SUM(AH1224:AJ1224)</f>
        <v>785000</v>
      </c>
      <c r="AL1224" s="95"/>
      <c r="AM1224" s="370" t="str">
        <f>[1]ChA!O106</f>
        <v>-</v>
      </c>
      <c r="AN1224" s="371" t="str">
        <f>[1]ChA!Q106</f>
        <v>A vendre</v>
      </c>
      <c r="AO1224" s="372">
        <f>[1]ChA!R106</f>
        <v>43465</v>
      </c>
      <c r="AP1224" s="373" t="s">
        <v>0</v>
      </c>
      <c r="AQ1224" s="340" t="str">
        <f>[1]ChA!S106</f>
        <v>voir commentaire</v>
      </c>
      <c r="AR1224" s="374"/>
      <c r="AS1224" s="375" t="str">
        <f>Tableau8[[#This Row],[Adresse]]</f>
        <v>Rue du Chanet 9</v>
      </c>
      <c r="AT1224" s="174">
        <f>[1]ChA!AN110</f>
        <v>42443</v>
      </c>
      <c r="AU1224" s="174"/>
      <c r="AV1224" s="175"/>
      <c r="AW1224" s="176" t="str">
        <f>[1]ChA!AN112</f>
        <v>Credit Suisse</v>
      </c>
      <c r="AX1224" s="177"/>
      <c r="AY1224" s="177" t="str">
        <f>[1]ChA!AN114</f>
        <v>Leogrande Fabio</v>
      </c>
      <c r="AZ1224" s="177" t="str">
        <f>[1]ChA!AN115</f>
        <v>Me Laurent Feld, place de la Fontaine 4, 2034 Peseux</v>
      </c>
      <c r="BA1224" s="177" t="str">
        <f>[1]ChA!AN117</f>
        <v>Prati Vincent, GCI Services SA, rue de la Serre 4, 2000 Neuchâtel</v>
      </c>
      <c r="BB1224" s="174" t="str">
        <f>[1]ChA!AN118</f>
        <v xml:space="preserve"> </v>
      </c>
      <c r="BC1224" s="177" t="str">
        <f>[1]ChA!AN119</f>
        <v>Ziegler &amp; Ziegler</v>
      </c>
      <c r="BD1224" s="177" t="str">
        <f>[1]ChA!AN121</f>
        <v>Alex Sorrentino</v>
      </c>
      <c r="BE1224" s="177" t="str">
        <f>[1]ChA!AN120</f>
        <v>Fabio et Cédric</v>
      </c>
      <c r="BF1224" s="177" t="str">
        <f>[1]ChA!AN122</f>
        <v>Michel Stanojevic</v>
      </c>
      <c r="BG1224" s="177" t="str">
        <f>[1]ChA!AN123</f>
        <v xml:space="preserve"> </v>
      </c>
      <c r="BH1224" s="376" t="str">
        <f>[1]ChA!AN124</f>
        <v>Emilie Grollier</v>
      </c>
      <c r="BI1224" s="177" t="str">
        <f>[1]ChA!AN125</f>
        <v>Anissa Gérard/Virginie Glardon</v>
      </c>
    </row>
    <row r="1225" spans="1:75" ht="13.5" hidden="1" thickBot="1" x14ac:dyDescent="0.25">
      <c r="A1225" s="82"/>
      <c r="B1225" s="83"/>
      <c r="C1225" s="361" t="str">
        <f t="shared" ref="C1225:E1236" si="95">C1224</f>
        <v>Rue du Chanet 9</v>
      </c>
      <c r="D1225" s="361" t="str">
        <f t="shared" si="95"/>
        <v>Bôle</v>
      </c>
      <c r="E1225" s="85" t="str">
        <f t="shared" si="95"/>
        <v>Bella Vista</v>
      </c>
      <c r="F1225" s="85" t="str">
        <f>[1]ChA!A107</f>
        <v>0226-02</v>
      </c>
      <c r="G1225" s="86" t="str">
        <f>[1]ChA!B107</f>
        <v>…/C</v>
      </c>
      <c r="H1225" s="86" t="str">
        <f>[1]ChA!C107</f>
        <v>Appartement</v>
      </c>
      <c r="I1225" s="86" t="str">
        <f>[1]ChA!D107</f>
        <v>Rez</v>
      </c>
      <c r="J1225" s="86" t="str">
        <f>[1]ChA!E107</f>
        <v>Centre</v>
      </c>
      <c r="K1225" s="207">
        <f>[1]ChA!F107</f>
        <v>3.5</v>
      </c>
      <c r="L1225" s="88"/>
      <c r="M1225" s="362">
        <f>[1]ChA!G107</f>
        <v>70</v>
      </c>
      <c r="N1225" s="356">
        <f>[1]ChA!I107</f>
        <v>20</v>
      </c>
      <c r="O1225" s="356">
        <f>[1]ChA!K107</f>
        <v>18</v>
      </c>
      <c r="P1225" s="356">
        <f>[1]ChA!L107</f>
        <v>0</v>
      </c>
      <c r="Q1225" s="356">
        <f>[1]ChA!M107</f>
        <v>0</v>
      </c>
      <c r="R1225" s="108">
        <f t="shared" ref="R1225:R1258" si="96">SUM(M1225:Q1225)</f>
        <v>108</v>
      </c>
      <c r="S1225" s="356" t="s">
        <v>0</v>
      </c>
      <c r="T1225" s="356" t="s">
        <v>0</v>
      </c>
      <c r="U1225" s="356" t="s">
        <v>0</v>
      </c>
      <c r="V1225" s="356" t="s">
        <v>0</v>
      </c>
      <c r="W1225" s="356" t="s">
        <v>0</v>
      </c>
      <c r="X1225" s="336">
        <f t="shared" si="93"/>
        <v>0</v>
      </c>
      <c r="Y1225" s="89" t="s">
        <v>0</v>
      </c>
      <c r="Z1225" s="89" t="s">
        <v>0</v>
      </c>
      <c r="AA1225" s="89" t="s">
        <v>0</v>
      </c>
      <c r="AB1225" s="91" t="s">
        <v>0</v>
      </c>
      <c r="AC1225" s="356" t="s">
        <v>0</v>
      </c>
      <c r="AD1225" s="356" t="s">
        <v>0</v>
      </c>
      <c r="AE1225" s="356" t="s">
        <v>0</v>
      </c>
      <c r="AF1225" s="357">
        <f t="shared" si="94"/>
        <v>0</v>
      </c>
      <c r="AG1225" s="92"/>
      <c r="AH1225" s="367">
        <f>[1]ChA!N107</f>
        <v>465000</v>
      </c>
      <c r="AI1225" s="368">
        <v>0</v>
      </c>
      <c r="AJ1225" s="368">
        <v>0</v>
      </c>
      <c r="AK1225" s="369">
        <f t="shared" ref="AK1225:AK1258" si="97">SUM(AH1225:AJ1225)</f>
        <v>465000</v>
      </c>
      <c r="AL1225" s="95"/>
      <c r="AM1225" s="370" t="str">
        <f>[1]ChA!O107</f>
        <v>-</v>
      </c>
      <c r="AN1225" s="371" t="str">
        <f>[1]ChA!Q107</f>
        <v>A vendre</v>
      </c>
      <c r="AO1225" s="372">
        <f>[1]ChA!R107</f>
        <v>43465</v>
      </c>
      <c r="AP1225" s="373" t="s">
        <v>0</v>
      </c>
      <c r="AQ1225" s="340" t="str">
        <f>[1]ChA!S107</f>
        <v>voir commentaire</v>
      </c>
      <c r="AR1225" s="374"/>
      <c r="AS1225" s="101"/>
      <c r="AT1225" s="102"/>
      <c r="AU1225" s="103"/>
      <c r="AV1225" s="104"/>
      <c r="AW1225" s="105"/>
      <c r="AX1225" s="106"/>
      <c r="AY1225" s="106"/>
      <c r="AZ1225" s="106"/>
      <c r="BA1225" s="106"/>
      <c r="BB1225" s="103"/>
      <c r="BC1225" s="106"/>
      <c r="BD1225" s="106"/>
      <c r="BE1225" s="106"/>
      <c r="BF1225" s="106"/>
      <c r="BG1225" s="106"/>
      <c r="BH1225" s="106"/>
      <c r="BI1225" s="106"/>
    </row>
    <row r="1226" spans="1:75" ht="13.5" hidden="1" thickBot="1" x14ac:dyDescent="0.25">
      <c r="A1226" s="82"/>
      <c r="B1226" s="83"/>
      <c r="C1226" s="361" t="str">
        <f t="shared" si="95"/>
        <v>Rue du Chanet 9</v>
      </c>
      <c r="D1226" s="361" t="str">
        <f t="shared" si="95"/>
        <v>Bôle</v>
      </c>
      <c r="E1226" s="85" t="str">
        <f t="shared" si="95"/>
        <v>Bella Vista</v>
      </c>
      <c r="F1226" s="85" t="str">
        <f>[1]ChA!A108</f>
        <v>0226-03</v>
      </c>
      <c r="G1226" s="86" t="str">
        <f>[1]ChA!B108</f>
        <v>…/B</v>
      </c>
      <c r="H1226" s="86" t="str">
        <f>[1]ChA!C108</f>
        <v>Appartement</v>
      </c>
      <c r="I1226" s="86" t="str">
        <f>[1]ChA!D108</f>
        <v>Rez</v>
      </c>
      <c r="J1226" s="86" t="str">
        <f>[1]ChA!E108</f>
        <v>Ouest</v>
      </c>
      <c r="K1226" s="207">
        <f>[1]ChA!F108</f>
        <v>3.5</v>
      </c>
      <c r="L1226" s="88"/>
      <c r="M1226" s="362">
        <f>[1]ChA!G108</f>
        <v>92.5</v>
      </c>
      <c r="N1226" s="356">
        <f>[1]ChA!I108</f>
        <v>29</v>
      </c>
      <c r="O1226" s="356">
        <f>[1]ChA!K108</f>
        <v>40</v>
      </c>
      <c r="P1226" s="356">
        <f>[1]ChA!L108</f>
        <v>0</v>
      </c>
      <c r="Q1226" s="356">
        <f>[1]ChA!M108</f>
        <v>0</v>
      </c>
      <c r="R1226" s="108">
        <f t="shared" si="96"/>
        <v>161.5</v>
      </c>
      <c r="S1226" s="356" t="s">
        <v>0</v>
      </c>
      <c r="T1226" s="356" t="s">
        <v>0</v>
      </c>
      <c r="U1226" s="356" t="s">
        <v>0</v>
      </c>
      <c r="V1226" s="356" t="s">
        <v>0</v>
      </c>
      <c r="W1226" s="356" t="s">
        <v>0</v>
      </c>
      <c r="X1226" s="336">
        <f t="shared" si="93"/>
        <v>0</v>
      </c>
      <c r="Y1226" s="89" t="s">
        <v>0</v>
      </c>
      <c r="Z1226" s="89" t="s">
        <v>0</v>
      </c>
      <c r="AA1226" s="89" t="s">
        <v>0</v>
      </c>
      <c r="AB1226" s="91" t="s">
        <v>0</v>
      </c>
      <c r="AC1226" s="356" t="s">
        <v>0</v>
      </c>
      <c r="AD1226" s="356" t="s">
        <v>0</v>
      </c>
      <c r="AE1226" s="356" t="s">
        <v>0</v>
      </c>
      <c r="AF1226" s="357">
        <f t="shared" si="94"/>
        <v>0</v>
      </c>
      <c r="AG1226" s="92"/>
      <c r="AH1226" s="367">
        <f>[1]ChA!N108</f>
        <v>595000</v>
      </c>
      <c r="AI1226" s="368">
        <v>0</v>
      </c>
      <c r="AJ1226" s="368">
        <v>0</v>
      </c>
      <c r="AK1226" s="369">
        <f t="shared" si="97"/>
        <v>595000</v>
      </c>
      <c r="AL1226" s="95"/>
      <c r="AM1226" s="370" t="str">
        <f>[1]ChA!O108</f>
        <v>-</v>
      </c>
      <c r="AN1226" s="371" t="str">
        <f>[1]ChA!Q108</f>
        <v>A vendre</v>
      </c>
      <c r="AO1226" s="372">
        <f>[1]ChA!R108</f>
        <v>43465</v>
      </c>
      <c r="AP1226" s="373" t="s">
        <v>0</v>
      </c>
      <c r="AQ1226" s="340" t="str">
        <f>[1]ChA!S108</f>
        <v>voir commentaire</v>
      </c>
      <c r="AR1226" s="374"/>
      <c r="AS1226" s="101"/>
      <c r="AT1226" s="102"/>
      <c r="AU1226" s="103"/>
      <c r="AV1226" s="104"/>
      <c r="AW1226" s="105"/>
      <c r="AX1226" s="106"/>
      <c r="AY1226" s="106"/>
      <c r="AZ1226" s="106"/>
      <c r="BA1226" s="106"/>
      <c r="BB1226" s="103"/>
      <c r="BC1226" s="106"/>
      <c r="BD1226" s="106"/>
      <c r="BE1226" s="106"/>
      <c r="BF1226" s="106"/>
      <c r="BG1226" s="106"/>
      <c r="BH1226" s="106"/>
      <c r="BI1226" s="106"/>
    </row>
    <row r="1227" spans="1:75" ht="13.5" hidden="1" thickBot="1" x14ac:dyDescent="0.25">
      <c r="A1227" s="82"/>
      <c r="B1227" s="83"/>
      <c r="C1227" s="361" t="str">
        <f t="shared" si="95"/>
        <v>Rue du Chanet 9</v>
      </c>
      <c r="D1227" s="361" t="str">
        <f t="shared" si="95"/>
        <v>Bôle</v>
      </c>
      <c r="E1227" s="85" t="str">
        <f t="shared" si="95"/>
        <v>Bella Vista</v>
      </c>
      <c r="F1227" s="85" t="str">
        <f>[1]ChA!A109</f>
        <v>0226-04</v>
      </c>
      <c r="G1227" s="86" t="str">
        <f>[1]ChA!B109</f>
        <v>…/G</v>
      </c>
      <c r="H1227" s="86" t="str">
        <f>[1]ChA!C109</f>
        <v>Appartement</v>
      </c>
      <c r="I1227" s="86" t="str">
        <f>[1]ChA!D109</f>
        <v xml:space="preserve">1er </v>
      </c>
      <c r="J1227" s="86" t="str">
        <f>[1]ChA!E109</f>
        <v>Est</v>
      </c>
      <c r="K1227" s="207">
        <f>[1]ChA!F109</f>
        <v>5.5</v>
      </c>
      <c r="L1227" s="88"/>
      <c r="M1227" s="362">
        <f>[1]ChA!G109</f>
        <v>126.5</v>
      </c>
      <c r="N1227" s="356">
        <f>[1]ChA!I109</f>
        <v>21.5</v>
      </c>
      <c r="O1227" s="356">
        <f>[1]ChA!K109</f>
        <v>0</v>
      </c>
      <c r="P1227" s="356">
        <f>[1]ChA!L109</f>
        <v>0</v>
      </c>
      <c r="Q1227" s="356">
        <f>[1]ChA!M109</f>
        <v>0</v>
      </c>
      <c r="R1227" s="108">
        <f t="shared" si="96"/>
        <v>148</v>
      </c>
      <c r="S1227" s="356" t="s">
        <v>0</v>
      </c>
      <c r="T1227" s="356" t="s">
        <v>0</v>
      </c>
      <c r="U1227" s="356" t="s">
        <v>0</v>
      </c>
      <c r="V1227" s="356" t="s">
        <v>0</v>
      </c>
      <c r="W1227" s="356" t="s">
        <v>0</v>
      </c>
      <c r="X1227" s="336">
        <f t="shared" si="93"/>
        <v>0</v>
      </c>
      <c r="Y1227" s="89" t="s">
        <v>0</v>
      </c>
      <c r="Z1227" s="89" t="s">
        <v>0</v>
      </c>
      <c r="AA1227" s="89" t="s">
        <v>0</v>
      </c>
      <c r="AB1227" s="91" t="s">
        <v>0</v>
      </c>
      <c r="AC1227" s="356" t="s">
        <v>0</v>
      </c>
      <c r="AD1227" s="356" t="s">
        <v>0</v>
      </c>
      <c r="AE1227" s="356" t="s">
        <v>0</v>
      </c>
      <c r="AF1227" s="357">
        <f t="shared" si="94"/>
        <v>0</v>
      </c>
      <c r="AG1227" s="92"/>
      <c r="AH1227" s="367">
        <f>[1]ChA!N109</f>
        <v>795000</v>
      </c>
      <c r="AI1227" s="368">
        <v>0</v>
      </c>
      <c r="AJ1227" s="368">
        <v>0</v>
      </c>
      <c r="AK1227" s="369">
        <f t="shared" si="97"/>
        <v>795000</v>
      </c>
      <c r="AL1227" s="95"/>
      <c r="AM1227" s="370" t="str">
        <f>[1]ChA!O109</f>
        <v>-</v>
      </c>
      <c r="AN1227" s="371" t="str">
        <f>[1]ChA!Q109</f>
        <v>A vendre</v>
      </c>
      <c r="AO1227" s="372">
        <f>[1]ChA!R109</f>
        <v>43555</v>
      </c>
      <c r="AP1227" s="373" t="s">
        <v>0</v>
      </c>
      <c r="AQ1227" s="340" t="str">
        <f>[1]ChA!S109</f>
        <v>voir commentaire</v>
      </c>
      <c r="AR1227" s="374"/>
      <c r="AS1227" s="101"/>
      <c r="AT1227" s="102"/>
      <c r="AU1227" s="103"/>
      <c r="AV1227" s="104"/>
      <c r="AW1227" s="105"/>
      <c r="AX1227" s="106"/>
      <c r="AY1227" s="106"/>
      <c r="AZ1227" s="106"/>
      <c r="BA1227" s="106"/>
      <c r="BB1227" s="103"/>
      <c r="BC1227" s="106"/>
      <c r="BD1227" s="106"/>
      <c r="BE1227" s="106"/>
      <c r="BF1227" s="106"/>
      <c r="BG1227" s="106"/>
      <c r="BH1227" s="106"/>
      <c r="BI1227" s="106"/>
    </row>
    <row r="1228" spans="1:75" ht="13.5" hidden="1" thickBot="1" x14ac:dyDescent="0.25">
      <c r="A1228" s="82"/>
      <c r="B1228" s="83"/>
      <c r="C1228" s="361" t="str">
        <f t="shared" si="95"/>
        <v>Rue du Chanet 9</v>
      </c>
      <c r="D1228" s="361" t="str">
        <f t="shared" si="95"/>
        <v>Bôle</v>
      </c>
      <c r="E1228" s="85" t="str">
        <f t="shared" si="95"/>
        <v>Bella Vista</v>
      </c>
      <c r="F1228" s="85" t="str">
        <f>[1]ChA!A110</f>
        <v>0226-05</v>
      </c>
      <c r="G1228" s="86" t="str">
        <f>[1]ChA!B110</f>
        <v>…/F</v>
      </c>
      <c r="H1228" s="86" t="str">
        <f>[1]ChA!C110</f>
        <v>Appartement</v>
      </c>
      <c r="I1228" s="86" t="str">
        <f>[1]ChA!D110</f>
        <v xml:space="preserve">1er </v>
      </c>
      <c r="J1228" s="86" t="str">
        <f>[1]ChA!E110</f>
        <v>Centre</v>
      </c>
      <c r="K1228" s="207">
        <f>[1]ChA!F110</f>
        <v>3.5</v>
      </c>
      <c r="L1228" s="88"/>
      <c r="M1228" s="362">
        <f>[1]ChA!G110</f>
        <v>78.5</v>
      </c>
      <c r="N1228" s="356">
        <f>[1]ChA!I110</f>
        <v>30</v>
      </c>
      <c r="O1228" s="356">
        <f>[1]ChA!K110</f>
        <v>0</v>
      </c>
      <c r="P1228" s="356">
        <f>[1]ChA!L110</f>
        <v>0</v>
      </c>
      <c r="Q1228" s="356">
        <f>[1]ChA!M110</f>
        <v>0</v>
      </c>
      <c r="R1228" s="108">
        <f t="shared" si="96"/>
        <v>108.5</v>
      </c>
      <c r="S1228" s="356" t="s">
        <v>0</v>
      </c>
      <c r="T1228" s="356" t="s">
        <v>0</v>
      </c>
      <c r="U1228" s="356" t="s">
        <v>0</v>
      </c>
      <c r="V1228" s="356" t="s">
        <v>0</v>
      </c>
      <c r="W1228" s="356" t="s">
        <v>0</v>
      </c>
      <c r="X1228" s="336">
        <f t="shared" si="93"/>
        <v>0</v>
      </c>
      <c r="Y1228" s="89" t="s">
        <v>0</v>
      </c>
      <c r="Z1228" s="89" t="s">
        <v>0</v>
      </c>
      <c r="AA1228" s="89" t="s">
        <v>0</v>
      </c>
      <c r="AB1228" s="91" t="s">
        <v>0</v>
      </c>
      <c r="AC1228" s="356" t="s">
        <v>0</v>
      </c>
      <c r="AD1228" s="356" t="s">
        <v>0</v>
      </c>
      <c r="AE1228" s="356" t="s">
        <v>0</v>
      </c>
      <c r="AF1228" s="357">
        <f t="shared" si="94"/>
        <v>0</v>
      </c>
      <c r="AG1228" s="92"/>
      <c r="AH1228" s="367">
        <f>[1]ChA!N110</f>
        <v>520000</v>
      </c>
      <c r="AI1228" s="368">
        <v>0</v>
      </c>
      <c r="AJ1228" s="368">
        <v>0</v>
      </c>
      <c r="AK1228" s="369">
        <f t="shared" si="97"/>
        <v>520000</v>
      </c>
      <c r="AL1228" s="95"/>
      <c r="AM1228" s="370" t="str">
        <f>[1]ChA!O110</f>
        <v>Jeanneret Mariline/Tanner</v>
      </c>
      <c r="AN1228" s="371" t="str">
        <f>[1]ChA!Q110</f>
        <v>Pré-réservé</v>
      </c>
      <c r="AO1228" s="372">
        <f>[1]ChA!R110</f>
        <v>43555</v>
      </c>
      <c r="AP1228" s="373" t="s">
        <v>0</v>
      </c>
      <c r="AQ1228" s="340" t="str">
        <f>[1]ChA!S110</f>
        <v>voir commentaire</v>
      </c>
      <c r="AR1228" s="374"/>
      <c r="AS1228" s="101"/>
      <c r="AT1228" s="102"/>
      <c r="AU1228" s="103"/>
      <c r="AV1228" s="104"/>
      <c r="AW1228" s="105"/>
      <c r="AX1228" s="106"/>
      <c r="AY1228" s="106"/>
      <c r="AZ1228" s="106"/>
      <c r="BA1228" s="106"/>
      <c r="BB1228" s="103"/>
      <c r="BC1228" s="106"/>
      <c r="BD1228" s="106"/>
      <c r="BE1228" s="106"/>
      <c r="BF1228" s="106"/>
      <c r="BG1228" s="106"/>
      <c r="BH1228" s="106"/>
      <c r="BI1228" s="106"/>
    </row>
    <row r="1229" spans="1:75" ht="13.5" hidden="1" thickBot="1" x14ac:dyDescent="0.25">
      <c r="A1229" s="82"/>
      <c r="B1229" s="83"/>
      <c r="C1229" s="361" t="str">
        <f t="shared" si="95"/>
        <v>Rue du Chanet 9</v>
      </c>
      <c r="D1229" s="361" t="str">
        <f t="shared" si="95"/>
        <v>Bôle</v>
      </c>
      <c r="E1229" s="85" t="str">
        <f t="shared" si="95"/>
        <v>Bella Vista</v>
      </c>
      <c r="F1229" s="85" t="str">
        <f>[1]ChA!A111</f>
        <v>0226-06</v>
      </c>
      <c r="G1229" s="86" t="str">
        <f>[1]ChA!B111</f>
        <v>…/E</v>
      </c>
      <c r="H1229" s="86" t="str">
        <f>[1]ChA!C111</f>
        <v>Appartement</v>
      </c>
      <c r="I1229" s="86" t="str">
        <f>[1]ChA!D111</f>
        <v xml:space="preserve">1er </v>
      </c>
      <c r="J1229" s="86" t="str">
        <f>[1]ChA!E111</f>
        <v>Ouest</v>
      </c>
      <c r="K1229" s="207">
        <f>[1]ChA!F111</f>
        <v>5.5</v>
      </c>
      <c r="L1229" s="88"/>
      <c r="M1229" s="362">
        <f>[1]ChA!G111</f>
        <v>126.5</v>
      </c>
      <c r="N1229" s="356">
        <f>[1]ChA!I111</f>
        <v>21.5</v>
      </c>
      <c r="O1229" s="356">
        <f>[1]ChA!K111</f>
        <v>0</v>
      </c>
      <c r="P1229" s="356">
        <f>[1]ChA!L111</f>
        <v>0</v>
      </c>
      <c r="Q1229" s="356">
        <f>[1]ChA!M111</f>
        <v>0</v>
      </c>
      <c r="R1229" s="108">
        <f t="shared" si="96"/>
        <v>148</v>
      </c>
      <c r="S1229" s="356" t="s">
        <v>0</v>
      </c>
      <c r="T1229" s="356" t="s">
        <v>0</v>
      </c>
      <c r="U1229" s="356" t="s">
        <v>0</v>
      </c>
      <c r="V1229" s="356" t="s">
        <v>0</v>
      </c>
      <c r="W1229" s="356" t="s">
        <v>0</v>
      </c>
      <c r="X1229" s="336">
        <f t="shared" si="93"/>
        <v>0</v>
      </c>
      <c r="Y1229" s="89" t="s">
        <v>0</v>
      </c>
      <c r="Z1229" s="89" t="s">
        <v>0</v>
      </c>
      <c r="AA1229" s="89" t="s">
        <v>0</v>
      </c>
      <c r="AB1229" s="91" t="s">
        <v>0</v>
      </c>
      <c r="AC1229" s="356" t="s">
        <v>0</v>
      </c>
      <c r="AD1229" s="356" t="s">
        <v>0</v>
      </c>
      <c r="AE1229" s="356" t="s">
        <v>0</v>
      </c>
      <c r="AF1229" s="357">
        <f t="shared" si="94"/>
        <v>0</v>
      </c>
      <c r="AG1229" s="92"/>
      <c r="AH1229" s="367">
        <f>[1]ChA!N111</f>
        <v>795000</v>
      </c>
      <c r="AI1229" s="368">
        <v>0</v>
      </c>
      <c r="AJ1229" s="368">
        <v>0</v>
      </c>
      <c r="AK1229" s="369">
        <f t="shared" si="97"/>
        <v>795000</v>
      </c>
      <c r="AL1229" s="95"/>
      <c r="AM1229" s="370" t="str">
        <f>[1]ChA!O111</f>
        <v>-</v>
      </c>
      <c r="AN1229" s="371" t="str">
        <f>[1]ChA!Q111</f>
        <v>A vendre</v>
      </c>
      <c r="AO1229" s="372">
        <f>[1]ChA!R111</f>
        <v>43555</v>
      </c>
      <c r="AP1229" s="373" t="s">
        <v>0</v>
      </c>
      <c r="AQ1229" s="340" t="str">
        <f>[1]ChA!S111</f>
        <v>voir commentaire</v>
      </c>
      <c r="AR1229" s="374"/>
      <c r="AS1229" s="101"/>
      <c r="AT1229" s="102"/>
      <c r="AU1229" s="103"/>
      <c r="AV1229" s="104"/>
      <c r="AW1229" s="105"/>
      <c r="AX1229" s="106"/>
      <c r="AY1229" s="106"/>
      <c r="AZ1229" s="106"/>
      <c r="BA1229" s="106"/>
      <c r="BB1229" s="103"/>
      <c r="BC1229" s="106"/>
      <c r="BD1229" s="106"/>
      <c r="BE1229" s="106"/>
      <c r="BF1229" s="106"/>
      <c r="BG1229" s="106"/>
      <c r="BH1229" s="106"/>
      <c r="BI1229" s="106"/>
    </row>
    <row r="1230" spans="1:75" ht="13.5" hidden="1" thickBot="1" x14ac:dyDescent="0.25">
      <c r="A1230" s="82"/>
      <c r="B1230" s="83"/>
      <c r="C1230" s="361" t="str">
        <f t="shared" si="95"/>
        <v>Rue du Chanet 9</v>
      </c>
      <c r="D1230" s="361" t="str">
        <f t="shared" si="95"/>
        <v>Bôle</v>
      </c>
      <c r="E1230" s="85" t="str">
        <f t="shared" si="95"/>
        <v>Bella Vista</v>
      </c>
      <c r="F1230" s="85" t="str">
        <f>[1]ChA!A112</f>
        <v>0226-07</v>
      </c>
      <c r="G1230" s="86" t="str">
        <f>[1]ChA!B112</f>
        <v>…/K</v>
      </c>
      <c r="H1230" s="86" t="str">
        <f>[1]ChA!C112</f>
        <v>Appartement</v>
      </c>
      <c r="I1230" s="86" t="str">
        <f>[1]ChA!D112</f>
        <v>2ème</v>
      </c>
      <c r="J1230" s="86" t="str">
        <f>[1]ChA!E112</f>
        <v>Est</v>
      </c>
      <c r="K1230" s="207">
        <f>[1]ChA!F112</f>
        <v>5.5</v>
      </c>
      <c r="L1230" s="88"/>
      <c r="M1230" s="362">
        <f>[1]ChA!G112</f>
        <v>126.5</v>
      </c>
      <c r="N1230" s="356">
        <f>[1]ChA!I112</f>
        <v>21.5</v>
      </c>
      <c r="O1230" s="356">
        <f>[1]ChA!K112</f>
        <v>0</v>
      </c>
      <c r="P1230" s="356">
        <f>[1]ChA!L112</f>
        <v>0</v>
      </c>
      <c r="Q1230" s="356">
        <f>[1]ChA!M112</f>
        <v>0</v>
      </c>
      <c r="R1230" s="108">
        <f t="shared" si="96"/>
        <v>148</v>
      </c>
      <c r="S1230" s="356" t="s">
        <v>0</v>
      </c>
      <c r="T1230" s="356" t="s">
        <v>0</v>
      </c>
      <c r="U1230" s="356" t="s">
        <v>0</v>
      </c>
      <c r="V1230" s="356" t="s">
        <v>0</v>
      </c>
      <c r="W1230" s="356" t="s">
        <v>0</v>
      </c>
      <c r="X1230" s="336">
        <f t="shared" si="93"/>
        <v>0</v>
      </c>
      <c r="Y1230" s="89" t="s">
        <v>0</v>
      </c>
      <c r="Z1230" s="89" t="s">
        <v>0</v>
      </c>
      <c r="AA1230" s="89" t="s">
        <v>0</v>
      </c>
      <c r="AB1230" s="91" t="s">
        <v>0</v>
      </c>
      <c r="AC1230" s="356" t="s">
        <v>0</v>
      </c>
      <c r="AD1230" s="356" t="s">
        <v>0</v>
      </c>
      <c r="AE1230" s="356" t="s">
        <v>0</v>
      </c>
      <c r="AF1230" s="357">
        <f t="shared" si="94"/>
        <v>0</v>
      </c>
      <c r="AG1230" s="92"/>
      <c r="AH1230" s="367">
        <f>[1]ChA!N112</f>
        <v>810000</v>
      </c>
      <c r="AI1230" s="368">
        <v>0</v>
      </c>
      <c r="AJ1230" s="368">
        <v>0</v>
      </c>
      <c r="AK1230" s="369">
        <f t="shared" si="97"/>
        <v>810000</v>
      </c>
      <c r="AL1230" s="95"/>
      <c r="AM1230" s="370" t="str">
        <f>[1]ChA!O112</f>
        <v>-</v>
      </c>
      <c r="AN1230" s="371" t="str">
        <f>[1]ChA!Q112</f>
        <v>A vendre</v>
      </c>
      <c r="AO1230" s="372">
        <f>[1]ChA!R112</f>
        <v>43555</v>
      </c>
      <c r="AP1230" s="373" t="s">
        <v>0</v>
      </c>
      <c r="AQ1230" s="340" t="str">
        <f>[1]ChA!S112</f>
        <v>voir commentaire</v>
      </c>
      <c r="AR1230" s="374"/>
      <c r="AS1230" s="101"/>
      <c r="AT1230" s="102"/>
      <c r="AU1230" s="103"/>
      <c r="AV1230" s="104"/>
      <c r="AW1230" s="105"/>
      <c r="AX1230" s="106"/>
      <c r="AY1230" s="106"/>
      <c r="AZ1230" s="106"/>
      <c r="BA1230" s="106"/>
      <c r="BB1230" s="103"/>
      <c r="BC1230" s="106"/>
      <c r="BD1230" s="106"/>
      <c r="BE1230" s="106"/>
      <c r="BF1230" s="106"/>
      <c r="BG1230" s="106"/>
      <c r="BH1230" s="106"/>
      <c r="BI1230" s="106"/>
    </row>
    <row r="1231" spans="1:75" ht="13.5" hidden="1" thickBot="1" x14ac:dyDescent="0.25">
      <c r="A1231" s="82"/>
      <c r="B1231" s="83"/>
      <c r="C1231" s="361" t="str">
        <f t="shared" si="95"/>
        <v>Rue du Chanet 9</v>
      </c>
      <c r="D1231" s="361" t="str">
        <f t="shared" si="95"/>
        <v>Bôle</v>
      </c>
      <c r="E1231" s="85" t="str">
        <f t="shared" si="95"/>
        <v>Bella Vista</v>
      </c>
      <c r="F1231" s="85" t="str">
        <f>[1]ChA!A113</f>
        <v>0226-08</v>
      </c>
      <c r="G1231" s="86" t="str">
        <f>[1]ChA!B113</f>
        <v>…/J</v>
      </c>
      <c r="H1231" s="86" t="str">
        <f>[1]ChA!C113</f>
        <v>Appartement</v>
      </c>
      <c r="I1231" s="86" t="str">
        <f>[1]ChA!D113</f>
        <v>2ème</v>
      </c>
      <c r="J1231" s="86" t="str">
        <f>[1]ChA!E113</f>
        <v>Centre</v>
      </c>
      <c r="K1231" s="207">
        <f>[1]ChA!F113</f>
        <v>3.5</v>
      </c>
      <c r="L1231" s="88"/>
      <c r="M1231" s="362">
        <f>[1]ChA!G113</f>
        <v>78.5</v>
      </c>
      <c r="N1231" s="356">
        <f>[1]ChA!I113</f>
        <v>30</v>
      </c>
      <c r="O1231" s="356">
        <f>[1]ChA!K113</f>
        <v>0</v>
      </c>
      <c r="P1231" s="356">
        <f>[1]ChA!L113</f>
        <v>0</v>
      </c>
      <c r="Q1231" s="356">
        <f>[1]ChA!M113</f>
        <v>0</v>
      </c>
      <c r="R1231" s="108">
        <f t="shared" si="96"/>
        <v>108.5</v>
      </c>
      <c r="S1231" s="356" t="s">
        <v>0</v>
      </c>
      <c r="T1231" s="356" t="s">
        <v>0</v>
      </c>
      <c r="U1231" s="356" t="s">
        <v>0</v>
      </c>
      <c r="V1231" s="356" t="s">
        <v>0</v>
      </c>
      <c r="W1231" s="356" t="s">
        <v>0</v>
      </c>
      <c r="X1231" s="336">
        <f t="shared" si="93"/>
        <v>0</v>
      </c>
      <c r="Y1231" s="89" t="s">
        <v>0</v>
      </c>
      <c r="Z1231" s="89" t="s">
        <v>0</v>
      </c>
      <c r="AA1231" s="89" t="s">
        <v>0</v>
      </c>
      <c r="AB1231" s="91" t="s">
        <v>0</v>
      </c>
      <c r="AC1231" s="356" t="s">
        <v>0</v>
      </c>
      <c r="AD1231" s="356" t="s">
        <v>0</v>
      </c>
      <c r="AE1231" s="356" t="s">
        <v>0</v>
      </c>
      <c r="AF1231" s="357">
        <f t="shared" si="94"/>
        <v>0</v>
      </c>
      <c r="AG1231" s="92"/>
      <c r="AH1231" s="367">
        <f>[1]ChA!N113</f>
        <v>530000</v>
      </c>
      <c r="AI1231" s="368">
        <v>0</v>
      </c>
      <c r="AJ1231" s="368">
        <v>0</v>
      </c>
      <c r="AK1231" s="369">
        <f t="shared" si="97"/>
        <v>530000</v>
      </c>
      <c r="AL1231" s="95"/>
      <c r="AM1231" s="370" t="str">
        <f>[1]ChA!O113</f>
        <v>Gay Mélanie</v>
      </c>
      <c r="AN1231" s="371" t="str">
        <f>[1]ChA!Q113</f>
        <v>Réservé</v>
      </c>
      <c r="AO1231" s="372">
        <f>[1]ChA!R113</f>
        <v>43444</v>
      </c>
      <c r="AP1231" s="373" t="s">
        <v>0</v>
      </c>
      <c r="AQ1231" s="340" t="str">
        <f>[1]ChA!S113</f>
        <v>-</v>
      </c>
      <c r="AR1231" s="374"/>
      <c r="AS1231" s="101"/>
      <c r="AT1231" s="102"/>
      <c r="AU1231" s="103"/>
      <c r="AV1231" s="104"/>
      <c r="AW1231" s="105"/>
      <c r="AX1231" s="106"/>
      <c r="AY1231" s="106"/>
      <c r="AZ1231" s="106"/>
      <c r="BA1231" s="106"/>
      <c r="BB1231" s="103"/>
      <c r="BC1231" s="106"/>
      <c r="BD1231" s="106"/>
      <c r="BE1231" s="106"/>
      <c r="BF1231" s="106"/>
      <c r="BG1231" s="106"/>
      <c r="BH1231" s="106"/>
      <c r="BI1231" s="106"/>
    </row>
    <row r="1232" spans="1:75" ht="13.5" hidden="1" thickBot="1" x14ac:dyDescent="0.25">
      <c r="A1232" s="82"/>
      <c r="B1232" s="83"/>
      <c r="C1232" s="361" t="str">
        <f t="shared" si="95"/>
        <v>Rue du Chanet 9</v>
      </c>
      <c r="D1232" s="361" t="str">
        <f t="shared" si="95"/>
        <v>Bôle</v>
      </c>
      <c r="E1232" s="85" t="str">
        <f t="shared" si="95"/>
        <v>Bella Vista</v>
      </c>
      <c r="F1232" s="85" t="str">
        <f>[1]ChA!A114</f>
        <v>0226-09</v>
      </c>
      <c r="G1232" s="86" t="str">
        <f>[1]ChA!B114</f>
        <v>…/H</v>
      </c>
      <c r="H1232" s="86" t="str">
        <f>[1]ChA!C114</f>
        <v>Appartement</v>
      </c>
      <c r="I1232" s="86" t="str">
        <f>[1]ChA!D114</f>
        <v>2ème</v>
      </c>
      <c r="J1232" s="86" t="str">
        <f>[1]ChA!E114</f>
        <v>Ouest</v>
      </c>
      <c r="K1232" s="207">
        <f>[1]ChA!F114</f>
        <v>5.5</v>
      </c>
      <c r="L1232" s="88"/>
      <c r="M1232" s="362">
        <f>[1]ChA!G114</f>
        <v>126.5</v>
      </c>
      <c r="N1232" s="356">
        <f>[1]ChA!I114</f>
        <v>21.5</v>
      </c>
      <c r="O1232" s="356">
        <f>[1]ChA!K114</f>
        <v>0</v>
      </c>
      <c r="P1232" s="356">
        <f>[1]ChA!L114</f>
        <v>0</v>
      </c>
      <c r="Q1232" s="356">
        <f>[1]ChA!M114</f>
        <v>0</v>
      </c>
      <c r="R1232" s="108">
        <f t="shared" si="96"/>
        <v>148</v>
      </c>
      <c r="S1232" s="356" t="s">
        <v>0</v>
      </c>
      <c r="T1232" s="356" t="s">
        <v>0</v>
      </c>
      <c r="U1232" s="356" t="s">
        <v>0</v>
      </c>
      <c r="V1232" s="356" t="s">
        <v>0</v>
      </c>
      <c r="W1232" s="356" t="s">
        <v>0</v>
      </c>
      <c r="X1232" s="336">
        <f t="shared" si="93"/>
        <v>0</v>
      </c>
      <c r="Y1232" s="89" t="s">
        <v>0</v>
      </c>
      <c r="Z1232" s="89" t="s">
        <v>0</v>
      </c>
      <c r="AA1232" s="89" t="s">
        <v>0</v>
      </c>
      <c r="AB1232" s="91" t="s">
        <v>0</v>
      </c>
      <c r="AC1232" s="356" t="s">
        <v>0</v>
      </c>
      <c r="AD1232" s="356" t="s">
        <v>0</v>
      </c>
      <c r="AE1232" s="356" t="s">
        <v>0</v>
      </c>
      <c r="AF1232" s="357">
        <f t="shared" si="94"/>
        <v>0</v>
      </c>
      <c r="AG1232" s="92"/>
      <c r="AH1232" s="367">
        <f>[1]ChA!N114</f>
        <v>810000</v>
      </c>
      <c r="AI1232" s="368">
        <v>0</v>
      </c>
      <c r="AJ1232" s="368">
        <v>0</v>
      </c>
      <c r="AK1232" s="369">
        <f t="shared" si="97"/>
        <v>810000</v>
      </c>
      <c r="AL1232" s="95"/>
      <c r="AM1232" s="370" t="str">
        <f>[1]ChA!O114</f>
        <v>-</v>
      </c>
      <c r="AN1232" s="371" t="str">
        <f>[1]ChA!Q114</f>
        <v>A vendre</v>
      </c>
      <c r="AO1232" s="372">
        <f>[1]ChA!R114</f>
        <v>43555</v>
      </c>
      <c r="AP1232" s="373" t="s">
        <v>0</v>
      </c>
      <c r="AQ1232" s="340" t="str">
        <f>[1]ChA!S114</f>
        <v>voir commentaire</v>
      </c>
      <c r="AR1232" s="374"/>
      <c r="AS1232" s="101"/>
      <c r="AT1232" s="102"/>
      <c r="AU1232" s="103"/>
      <c r="AV1232" s="104"/>
      <c r="AW1232" s="105"/>
      <c r="AX1232" s="106"/>
      <c r="AY1232" s="106"/>
      <c r="AZ1232" s="106"/>
      <c r="BA1232" s="106"/>
      <c r="BB1232" s="103"/>
      <c r="BC1232" s="106"/>
      <c r="BD1232" s="106"/>
      <c r="BE1232" s="106"/>
      <c r="BF1232" s="106"/>
      <c r="BG1232" s="106"/>
      <c r="BH1232" s="106"/>
      <c r="BI1232" s="106"/>
    </row>
    <row r="1233" spans="1:61" ht="13.5" hidden="1" thickBot="1" x14ac:dyDescent="0.25">
      <c r="A1233" s="82"/>
      <c r="B1233" s="83"/>
      <c r="C1233" s="361" t="str">
        <f t="shared" si="95"/>
        <v>Rue du Chanet 9</v>
      </c>
      <c r="D1233" s="361" t="str">
        <f t="shared" si="95"/>
        <v>Bôle</v>
      </c>
      <c r="E1233" s="85" t="str">
        <f t="shared" si="95"/>
        <v>Bella Vista</v>
      </c>
      <c r="F1233" s="85" t="str">
        <f>[1]ChA!A115</f>
        <v>0226-10</v>
      </c>
      <c r="G1233" s="86" t="str">
        <f>[1]ChA!B115</f>
        <v>…/N</v>
      </c>
      <c r="H1233" s="86" t="str">
        <f>[1]ChA!C115</f>
        <v>Appartement</v>
      </c>
      <c r="I1233" s="86" t="str">
        <f>[1]ChA!D115</f>
        <v>3ème</v>
      </c>
      <c r="J1233" s="86" t="str">
        <f>[1]ChA!E115</f>
        <v>Est</v>
      </c>
      <c r="K1233" s="207">
        <f>[1]ChA!F115</f>
        <v>5.5</v>
      </c>
      <c r="L1233" s="88"/>
      <c r="M1233" s="362">
        <f>[1]ChA!G115</f>
        <v>125</v>
      </c>
      <c r="N1233" s="356">
        <f>[1]ChA!I115</f>
        <v>21.5</v>
      </c>
      <c r="O1233" s="356">
        <f>[1]ChA!K115</f>
        <v>0</v>
      </c>
      <c r="P1233" s="356">
        <f>[1]ChA!L115</f>
        <v>0</v>
      </c>
      <c r="Q1233" s="356">
        <f>[1]ChA!M115</f>
        <v>0</v>
      </c>
      <c r="R1233" s="108">
        <f t="shared" si="96"/>
        <v>146.5</v>
      </c>
      <c r="S1233" s="356" t="s">
        <v>0</v>
      </c>
      <c r="T1233" s="356" t="s">
        <v>0</v>
      </c>
      <c r="U1233" s="356" t="s">
        <v>0</v>
      </c>
      <c r="V1233" s="356" t="s">
        <v>0</v>
      </c>
      <c r="W1233" s="356" t="s">
        <v>0</v>
      </c>
      <c r="X1233" s="336">
        <f t="shared" si="93"/>
        <v>0</v>
      </c>
      <c r="Y1233" s="89" t="s">
        <v>0</v>
      </c>
      <c r="Z1233" s="89" t="s">
        <v>0</v>
      </c>
      <c r="AA1233" s="89" t="s">
        <v>0</v>
      </c>
      <c r="AB1233" s="91" t="s">
        <v>0</v>
      </c>
      <c r="AC1233" s="356" t="s">
        <v>0</v>
      </c>
      <c r="AD1233" s="356" t="s">
        <v>0</v>
      </c>
      <c r="AE1233" s="356" t="s">
        <v>0</v>
      </c>
      <c r="AF1233" s="357">
        <f t="shared" si="94"/>
        <v>0</v>
      </c>
      <c r="AG1233" s="92"/>
      <c r="AH1233" s="367">
        <f>[1]ChA!N115</f>
        <v>820000</v>
      </c>
      <c r="AI1233" s="368">
        <v>0</v>
      </c>
      <c r="AJ1233" s="368">
        <v>0</v>
      </c>
      <c r="AK1233" s="369">
        <f t="shared" si="97"/>
        <v>820000</v>
      </c>
      <c r="AL1233" s="95"/>
      <c r="AM1233" s="370" t="str">
        <f>[1]ChA!O115</f>
        <v>Zanga Claude-Alain</v>
      </c>
      <c r="AN1233" s="371" t="str">
        <f>[1]ChA!Q115</f>
        <v>Pré-réservé</v>
      </c>
      <c r="AO1233" s="372">
        <f>[1]ChA!R115</f>
        <v>43465</v>
      </c>
      <c r="AP1233" s="373" t="s">
        <v>0</v>
      </c>
      <c r="AQ1233" s="340" t="str">
        <f>[1]ChA!S115</f>
        <v>Mezzanine en option, voir commentaire !</v>
      </c>
      <c r="AR1233" s="374"/>
      <c r="AS1233" s="101"/>
      <c r="AT1233" s="102"/>
      <c r="AU1233" s="103"/>
      <c r="AV1233" s="104"/>
      <c r="AW1233" s="105"/>
      <c r="AX1233" s="106"/>
      <c r="AY1233" s="106"/>
      <c r="AZ1233" s="106"/>
      <c r="BA1233" s="106"/>
      <c r="BB1233" s="103"/>
      <c r="BC1233" s="106"/>
      <c r="BD1233" s="106"/>
      <c r="BE1233" s="106"/>
      <c r="BF1233" s="106"/>
      <c r="BG1233" s="106"/>
      <c r="BH1233" s="106"/>
      <c r="BI1233" s="106"/>
    </row>
    <row r="1234" spans="1:61" ht="13.5" hidden="1" thickBot="1" x14ac:dyDescent="0.25">
      <c r="A1234" s="82"/>
      <c r="B1234" s="83"/>
      <c r="C1234" s="361" t="str">
        <f t="shared" si="95"/>
        <v>Rue du Chanet 9</v>
      </c>
      <c r="D1234" s="361" t="str">
        <f t="shared" si="95"/>
        <v>Bôle</v>
      </c>
      <c r="E1234" s="85" t="str">
        <f t="shared" si="95"/>
        <v>Bella Vista</v>
      </c>
      <c r="F1234" s="85" t="str">
        <f>[1]ChA!A116</f>
        <v>0226-11</v>
      </c>
      <c r="G1234" s="86" t="str">
        <f>[1]ChA!B116</f>
        <v>…/M</v>
      </c>
      <c r="H1234" s="86" t="str">
        <f>[1]ChA!C116</f>
        <v>Appartement</v>
      </c>
      <c r="I1234" s="86" t="str">
        <f>[1]ChA!D116</f>
        <v>3ème</v>
      </c>
      <c r="J1234" s="86" t="str">
        <f>[1]ChA!E116</f>
        <v>Centre</v>
      </c>
      <c r="K1234" s="207">
        <f>[1]ChA!F116</f>
        <v>3.5</v>
      </c>
      <c r="L1234" s="88"/>
      <c r="M1234" s="362">
        <f>[1]ChA!G116</f>
        <v>78</v>
      </c>
      <c r="N1234" s="356">
        <f>[1]ChA!I116</f>
        <v>30</v>
      </c>
      <c r="O1234" s="356">
        <f>[1]ChA!K116</f>
        <v>0</v>
      </c>
      <c r="P1234" s="356">
        <f>[1]ChA!L116</f>
        <v>0</v>
      </c>
      <c r="Q1234" s="356">
        <f>[1]ChA!M116</f>
        <v>0</v>
      </c>
      <c r="R1234" s="108">
        <f t="shared" si="96"/>
        <v>108</v>
      </c>
      <c r="S1234" s="356" t="s">
        <v>0</v>
      </c>
      <c r="T1234" s="356" t="s">
        <v>0</v>
      </c>
      <c r="U1234" s="356" t="s">
        <v>0</v>
      </c>
      <c r="V1234" s="356" t="s">
        <v>0</v>
      </c>
      <c r="W1234" s="356" t="s">
        <v>0</v>
      </c>
      <c r="X1234" s="336">
        <f t="shared" si="93"/>
        <v>0</v>
      </c>
      <c r="Y1234" s="89" t="s">
        <v>0</v>
      </c>
      <c r="Z1234" s="89" t="s">
        <v>0</v>
      </c>
      <c r="AA1234" s="89" t="s">
        <v>0</v>
      </c>
      <c r="AB1234" s="91" t="s">
        <v>0</v>
      </c>
      <c r="AC1234" s="356" t="s">
        <v>0</v>
      </c>
      <c r="AD1234" s="356" t="s">
        <v>0</v>
      </c>
      <c r="AE1234" s="356" t="s">
        <v>0</v>
      </c>
      <c r="AF1234" s="357">
        <f t="shared" si="94"/>
        <v>0</v>
      </c>
      <c r="AG1234" s="92"/>
      <c r="AH1234" s="367">
        <f>[1]ChA!N116</f>
        <v>540000</v>
      </c>
      <c r="AI1234" s="368">
        <v>0</v>
      </c>
      <c r="AJ1234" s="368">
        <v>0</v>
      </c>
      <c r="AK1234" s="369">
        <f t="shared" si="97"/>
        <v>540000</v>
      </c>
      <c r="AL1234" s="95"/>
      <c r="AM1234" s="370" t="str">
        <f>[1]ChA!O116</f>
        <v>Torelli Anna</v>
      </c>
      <c r="AN1234" s="371" t="str">
        <f>[1]ChA!Q116</f>
        <v>Pré-réservé</v>
      </c>
      <c r="AO1234" s="372">
        <f>[1]ChA!R116</f>
        <v>43465</v>
      </c>
      <c r="AP1234" s="373" t="s">
        <v>0</v>
      </c>
      <c r="AQ1234" s="340" t="str">
        <f>[1]ChA!S116</f>
        <v>voir commentaire</v>
      </c>
      <c r="AR1234" s="374"/>
      <c r="AS1234" s="101"/>
      <c r="AT1234" s="102"/>
      <c r="AU1234" s="103"/>
      <c r="AV1234" s="104"/>
      <c r="AW1234" s="105"/>
      <c r="AX1234" s="106"/>
      <c r="AY1234" s="106"/>
      <c r="AZ1234" s="106"/>
      <c r="BA1234" s="106"/>
      <c r="BB1234" s="103"/>
      <c r="BC1234" s="106"/>
      <c r="BD1234" s="106"/>
      <c r="BE1234" s="106"/>
      <c r="BF1234" s="106"/>
      <c r="BG1234" s="106"/>
      <c r="BH1234" s="106"/>
      <c r="BI1234" s="106"/>
    </row>
    <row r="1235" spans="1:61" ht="13.5" hidden="1" thickBot="1" x14ac:dyDescent="0.25">
      <c r="A1235" s="82"/>
      <c r="B1235" s="83"/>
      <c r="C1235" s="361" t="str">
        <f t="shared" si="95"/>
        <v>Rue du Chanet 9</v>
      </c>
      <c r="D1235" s="361" t="str">
        <f t="shared" si="95"/>
        <v>Bôle</v>
      </c>
      <c r="E1235" s="85" t="str">
        <f t="shared" si="95"/>
        <v>Bella Vista</v>
      </c>
      <c r="F1235" s="85" t="str">
        <f>[1]ChA!A117</f>
        <v>0226-12</v>
      </c>
      <c r="G1235" s="86" t="str">
        <f>[1]ChA!B117</f>
        <v>…/L</v>
      </c>
      <c r="H1235" s="86" t="str">
        <f>[1]ChA!C117</f>
        <v>Appartement</v>
      </c>
      <c r="I1235" s="86" t="str">
        <f>[1]ChA!D117</f>
        <v>3ème</v>
      </c>
      <c r="J1235" s="86" t="str">
        <f>[1]ChA!E117</f>
        <v>Ouest</v>
      </c>
      <c r="K1235" s="207">
        <f>[1]ChA!F117</f>
        <v>5.5</v>
      </c>
      <c r="L1235" s="88"/>
      <c r="M1235" s="362">
        <f>[1]ChA!G117</f>
        <v>126</v>
      </c>
      <c r="N1235" s="356">
        <f>[1]ChA!I117</f>
        <v>21</v>
      </c>
      <c r="O1235" s="356">
        <f>[1]ChA!K117</f>
        <v>0</v>
      </c>
      <c r="P1235" s="356">
        <f>[1]ChA!L117</f>
        <v>0</v>
      </c>
      <c r="Q1235" s="356">
        <f>[1]ChA!M117</f>
        <v>0</v>
      </c>
      <c r="R1235" s="108">
        <f t="shared" si="96"/>
        <v>147</v>
      </c>
      <c r="S1235" s="356" t="s">
        <v>0</v>
      </c>
      <c r="T1235" s="356" t="s">
        <v>0</v>
      </c>
      <c r="U1235" s="356" t="s">
        <v>0</v>
      </c>
      <c r="V1235" s="356" t="s">
        <v>0</v>
      </c>
      <c r="W1235" s="356" t="s">
        <v>0</v>
      </c>
      <c r="X1235" s="336">
        <f t="shared" si="93"/>
        <v>0</v>
      </c>
      <c r="Y1235" s="89" t="s">
        <v>0</v>
      </c>
      <c r="Z1235" s="89" t="s">
        <v>0</v>
      </c>
      <c r="AA1235" s="89" t="s">
        <v>0</v>
      </c>
      <c r="AB1235" s="91" t="s">
        <v>0</v>
      </c>
      <c r="AC1235" s="356" t="s">
        <v>0</v>
      </c>
      <c r="AD1235" s="356" t="s">
        <v>0</v>
      </c>
      <c r="AE1235" s="356" t="s">
        <v>0</v>
      </c>
      <c r="AF1235" s="357">
        <f t="shared" si="94"/>
        <v>0</v>
      </c>
      <c r="AG1235" s="92"/>
      <c r="AH1235" s="367">
        <f>[1]ChA!N117</f>
        <v>820000</v>
      </c>
      <c r="AI1235" s="368">
        <v>0</v>
      </c>
      <c r="AJ1235" s="368">
        <v>0</v>
      </c>
      <c r="AK1235" s="369">
        <f t="shared" si="97"/>
        <v>820000</v>
      </c>
      <c r="AL1235" s="95"/>
      <c r="AM1235" s="370" t="str">
        <f>[1]ChA!O117</f>
        <v>Torelli Anna</v>
      </c>
      <c r="AN1235" s="371" t="str">
        <f>[1]ChA!Q117</f>
        <v>Pré-réservé</v>
      </c>
      <c r="AO1235" s="372">
        <f>[1]ChA!R117</f>
        <v>43465</v>
      </c>
      <c r="AP1235" s="373" t="s">
        <v>0</v>
      </c>
      <c r="AQ1235" s="340" t="str">
        <f>[1]ChA!S117</f>
        <v>Mezzanine en option, voir commentaire !</v>
      </c>
      <c r="AR1235" s="374"/>
      <c r="AS1235" s="101"/>
      <c r="AT1235" s="102"/>
      <c r="AU1235" s="103"/>
      <c r="AV1235" s="104"/>
      <c r="AW1235" s="105"/>
      <c r="AX1235" s="106"/>
      <c r="AY1235" s="106"/>
      <c r="AZ1235" s="106"/>
      <c r="BA1235" s="106"/>
      <c r="BB1235" s="103"/>
      <c r="BC1235" s="106"/>
      <c r="BD1235" s="106"/>
      <c r="BE1235" s="106"/>
      <c r="BF1235" s="106"/>
      <c r="BG1235" s="106"/>
      <c r="BH1235" s="106"/>
      <c r="BI1235" s="106"/>
    </row>
    <row r="1236" spans="1:61" ht="13.5" hidden="1" thickBot="1" x14ac:dyDescent="0.25">
      <c r="A1236" s="82"/>
      <c r="B1236" s="83"/>
      <c r="C1236" s="361" t="str">
        <f t="shared" si="95"/>
        <v>Rue du Chanet 9</v>
      </c>
      <c r="D1236" s="361" t="str">
        <f t="shared" si="95"/>
        <v>Bôle</v>
      </c>
      <c r="E1236" s="85" t="str">
        <f t="shared" si="95"/>
        <v>Bella Vista</v>
      </c>
      <c r="F1236" s="85" t="str">
        <f>[1]ChA!A118</f>
        <v>0226-13</v>
      </c>
      <c r="G1236" s="86" t="str">
        <f>[1]ChA!B118</f>
        <v>-</v>
      </c>
      <c r="H1236" s="86" t="str">
        <f>[1]ChA!C118</f>
        <v>Place de parc intérieure simple</v>
      </c>
      <c r="I1236" s="86" t="str">
        <f>[1]ChA!D118</f>
        <v>Sous-sol</v>
      </c>
      <c r="J1236" s="86">
        <f>[1]ChA!E118</f>
        <v>1</v>
      </c>
      <c r="K1236" s="207" t="str">
        <f>[1]ChA!F118</f>
        <v>-</v>
      </c>
      <c r="L1236" s="88"/>
      <c r="M1236" s="362" t="str">
        <f>[1]ChA!G118</f>
        <v>-</v>
      </c>
      <c r="N1236" s="356" t="str">
        <f>[1]ChA!I118</f>
        <v>-</v>
      </c>
      <c r="O1236" s="356" t="str">
        <f>[1]ChA!K118</f>
        <v>-</v>
      </c>
      <c r="P1236" s="356" t="str">
        <f>[1]ChA!L118</f>
        <v>-</v>
      </c>
      <c r="Q1236" s="356" t="str">
        <f>[1]ChA!M118</f>
        <v>-</v>
      </c>
      <c r="R1236" s="108">
        <f t="shared" si="96"/>
        <v>0</v>
      </c>
      <c r="S1236" s="356" t="s">
        <v>0</v>
      </c>
      <c r="T1236" s="356" t="s">
        <v>0</v>
      </c>
      <c r="U1236" s="356" t="s">
        <v>0</v>
      </c>
      <c r="V1236" s="356" t="s">
        <v>0</v>
      </c>
      <c r="W1236" s="356" t="s">
        <v>0</v>
      </c>
      <c r="X1236" s="336">
        <f t="shared" si="93"/>
        <v>0</v>
      </c>
      <c r="Y1236" s="89" t="s">
        <v>0</v>
      </c>
      <c r="Z1236" s="89" t="s">
        <v>0</v>
      </c>
      <c r="AA1236" s="89" t="s">
        <v>0</v>
      </c>
      <c r="AB1236" s="91" t="s">
        <v>0</v>
      </c>
      <c r="AC1236" s="356" t="s">
        <v>0</v>
      </c>
      <c r="AD1236" s="356" t="s">
        <v>0</v>
      </c>
      <c r="AE1236" s="356" t="s">
        <v>0</v>
      </c>
      <c r="AF1236" s="357">
        <f t="shared" si="94"/>
        <v>0</v>
      </c>
      <c r="AG1236" s="92"/>
      <c r="AH1236" s="367">
        <f>[1]ChA!N118</f>
        <v>35000</v>
      </c>
      <c r="AI1236" s="368">
        <v>0</v>
      </c>
      <c r="AJ1236" s="368">
        <v>0</v>
      </c>
      <c r="AK1236" s="369">
        <f t="shared" si="97"/>
        <v>35000</v>
      </c>
      <c r="AL1236" s="95"/>
      <c r="AM1236" s="370" t="str">
        <f>[1]ChA!O118</f>
        <v>-</v>
      </c>
      <c r="AN1236" s="371" t="str">
        <f>[1]ChA!Q118</f>
        <v>A vendre</v>
      </c>
      <c r="AO1236" s="372">
        <f>[1]ChA!R118</f>
        <v>43465</v>
      </c>
      <c r="AP1236" s="373" t="s">
        <v>0</v>
      </c>
      <c r="AQ1236" s="340" t="str">
        <f>[1]ChA!S118</f>
        <v>Attribuée au bâtiment B !</v>
      </c>
      <c r="AR1236" s="374"/>
      <c r="AS1236" s="101"/>
      <c r="AT1236" s="102"/>
      <c r="AU1236" s="103"/>
      <c r="AV1236" s="104"/>
      <c r="AW1236" s="105"/>
      <c r="AX1236" s="106"/>
      <c r="AY1236" s="106"/>
      <c r="AZ1236" s="106"/>
      <c r="BA1236" s="106"/>
      <c r="BB1236" s="103"/>
      <c r="BC1236" s="106"/>
      <c r="BD1236" s="106"/>
      <c r="BE1236" s="106"/>
      <c r="BF1236" s="106"/>
      <c r="BG1236" s="106"/>
      <c r="BH1236" s="106"/>
      <c r="BI1236" s="106"/>
    </row>
    <row r="1237" spans="1:61" ht="13.5" hidden="1" thickBot="1" x14ac:dyDescent="0.25">
      <c r="A1237" s="82"/>
      <c r="B1237" s="83"/>
      <c r="C1237" s="361" t="str">
        <f>C1236</f>
        <v>Rue du Chanet 9</v>
      </c>
      <c r="D1237" s="361" t="str">
        <f>D1236</f>
        <v>Bôle</v>
      </c>
      <c r="E1237" s="85" t="str">
        <f>E1236</f>
        <v>Bella Vista</v>
      </c>
      <c r="F1237" s="85" t="str">
        <f>[1]ChB!A111</f>
        <v>0226-14</v>
      </c>
      <c r="G1237" s="86" t="str">
        <f>[1]ChA!B119</f>
        <v>-</v>
      </c>
      <c r="H1237" s="86" t="str">
        <f>[1]ChA!C119</f>
        <v>Place de parc intérieure simple/handicapé</v>
      </c>
      <c r="I1237" s="86" t="str">
        <f>[1]ChA!D119</f>
        <v>Sous-sol</v>
      </c>
      <c r="J1237" s="86">
        <f>[1]ChA!E119</f>
        <v>2</v>
      </c>
      <c r="K1237" s="207" t="str">
        <f>[1]ChA!F119</f>
        <v>-</v>
      </c>
      <c r="L1237" s="88"/>
      <c r="M1237" s="362" t="str">
        <f>[1]ChA!G119</f>
        <v>-</v>
      </c>
      <c r="N1237" s="356" t="str">
        <f>[1]ChA!I119</f>
        <v>-</v>
      </c>
      <c r="O1237" s="356" t="str">
        <f>[1]ChA!K119</f>
        <v>-</v>
      </c>
      <c r="P1237" s="356" t="str">
        <f>[1]ChA!L119</f>
        <v>-</v>
      </c>
      <c r="Q1237" s="356" t="str">
        <f>[1]ChA!M119</f>
        <v>-</v>
      </c>
      <c r="R1237" s="108">
        <f t="shared" si="96"/>
        <v>0</v>
      </c>
      <c r="S1237" s="356" t="s">
        <v>0</v>
      </c>
      <c r="T1237" s="356" t="s">
        <v>0</v>
      </c>
      <c r="U1237" s="356" t="s">
        <v>0</v>
      </c>
      <c r="V1237" s="356" t="s">
        <v>0</v>
      </c>
      <c r="W1237" s="356" t="s">
        <v>0</v>
      </c>
      <c r="X1237" s="336">
        <f t="shared" si="93"/>
        <v>0</v>
      </c>
      <c r="Y1237" s="89" t="s">
        <v>0</v>
      </c>
      <c r="Z1237" s="89" t="s">
        <v>0</v>
      </c>
      <c r="AA1237" s="89" t="s">
        <v>0</v>
      </c>
      <c r="AB1237" s="91" t="s">
        <v>0</v>
      </c>
      <c r="AC1237" s="356" t="s">
        <v>0</v>
      </c>
      <c r="AD1237" s="356" t="s">
        <v>0</v>
      </c>
      <c r="AE1237" s="356" t="s">
        <v>0</v>
      </c>
      <c r="AF1237" s="357">
        <f t="shared" si="94"/>
        <v>0</v>
      </c>
      <c r="AG1237" s="92"/>
      <c r="AH1237" s="367">
        <f>[1]ChA!N119</f>
        <v>37000</v>
      </c>
      <c r="AI1237" s="368">
        <v>0</v>
      </c>
      <c r="AJ1237" s="368">
        <v>0</v>
      </c>
      <c r="AK1237" s="369">
        <f t="shared" si="97"/>
        <v>37000</v>
      </c>
      <c r="AL1237" s="95"/>
      <c r="AM1237" s="370" t="str">
        <f>[1]ChA!O119</f>
        <v>-</v>
      </c>
      <c r="AN1237" s="371" t="str">
        <f>[1]ChA!Q119</f>
        <v>A vendre</v>
      </c>
      <c r="AO1237" s="372">
        <f>[1]ChA!R119</f>
        <v>43465</v>
      </c>
      <c r="AP1237" s="373" t="s">
        <v>0</v>
      </c>
      <c r="AQ1237" s="340" t="str">
        <f>[1]ChA!S119</f>
        <v>-</v>
      </c>
      <c r="AR1237" s="374"/>
      <c r="AS1237" s="101"/>
      <c r="AT1237" s="102"/>
      <c r="AU1237" s="103"/>
      <c r="AV1237" s="104"/>
      <c r="AW1237" s="105"/>
      <c r="AX1237" s="106"/>
      <c r="AY1237" s="106"/>
      <c r="AZ1237" s="106"/>
      <c r="BA1237" s="106"/>
      <c r="BB1237" s="103"/>
      <c r="BC1237" s="106"/>
      <c r="BD1237" s="106"/>
      <c r="BE1237" s="106"/>
      <c r="BF1237" s="106"/>
      <c r="BG1237" s="106"/>
      <c r="BH1237" s="106"/>
      <c r="BI1237" s="106"/>
    </row>
    <row r="1238" spans="1:61" ht="13.5" hidden="1" thickBot="1" x14ac:dyDescent="0.25">
      <c r="A1238" s="82"/>
      <c r="B1238" s="83"/>
      <c r="C1238" s="361" t="str">
        <f t="shared" ref="C1238:E1243" si="98">C1237</f>
        <v>Rue du Chanet 9</v>
      </c>
      <c r="D1238" s="361" t="str">
        <f t="shared" si="98"/>
        <v>Bôle</v>
      </c>
      <c r="E1238" s="85" t="str">
        <f t="shared" si="98"/>
        <v>Bella Vista</v>
      </c>
      <c r="F1238" s="85" t="str">
        <f>[1]ChB!A112</f>
        <v>0226-15</v>
      </c>
      <c r="G1238" s="86" t="str">
        <f>[1]ChA!B120</f>
        <v>-</v>
      </c>
      <c r="H1238" s="86" t="str">
        <f>[1]ChA!C120</f>
        <v>Place de parc intérieure simple</v>
      </c>
      <c r="I1238" s="86" t="str">
        <f>[1]ChA!D120</f>
        <v>Sous-sol</v>
      </c>
      <c r="J1238" s="86">
        <f>[1]ChA!E120</f>
        <v>3</v>
      </c>
      <c r="K1238" s="207" t="str">
        <f>[1]ChA!F120</f>
        <v>-</v>
      </c>
      <c r="L1238" s="88"/>
      <c r="M1238" s="362" t="str">
        <f>[1]ChA!G120</f>
        <v>-</v>
      </c>
      <c r="N1238" s="356" t="str">
        <f>[1]ChA!I120</f>
        <v>-</v>
      </c>
      <c r="O1238" s="356" t="str">
        <f>[1]ChA!K120</f>
        <v>-</v>
      </c>
      <c r="P1238" s="356" t="str">
        <f>[1]ChA!L120</f>
        <v>-</v>
      </c>
      <c r="Q1238" s="356" t="str">
        <f>[1]ChA!M120</f>
        <v>-</v>
      </c>
      <c r="R1238" s="108">
        <f t="shared" si="96"/>
        <v>0</v>
      </c>
      <c r="S1238" s="356" t="s">
        <v>0</v>
      </c>
      <c r="T1238" s="356" t="s">
        <v>0</v>
      </c>
      <c r="U1238" s="356" t="s">
        <v>0</v>
      </c>
      <c r="V1238" s="356" t="s">
        <v>0</v>
      </c>
      <c r="W1238" s="356" t="s">
        <v>0</v>
      </c>
      <c r="X1238" s="336">
        <f t="shared" si="93"/>
        <v>0</v>
      </c>
      <c r="Y1238" s="89" t="s">
        <v>0</v>
      </c>
      <c r="Z1238" s="89" t="s">
        <v>0</v>
      </c>
      <c r="AA1238" s="89" t="s">
        <v>0</v>
      </c>
      <c r="AB1238" s="91" t="s">
        <v>0</v>
      </c>
      <c r="AC1238" s="356" t="s">
        <v>0</v>
      </c>
      <c r="AD1238" s="356" t="s">
        <v>0</v>
      </c>
      <c r="AE1238" s="356" t="s">
        <v>0</v>
      </c>
      <c r="AF1238" s="357">
        <f t="shared" si="94"/>
        <v>0</v>
      </c>
      <c r="AG1238" s="92"/>
      <c r="AH1238" s="367">
        <f>[1]ChA!N120</f>
        <v>35000</v>
      </c>
      <c r="AI1238" s="368">
        <v>0</v>
      </c>
      <c r="AJ1238" s="368">
        <v>0</v>
      </c>
      <c r="AK1238" s="369">
        <f t="shared" si="97"/>
        <v>35000</v>
      </c>
      <c r="AL1238" s="95"/>
      <c r="AM1238" s="370" t="str">
        <f>[1]ChA!O120</f>
        <v>-</v>
      </c>
      <c r="AN1238" s="371" t="str">
        <f>[1]ChA!Q120</f>
        <v>A vendre</v>
      </c>
      <c r="AO1238" s="372">
        <f>[1]ChA!R120</f>
        <v>43465</v>
      </c>
      <c r="AP1238" s="373" t="s">
        <v>0</v>
      </c>
      <c r="AQ1238" s="340" t="str">
        <f>[1]ChA!S120</f>
        <v>Attribuée au bâtiment B !</v>
      </c>
      <c r="AR1238" s="374"/>
      <c r="AS1238" s="101"/>
      <c r="AT1238" s="102"/>
      <c r="AU1238" s="103"/>
      <c r="AV1238" s="104"/>
      <c r="AW1238" s="105"/>
      <c r="AX1238" s="106"/>
      <c r="AY1238" s="106"/>
      <c r="AZ1238" s="106"/>
      <c r="BA1238" s="106"/>
      <c r="BB1238" s="103"/>
      <c r="BC1238" s="106"/>
      <c r="BD1238" s="106"/>
      <c r="BE1238" s="106"/>
      <c r="BF1238" s="106"/>
      <c r="BG1238" s="106"/>
      <c r="BH1238" s="106"/>
      <c r="BI1238" s="106"/>
    </row>
    <row r="1239" spans="1:61" ht="13.5" hidden="1" thickBot="1" x14ac:dyDescent="0.25">
      <c r="A1239" s="82"/>
      <c r="B1239" s="83"/>
      <c r="C1239" s="361" t="str">
        <f t="shared" si="98"/>
        <v>Rue du Chanet 9</v>
      </c>
      <c r="D1239" s="361" t="str">
        <f t="shared" si="98"/>
        <v>Bôle</v>
      </c>
      <c r="E1239" s="85" t="str">
        <f t="shared" si="98"/>
        <v>Bella Vista</v>
      </c>
      <c r="F1239" s="85" t="str">
        <f>[1]ChB!A113</f>
        <v>0226-16</v>
      </c>
      <c r="G1239" s="86" t="str">
        <f>[1]ChA!B121</f>
        <v>-</v>
      </c>
      <c r="H1239" s="86" t="str">
        <f>[1]ChA!C121</f>
        <v>Place de parc intérieure simple</v>
      </c>
      <c r="I1239" s="86" t="str">
        <f>[1]ChA!D121</f>
        <v>Sous-sol</v>
      </c>
      <c r="J1239" s="86">
        <f>[1]ChA!E121</f>
        <v>4</v>
      </c>
      <c r="K1239" s="207" t="str">
        <f>[1]ChA!F121</f>
        <v>-</v>
      </c>
      <c r="L1239" s="88"/>
      <c r="M1239" s="362" t="str">
        <f>[1]ChA!G121</f>
        <v>-</v>
      </c>
      <c r="N1239" s="356" t="str">
        <f>[1]ChA!I121</f>
        <v>-</v>
      </c>
      <c r="O1239" s="356" t="str">
        <f>[1]ChA!K121</f>
        <v>-</v>
      </c>
      <c r="P1239" s="356" t="str">
        <f>[1]ChA!L121</f>
        <v>-</v>
      </c>
      <c r="Q1239" s="356" t="str">
        <f>[1]ChA!M121</f>
        <v>-</v>
      </c>
      <c r="R1239" s="108">
        <f t="shared" si="96"/>
        <v>0</v>
      </c>
      <c r="S1239" s="356" t="s">
        <v>0</v>
      </c>
      <c r="T1239" s="356" t="s">
        <v>0</v>
      </c>
      <c r="U1239" s="356" t="s">
        <v>0</v>
      </c>
      <c r="V1239" s="356" t="s">
        <v>0</v>
      </c>
      <c r="W1239" s="356" t="s">
        <v>0</v>
      </c>
      <c r="X1239" s="336">
        <f t="shared" si="93"/>
        <v>0</v>
      </c>
      <c r="Y1239" s="89" t="s">
        <v>0</v>
      </c>
      <c r="Z1239" s="89" t="s">
        <v>0</v>
      </c>
      <c r="AA1239" s="89" t="s">
        <v>0</v>
      </c>
      <c r="AB1239" s="91" t="s">
        <v>0</v>
      </c>
      <c r="AC1239" s="356" t="s">
        <v>0</v>
      </c>
      <c r="AD1239" s="356" t="s">
        <v>0</v>
      </c>
      <c r="AE1239" s="356" t="s">
        <v>0</v>
      </c>
      <c r="AF1239" s="357">
        <f t="shared" si="94"/>
        <v>0</v>
      </c>
      <c r="AG1239" s="92"/>
      <c r="AH1239" s="367">
        <f>[1]ChA!N121</f>
        <v>35000</v>
      </c>
      <c r="AI1239" s="368">
        <v>0</v>
      </c>
      <c r="AJ1239" s="368">
        <v>0</v>
      </c>
      <c r="AK1239" s="369">
        <f t="shared" si="97"/>
        <v>35000</v>
      </c>
      <c r="AL1239" s="95"/>
      <c r="AM1239" s="370" t="str">
        <f>[1]ChA!O121</f>
        <v>-</v>
      </c>
      <c r="AN1239" s="371" t="str">
        <f>[1]ChA!Q121</f>
        <v>A vendre</v>
      </c>
      <c r="AO1239" s="372">
        <f>[1]ChA!R121</f>
        <v>43465</v>
      </c>
      <c r="AP1239" s="373" t="s">
        <v>0</v>
      </c>
      <c r="AQ1239" s="340" t="str">
        <f>[1]ChA!S121</f>
        <v>Attribuée au bâtiment B !</v>
      </c>
      <c r="AR1239" s="374"/>
      <c r="AS1239" s="101"/>
      <c r="AT1239" s="102"/>
      <c r="AU1239" s="103"/>
      <c r="AV1239" s="104"/>
      <c r="AW1239" s="105"/>
      <c r="AX1239" s="106"/>
      <c r="AY1239" s="106"/>
      <c r="AZ1239" s="106"/>
      <c r="BA1239" s="106"/>
      <c r="BB1239" s="103"/>
      <c r="BC1239" s="106"/>
      <c r="BD1239" s="106"/>
      <c r="BE1239" s="106"/>
      <c r="BF1239" s="106"/>
      <c r="BG1239" s="106"/>
      <c r="BH1239" s="106"/>
      <c r="BI1239" s="106"/>
    </row>
    <row r="1240" spans="1:61" ht="13.5" hidden="1" thickBot="1" x14ac:dyDescent="0.25">
      <c r="A1240" s="82"/>
      <c r="B1240" s="83"/>
      <c r="C1240" s="361" t="str">
        <f t="shared" si="98"/>
        <v>Rue du Chanet 9</v>
      </c>
      <c r="D1240" s="361" t="str">
        <f t="shared" si="98"/>
        <v>Bôle</v>
      </c>
      <c r="E1240" s="85" t="str">
        <f t="shared" si="98"/>
        <v>Bella Vista</v>
      </c>
      <c r="F1240" s="85" t="str">
        <f>[1]ChB!A114</f>
        <v>0226-17</v>
      </c>
      <c r="G1240" s="86" t="str">
        <f>[1]ChA!B122</f>
        <v>-</v>
      </c>
      <c r="H1240" s="86" t="str">
        <f>[1]ChA!C122</f>
        <v>Place de parc intérieure simple</v>
      </c>
      <c r="I1240" s="86" t="str">
        <f>[1]ChA!D122</f>
        <v>Sous-sol</v>
      </c>
      <c r="J1240" s="86">
        <f>[1]ChA!E122</f>
        <v>5</v>
      </c>
      <c r="K1240" s="207" t="str">
        <f>[1]ChA!F122</f>
        <v>-</v>
      </c>
      <c r="L1240" s="88"/>
      <c r="M1240" s="362" t="str">
        <f>[1]ChA!G122</f>
        <v>-</v>
      </c>
      <c r="N1240" s="356" t="str">
        <f>[1]ChA!I122</f>
        <v>-</v>
      </c>
      <c r="O1240" s="356" t="str">
        <f>[1]ChA!K122</f>
        <v>-</v>
      </c>
      <c r="P1240" s="356" t="str">
        <f>[1]ChA!L122</f>
        <v>-</v>
      </c>
      <c r="Q1240" s="356" t="str">
        <f>[1]ChA!M122</f>
        <v>-</v>
      </c>
      <c r="R1240" s="108">
        <f t="shared" si="96"/>
        <v>0</v>
      </c>
      <c r="S1240" s="356" t="s">
        <v>0</v>
      </c>
      <c r="T1240" s="356" t="s">
        <v>0</v>
      </c>
      <c r="U1240" s="356" t="s">
        <v>0</v>
      </c>
      <c r="V1240" s="356" t="s">
        <v>0</v>
      </c>
      <c r="W1240" s="356" t="s">
        <v>0</v>
      </c>
      <c r="X1240" s="336">
        <f t="shared" si="93"/>
        <v>0</v>
      </c>
      <c r="Y1240" s="89" t="s">
        <v>0</v>
      </c>
      <c r="Z1240" s="89" t="s">
        <v>0</v>
      </c>
      <c r="AA1240" s="89" t="s">
        <v>0</v>
      </c>
      <c r="AB1240" s="91" t="s">
        <v>0</v>
      </c>
      <c r="AC1240" s="356" t="s">
        <v>0</v>
      </c>
      <c r="AD1240" s="356" t="s">
        <v>0</v>
      </c>
      <c r="AE1240" s="356" t="s">
        <v>0</v>
      </c>
      <c r="AF1240" s="357">
        <f t="shared" si="94"/>
        <v>0</v>
      </c>
      <c r="AG1240" s="92"/>
      <c r="AH1240" s="367">
        <f>[1]ChA!N122</f>
        <v>35000</v>
      </c>
      <c r="AI1240" s="368">
        <v>0</v>
      </c>
      <c r="AJ1240" s="368">
        <v>0</v>
      </c>
      <c r="AK1240" s="369">
        <f t="shared" si="97"/>
        <v>35000</v>
      </c>
      <c r="AL1240" s="95"/>
      <c r="AM1240" s="370" t="str">
        <f>[1]ChA!O122</f>
        <v>-</v>
      </c>
      <c r="AN1240" s="371" t="str">
        <f>[1]ChA!Q122</f>
        <v>A vendre</v>
      </c>
      <c r="AO1240" s="372">
        <f>[1]ChA!R122</f>
        <v>43465</v>
      </c>
      <c r="AP1240" s="373" t="s">
        <v>0</v>
      </c>
      <c r="AQ1240" s="340" t="str">
        <f>[1]ChA!S122</f>
        <v>Attribuée au bâtiment B !</v>
      </c>
      <c r="AR1240" s="374"/>
      <c r="AS1240" s="101"/>
      <c r="AT1240" s="102"/>
      <c r="AU1240" s="103"/>
      <c r="AV1240" s="104"/>
      <c r="AW1240" s="105"/>
      <c r="AX1240" s="106"/>
      <c r="AY1240" s="106"/>
      <c r="AZ1240" s="106"/>
      <c r="BA1240" s="106"/>
      <c r="BB1240" s="103"/>
      <c r="BC1240" s="106"/>
      <c r="BD1240" s="106"/>
      <c r="BE1240" s="106"/>
      <c r="BF1240" s="106"/>
      <c r="BG1240" s="106"/>
      <c r="BH1240" s="106"/>
      <c r="BI1240" s="106"/>
    </row>
    <row r="1241" spans="1:61" ht="13.5" hidden="1" thickBot="1" x14ac:dyDescent="0.25">
      <c r="A1241" s="82"/>
      <c r="B1241" s="83"/>
      <c r="C1241" s="361" t="str">
        <f t="shared" si="98"/>
        <v>Rue du Chanet 9</v>
      </c>
      <c r="D1241" s="361" t="str">
        <f t="shared" si="98"/>
        <v>Bôle</v>
      </c>
      <c r="E1241" s="85" t="str">
        <f t="shared" si="98"/>
        <v>Bella Vista</v>
      </c>
      <c r="F1241" s="85" t="str">
        <f>[1]ChB!A115</f>
        <v>0226-18</v>
      </c>
      <c r="G1241" s="86" t="str">
        <f>[1]ChA!B123</f>
        <v>-</v>
      </c>
      <c r="H1241" s="86" t="str">
        <f>[1]ChA!C123</f>
        <v>Place de parc intérieure simple</v>
      </c>
      <c r="I1241" s="86" t="str">
        <f>[1]ChA!D123</f>
        <v>Sous-sol</v>
      </c>
      <c r="J1241" s="86">
        <f>[1]ChA!E123</f>
        <v>6</v>
      </c>
      <c r="K1241" s="207" t="str">
        <f>[1]ChA!F123</f>
        <v>-</v>
      </c>
      <c r="L1241" s="88"/>
      <c r="M1241" s="362" t="str">
        <f>[1]ChA!G123</f>
        <v>-</v>
      </c>
      <c r="N1241" s="356" t="str">
        <f>[1]ChA!I123</f>
        <v>-</v>
      </c>
      <c r="O1241" s="356" t="str">
        <f>[1]ChA!K123</f>
        <v>-</v>
      </c>
      <c r="P1241" s="356" t="str">
        <f>[1]ChA!L123</f>
        <v>-</v>
      </c>
      <c r="Q1241" s="356" t="str">
        <f>[1]ChA!M123</f>
        <v>-</v>
      </c>
      <c r="R1241" s="108">
        <f t="shared" si="96"/>
        <v>0</v>
      </c>
      <c r="S1241" s="356" t="s">
        <v>0</v>
      </c>
      <c r="T1241" s="356" t="s">
        <v>0</v>
      </c>
      <c r="U1241" s="356" t="s">
        <v>0</v>
      </c>
      <c r="V1241" s="356" t="s">
        <v>0</v>
      </c>
      <c r="W1241" s="356" t="s">
        <v>0</v>
      </c>
      <c r="X1241" s="336">
        <f t="shared" si="93"/>
        <v>0</v>
      </c>
      <c r="Y1241" s="89" t="s">
        <v>0</v>
      </c>
      <c r="Z1241" s="89" t="s">
        <v>0</v>
      </c>
      <c r="AA1241" s="89" t="s">
        <v>0</v>
      </c>
      <c r="AB1241" s="91" t="s">
        <v>0</v>
      </c>
      <c r="AC1241" s="356" t="s">
        <v>0</v>
      </c>
      <c r="AD1241" s="356" t="s">
        <v>0</v>
      </c>
      <c r="AE1241" s="356" t="s">
        <v>0</v>
      </c>
      <c r="AF1241" s="357">
        <f t="shared" si="94"/>
        <v>0</v>
      </c>
      <c r="AG1241" s="92"/>
      <c r="AH1241" s="367">
        <f>[1]ChA!N123</f>
        <v>35000</v>
      </c>
      <c r="AI1241" s="368">
        <v>0</v>
      </c>
      <c r="AJ1241" s="368">
        <v>0</v>
      </c>
      <c r="AK1241" s="369">
        <f t="shared" si="97"/>
        <v>35000</v>
      </c>
      <c r="AL1241" s="95"/>
      <c r="AM1241" s="370" t="str">
        <f>[1]ChA!O123</f>
        <v>-</v>
      </c>
      <c r="AN1241" s="371" t="str">
        <f>[1]ChA!Q123</f>
        <v>A vendre</v>
      </c>
      <c r="AO1241" s="372">
        <f>[1]ChA!R123</f>
        <v>43465</v>
      </c>
      <c r="AP1241" s="373" t="s">
        <v>0</v>
      </c>
      <c r="AQ1241" s="340" t="str">
        <f>[1]ChA!S123</f>
        <v>-</v>
      </c>
      <c r="AR1241" s="374"/>
      <c r="AS1241" s="101"/>
      <c r="AT1241" s="102"/>
      <c r="AU1241" s="103"/>
      <c r="AV1241" s="104"/>
      <c r="AW1241" s="105"/>
      <c r="AX1241" s="106"/>
      <c r="AY1241" s="106"/>
      <c r="AZ1241" s="106"/>
      <c r="BA1241" s="106"/>
      <c r="BB1241" s="103"/>
      <c r="BC1241" s="106"/>
      <c r="BD1241" s="106"/>
      <c r="BE1241" s="106"/>
      <c r="BF1241" s="106"/>
      <c r="BG1241" s="106"/>
      <c r="BH1241" s="106"/>
      <c r="BI1241" s="106"/>
    </row>
    <row r="1242" spans="1:61" ht="13.5" hidden="1" thickBot="1" x14ac:dyDescent="0.25">
      <c r="A1242" s="82"/>
      <c r="B1242" s="83"/>
      <c r="C1242" s="361" t="str">
        <f t="shared" si="98"/>
        <v>Rue du Chanet 9</v>
      </c>
      <c r="D1242" s="361" t="str">
        <f t="shared" si="98"/>
        <v>Bôle</v>
      </c>
      <c r="E1242" s="85" t="str">
        <f t="shared" si="98"/>
        <v>Bella Vista</v>
      </c>
      <c r="F1242" s="85" t="str">
        <f>[1]ChB!A116</f>
        <v>0226-19</v>
      </c>
      <c r="G1242" s="86" t="str">
        <f>[1]ChA!B124</f>
        <v>-</v>
      </c>
      <c r="H1242" s="86" t="str">
        <f>[1]ChA!C124</f>
        <v>Place de parc intérieure simple</v>
      </c>
      <c r="I1242" s="86" t="str">
        <f>[1]ChA!D124</f>
        <v>Sous-sol</v>
      </c>
      <c r="J1242" s="86">
        <f>[1]ChA!E124</f>
        <v>7</v>
      </c>
      <c r="K1242" s="207" t="str">
        <f>[1]ChA!F124</f>
        <v>-</v>
      </c>
      <c r="L1242" s="88"/>
      <c r="M1242" s="362" t="str">
        <f>[1]ChA!G124</f>
        <v>-</v>
      </c>
      <c r="N1242" s="356" t="str">
        <f>[1]ChA!I124</f>
        <v>-</v>
      </c>
      <c r="O1242" s="356" t="str">
        <f>[1]ChA!K124</f>
        <v>-</v>
      </c>
      <c r="P1242" s="356" t="str">
        <f>[1]ChA!L124</f>
        <v>-</v>
      </c>
      <c r="Q1242" s="356" t="str">
        <f>[1]ChA!M124</f>
        <v>-</v>
      </c>
      <c r="R1242" s="108">
        <f t="shared" si="96"/>
        <v>0</v>
      </c>
      <c r="S1242" s="356" t="s">
        <v>0</v>
      </c>
      <c r="T1242" s="356" t="s">
        <v>0</v>
      </c>
      <c r="U1242" s="356" t="s">
        <v>0</v>
      </c>
      <c r="V1242" s="356" t="s">
        <v>0</v>
      </c>
      <c r="W1242" s="356" t="s">
        <v>0</v>
      </c>
      <c r="X1242" s="336">
        <f t="shared" si="93"/>
        <v>0</v>
      </c>
      <c r="Y1242" s="89" t="s">
        <v>0</v>
      </c>
      <c r="Z1242" s="89" t="s">
        <v>0</v>
      </c>
      <c r="AA1242" s="89" t="s">
        <v>0</v>
      </c>
      <c r="AB1242" s="91" t="s">
        <v>0</v>
      </c>
      <c r="AC1242" s="356" t="s">
        <v>0</v>
      </c>
      <c r="AD1242" s="356" t="s">
        <v>0</v>
      </c>
      <c r="AE1242" s="356" t="s">
        <v>0</v>
      </c>
      <c r="AF1242" s="357">
        <f t="shared" si="94"/>
        <v>0</v>
      </c>
      <c r="AG1242" s="92"/>
      <c r="AH1242" s="367">
        <f>[1]ChA!N124</f>
        <v>35000</v>
      </c>
      <c r="AI1242" s="368">
        <v>0</v>
      </c>
      <c r="AJ1242" s="368">
        <v>0</v>
      </c>
      <c r="AK1242" s="369">
        <f t="shared" si="97"/>
        <v>35000</v>
      </c>
      <c r="AL1242" s="95"/>
      <c r="AM1242" s="370" t="str">
        <f>[1]ChA!O124</f>
        <v>-</v>
      </c>
      <c r="AN1242" s="371" t="str">
        <f>[1]ChA!Q124</f>
        <v>A vendre</v>
      </c>
      <c r="AO1242" s="372">
        <f>[1]ChA!R124</f>
        <v>43465</v>
      </c>
      <c r="AP1242" s="373" t="s">
        <v>0</v>
      </c>
      <c r="AQ1242" s="340" t="str">
        <f>[1]ChA!S124</f>
        <v>-</v>
      </c>
      <c r="AR1242" s="374"/>
      <c r="AS1242" s="101"/>
      <c r="AT1242" s="102"/>
      <c r="AU1242" s="103"/>
      <c r="AV1242" s="104"/>
      <c r="AW1242" s="105"/>
      <c r="AX1242" s="106"/>
      <c r="AY1242" s="106"/>
      <c r="AZ1242" s="106"/>
      <c r="BA1242" s="106"/>
      <c r="BB1242" s="103"/>
      <c r="BC1242" s="106"/>
      <c r="BD1242" s="106"/>
      <c r="BE1242" s="106"/>
      <c r="BF1242" s="106"/>
      <c r="BG1242" s="106"/>
      <c r="BH1242" s="106"/>
      <c r="BI1242" s="106"/>
    </row>
    <row r="1243" spans="1:61" ht="13.5" hidden="1" thickBot="1" x14ac:dyDescent="0.25">
      <c r="A1243" s="82"/>
      <c r="B1243" s="83"/>
      <c r="C1243" s="361" t="str">
        <f t="shared" si="98"/>
        <v>Rue du Chanet 9</v>
      </c>
      <c r="D1243" s="361" t="str">
        <f t="shared" si="98"/>
        <v>Bôle</v>
      </c>
      <c r="E1243" s="85" t="str">
        <f t="shared" si="98"/>
        <v>Bella Vista</v>
      </c>
      <c r="F1243" s="85" t="str">
        <f>[1]ChB!A117</f>
        <v>0226-20</v>
      </c>
      <c r="G1243" s="86" t="str">
        <f>[1]ChA!B125</f>
        <v>-</v>
      </c>
      <c r="H1243" s="86" t="str">
        <f>[1]ChA!C125</f>
        <v>Place de parc intérieure simple</v>
      </c>
      <c r="I1243" s="86" t="str">
        <f>[1]ChA!D125</f>
        <v>Sous-sol</v>
      </c>
      <c r="J1243" s="86">
        <f>[1]ChA!E125</f>
        <v>8</v>
      </c>
      <c r="K1243" s="207" t="str">
        <f>[1]ChA!F125</f>
        <v>-</v>
      </c>
      <c r="L1243" s="88"/>
      <c r="M1243" s="362" t="str">
        <f>[1]ChA!G125</f>
        <v>-</v>
      </c>
      <c r="N1243" s="356" t="str">
        <f>[1]ChA!I125</f>
        <v>-</v>
      </c>
      <c r="O1243" s="356" t="str">
        <f>[1]ChA!K125</f>
        <v>-</v>
      </c>
      <c r="P1243" s="356" t="str">
        <f>[1]ChA!L125</f>
        <v>-</v>
      </c>
      <c r="Q1243" s="356" t="str">
        <f>[1]ChA!M125</f>
        <v>-</v>
      </c>
      <c r="R1243" s="108">
        <f t="shared" si="96"/>
        <v>0</v>
      </c>
      <c r="S1243" s="356" t="s">
        <v>0</v>
      </c>
      <c r="T1243" s="356" t="s">
        <v>0</v>
      </c>
      <c r="U1243" s="356" t="s">
        <v>0</v>
      </c>
      <c r="V1243" s="356" t="s">
        <v>0</v>
      </c>
      <c r="W1243" s="356" t="s">
        <v>0</v>
      </c>
      <c r="X1243" s="336">
        <f t="shared" si="93"/>
        <v>0</v>
      </c>
      <c r="Y1243" s="89" t="s">
        <v>0</v>
      </c>
      <c r="Z1243" s="89" t="s">
        <v>0</v>
      </c>
      <c r="AA1243" s="89" t="s">
        <v>0</v>
      </c>
      <c r="AB1243" s="91" t="s">
        <v>0</v>
      </c>
      <c r="AC1243" s="356" t="s">
        <v>0</v>
      </c>
      <c r="AD1243" s="356" t="s">
        <v>0</v>
      </c>
      <c r="AE1243" s="356" t="s">
        <v>0</v>
      </c>
      <c r="AF1243" s="357">
        <f t="shared" si="94"/>
        <v>0</v>
      </c>
      <c r="AG1243" s="92"/>
      <c r="AH1243" s="367">
        <f>[1]ChA!N125</f>
        <v>35000</v>
      </c>
      <c r="AI1243" s="368">
        <v>0</v>
      </c>
      <c r="AJ1243" s="368">
        <v>0</v>
      </c>
      <c r="AK1243" s="369">
        <f t="shared" si="97"/>
        <v>35000</v>
      </c>
      <c r="AL1243" s="95"/>
      <c r="AM1243" s="370" t="str">
        <f>[1]ChA!O125</f>
        <v>-</v>
      </c>
      <c r="AN1243" s="371" t="str">
        <f>[1]ChA!Q125</f>
        <v>A vendre</v>
      </c>
      <c r="AO1243" s="372">
        <f>[1]ChA!R125</f>
        <v>43465</v>
      </c>
      <c r="AP1243" s="373" t="s">
        <v>0</v>
      </c>
      <c r="AQ1243" s="340" t="str">
        <f>[1]ChA!S125</f>
        <v>-</v>
      </c>
      <c r="AR1243" s="374"/>
      <c r="AS1243" s="101"/>
      <c r="AT1243" s="102"/>
      <c r="AU1243" s="103"/>
      <c r="AV1243" s="104"/>
      <c r="AW1243" s="105"/>
      <c r="AX1243" s="106"/>
      <c r="AY1243" s="106"/>
      <c r="AZ1243" s="106"/>
      <c r="BA1243" s="106"/>
      <c r="BB1243" s="103"/>
      <c r="BC1243" s="106"/>
      <c r="BD1243" s="106"/>
      <c r="BE1243" s="106"/>
      <c r="BF1243" s="106"/>
      <c r="BG1243" s="106"/>
      <c r="BH1243" s="106"/>
      <c r="BI1243" s="106"/>
    </row>
    <row r="1244" spans="1:61" ht="13.5" hidden="1" thickBot="1" x14ac:dyDescent="0.25">
      <c r="A1244" s="82"/>
      <c r="B1244" s="83"/>
      <c r="C1244" s="361" t="str">
        <f>C1243</f>
        <v>Rue du Chanet 9</v>
      </c>
      <c r="D1244" s="361" t="str">
        <f>D1243</f>
        <v>Bôle</v>
      </c>
      <c r="E1244" s="85" t="str">
        <f>E1243</f>
        <v>Bella Vista</v>
      </c>
      <c r="F1244" s="85" t="str">
        <f>[1]ChB!A118</f>
        <v>0226-21</v>
      </c>
      <c r="G1244" s="86" t="str">
        <f>[1]ChA!B126</f>
        <v>-</v>
      </c>
      <c r="H1244" s="86" t="str">
        <f>[1]ChA!C126</f>
        <v>Place de parc intérieure simple</v>
      </c>
      <c r="I1244" s="86" t="str">
        <f>[1]ChA!D126</f>
        <v>Sous-sol</v>
      </c>
      <c r="J1244" s="86">
        <f>[1]ChA!E126</f>
        <v>9</v>
      </c>
      <c r="K1244" s="207" t="str">
        <f>[1]ChA!F126</f>
        <v>-</v>
      </c>
      <c r="L1244" s="88"/>
      <c r="M1244" s="362" t="str">
        <f>[1]ChA!G126</f>
        <v>-</v>
      </c>
      <c r="N1244" s="356" t="str">
        <f>[1]ChA!I126</f>
        <v>-</v>
      </c>
      <c r="O1244" s="356" t="str">
        <f>[1]ChA!K126</f>
        <v>-</v>
      </c>
      <c r="P1244" s="356" t="str">
        <f>[1]ChA!L126</f>
        <v>-</v>
      </c>
      <c r="Q1244" s="356" t="str">
        <f>[1]ChA!M126</f>
        <v>-</v>
      </c>
      <c r="R1244" s="108">
        <f t="shared" si="96"/>
        <v>0</v>
      </c>
      <c r="S1244" s="356" t="s">
        <v>0</v>
      </c>
      <c r="T1244" s="356" t="s">
        <v>0</v>
      </c>
      <c r="U1244" s="356" t="s">
        <v>0</v>
      </c>
      <c r="V1244" s="356" t="s">
        <v>0</v>
      </c>
      <c r="W1244" s="356" t="s">
        <v>0</v>
      </c>
      <c r="X1244" s="336">
        <f t="shared" si="93"/>
        <v>0</v>
      </c>
      <c r="Y1244" s="89" t="s">
        <v>0</v>
      </c>
      <c r="Z1244" s="89" t="s">
        <v>0</v>
      </c>
      <c r="AA1244" s="89" t="s">
        <v>0</v>
      </c>
      <c r="AB1244" s="91" t="s">
        <v>0</v>
      </c>
      <c r="AC1244" s="356" t="s">
        <v>0</v>
      </c>
      <c r="AD1244" s="356" t="s">
        <v>0</v>
      </c>
      <c r="AE1244" s="356" t="s">
        <v>0</v>
      </c>
      <c r="AF1244" s="357">
        <f t="shared" si="94"/>
        <v>0</v>
      </c>
      <c r="AG1244" s="92"/>
      <c r="AH1244" s="367">
        <f>[1]ChA!N126</f>
        <v>35000</v>
      </c>
      <c r="AI1244" s="368">
        <v>0</v>
      </c>
      <c r="AJ1244" s="368">
        <v>0</v>
      </c>
      <c r="AK1244" s="369">
        <f t="shared" si="97"/>
        <v>35000</v>
      </c>
      <c r="AL1244" s="95"/>
      <c r="AM1244" s="370" t="str">
        <f>[1]ChA!O126</f>
        <v>-</v>
      </c>
      <c r="AN1244" s="371" t="str">
        <f>[1]ChA!Q126</f>
        <v>A vendre</v>
      </c>
      <c r="AO1244" s="372">
        <f>[1]ChA!R126</f>
        <v>43465</v>
      </c>
      <c r="AP1244" s="373" t="s">
        <v>0</v>
      </c>
      <c r="AQ1244" s="340" t="str">
        <f>[1]ChA!S126</f>
        <v>-</v>
      </c>
      <c r="AR1244" s="374"/>
      <c r="AS1244" s="101"/>
      <c r="AT1244" s="102"/>
      <c r="AU1244" s="103"/>
      <c r="AV1244" s="104"/>
      <c r="AW1244" s="105"/>
      <c r="AX1244" s="106"/>
      <c r="AY1244" s="106"/>
      <c r="AZ1244" s="106"/>
      <c r="BA1244" s="106"/>
      <c r="BB1244" s="103"/>
      <c r="BC1244" s="106"/>
      <c r="BD1244" s="106"/>
      <c r="BE1244" s="106"/>
      <c r="BF1244" s="106"/>
      <c r="BG1244" s="106"/>
      <c r="BH1244" s="106"/>
      <c r="BI1244" s="106"/>
    </row>
    <row r="1245" spans="1:61" ht="13.5" hidden="1" thickBot="1" x14ac:dyDescent="0.25">
      <c r="A1245" s="82"/>
      <c r="B1245" s="83"/>
      <c r="C1245" s="361" t="str">
        <f t="shared" ref="C1245:E1251" si="99">C1244</f>
        <v>Rue du Chanet 9</v>
      </c>
      <c r="D1245" s="361" t="str">
        <f t="shared" si="99"/>
        <v>Bôle</v>
      </c>
      <c r="E1245" s="85" t="str">
        <f t="shared" si="99"/>
        <v>Bella Vista</v>
      </c>
      <c r="F1245" s="85" t="str">
        <f>[1]ChB!A119</f>
        <v>0226-22</v>
      </c>
      <c r="G1245" s="86" t="str">
        <f>[1]ChA!B127</f>
        <v>-</v>
      </c>
      <c r="H1245" s="86" t="str">
        <f>[1]ChA!C127</f>
        <v>Place de parc intérieure simple</v>
      </c>
      <c r="I1245" s="86" t="str">
        <f>[1]ChA!D127</f>
        <v>Sous-sol</v>
      </c>
      <c r="J1245" s="86">
        <f>[1]ChA!E127</f>
        <v>10</v>
      </c>
      <c r="K1245" s="207" t="str">
        <f>[1]ChA!F127</f>
        <v>-</v>
      </c>
      <c r="L1245" s="88"/>
      <c r="M1245" s="362" t="str">
        <f>[1]ChA!G127</f>
        <v>-</v>
      </c>
      <c r="N1245" s="356" t="str">
        <f>[1]ChA!I127</f>
        <v>-</v>
      </c>
      <c r="O1245" s="356" t="str">
        <f>[1]ChA!K127</f>
        <v>-</v>
      </c>
      <c r="P1245" s="356" t="str">
        <f>[1]ChA!L127</f>
        <v>-</v>
      </c>
      <c r="Q1245" s="356" t="str">
        <f>[1]ChA!M127</f>
        <v>-</v>
      </c>
      <c r="R1245" s="108">
        <f t="shared" si="96"/>
        <v>0</v>
      </c>
      <c r="S1245" s="356" t="s">
        <v>0</v>
      </c>
      <c r="T1245" s="356" t="s">
        <v>0</v>
      </c>
      <c r="U1245" s="356" t="s">
        <v>0</v>
      </c>
      <c r="V1245" s="356" t="s">
        <v>0</v>
      </c>
      <c r="W1245" s="356" t="s">
        <v>0</v>
      </c>
      <c r="X1245" s="336">
        <f t="shared" si="93"/>
        <v>0</v>
      </c>
      <c r="Y1245" s="89" t="s">
        <v>0</v>
      </c>
      <c r="Z1245" s="89" t="s">
        <v>0</v>
      </c>
      <c r="AA1245" s="89" t="s">
        <v>0</v>
      </c>
      <c r="AB1245" s="91" t="s">
        <v>0</v>
      </c>
      <c r="AC1245" s="356" t="s">
        <v>0</v>
      </c>
      <c r="AD1245" s="356" t="s">
        <v>0</v>
      </c>
      <c r="AE1245" s="356" t="s">
        <v>0</v>
      </c>
      <c r="AF1245" s="357">
        <f t="shared" si="94"/>
        <v>0</v>
      </c>
      <c r="AG1245" s="92"/>
      <c r="AH1245" s="367">
        <f>[1]ChA!N127</f>
        <v>35000</v>
      </c>
      <c r="AI1245" s="368">
        <v>0</v>
      </c>
      <c r="AJ1245" s="368">
        <v>0</v>
      </c>
      <c r="AK1245" s="369">
        <f t="shared" si="97"/>
        <v>35000</v>
      </c>
      <c r="AL1245" s="95"/>
      <c r="AM1245" s="370" t="str">
        <f>[1]ChA!O127</f>
        <v>-</v>
      </c>
      <c r="AN1245" s="371" t="str">
        <f>[1]ChA!Q127</f>
        <v>A vendre</v>
      </c>
      <c r="AO1245" s="372">
        <f>[1]ChA!R127</f>
        <v>43465</v>
      </c>
      <c r="AP1245" s="373" t="s">
        <v>0</v>
      </c>
      <c r="AQ1245" s="340" t="str">
        <f>[1]ChA!S127</f>
        <v>-</v>
      </c>
      <c r="AR1245" s="374"/>
      <c r="AS1245" s="101"/>
      <c r="AT1245" s="102"/>
      <c r="AU1245" s="103"/>
      <c r="AV1245" s="104"/>
      <c r="AW1245" s="105"/>
      <c r="AX1245" s="106"/>
      <c r="AY1245" s="106"/>
      <c r="AZ1245" s="106"/>
      <c r="BA1245" s="106"/>
      <c r="BB1245" s="103"/>
      <c r="BC1245" s="106"/>
      <c r="BD1245" s="106"/>
      <c r="BE1245" s="106"/>
      <c r="BF1245" s="106"/>
      <c r="BG1245" s="106"/>
      <c r="BH1245" s="106"/>
      <c r="BI1245" s="106"/>
    </row>
    <row r="1246" spans="1:61" ht="13.5" hidden="1" thickBot="1" x14ac:dyDescent="0.25">
      <c r="A1246" s="82"/>
      <c r="B1246" s="83"/>
      <c r="C1246" s="361" t="str">
        <f t="shared" si="99"/>
        <v>Rue du Chanet 9</v>
      </c>
      <c r="D1246" s="361" t="str">
        <f t="shared" si="99"/>
        <v>Bôle</v>
      </c>
      <c r="E1246" s="85" t="str">
        <f t="shared" si="99"/>
        <v>Bella Vista</v>
      </c>
      <c r="F1246" s="85" t="str">
        <f>[1]ChB!A120</f>
        <v>0226-23</v>
      </c>
      <c r="G1246" s="86" t="str">
        <f>[1]ChA!B128</f>
        <v>-</v>
      </c>
      <c r="H1246" s="86" t="str">
        <f>[1]ChA!C128</f>
        <v>Place de parc intérieure simple</v>
      </c>
      <c r="I1246" s="86" t="str">
        <f>[1]ChA!D128</f>
        <v>Sous-sol</v>
      </c>
      <c r="J1246" s="86">
        <f>[1]ChA!E128</f>
        <v>11</v>
      </c>
      <c r="K1246" s="207" t="str">
        <f>[1]ChA!F128</f>
        <v>-</v>
      </c>
      <c r="L1246" s="88"/>
      <c r="M1246" s="362" t="str">
        <f>[1]ChA!G128</f>
        <v>-</v>
      </c>
      <c r="N1246" s="356" t="str">
        <f>[1]ChA!I128</f>
        <v>-</v>
      </c>
      <c r="O1246" s="356" t="str">
        <f>[1]ChA!K128</f>
        <v>-</v>
      </c>
      <c r="P1246" s="356" t="str">
        <f>[1]ChA!L128</f>
        <v>-</v>
      </c>
      <c r="Q1246" s="356" t="str">
        <f>[1]ChA!M128</f>
        <v>-</v>
      </c>
      <c r="R1246" s="108">
        <f t="shared" si="96"/>
        <v>0</v>
      </c>
      <c r="S1246" s="356" t="s">
        <v>0</v>
      </c>
      <c r="T1246" s="356" t="s">
        <v>0</v>
      </c>
      <c r="U1246" s="356" t="s">
        <v>0</v>
      </c>
      <c r="V1246" s="356" t="s">
        <v>0</v>
      </c>
      <c r="W1246" s="356" t="s">
        <v>0</v>
      </c>
      <c r="X1246" s="336">
        <f t="shared" si="93"/>
        <v>0</v>
      </c>
      <c r="Y1246" s="89" t="s">
        <v>0</v>
      </c>
      <c r="Z1246" s="89" t="s">
        <v>0</v>
      </c>
      <c r="AA1246" s="89" t="s">
        <v>0</v>
      </c>
      <c r="AB1246" s="91" t="s">
        <v>0</v>
      </c>
      <c r="AC1246" s="356" t="s">
        <v>0</v>
      </c>
      <c r="AD1246" s="356" t="s">
        <v>0</v>
      </c>
      <c r="AE1246" s="356" t="s">
        <v>0</v>
      </c>
      <c r="AF1246" s="357">
        <f t="shared" si="94"/>
        <v>0</v>
      </c>
      <c r="AG1246" s="92"/>
      <c r="AH1246" s="367">
        <f>[1]ChA!N128</f>
        <v>35000</v>
      </c>
      <c r="AI1246" s="368">
        <v>0</v>
      </c>
      <c r="AJ1246" s="368">
        <v>0</v>
      </c>
      <c r="AK1246" s="369">
        <f t="shared" si="97"/>
        <v>35000</v>
      </c>
      <c r="AL1246" s="95"/>
      <c r="AM1246" s="370" t="str">
        <f>[1]ChA!O128</f>
        <v>-</v>
      </c>
      <c r="AN1246" s="371" t="str">
        <f>[1]ChA!Q128</f>
        <v>A vendre</v>
      </c>
      <c r="AO1246" s="372">
        <f>[1]ChA!R128</f>
        <v>43465</v>
      </c>
      <c r="AP1246" s="373" t="s">
        <v>0</v>
      </c>
      <c r="AQ1246" s="340" t="str">
        <f>[1]ChA!S128</f>
        <v>-</v>
      </c>
      <c r="AR1246" s="374"/>
      <c r="AS1246" s="101"/>
      <c r="AT1246" s="102"/>
      <c r="AU1246" s="103"/>
      <c r="AV1246" s="104"/>
      <c r="AW1246" s="105"/>
      <c r="AX1246" s="106"/>
      <c r="AY1246" s="106"/>
      <c r="AZ1246" s="106"/>
      <c r="BA1246" s="106"/>
      <c r="BB1246" s="103"/>
      <c r="BC1246" s="106"/>
      <c r="BD1246" s="106"/>
      <c r="BE1246" s="106"/>
      <c r="BF1246" s="106"/>
      <c r="BG1246" s="106"/>
      <c r="BH1246" s="106"/>
      <c r="BI1246" s="106"/>
    </row>
    <row r="1247" spans="1:61" ht="13.5" hidden="1" thickBot="1" x14ac:dyDescent="0.25">
      <c r="A1247" s="82"/>
      <c r="B1247" s="83"/>
      <c r="C1247" s="361" t="str">
        <f t="shared" si="99"/>
        <v>Rue du Chanet 9</v>
      </c>
      <c r="D1247" s="361" t="str">
        <f t="shared" si="99"/>
        <v>Bôle</v>
      </c>
      <c r="E1247" s="85" t="str">
        <f t="shared" si="99"/>
        <v>Bella Vista</v>
      </c>
      <c r="F1247" s="85" t="str">
        <f>[1]ChB!A121</f>
        <v>0226-24</v>
      </c>
      <c r="G1247" s="86" t="str">
        <f>[1]ChA!B129</f>
        <v>-</v>
      </c>
      <c r="H1247" s="86" t="str">
        <f>[1]ChA!C129</f>
        <v>Place de parc intérieure simple</v>
      </c>
      <c r="I1247" s="86" t="str">
        <f>[1]ChA!D129</f>
        <v>Sous-sol</v>
      </c>
      <c r="J1247" s="86">
        <f>[1]ChA!E129</f>
        <v>12</v>
      </c>
      <c r="K1247" s="207" t="str">
        <f>[1]ChA!F129</f>
        <v>-</v>
      </c>
      <c r="L1247" s="88"/>
      <c r="M1247" s="362" t="str">
        <f>[1]ChA!G129</f>
        <v>-</v>
      </c>
      <c r="N1247" s="356" t="str">
        <f>[1]ChA!I129</f>
        <v>-</v>
      </c>
      <c r="O1247" s="356" t="str">
        <f>[1]ChA!K129</f>
        <v>-</v>
      </c>
      <c r="P1247" s="356" t="str">
        <f>[1]ChA!L129</f>
        <v>-</v>
      </c>
      <c r="Q1247" s="356" t="str">
        <f>[1]ChA!M129</f>
        <v>-</v>
      </c>
      <c r="R1247" s="108">
        <f t="shared" si="96"/>
        <v>0</v>
      </c>
      <c r="S1247" s="356" t="s">
        <v>0</v>
      </c>
      <c r="T1247" s="356" t="s">
        <v>0</v>
      </c>
      <c r="U1247" s="356" t="s">
        <v>0</v>
      </c>
      <c r="V1247" s="356" t="s">
        <v>0</v>
      </c>
      <c r="W1247" s="356" t="s">
        <v>0</v>
      </c>
      <c r="X1247" s="336">
        <f t="shared" si="93"/>
        <v>0</v>
      </c>
      <c r="Y1247" s="89" t="s">
        <v>0</v>
      </c>
      <c r="Z1247" s="89" t="s">
        <v>0</v>
      </c>
      <c r="AA1247" s="89" t="s">
        <v>0</v>
      </c>
      <c r="AB1247" s="91" t="s">
        <v>0</v>
      </c>
      <c r="AC1247" s="356" t="s">
        <v>0</v>
      </c>
      <c r="AD1247" s="356" t="s">
        <v>0</v>
      </c>
      <c r="AE1247" s="356" t="s">
        <v>0</v>
      </c>
      <c r="AF1247" s="357">
        <f t="shared" si="94"/>
        <v>0</v>
      </c>
      <c r="AG1247" s="92"/>
      <c r="AH1247" s="367">
        <f>[1]ChA!N129</f>
        <v>35000</v>
      </c>
      <c r="AI1247" s="368">
        <v>0</v>
      </c>
      <c r="AJ1247" s="368">
        <v>0</v>
      </c>
      <c r="AK1247" s="369">
        <f t="shared" si="97"/>
        <v>35000</v>
      </c>
      <c r="AL1247" s="95"/>
      <c r="AM1247" s="370" t="str">
        <f>[1]ChA!O129</f>
        <v>-</v>
      </c>
      <c r="AN1247" s="371" t="str">
        <f>[1]ChA!Q129</f>
        <v>A vendre</v>
      </c>
      <c r="AO1247" s="372">
        <f>[1]ChA!R129</f>
        <v>43465</v>
      </c>
      <c r="AP1247" s="373" t="s">
        <v>0</v>
      </c>
      <c r="AQ1247" s="340" t="str">
        <f>[1]ChA!S129</f>
        <v>-</v>
      </c>
      <c r="AR1247" s="374"/>
      <c r="AS1247" s="101"/>
      <c r="AT1247" s="102"/>
      <c r="AU1247" s="103"/>
      <c r="AV1247" s="104"/>
      <c r="AW1247" s="105"/>
      <c r="AX1247" s="106"/>
      <c r="AY1247" s="106"/>
      <c r="AZ1247" s="106"/>
      <c r="BA1247" s="106"/>
      <c r="BB1247" s="103"/>
      <c r="BC1247" s="106"/>
      <c r="BD1247" s="106"/>
      <c r="BE1247" s="106"/>
      <c r="BF1247" s="106"/>
      <c r="BG1247" s="106"/>
      <c r="BH1247" s="106"/>
      <c r="BI1247" s="106"/>
    </row>
    <row r="1248" spans="1:61" ht="13.5" hidden="1" thickBot="1" x14ac:dyDescent="0.25">
      <c r="A1248" s="82"/>
      <c r="B1248" s="83"/>
      <c r="C1248" s="361" t="str">
        <f t="shared" si="99"/>
        <v>Rue du Chanet 9</v>
      </c>
      <c r="D1248" s="361" t="str">
        <f t="shared" si="99"/>
        <v>Bôle</v>
      </c>
      <c r="E1248" s="85" t="str">
        <f t="shared" si="99"/>
        <v>Bella Vista</v>
      </c>
      <c r="F1248" s="85" t="str">
        <f>[1]ChB!A122</f>
        <v>0226-25</v>
      </c>
      <c r="G1248" s="86" t="str">
        <f>[1]ChA!B130</f>
        <v>-</v>
      </c>
      <c r="H1248" s="86" t="str">
        <f>[1]ChA!C130</f>
        <v>Place de parc intérieure simple</v>
      </c>
      <c r="I1248" s="86" t="str">
        <f>[1]ChA!D130</f>
        <v>Sous-sol</v>
      </c>
      <c r="J1248" s="86">
        <f>[1]ChA!E130</f>
        <v>13</v>
      </c>
      <c r="K1248" s="207" t="str">
        <f>[1]ChA!F130</f>
        <v>-</v>
      </c>
      <c r="L1248" s="88"/>
      <c r="M1248" s="362" t="str">
        <f>[1]ChA!G130</f>
        <v>-</v>
      </c>
      <c r="N1248" s="356" t="str">
        <f>[1]ChA!I130</f>
        <v>-</v>
      </c>
      <c r="O1248" s="356" t="str">
        <f>[1]ChA!K130</f>
        <v>-</v>
      </c>
      <c r="P1248" s="356" t="str">
        <f>[1]ChA!L130</f>
        <v>-</v>
      </c>
      <c r="Q1248" s="356" t="str">
        <f>[1]ChA!M130</f>
        <v>-</v>
      </c>
      <c r="R1248" s="108">
        <f t="shared" si="96"/>
        <v>0</v>
      </c>
      <c r="S1248" s="356" t="s">
        <v>0</v>
      </c>
      <c r="T1248" s="356" t="s">
        <v>0</v>
      </c>
      <c r="U1248" s="356" t="s">
        <v>0</v>
      </c>
      <c r="V1248" s="356" t="s">
        <v>0</v>
      </c>
      <c r="W1248" s="356" t="s">
        <v>0</v>
      </c>
      <c r="X1248" s="336">
        <f t="shared" si="93"/>
        <v>0</v>
      </c>
      <c r="Y1248" s="89" t="s">
        <v>0</v>
      </c>
      <c r="Z1248" s="89" t="s">
        <v>0</v>
      </c>
      <c r="AA1248" s="89" t="s">
        <v>0</v>
      </c>
      <c r="AB1248" s="91" t="s">
        <v>0</v>
      </c>
      <c r="AC1248" s="356" t="s">
        <v>0</v>
      </c>
      <c r="AD1248" s="356" t="s">
        <v>0</v>
      </c>
      <c r="AE1248" s="356" t="s">
        <v>0</v>
      </c>
      <c r="AF1248" s="357">
        <f t="shared" si="94"/>
        <v>0</v>
      </c>
      <c r="AG1248" s="92"/>
      <c r="AH1248" s="367">
        <f>[1]ChA!N130</f>
        <v>35000</v>
      </c>
      <c r="AI1248" s="368">
        <v>0</v>
      </c>
      <c r="AJ1248" s="368">
        <v>0</v>
      </c>
      <c r="AK1248" s="369">
        <f t="shared" si="97"/>
        <v>35000</v>
      </c>
      <c r="AL1248" s="95"/>
      <c r="AM1248" s="370" t="str">
        <f>[1]ChA!O130</f>
        <v>-</v>
      </c>
      <c r="AN1248" s="371" t="str">
        <f>[1]ChA!Q130</f>
        <v>A vendre</v>
      </c>
      <c r="AO1248" s="372">
        <f>[1]ChA!R130</f>
        <v>43465</v>
      </c>
      <c r="AP1248" s="373" t="s">
        <v>0</v>
      </c>
      <c r="AQ1248" s="340" t="str">
        <f>[1]ChA!S130</f>
        <v>-</v>
      </c>
      <c r="AR1248" s="374"/>
      <c r="AS1248" s="101"/>
      <c r="AT1248" s="102"/>
      <c r="AU1248" s="103"/>
      <c r="AV1248" s="104"/>
      <c r="AW1248" s="105"/>
      <c r="AX1248" s="106"/>
      <c r="AY1248" s="106"/>
      <c r="AZ1248" s="106"/>
      <c r="BA1248" s="106"/>
      <c r="BB1248" s="103"/>
      <c r="BC1248" s="106"/>
      <c r="BD1248" s="106"/>
      <c r="BE1248" s="106"/>
      <c r="BF1248" s="106"/>
      <c r="BG1248" s="106"/>
      <c r="BH1248" s="106"/>
      <c r="BI1248" s="106"/>
    </row>
    <row r="1249" spans="1:61" ht="13.5" hidden="1" thickBot="1" x14ac:dyDescent="0.25">
      <c r="A1249" s="82"/>
      <c r="B1249" s="83"/>
      <c r="C1249" s="361" t="str">
        <f t="shared" si="99"/>
        <v>Rue du Chanet 9</v>
      </c>
      <c r="D1249" s="361" t="str">
        <f t="shared" si="99"/>
        <v>Bôle</v>
      </c>
      <c r="E1249" s="85" t="str">
        <f t="shared" si="99"/>
        <v>Bella Vista</v>
      </c>
      <c r="F1249" s="85" t="str">
        <f>[1]ChB!A123</f>
        <v>0226-26</v>
      </c>
      <c r="G1249" s="86" t="str">
        <f>[1]ChA!B131</f>
        <v>-</v>
      </c>
      <c r="H1249" s="86" t="str">
        <f>[1]ChA!C131</f>
        <v>Place de parc intérieure simple</v>
      </c>
      <c r="I1249" s="86" t="str">
        <f>[1]ChA!D131</f>
        <v>Sous-sol</v>
      </c>
      <c r="J1249" s="86">
        <f>[1]ChA!E131</f>
        <v>14</v>
      </c>
      <c r="K1249" s="207" t="str">
        <f>[1]ChA!F131</f>
        <v>-</v>
      </c>
      <c r="L1249" s="88"/>
      <c r="M1249" s="362" t="str">
        <f>[1]ChA!G131</f>
        <v>-</v>
      </c>
      <c r="N1249" s="356" t="str">
        <f>[1]ChA!I131</f>
        <v>-</v>
      </c>
      <c r="O1249" s="356" t="str">
        <f>[1]ChA!K131</f>
        <v>-</v>
      </c>
      <c r="P1249" s="356" t="str">
        <f>[1]ChA!L131</f>
        <v>-</v>
      </c>
      <c r="Q1249" s="356" t="str">
        <f>[1]ChA!M131</f>
        <v>-</v>
      </c>
      <c r="R1249" s="108">
        <f t="shared" si="96"/>
        <v>0</v>
      </c>
      <c r="S1249" s="356" t="s">
        <v>0</v>
      </c>
      <c r="T1249" s="356" t="s">
        <v>0</v>
      </c>
      <c r="U1249" s="356" t="s">
        <v>0</v>
      </c>
      <c r="V1249" s="356" t="s">
        <v>0</v>
      </c>
      <c r="W1249" s="356" t="s">
        <v>0</v>
      </c>
      <c r="X1249" s="336">
        <f t="shared" si="93"/>
        <v>0</v>
      </c>
      <c r="Y1249" s="89" t="s">
        <v>0</v>
      </c>
      <c r="Z1249" s="89" t="s">
        <v>0</v>
      </c>
      <c r="AA1249" s="89" t="s">
        <v>0</v>
      </c>
      <c r="AB1249" s="91" t="s">
        <v>0</v>
      </c>
      <c r="AC1249" s="356" t="s">
        <v>0</v>
      </c>
      <c r="AD1249" s="356" t="s">
        <v>0</v>
      </c>
      <c r="AE1249" s="356" t="s">
        <v>0</v>
      </c>
      <c r="AF1249" s="357">
        <f t="shared" si="94"/>
        <v>0</v>
      </c>
      <c r="AG1249" s="92"/>
      <c r="AH1249" s="367">
        <f>[1]ChA!N131</f>
        <v>35000</v>
      </c>
      <c r="AI1249" s="368">
        <v>0</v>
      </c>
      <c r="AJ1249" s="368">
        <v>0</v>
      </c>
      <c r="AK1249" s="369">
        <f t="shared" si="97"/>
        <v>35000</v>
      </c>
      <c r="AL1249" s="95"/>
      <c r="AM1249" s="370" t="str">
        <f>[1]ChA!O131</f>
        <v>-</v>
      </c>
      <c r="AN1249" s="371" t="str">
        <f>[1]ChA!Q131</f>
        <v>A vendre</v>
      </c>
      <c r="AO1249" s="372">
        <f>[1]ChA!R131</f>
        <v>43465</v>
      </c>
      <c r="AP1249" s="373" t="s">
        <v>0</v>
      </c>
      <c r="AQ1249" s="340" t="str">
        <f>[1]ChA!S131</f>
        <v>-</v>
      </c>
      <c r="AR1249" s="374"/>
      <c r="AS1249" s="101"/>
      <c r="AT1249" s="102"/>
      <c r="AU1249" s="103"/>
      <c r="AV1249" s="104"/>
      <c r="AW1249" s="105"/>
      <c r="AX1249" s="106"/>
      <c r="AY1249" s="106"/>
      <c r="AZ1249" s="106"/>
      <c r="BA1249" s="106"/>
      <c r="BB1249" s="103"/>
      <c r="BC1249" s="106"/>
      <c r="BD1249" s="106"/>
      <c r="BE1249" s="106"/>
      <c r="BF1249" s="106"/>
      <c r="BG1249" s="106"/>
      <c r="BH1249" s="106"/>
      <c r="BI1249" s="106"/>
    </row>
    <row r="1250" spans="1:61" ht="13.5" hidden="1" thickBot="1" x14ac:dyDescent="0.25">
      <c r="A1250" s="82"/>
      <c r="B1250" s="83"/>
      <c r="C1250" s="361" t="str">
        <f t="shared" si="99"/>
        <v>Rue du Chanet 9</v>
      </c>
      <c r="D1250" s="361" t="str">
        <f t="shared" si="99"/>
        <v>Bôle</v>
      </c>
      <c r="E1250" s="85" t="str">
        <f t="shared" si="99"/>
        <v>Bella Vista</v>
      </c>
      <c r="F1250" s="85" t="str">
        <f>[1]ChB!A124</f>
        <v>0226-27</v>
      </c>
      <c r="G1250" s="86" t="str">
        <f>[1]ChA!B132</f>
        <v>-</v>
      </c>
      <c r="H1250" s="86" t="str">
        <f>[1]ChA!C132</f>
        <v>Place de parc intérieure simple</v>
      </c>
      <c r="I1250" s="86" t="str">
        <f>[1]ChA!D132</f>
        <v>Sous-sol</v>
      </c>
      <c r="J1250" s="86">
        <f>[1]ChA!E132</f>
        <v>15</v>
      </c>
      <c r="K1250" s="207" t="str">
        <f>[1]ChA!F132</f>
        <v>-</v>
      </c>
      <c r="L1250" s="88"/>
      <c r="M1250" s="362" t="str">
        <f>[1]ChA!G132</f>
        <v>-</v>
      </c>
      <c r="N1250" s="356" t="str">
        <f>[1]ChA!I132</f>
        <v>-</v>
      </c>
      <c r="O1250" s="356" t="str">
        <f>[1]ChA!K132</f>
        <v>-</v>
      </c>
      <c r="P1250" s="356" t="str">
        <f>[1]ChA!L132</f>
        <v>-</v>
      </c>
      <c r="Q1250" s="356" t="str">
        <f>[1]ChA!M132</f>
        <v>-</v>
      </c>
      <c r="R1250" s="108">
        <f t="shared" si="96"/>
        <v>0</v>
      </c>
      <c r="S1250" s="356" t="s">
        <v>0</v>
      </c>
      <c r="T1250" s="356" t="s">
        <v>0</v>
      </c>
      <c r="U1250" s="356" t="s">
        <v>0</v>
      </c>
      <c r="V1250" s="356" t="s">
        <v>0</v>
      </c>
      <c r="W1250" s="356" t="s">
        <v>0</v>
      </c>
      <c r="X1250" s="336">
        <f t="shared" si="93"/>
        <v>0</v>
      </c>
      <c r="Y1250" s="89" t="s">
        <v>0</v>
      </c>
      <c r="Z1250" s="89" t="s">
        <v>0</v>
      </c>
      <c r="AA1250" s="89" t="s">
        <v>0</v>
      </c>
      <c r="AB1250" s="91" t="s">
        <v>0</v>
      </c>
      <c r="AC1250" s="356" t="s">
        <v>0</v>
      </c>
      <c r="AD1250" s="356" t="s">
        <v>0</v>
      </c>
      <c r="AE1250" s="356" t="s">
        <v>0</v>
      </c>
      <c r="AF1250" s="357">
        <f t="shared" si="94"/>
        <v>0</v>
      </c>
      <c r="AG1250" s="92"/>
      <c r="AH1250" s="367">
        <f>[1]ChA!N132</f>
        <v>35000</v>
      </c>
      <c r="AI1250" s="368">
        <v>0</v>
      </c>
      <c r="AJ1250" s="368">
        <v>0</v>
      </c>
      <c r="AK1250" s="369">
        <f t="shared" si="97"/>
        <v>35000</v>
      </c>
      <c r="AL1250" s="95"/>
      <c r="AM1250" s="370" t="str">
        <f>[1]ChA!O132</f>
        <v>-</v>
      </c>
      <c r="AN1250" s="371" t="str">
        <f>[1]ChA!Q132</f>
        <v>A vendre</v>
      </c>
      <c r="AO1250" s="372">
        <f>[1]ChA!R132</f>
        <v>43465</v>
      </c>
      <c r="AP1250" s="373" t="s">
        <v>0</v>
      </c>
      <c r="AQ1250" s="340" t="str">
        <f>[1]ChA!S132</f>
        <v>-</v>
      </c>
      <c r="AR1250" s="374"/>
      <c r="AS1250" s="101"/>
      <c r="AT1250" s="102"/>
      <c r="AU1250" s="103"/>
      <c r="AV1250" s="104"/>
      <c r="AW1250" s="105"/>
      <c r="AX1250" s="106"/>
      <c r="AY1250" s="106"/>
      <c r="AZ1250" s="106"/>
      <c r="BA1250" s="106"/>
      <c r="BB1250" s="103"/>
      <c r="BC1250" s="106"/>
      <c r="BD1250" s="106"/>
      <c r="BE1250" s="106"/>
      <c r="BF1250" s="106"/>
      <c r="BG1250" s="106"/>
      <c r="BH1250" s="106"/>
      <c r="BI1250" s="106"/>
    </row>
    <row r="1251" spans="1:61" ht="13.5" hidden="1" thickBot="1" x14ac:dyDescent="0.25">
      <c r="A1251" s="82"/>
      <c r="B1251" s="83"/>
      <c r="C1251" s="361" t="str">
        <f t="shared" si="99"/>
        <v>Rue du Chanet 9</v>
      </c>
      <c r="D1251" s="361" t="str">
        <f t="shared" si="99"/>
        <v>Bôle</v>
      </c>
      <c r="E1251" s="85" t="str">
        <f t="shared" si="99"/>
        <v>Bella Vista</v>
      </c>
      <c r="F1251" s="85" t="str">
        <f>[1]ChB!A125</f>
        <v>0226-28</v>
      </c>
      <c r="G1251" s="86" t="str">
        <f>[1]ChA!B133</f>
        <v>-</v>
      </c>
      <c r="H1251" s="86" t="str">
        <f>[1]ChA!C133</f>
        <v>Place de parc intérieure simple</v>
      </c>
      <c r="I1251" s="86" t="str">
        <f>[1]ChA!D133</f>
        <v>Sous-sol</v>
      </c>
      <c r="J1251" s="86">
        <f>[1]ChA!E133</f>
        <v>16</v>
      </c>
      <c r="K1251" s="207" t="str">
        <f>[1]ChA!F133</f>
        <v>-</v>
      </c>
      <c r="L1251" s="88"/>
      <c r="M1251" s="362" t="str">
        <f>[1]ChA!G133</f>
        <v>-</v>
      </c>
      <c r="N1251" s="356" t="str">
        <f>[1]ChA!I133</f>
        <v>-</v>
      </c>
      <c r="O1251" s="356" t="str">
        <f>[1]ChA!K133</f>
        <v>-</v>
      </c>
      <c r="P1251" s="356" t="str">
        <f>[1]ChA!L133</f>
        <v>-</v>
      </c>
      <c r="Q1251" s="356" t="str">
        <f>[1]ChA!M133</f>
        <v>-</v>
      </c>
      <c r="R1251" s="108">
        <f t="shared" si="96"/>
        <v>0</v>
      </c>
      <c r="S1251" s="356" t="s">
        <v>0</v>
      </c>
      <c r="T1251" s="356" t="s">
        <v>0</v>
      </c>
      <c r="U1251" s="356" t="s">
        <v>0</v>
      </c>
      <c r="V1251" s="356" t="s">
        <v>0</v>
      </c>
      <c r="W1251" s="356" t="s">
        <v>0</v>
      </c>
      <c r="X1251" s="336">
        <f t="shared" si="93"/>
        <v>0</v>
      </c>
      <c r="Y1251" s="89" t="s">
        <v>0</v>
      </c>
      <c r="Z1251" s="89" t="s">
        <v>0</v>
      </c>
      <c r="AA1251" s="89" t="s">
        <v>0</v>
      </c>
      <c r="AB1251" s="91" t="s">
        <v>0</v>
      </c>
      <c r="AC1251" s="356" t="s">
        <v>0</v>
      </c>
      <c r="AD1251" s="356" t="s">
        <v>0</v>
      </c>
      <c r="AE1251" s="356" t="s">
        <v>0</v>
      </c>
      <c r="AF1251" s="357">
        <f t="shared" si="94"/>
        <v>0</v>
      </c>
      <c r="AG1251" s="92"/>
      <c r="AH1251" s="367">
        <f>[1]ChA!N133</f>
        <v>35000</v>
      </c>
      <c r="AI1251" s="368">
        <v>0</v>
      </c>
      <c r="AJ1251" s="368">
        <v>0</v>
      </c>
      <c r="AK1251" s="369">
        <f t="shared" si="97"/>
        <v>35000</v>
      </c>
      <c r="AL1251" s="95"/>
      <c r="AM1251" s="370" t="str">
        <f>[1]ChA!O133</f>
        <v>-</v>
      </c>
      <c r="AN1251" s="371" t="str">
        <f>[1]ChA!Q133</f>
        <v>A vendre</v>
      </c>
      <c r="AO1251" s="372">
        <f>[1]ChA!R133</f>
        <v>43465</v>
      </c>
      <c r="AP1251" s="373" t="s">
        <v>0</v>
      </c>
      <c r="AQ1251" s="340" t="str">
        <f>[1]ChA!S133</f>
        <v>-</v>
      </c>
      <c r="AR1251" s="374"/>
      <c r="AS1251" s="101"/>
      <c r="AT1251" s="102"/>
      <c r="AU1251" s="103"/>
      <c r="AV1251" s="104"/>
      <c r="AW1251" s="105"/>
      <c r="AX1251" s="106"/>
      <c r="AY1251" s="106"/>
      <c r="AZ1251" s="106"/>
      <c r="BA1251" s="106"/>
      <c r="BB1251" s="103"/>
      <c r="BC1251" s="106"/>
      <c r="BD1251" s="106"/>
      <c r="BE1251" s="106"/>
      <c r="BF1251" s="106"/>
      <c r="BG1251" s="106"/>
      <c r="BH1251" s="106"/>
      <c r="BI1251" s="106"/>
    </row>
    <row r="1252" spans="1:61" ht="13.5" hidden="1" thickBot="1" x14ac:dyDescent="0.25">
      <c r="A1252" s="82"/>
      <c r="B1252" s="83"/>
      <c r="C1252" s="361" t="str">
        <f>C1251</f>
        <v>Rue du Chanet 9</v>
      </c>
      <c r="D1252" s="361" t="str">
        <f>D1251</f>
        <v>Bôle</v>
      </c>
      <c r="E1252" s="85" t="str">
        <f>E1251</f>
        <v>Bella Vista</v>
      </c>
      <c r="F1252" s="85" t="str">
        <f>[1]ChB!A126</f>
        <v>0226-29</v>
      </c>
      <c r="G1252" s="86" t="str">
        <f>[1]ChA!B134</f>
        <v>-</v>
      </c>
      <c r="H1252" s="86" t="str">
        <f>[1]ChA!C134</f>
        <v>Place de parc intérieure simple</v>
      </c>
      <c r="I1252" s="86" t="str">
        <f>[1]ChA!D134</f>
        <v>Sous-sol</v>
      </c>
      <c r="J1252" s="86">
        <f>[1]ChA!E134</f>
        <v>17</v>
      </c>
      <c r="K1252" s="207" t="str">
        <f>[1]ChA!F134</f>
        <v>-</v>
      </c>
      <c r="L1252" s="88"/>
      <c r="M1252" s="362" t="str">
        <f>[1]ChA!G134</f>
        <v>-</v>
      </c>
      <c r="N1252" s="356" t="str">
        <f>[1]ChA!I134</f>
        <v>-</v>
      </c>
      <c r="O1252" s="356" t="str">
        <f>[1]ChA!K134</f>
        <v>-</v>
      </c>
      <c r="P1252" s="356" t="str">
        <f>[1]ChA!L134</f>
        <v>-</v>
      </c>
      <c r="Q1252" s="356" t="str">
        <f>[1]ChA!M134</f>
        <v>-</v>
      </c>
      <c r="R1252" s="108">
        <f t="shared" si="96"/>
        <v>0</v>
      </c>
      <c r="S1252" s="356" t="s">
        <v>0</v>
      </c>
      <c r="T1252" s="356" t="s">
        <v>0</v>
      </c>
      <c r="U1252" s="356" t="s">
        <v>0</v>
      </c>
      <c r="V1252" s="356" t="s">
        <v>0</v>
      </c>
      <c r="W1252" s="356" t="s">
        <v>0</v>
      </c>
      <c r="X1252" s="336">
        <f t="shared" si="93"/>
        <v>0</v>
      </c>
      <c r="Y1252" s="89" t="s">
        <v>0</v>
      </c>
      <c r="Z1252" s="89" t="s">
        <v>0</v>
      </c>
      <c r="AA1252" s="89" t="s">
        <v>0</v>
      </c>
      <c r="AB1252" s="91" t="s">
        <v>0</v>
      </c>
      <c r="AC1252" s="356" t="s">
        <v>0</v>
      </c>
      <c r="AD1252" s="356" t="s">
        <v>0</v>
      </c>
      <c r="AE1252" s="356" t="s">
        <v>0</v>
      </c>
      <c r="AF1252" s="357">
        <f t="shared" si="94"/>
        <v>0</v>
      </c>
      <c r="AG1252" s="92"/>
      <c r="AH1252" s="367">
        <f>[1]ChA!N134</f>
        <v>35000</v>
      </c>
      <c r="AI1252" s="368">
        <v>0</v>
      </c>
      <c r="AJ1252" s="368">
        <v>0</v>
      </c>
      <c r="AK1252" s="369">
        <f t="shared" si="97"/>
        <v>35000</v>
      </c>
      <c r="AL1252" s="95"/>
      <c r="AM1252" s="370" t="str">
        <f>[1]ChA!O134</f>
        <v>-</v>
      </c>
      <c r="AN1252" s="371" t="str">
        <f>[1]ChA!Q134</f>
        <v>A vendre</v>
      </c>
      <c r="AO1252" s="372">
        <f>[1]ChA!R134</f>
        <v>43465</v>
      </c>
      <c r="AP1252" s="373" t="s">
        <v>0</v>
      </c>
      <c r="AQ1252" s="340" t="str">
        <f>[1]ChA!S134</f>
        <v>-</v>
      </c>
      <c r="AR1252" s="374"/>
      <c r="AS1252" s="101"/>
      <c r="AT1252" s="102"/>
      <c r="AU1252" s="103"/>
      <c r="AV1252" s="104"/>
      <c r="AW1252" s="105"/>
      <c r="AX1252" s="106"/>
      <c r="AY1252" s="106"/>
      <c r="AZ1252" s="106"/>
      <c r="BA1252" s="106"/>
      <c r="BB1252" s="103"/>
      <c r="BC1252" s="106"/>
      <c r="BD1252" s="106"/>
      <c r="BE1252" s="106"/>
      <c r="BF1252" s="106"/>
      <c r="BG1252" s="106"/>
      <c r="BH1252" s="106"/>
      <c r="BI1252" s="106"/>
    </row>
    <row r="1253" spans="1:61" ht="13.5" hidden="1" thickBot="1" x14ac:dyDescent="0.25">
      <c r="A1253" s="82"/>
      <c r="B1253" s="83"/>
      <c r="C1253" s="361" t="str">
        <f t="shared" ref="C1253:E1258" si="100">C1252</f>
        <v>Rue du Chanet 9</v>
      </c>
      <c r="D1253" s="361" t="str">
        <f t="shared" si="100"/>
        <v>Bôle</v>
      </c>
      <c r="E1253" s="85" t="str">
        <f t="shared" si="100"/>
        <v>Bella Vista</v>
      </c>
      <c r="F1253" s="85" t="str">
        <f>[1]ChB!A127</f>
        <v>0226-30</v>
      </c>
      <c r="G1253" s="86" t="str">
        <f>[1]ChA!B135</f>
        <v>-</v>
      </c>
      <c r="H1253" s="86" t="str">
        <f>[1]ChA!C135</f>
        <v>Place de parc intérieure simple</v>
      </c>
      <c r="I1253" s="86" t="str">
        <f>[1]ChA!D135</f>
        <v>Sous-sol</v>
      </c>
      <c r="J1253" s="86">
        <f>[1]ChA!E135</f>
        <v>18</v>
      </c>
      <c r="K1253" s="207" t="str">
        <f>[1]ChA!F135</f>
        <v>-</v>
      </c>
      <c r="L1253" s="88"/>
      <c r="M1253" s="362" t="str">
        <f>[1]ChA!G135</f>
        <v>-</v>
      </c>
      <c r="N1253" s="356" t="str">
        <f>[1]ChA!I135</f>
        <v>-</v>
      </c>
      <c r="O1253" s="356" t="str">
        <f>[1]ChA!K135</f>
        <v>-</v>
      </c>
      <c r="P1253" s="356" t="str">
        <f>[1]ChA!L135</f>
        <v>-</v>
      </c>
      <c r="Q1253" s="356" t="str">
        <f>[1]ChA!M135</f>
        <v>-</v>
      </c>
      <c r="R1253" s="108">
        <f t="shared" si="96"/>
        <v>0</v>
      </c>
      <c r="S1253" s="356" t="s">
        <v>0</v>
      </c>
      <c r="T1253" s="356" t="s">
        <v>0</v>
      </c>
      <c r="U1253" s="356" t="s">
        <v>0</v>
      </c>
      <c r="V1253" s="356" t="s">
        <v>0</v>
      </c>
      <c r="W1253" s="356" t="s">
        <v>0</v>
      </c>
      <c r="X1253" s="336">
        <f t="shared" si="93"/>
        <v>0</v>
      </c>
      <c r="Y1253" s="89" t="s">
        <v>0</v>
      </c>
      <c r="Z1253" s="89" t="s">
        <v>0</v>
      </c>
      <c r="AA1253" s="89" t="s">
        <v>0</v>
      </c>
      <c r="AB1253" s="91" t="s">
        <v>0</v>
      </c>
      <c r="AC1253" s="356" t="s">
        <v>0</v>
      </c>
      <c r="AD1253" s="356" t="s">
        <v>0</v>
      </c>
      <c r="AE1253" s="356" t="s">
        <v>0</v>
      </c>
      <c r="AF1253" s="357">
        <f t="shared" si="94"/>
        <v>0</v>
      </c>
      <c r="AG1253" s="92"/>
      <c r="AH1253" s="367">
        <f>[1]ChA!N135</f>
        <v>35000</v>
      </c>
      <c r="AI1253" s="368">
        <v>0</v>
      </c>
      <c r="AJ1253" s="368">
        <v>0</v>
      </c>
      <c r="AK1253" s="369">
        <f t="shared" si="97"/>
        <v>35000</v>
      </c>
      <c r="AL1253" s="95"/>
      <c r="AM1253" s="370" t="str">
        <f>[1]ChA!O135</f>
        <v>Naine Valérie</v>
      </c>
      <c r="AN1253" s="371" t="str">
        <f>[1]ChA!Q135</f>
        <v>Pré-réservé</v>
      </c>
      <c r="AO1253" s="372">
        <f>[1]ChA!R135</f>
        <v>43465</v>
      </c>
      <c r="AP1253" s="373" t="s">
        <v>0</v>
      </c>
      <c r="AQ1253" s="340" t="str">
        <f>[1]ChA!S135</f>
        <v>-</v>
      </c>
      <c r="AR1253" s="374"/>
      <c r="AS1253" s="101"/>
      <c r="AT1253" s="102"/>
      <c r="AU1253" s="103"/>
      <c r="AV1253" s="104"/>
      <c r="AW1253" s="105"/>
      <c r="AX1253" s="106"/>
      <c r="AY1253" s="106"/>
      <c r="AZ1253" s="106"/>
      <c r="BA1253" s="106"/>
      <c r="BB1253" s="103"/>
      <c r="BC1253" s="106"/>
      <c r="BD1253" s="106"/>
      <c r="BE1253" s="106"/>
      <c r="BF1253" s="106"/>
      <c r="BG1253" s="106"/>
      <c r="BH1253" s="106"/>
      <c r="BI1253" s="106"/>
    </row>
    <row r="1254" spans="1:61" ht="13.5" hidden="1" thickBot="1" x14ac:dyDescent="0.25">
      <c r="A1254" s="82"/>
      <c r="B1254" s="83"/>
      <c r="C1254" s="361" t="str">
        <f t="shared" si="100"/>
        <v>Rue du Chanet 9</v>
      </c>
      <c r="D1254" s="361" t="str">
        <f t="shared" si="100"/>
        <v>Bôle</v>
      </c>
      <c r="E1254" s="85" t="str">
        <f t="shared" si="100"/>
        <v>Bella Vista</v>
      </c>
      <c r="F1254" s="85" t="str">
        <f>[1]ChB!A128</f>
        <v>0226-31</v>
      </c>
      <c r="G1254" s="86" t="str">
        <f>[1]ChA!B136</f>
        <v>-</v>
      </c>
      <c r="H1254" s="86" t="str">
        <f>[1]ChA!C136</f>
        <v>Place de parc intérieure simple</v>
      </c>
      <c r="I1254" s="86" t="str">
        <f>[1]ChA!D136</f>
        <v>Sous-sol</v>
      </c>
      <c r="J1254" s="86">
        <f>[1]ChA!E136</f>
        <v>19</v>
      </c>
      <c r="K1254" s="207" t="str">
        <f>[1]ChA!F136</f>
        <v>-</v>
      </c>
      <c r="L1254" s="88"/>
      <c r="M1254" s="362" t="str">
        <f>[1]ChA!G136</f>
        <v>-</v>
      </c>
      <c r="N1254" s="356" t="str">
        <f>[1]ChA!I136</f>
        <v>-</v>
      </c>
      <c r="O1254" s="356" t="str">
        <f>[1]ChA!K136</f>
        <v>-</v>
      </c>
      <c r="P1254" s="356" t="str">
        <f>[1]ChA!L136</f>
        <v>-</v>
      </c>
      <c r="Q1254" s="356" t="str">
        <f>[1]ChA!M136</f>
        <v>-</v>
      </c>
      <c r="R1254" s="108">
        <f t="shared" si="96"/>
        <v>0</v>
      </c>
      <c r="S1254" s="356" t="s">
        <v>0</v>
      </c>
      <c r="T1254" s="356" t="s">
        <v>0</v>
      </c>
      <c r="U1254" s="356" t="s">
        <v>0</v>
      </c>
      <c r="V1254" s="356" t="s">
        <v>0</v>
      </c>
      <c r="W1254" s="356" t="s">
        <v>0</v>
      </c>
      <c r="X1254" s="336">
        <f t="shared" si="93"/>
        <v>0</v>
      </c>
      <c r="Y1254" s="89" t="s">
        <v>0</v>
      </c>
      <c r="Z1254" s="89" t="s">
        <v>0</v>
      </c>
      <c r="AA1254" s="89" t="s">
        <v>0</v>
      </c>
      <c r="AB1254" s="91" t="s">
        <v>0</v>
      </c>
      <c r="AC1254" s="356" t="s">
        <v>0</v>
      </c>
      <c r="AD1254" s="356" t="s">
        <v>0</v>
      </c>
      <c r="AE1254" s="356" t="s">
        <v>0</v>
      </c>
      <c r="AF1254" s="357">
        <f t="shared" si="94"/>
        <v>0</v>
      </c>
      <c r="AG1254" s="92"/>
      <c r="AH1254" s="367">
        <f>[1]ChA!N136</f>
        <v>35000</v>
      </c>
      <c r="AI1254" s="368">
        <v>0</v>
      </c>
      <c r="AJ1254" s="368">
        <v>0</v>
      </c>
      <c r="AK1254" s="369">
        <f t="shared" si="97"/>
        <v>35000</v>
      </c>
      <c r="AL1254" s="95"/>
      <c r="AM1254" s="370" t="str">
        <f>[1]ChA!O136</f>
        <v>Naine Valérie</v>
      </c>
      <c r="AN1254" s="371" t="str">
        <f>[1]ChA!Q136</f>
        <v>Pré-réservé</v>
      </c>
      <c r="AO1254" s="372">
        <f>[1]ChA!R136</f>
        <v>43465</v>
      </c>
      <c r="AP1254" s="373" t="s">
        <v>0</v>
      </c>
      <c r="AQ1254" s="340" t="str">
        <f>[1]ChA!S136</f>
        <v>-</v>
      </c>
      <c r="AR1254" s="374"/>
      <c r="AS1254" s="101"/>
      <c r="AT1254" s="102"/>
      <c r="AU1254" s="103"/>
      <c r="AV1254" s="104"/>
      <c r="AW1254" s="105"/>
      <c r="AX1254" s="106"/>
      <c r="AY1254" s="106"/>
      <c r="AZ1254" s="106"/>
      <c r="BA1254" s="106"/>
      <c r="BB1254" s="103"/>
      <c r="BC1254" s="106"/>
      <c r="BD1254" s="106"/>
      <c r="BE1254" s="106"/>
      <c r="BF1254" s="106"/>
      <c r="BG1254" s="106"/>
      <c r="BH1254" s="106"/>
      <c r="BI1254" s="106"/>
    </row>
    <row r="1255" spans="1:61" ht="13.5" hidden="1" thickBot="1" x14ac:dyDescent="0.25">
      <c r="A1255" s="82"/>
      <c r="B1255" s="83"/>
      <c r="C1255" s="361" t="str">
        <f t="shared" si="100"/>
        <v>Rue du Chanet 9</v>
      </c>
      <c r="D1255" s="361" t="str">
        <f t="shared" si="100"/>
        <v>Bôle</v>
      </c>
      <c r="E1255" s="85" t="str">
        <f t="shared" si="100"/>
        <v>Bella Vista</v>
      </c>
      <c r="F1255" s="85" t="str">
        <f>[1]ChB!A129</f>
        <v>0226-32</v>
      </c>
      <c r="G1255" s="86" t="str">
        <f>[1]ChA!B137</f>
        <v>-</v>
      </c>
      <c r="H1255" s="86" t="str">
        <f>[1]ChA!C137</f>
        <v>Place de parc intérieure simple</v>
      </c>
      <c r="I1255" s="86" t="str">
        <f>[1]ChA!D137</f>
        <v>Sous-sol</v>
      </c>
      <c r="J1255" s="86">
        <f>[1]ChA!E137</f>
        <v>20</v>
      </c>
      <c r="K1255" s="207" t="str">
        <f>[1]ChA!F137</f>
        <v>-</v>
      </c>
      <c r="L1255" s="88"/>
      <c r="M1255" s="362" t="str">
        <f>[1]ChA!G137</f>
        <v>-</v>
      </c>
      <c r="N1255" s="356" t="str">
        <f>[1]ChA!I137</f>
        <v>-</v>
      </c>
      <c r="O1255" s="356" t="str">
        <f>[1]ChA!K137</f>
        <v>-</v>
      </c>
      <c r="P1255" s="356" t="str">
        <f>[1]ChA!L137</f>
        <v>-</v>
      </c>
      <c r="Q1255" s="356" t="str">
        <f>[1]ChA!M137</f>
        <v>-</v>
      </c>
      <c r="R1255" s="108">
        <f t="shared" si="96"/>
        <v>0</v>
      </c>
      <c r="S1255" s="356" t="s">
        <v>0</v>
      </c>
      <c r="T1255" s="356" t="s">
        <v>0</v>
      </c>
      <c r="U1255" s="356" t="s">
        <v>0</v>
      </c>
      <c r="V1255" s="356" t="s">
        <v>0</v>
      </c>
      <c r="W1255" s="356" t="s">
        <v>0</v>
      </c>
      <c r="X1255" s="336">
        <f t="shared" si="93"/>
        <v>0</v>
      </c>
      <c r="Y1255" s="89" t="s">
        <v>0</v>
      </c>
      <c r="Z1255" s="89" t="s">
        <v>0</v>
      </c>
      <c r="AA1255" s="89" t="s">
        <v>0</v>
      </c>
      <c r="AB1255" s="91" t="s">
        <v>0</v>
      </c>
      <c r="AC1255" s="356" t="s">
        <v>0</v>
      </c>
      <c r="AD1255" s="356" t="s">
        <v>0</v>
      </c>
      <c r="AE1255" s="356" t="s">
        <v>0</v>
      </c>
      <c r="AF1255" s="357">
        <f t="shared" si="94"/>
        <v>0</v>
      </c>
      <c r="AG1255" s="92"/>
      <c r="AH1255" s="367">
        <f>[1]ChA!N137</f>
        <v>35000</v>
      </c>
      <c r="AI1255" s="368">
        <v>0</v>
      </c>
      <c r="AJ1255" s="368">
        <v>0</v>
      </c>
      <c r="AK1255" s="369">
        <f t="shared" si="97"/>
        <v>35000</v>
      </c>
      <c r="AL1255" s="95"/>
      <c r="AM1255" s="370" t="str">
        <f>[1]ChA!O137</f>
        <v>Gay Mélanie</v>
      </c>
      <c r="AN1255" s="371" t="str">
        <f>[1]ChA!Q137</f>
        <v>Réservé</v>
      </c>
      <c r="AO1255" s="372">
        <f>[1]ChA!R137</f>
        <v>43444</v>
      </c>
      <c r="AP1255" s="373" t="s">
        <v>0</v>
      </c>
      <c r="AQ1255" s="340" t="str">
        <f>[1]ChA!S137</f>
        <v>-</v>
      </c>
      <c r="AR1255" s="374"/>
      <c r="AS1255" s="101"/>
      <c r="AT1255" s="102"/>
      <c r="AU1255" s="103"/>
      <c r="AV1255" s="104"/>
      <c r="AW1255" s="105"/>
      <c r="AX1255" s="106"/>
      <c r="AY1255" s="106"/>
      <c r="AZ1255" s="106"/>
      <c r="BA1255" s="106"/>
      <c r="BB1255" s="103"/>
      <c r="BC1255" s="106"/>
      <c r="BD1255" s="106"/>
      <c r="BE1255" s="106"/>
      <c r="BF1255" s="106"/>
      <c r="BG1255" s="106"/>
      <c r="BH1255" s="106"/>
      <c r="BI1255" s="106"/>
    </row>
    <row r="1256" spans="1:61" ht="13.5" hidden="1" thickBot="1" x14ac:dyDescent="0.25">
      <c r="A1256" s="82"/>
      <c r="B1256" s="83"/>
      <c r="C1256" s="361" t="str">
        <f t="shared" si="100"/>
        <v>Rue du Chanet 9</v>
      </c>
      <c r="D1256" s="361" t="str">
        <f t="shared" si="100"/>
        <v>Bôle</v>
      </c>
      <c r="E1256" s="85" t="str">
        <f t="shared" si="100"/>
        <v>Bella Vista</v>
      </c>
      <c r="F1256" s="85" t="str">
        <f>[1]ChB!A130</f>
        <v>0226-33</v>
      </c>
      <c r="G1256" s="86" t="str">
        <f>[1]ChA!B138</f>
        <v>-</v>
      </c>
      <c r="H1256" s="86" t="str">
        <f>[1]ChA!C138</f>
        <v>Place de parc intérieure simple</v>
      </c>
      <c r="I1256" s="86" t="str">
        <f>[1]ChA!D138</f>
        <v>Sous-sol</v>
      </c>
      <c r="J1256" s="86">
        <f>[1]ChA!E138</f>
        <v>21</v>
      </c>
      <c r="K1256" s="207" t="str">
        <f>[1]ChA!F138</f>
        <v>-</v>
      </c>
      <c r="L1256" s="88"/>
      <c r="M1256" s="362" t="str">
        <f>[1]ChA!G138</f>
        <v>-</v>
      </c>
      <c r="N1256" s="356" t="str">
        <f>[1]ChA!I138</f>
        <v>-</v>
      </c>
      <c r="O1256" s="356" t="str">
        <f>[1]ChA!K138</f>
        <v>-</v>
      </c>
      <c r="P1256" s="356" t="str">
        <f>[1]ChA!L138</f>
        <v>-</v>
      </c>
      <c r="Q1256" s="356" t="str">
        <f>[1]ChA!M138</f>
        <v>-</v>
      </c>
      <c r="R1256" s="108">
        <f t="shared" si="96"/>
        <v>0</v>
      </c>
      <c r="S1256" s="356" t="s">
        <v>0</v>
      </c>
      <c r="T1256" s="356" t="s">
        <v>0</v>
      </c>
      <c r="U1256" s="356" t="s">
        <v>0</v>
      </c>
      <c r="V1256" s="356" t="s">
        <v>0</v>
      </c>
      <c r="W1256" s="356" t="s">
        <v>0</v>
      </c>
      <c r="X1256" s="336">
        <f t="shared" si="93"/>
        <v>0</v>
      </c>
      <c r="Y1256" s="89" t="s">
        <v>0</v>
      </c>
      <c r="Z1256" s="89" t="s">
        <v>0</v>
      </c>
      <c r="AA1256" s="89" t="s">
        <v>0</v>
      </c>
      <c r="AB1256" s="91" t="s">
        <v>0</v>
      </c>
      <c r="AC1256" s="356" t="s">
        <v>0</v>
      </c>
      <c r="AD1256" s="356" t="s">
        <v>0</v>
      </c>
      <c r="AE1256" s="356" t="s">
        <v>0</v>
      </c>
      <c r="AF1256" s="357">
        <f t="shared" si="94"/>
        <v>0</v>
      </c>
      <c r="AG1256" s="92"/>
      <c r="AH1256" s="367">
        <f>[1]ChA!N138</f>
        <v>35000</v>
      </c>
      <c r="AI1256" s="368">
        <v>0</v>
      </c>
      <c r="AJ1256" s="368">
        <v>0</v>
      </c>
      <c r="AK1256" s="369">
        <f t="shared" si="97"/>
        <v>35000</v>
      </c>
      <c r="AL1256" s="95"/>
      <c r="AM1256" s="370" t="str">
        <f>[1]ChA!O138</f>
        <v>-</v>
      </c>
      <c r="AN1256" s="371" t="str">
        <f>[1]ChA!Q138</f>
        <v>A vendre</v>
      </c>
      <c r="AO1256" s="372">
        <f>[1]ChA!R138</f>
        <v>43465</v>
      </c>
      <c r="AP1256" s="373" t="s">
        <v>0</v>
      </c>
      <c r="AQ1256" s="340" t="str">
        <f>[1]ChA!S138</f>
        <v>-</v>
      </c>
      <c r="AR1256" s="374"/>
      <c r="AS1256" s="101"/>
      <c r="AT1256" s="102"/>
      <c r="AU1256" s="103"/>
      <c r="AV1256" s="104"/>
      <c r="AW1256" s="105"/>
      <c r="AX1256" s="106"/>
      <c r="AY1256" s="106"/>
      <c r="AZ1256" s="106"/>
      <c r="BA1256" s="106"/>
      <c r="BB1256" s="103"/>
      <c r="BC1256" s="106"/>
      <c r="BD1256" s="106"/>
      <c r="BE1256" s="106"/>
      <c r="BF1256" s="106"/>
      <c r="BG1256" s="106"/>
      <c r="BH1256" s="106"/>
      <c r="BI1256" s="106"/>
    </row>
    <row r="1257" spans="1:61" ht="13.5" hidden="1" thickBot="1" x14ac:dyDescent="0.25">
      <c r="A1257" s="82"/>
      <c r="B1257" s="83"/>
      <c r="C1257" s="361" t="str">
        <f t="shared" si="100"/>
        <v>Rue du Chanet 9</v>
      </c>
      <c r="D1257" s="361" t="str">
        <f t="shared" si="100"/>
        <v>Bôle</v>
      </c>
      <c r="E1257" s="85" t="str">
        <f t="shared" si="100"/>
        <v>Bella Vista</v>
      </c>
      <c r="F1257" s="85" t="str">
        <f>[1]ChB!A131</f>
        <v>0226-34</v>
      </c>
      <c r="G1257" s="86" t="str">
        <f>[1]ChA!B139</f>
        <v>-</v>
      </c>
      <c r="H1257" s="86" t="str">
        <f>[1]ChA!C139</f>
        <v>Place de parc intérieure simple</v>
      </c>
      <c r="I1257" s="86" t="str">
        <f>[1]ChA!D139</f>
        <v>Sous-sol</v>
      </c>
      <c r="J1257" s="86">
        <f>[1]ChA!E139</f>
        <v>22</v>
      </c>
      <c r="K1257" s="207" t="str">
        <f>[1]ChA!F139</f>
        <v>-</v>
      </c>
      <c r="L1257" s="88"/>
      <c r="M1257" s="362" t="str">
        <f>[1]ChA!G139</f>
        <v>-</v>
      </c>
      <c r="N1257" s="356" t="str">
        <f>[1]ChA!I139</f>
        <v>-</v>
      </c>
      <c r="O1257" s="356" t="str">
        <f>[1]ChA!K139</f>
        <v>-</v>
      </c>
      <c r="P1257" s="356" t="str">
        <f>[1]ChA!L139</f>
        <v>-</v>
      </c>
      <c r="Q1257" s="356" t="str">
        <f>[1]ChA!M139</f>
        <v>-</v>
      </c>
      <c r="R1257" s="108">
        <f t="shared" si="96"/>
        <v>0</v>
      </c>
      <c r="S1257" s="356" t="s">
        <v>0</v>
      </c>
      <c r="T1257" s="356" t="s">
        <v>0</v>
      </c>
      <c r="U1257" s="356" t="s">
        <v>0</v>
      </c>
      <c r="V1257" s="356" t="s">
        <v>0</v>
      </c>
      <c r="W1257" s="356" t="s">
        <v>0</v>
      </c>
      <c r="X1257" s="336">
        <f t="shared" si="93"/>
        <v>0</v>
      </c>
      <c r="Y1257" s="89" t="s">
        <v>0</v>
      </c>
      <c r="Z1257" s="89" t="s">
        <v>0</v>
      </c>
      <c r="AA1257" s="89" t="s">
        <v>0</v>
      </c>
      <c r="AB1257" s="91" t="s">
        <v>0</v>
      </c>
      <c r="AC1257" s="356" t="s">
        <v>0</v>
      </c>
      <c r="AD1257" s="356" t="s">
        <v>0</v>
      </c>
      <c r="AE1257" s="356" t="s">
        <v>0</v>
      </c>
      <c r="AF1257" s="357">
        <f t="shared" si="94"/>
        <v>0</v>
      </c>
      <c r="AG1257" s="92"/>
      <c r="AH1257" s="367">
        <f>[1]ChA!N139</f>
        <v>35000</v>
      </c>
      <c r="AI1257" s="368">
        <v>0</v>
      </c>
      <c r="AJ1257" s="368">
        <v>0</v>
      </c>
      <c r="AK1257" s="369">
        <f t="shared" si="97"/>
        <v>35000</v>
      </c>
      <c r="AL1257" s="95"/>
      <c r="AM1257" s="370" t="str">
        <f>[1]ChA!O139</f>
        <v>-</v>
      </c>
      <c r="AN1257" s="371" t="str">
        <f>[1]ChA!Q139</f>
        <v>A vendre</v>
      </c>
      <c r="AO1257" s="372">
        <f>[1]ChA!R139</f>
        <v>43465</v>
      </c>
      <c r="AP1257" s="373" t="s">
        <v>0</v>
      </c>
      <c r="AQ1257" s="340" t="str">
        <f>[1]ChA!S139</f>
        <v>-</v>
      </c>
      <c r="AR1257" s="374"/>
      <c r="AS1257" s="101"/>
      <c r="AT1257" s="102"/>
      <c r="AU1257" s="103"/>
      <c r="AV1257" s="104"/>
      <c r="AW1257" s="105"/>
      <c r="AX1257" s="106"/>
      <c r="AY1257" s="106"/>
      <c r="AZ1257" s="106"/>
      <c r="BA1257" s="106"/>
      <c r="BB1257" s="103"/>
      <c r="BC1257" s="106"/>
      <c r="BD1257" s="106"/>
      <c r="BE1257" s="106"/>
      <c r="BF1257" s="106"/>
      <c r="BG1257" s="106"/>
      <c r="BH1257" s="106"/>
      <c r="BI1257" s="106"/>
    </row>
    <row r="1258" spans="1:61" ht="13.5" hidden="1" thickBot="1" x14ac:dyDescent="0.25">
      <c r="A1258" s="82"/>
      <c r="B1258" s="83"/>
      <c r="C1258" s="353" t="str">
        <f t="shared" si="100"/>
        <v>Rue du Chanet 9</v>
      </c>
      <c r="D1258" s="341" t="str">
        <f t="shared" si="100"/>
        <v>Bôle</v>
      </c>
      <c r="E1258" s="117" t="str">
        <f t="shared" si="100"/>
        <v>Bella Vista</v>
      </c>
      <c r="F1258" s="117" t="str">
        <f>[1]ChB!A132</f>
        <v>0226-35</v>
      </c>
      <c r="G1258" s="118" t="str">
        <f>[1]ChA!B140</f>
        <v>-</v>
      </c>
      <c r="H1258" s="118" t="str">
        <f>[1]ChA!C140</f>
        <v>Place de parc intérieure simple/handicapé</v>
      </c>
      <c r="I1258" s="118" t="str">
        <f>[1]ChA!D140</f>
        <v>Sous-sol</v>
      </c>
      <c r="J1258" s="118">
        <f>[1]ChA!E140</f>
        <v>23</v>
      </c>
      <c r="K1258" s="264" t="str">
        <f>[1]ChA!F140</f>
        <v>-</v>
      </c>
      <c r="L1258" s="88"/>
      <c r="M1258" s="355" t="str">
        <f>[1]ChA!G140</f>
        <v>-</v>
      </c>
      <c r="N1258" s="346" t="str">
        <f>[1]ChA!I140</f>
        <v>-</v>
      </c>
      <c r="O1258" s="346" t="str">
        <f>[1]ChA!K140</f>
        <v>-</v>
      </c>
      <c r="P1258" s="346" t="str">
        <f>[1]ChA!L140</f>
        <v>-</v>
      </c>
      <c r="Q1258" s="346" t="str">
        <f>[1]ChA!M140</f>
        <v>-</v>
      </c>
      <c r="R1258" s="164">
        <f t="shared" si="96"/>
        <v>0</v>
      </c>
      <c r="S1258" s="346" t="s">
        <v>0</v>
      </c>
      <c r="T1258" s="346" t="s">
        <v>0</v>
      </c>
      <c r="U1258" s="346" t="s">
        <v>0</v>
      </c>
      <c r="V1258" s="346" t="s">
        <v>0</v>
      </c>
      <c r="W1258" s="346" t="s">
        <v>0</v>
      </c>
      <c r="X1258" s="347">
        <f t="shared" si="93"/>
        <v>0</v>
      </c>
      <c r="Y1258" s="120" t="s">
        <v>0</v>
      </c>
      <c r="Z1258" s="120" t="s">
        <v>0</v>
      </c>
      <c r="AA1258" s="120" t="s">
        <v>0</v>
      </c>
      <c r="AB1258" s="122" t="s">
        <v>0</v>
      </c>
      <c r="AC1258" s="346" t="s">
        <v>0</v>
      </c>
      <c r="AD1258" s="346" t="s">
        <v>0</v>
      </c>
      <c r="AE1258" s="346" t="s">
        <v>0</v>
      </c>
      <c r="AF1258" s="377">
        <f t="shared" si="94"/>
        <v>0</v>
      </c>
      <c r="AG1258" s="92"/>
      <c r="AH1258" s="358">
        <f>[1]ChA!N140</f>
        <v>37000</v>
      </c>
      <c r="AI1258" s="348">
        <v>0</v>
      </c>
      <c r="AJ1258" s="348">
        <v>0</v>
      </c>
      <c r="AK1258" s="359">
        <f t="shared" si="97"/>
        <v>37000</v>
      </c>
      <c r="AL1258" s="95"/>
      <c r="AM1258" s="360" t="str">
        <f>[1]ChA!O140</f>
        <v>-</v>
      </c>
      <c r="AN1258" s="342" t="str">
        <f>[1]ChA!Q140</f>
        <v>A vendre</v>
      </c>
      <c r="AO1258" s="350">
        <f>[1]ChA!R140</f>
        <v>43465</v>
      </c>
      <c r="AP1258" s="378" t="s">
        <v>0</v>
      </c>
      <c r="AQ1258" s="352" t="str">
        <f>[1]ChA!S140</f>
        <v>-</v>
      </c>
      <c r="AR1258" s="374"/>
      <c r="AS1258" s="131"/>
      <c r="AT1258" s="132"/>
      <c r="AU1258" s="132"/>
      <c r="AV1258" s="133"/>
      <c r="AW1258" s="116"/>
      <c r="AX1258" s="134"/>
      <c r="AY1258" s="134"/>
      <c r="AZ1258" s="134"/>
      <c r="BA1258" s="134"/>
      <c r="BB1258" s="132"/>
      <c r="BC1258" s="134"/>
      <c r="BD1258" s="134"/>
      <c r="BE1258" s="134"/>
      <c r="BF1258" s="134"/>
      <c r="BG1258" s="134"/>
      <c r="BH1258" s="134"/>
      <c r="BI1258" s="134"/>
    </row>
    <row r="1259" spans="1:61" ht="13.5" hidden="1" thickBot="1" x14ac:dyDescent="0.25">
      <c r="A1259" s="82"/>
      <c r="B1259" s="83"/>
      <c r="C1259" s="361" t="str">
        <f>[1]HdC!AN108</f>
        <v>Haut-des-Combes 8</v>
      </c>
      <c r="D1259" s="361" t="str">
        <f>[1]HdC!AN109</f>
        <v>La Chaux-de-Fonds</v>
      </c>
      <c r="E1259" s="85" t="str">
        <f>[1]HdC!AN107</f>
        <v xml:space="preserve"> </v>
      </c>
      <c r="F1259" s="85" t="str">
        <f>[1]HdC!A106</f>
        <v>0231-01</v>
      </c>
      <c r="G1259" s="86" t="str">
        <f>[1]HdC!B106</f>
        <v>-</v>
      </c>
      <c r="H1259" s="153" t="str">
        <f>[1]HdC!C106</f>
        <v>Appartement</v>
      </c>
      <c r="I1259" s="153" t="str">
        <f>[1]HdC!D106</f>
        <v>Rez</v>
      </c>
      <c r="J1259" s="153" t="str">
        <f>[1]HdC!E106</f>
        <v>Sud</v>
      </c>
      <c r="K1259" s="207">
        <f>[1]HdC!F106</f>
        <v>3.5</v>
      </c>
      <c r="L1259" s="88"/>
      <c r="M1259" s="356">
        <f>[1]HdC!G106</f>
        <v>83.45</v>
      </c>
      <c r="N1259" s="356">
        <f>[1]HdC!I106</f>
        <v>13.05</v>
      </c>
      <c r="O1259" s="356">
        <f>[1]HdC!K106</f>
        <v>0</v>
      </c>
      <c r="P1259" s="356">
        <f>[1]HdC!L106</f>
        <v>0</v>
      </c>
      <c r="Q1259" s="356">
        <f>[1]HdC!M106</f>
        <v>0</v>
      </c>
      <c r="R1259" s="108">
        <f>SUM(Tableau8[[#This Row],[Indicative
     /PPE]:[Autre]])</f>
        <v>96.5</v>
      </c>
      <c r="S1259" s="356" t="s">
        <v>0</v>
      </c>
      <c r="T1259" s="356" t="s">
        <v>0</v>
      </c>
      <c r="U1259" s="356" t="s">
        <v>0</v>
      </c>
      <c r="V1259" s="356" t="s">
        <v>0</v>
      </c>
      <c r="W1259" s="356" t="s">
        <v>0</v>
      </c>
      <c r="X1259" s="336">
        <f>SUM(S1259:W1259)</f>
        <v>0</v>
      </c>
      <c r="Y1259" s="89" t="s">
        <v>0</v>
      </c>
      <c r="Z1259" s="89" t="s">
        <v>0</v>
      </c>
      <c r="AA1259" s="89" t="s">
        <v>0</v>
      </c>
      <c r="AB1259" s="91" t="s">
        <v>0</v>
      </c>
      <c r="AC1259" s="356" t="s">
        <v>0</v>
      </c>
      <c r="AD1259" s="356" t="s">
        <v>0</v>
      </c>
      <c r="AE1259" s="356" t="s">
        <v>0</v>
      </c>
      <c r="AF1259" s="357">
        <f t="shared" si="94"/>
        <v>0</v>
      </c>
      <c r="AG1259" s="92"/>
      <c r="AH1259" s="368">
        <f>[1]HdC!N106</f>
        <v>0</v>
      </c>
      <c r="AI1259" s="368">
        <v>0</v>
      </c>
      <c r="AJ1259" s="368">
        <v>0</v>
      </c>
      <c r="AK1259" s="368">
        <f>SUM(AH1259:AJ1259)</f>
        <v>0</v>
      </c>
      <c r="AL1259" s="95"/>
      <c r="AM1259" s="379" t="str">
        <f>[1]HdC!O106</f>
        <v>-</v>
      </c>
      <c r="AN1259" s="379" t="str">
        <f>[1]HdC!Q106</f>
        <v>A vendre</v>
      </c>
      <c r="AO1259" s="379" t="str">
        <f>[1]HdC!R106</f>
        <v xml:space="preserve"> </v>
      </c>
      <c r="AP1259" s="379" t="s">
        <v>3</v>
      </c>
      <c r="AQ1259" s="379" t="str">
        <f>[1]HdC!S106</f>
        <v>-</v>
      </c>
      <c r="AR1259" s="374"/>
      <c r="AS1259" s="101" t="str">
        <f>Tableau8[[#This Row],[Adresse]]</f>
        <v>Haut-des-Combes 8</v>
      </c>
      <c r="AT1259" s="102">
        <f>[1]HdC!AN110</f>
        <v>42845</v>
      </c>
      <c r="AU1259" s="103">
        <f ca="1">TODAY()</f>
        <v>42922</v>
      </c>
      <c r="AV1259" s="104">
        <f ca="1">Tableau8[[#This Row],[Fin]]-Tableau8[[#This Row],[Début]]</f>
        <v>77</v>
      </c>
      <c r="AW1259" s="105" t="str">
        <f>[1]HdC!AN112</f>
        <v xml:space="preserve"> </v>
      </c>
      <c r="AX1259" s="106">
        <f>[1]HdC!AN113</f>
        <v>0</v>
      </c>
      <c r="AY1259" s="106">
        <f>[1]HdC!AN114</f>
        <v>0</v>
      </c>
      <c r="AZ1259" s="106">
        <f>[1]HdC!AN115</f>
        <v>0</v>
      </c>
      <c r="BA1259" s="106">
        <f>[1]HdC!AN117</f>
        <v>0</v>
      </c>
      <c r="BB1259" s="103">
        <f>[1]HdC!AN118</f>
        <v>0</v>
      </c>
      <c r="BC1259" s="106">
        <f>[1]HdC!AN119</f>
        <v>0</v>
      </c>
      <c r="BD1259" s="106">
        <f>[1]HdC!AN121</f>
        <v>0</v>
      </c>
      <c r="BE1259" s="106" t="str">
        <f>[1]HdC!AN120</f>
        <v>Cédric/Fabio</v>
      </c>
      <c r="BF1259" s="106">
        <f>[1]HdC!AN122</f>
        <v>0</v>
      </c>
      <c r="BG1259" s="106">
        <f>[1]HdC!AN123</f>
        <v>0</v>
      </c>
      <c r="BH1259" s="106" t="str">
        <f>[1]HdC!AN124</f>
        <v>Domingo Atan</v>
      </c>
      <c r="BI1259" s="106">
        <f>[1]HdC!AN125</f>
        <v>0</v>
      </c>
    </row>
    <row r="1260" spans="1:61" ht="13.5" hidden="1" thickBot="1" x14ac:dyDescent="0.25">
      <c r="A1260" s="82"/>
      <c r="B1260" s="83"/>
      <c r="C1260" s="361" t="str">
        <f>C1259</f>
        <v>Haut-des-Combes 8</v>
      </c>
      <c r="D1260" s="361" t="str">
        <f>D1259</f>
        <v>La Chaux-de-Fonds</v>
      </c>
      <c r="E1260" s="85" t="str">
        <f>E1259</f>
        <v xml:space="preserve"> </v>
      </c>
      <c r="F1260" s="85" t="str">
        <f>[1]HdC!A107</f>
        <v>0231-02</v>
      </c>
      <c r="G1260" s="86"/>
      <c r="H1260" s="153" t="str">
        <f>[1]HdC!C107</f>
        <v>Appartement</v>
      </c>
      <c r="I1260" s="153" t="str">
        <f>[1]HdC!D107</f>
        <v>Rez</v>
      </c>
      <c r="J1260" s="153" t="str">
        <f>[1]HdC!E107</f>
        <v>Est</v>
      </c>
      <c r="K1260" s="207">
        <f>[1]HdC!F107</f>
        <v>3.5</v>
      </c>
      <c r="L1260" s="88"/>
      <c r="M1260" s="356">
        <f>[1]HdC!G107</f>
        <v>82.28</v>
      </c>
      <c r="N1260" s="356">
        <f>[1]HdC!I107</f>
        <v>12.43</v>
      </c>
      <c r="O1260" s="356">
        <f>[1]HdC!K107</f>
        <v>0</v>
      </c>
      <c r="P1260" s="356">
        <f>[1]HdC!L107</f>
        <v>0</v>
      </c>
      <c r="Q1260" s="356">
        <f>[1]HdC!M107</f>
        <v>0</v>
      </c>
      <c r="R1260" s="108">
        <f>SUM(Tableau8[[#This Row],[Indicative
     /PPE]:[Autre]])</f>
        <v>94.710000000000008</v>
      </c>
      <c r="S1260" s="356" t="s">
        <v>0</v>
      </c>
      <c r="T1260" s="356" t="s">
        <v>0</v>
      </c>
      <c r="U1260" s="356" t="s">
        <v>0</v>
      </c>
      <c r="V1260" s="356" t="s">
        <v>0</v>
      </c>
      <c r="W1260" s="356" t="s">
        <v>0</v>
      </c>
      <c r="X1260" s="336">
        <f t="shared" ref="X1260:X1323" si="101">SUM(S1260:W1260)</f>
        <v>0</v>
      </c>
      <c r="Y1260" s="89" t="s">
        <v>0</v>
      </c>
      <c r="Z1260" s="89" t="s">
        <v>0</v>
      </c>
      <c r="AA1260" s="89" t="s">
        <v>0</v>
      </c>
      <c r="AB1260" s="91" t="s">
        <v>0</v>
      </c>
      <c r="AC1260" s="356" t="s">
        <v>0</v>
      </c>
      <c r="AD1260" s="356" t="s">
        <v>0</v>
      </c>
      <c r="AE1260" s="356" t="s">
        <v>0</v>
      </c>
      <c r="AF1260" s="357">
        <f t="shared" si="94"/>
        <v>0</v>
      </c>
      <c r="AG1260" s="92"/>
      <c r="AH1260" s="368">
        <f>[1]HdC!N107</f>
        <v>0</v>
      </c>
      <c r="AI1260" s="368">
        <v>0</v>
      </c>
      <c r="AJ1260" s="368">
        <v>0</v>
      </c>
      <c r="AK1260" s="368">
        <f t="shared" ref="AK1260:AK1323" si="102">SUM(AH1260:AJ1260)</f>
        <v>0</v>
      </c>
      <c r="AL1260" s="95"/>
      <c r="AM1260" s="379" t="str">
        <f>[1]HdC!O107</f>
        <v>-</v>
      </c>
      <c r="AN1260" s="379" t="str">
        <f>[1]HdC!Q107</f>
        <v>A vendre</v>
      </c>
      <c r="AO1260" s="379" t="str">
        <f>[1]HdC!R107</f>
        <v xml:space="preserve"> </v>
      </c>
      <c r="AP1260" s="379" t="s">
        <v>3</v>
      </c>
      <c r="AQ1260" s="379" t="str">
        <f>[1]HdC!S107</f>
        <v>-</v>
      </c>
      <c r="AR1260" s="374"/>
      <c r="AS1260" s="101"/>
      <c r="AT1260" s="102"/>
      <c r="AU1260" s="103"/>
      <c r="AV1260" s="104">
        <f>Tableau8[[#This Row],[Fin]]-Tableau8[[#This Row],[Début]]</f>
        <v>0</v>
      </c>
      <c r="AW1260" s="105"/>
      <c r="AX1260" s="106"/>
      <c r="AY1260" s="106"/>
      <c r="AZ1260" s="106"/>
      <c r="BA1260" s="106"/>
      <c r="BB1260" s="103"/>
      <c r="BC1260" s="106"/>
      <c r="BD1260" s="106"/>
      <c r="BE1260" s="106"/>
      <c r="BF1260" s="106"/>
      <c r="BG1260" s="106"/>
      <c r="BH1260" s="106"/>
      <c r="BI1260" s="106"/>
    </row>
    <row r="1261" spans="1:61" ht="13.5" hidden="1" thickBot="1" x14ac:dyDescent="0.25">
      <c r="A1261" s="82"/>
      <c r="B1261" s="83"/>
      <c r="C1261" s="361" t="str">
        <f t="shared" ref="C1261:E1276" si="103">C1260</f>
        <v>Haut-des-Combes 8</v>
      </c>
      <c r="D1261" s="361" t="str">
        <f t="shared" si="103"/>
        <v>La Chaux-de-Fonds</v>
      </c>
      <c r="E1261" s="85" t="str">
        <f t="shared" si="103"/>
        <v xml:space="preserve"> </v>
      </c>
      <c r="F1261" s="85" t="str">
        <f>[1]HdC!A108</f>
        <v>0231-03</v>
      </c>
      <c r="G1261" s="86"/>
      <c r="H1261" s="153" t="str">
        <f>[1]HdC!C108</f>
        <v>Appartement</v>
      </c>
      <c r="I1261" s="153" t="str">
        <f>[1]HdC!D108</f>
        <v>Rez</v>
      </c>
      <c r="J1261" s="153" t="str">
        <f>[1]HdC!E108</f>
        <v>Ouest</v>
      </c>
      <c r="K1261" s="207">
        <f>[1]HdC!F108</f>
        <v>4.5</v>
      </c>
      <c r="L1261" s="88"/>
      <c r="M1261" s="356">
        <f>[1]HdC!G108</f>
        <v>102.15</v>
      </c>
      <c r="N1261" s="356">
        <f>[1]HdC!I108</f>
        <v>12.6</v>
      </c>
      <c r="O1261" s="356">
        <f>[1]HdC!K108</f>
        <v>0</v>
      </c>
      <c r="P1261" s="356">
        <f>[1]HdC!L108</f>
        <v>0</v>
      </c>
      <c r="Q1261" s="356">
        <f>[1]HdC!M108</f>
        <v>0</v>
      </c>
      <c r="R1261" s="108">
        <f>SUM(Tableau8[[#This Row],[Indicative
     /PPE]:[Autre]])</f>
        <v>114.75</v>
      </c>
      <c r="S1261" s="356" t="s">
        <v>0</v>
      </c>
      <c r="T1261" s="356" t="s">
        <v>0</v>
      </c>
      <c r="U1261" s="356" t="s">
        <v>0</v>
      </c>
      <c r="V1261" s="356" t="s">
        <v>0</v>
      </c>
      <c r="W1261" s="356" t="s">
        <v>0</v>
      </c>
      <c r="X1261" s="336">
        <f t="shared" si="101"/>
        <v>0</v>
      </c>
      <c r="Y1261" s="89" t="s">
        <v>0</v>
      </c>
      <c r="Z1261" s="89" t="s">
        <v>0</v>
      </c>
      <c r="AA1261" s="89" t="s">
        <v>0</v>
      </c>
      <c r="AB1261" s="91" t="s">
        <v>0</v>
      </c>
      <c r="AC1261" s="356" t="s">
        <v>0</v>
      </c>
      <c r="AD1261" s="356" t="s">
        <v>0</v>
      </c>
      <c r="AE1261" s="356" t="s">
        <v>0</v>
      </c>
      <c r="AF1261" s="357">
        <f t="shared" ref="AF1261:AF1324" si="104">SUM(AC1261:AE1261)</f>
        <v>0</v>
      </c>
      <c r="AG1261" s="92"/>
      <c r="AH1261" s="368">
        <f>[1]HdC!N108</f>
        <v>0</v>
      </c>
      <c r="AI1261" s="368">
        <v>0</v>
      </c>
      <c r="AJ1261" s="368">
        <v>0</v>
      </c>
      <c r="AK1261" s="368">
        <f t="shared" si="102"/>
        <v>0</v>
      </c>
      <c r="AL1261" s="95"/>
      <c r="AM1261" s="379" t="str">
        <f>[1]HdC!O108</f>
        <v>Walther Antoine</v>
      </c>
      <c r="AN1261" s="379" t="str">
        <f>[1]HdC!Q108</f>
        <v>Pré réservé</v>
      </c>
      <c r="AO1261" s="379" t="str">
        <f>[1]HdC!R108</f>
        <v xml:space="preserve"> </v>
      </c>
      <c r="AP1261" s="379" t="s">
        <v>3</v>
      </c>
      <c r="AQ1261" s="379" t="str">
        <f>[1]HdC!S108</f>
        <v>-</v>
      </c>
      <c r="AR1261" s="374"/>
      <c r="AS1261" s="101"/>
      <c r="AT1261" s="102"/>
      <c r="AU1261" s="103"/>
      <c r="AV1261" s="104">
        <f>Tableau8[[#This Row],[Fin]]-Tableau8[[#This Row],[Début]]</f>
        <v>0</v>
      </c>
      <c r="AW1261" s="105"/>
      <c r="AX1261" s="106"/>
      <c r="AY1261" s="106"/>
      <c r="AZ1261" s="106"/>
      <c r="BA1261" s="106"/>
      <c r="BB1261" s="103"/>
      <c r="BC1261" s="106"/>
      <c r="BD1261" s="106"/>
      <c r="BE1261" s="106"/>
      <c r="BF1261" s="106"/>
      <c r="BG1261" s="106"/>
      <c r="BH1261" s="106"/>
      <c r="BI1261" s="106"/>
    </row>
    <row r="1262" spans="1:61" ht="13.5" hidden="1" thickBot="1" x14ac:dyDescent="0.25">
      <c r="A1262" s="82"/>
      <c r="B1262" s="83"/>
      <c r="C1262" s="361" t="str">
        <f t="shared" si="103"/>
        <v>Haut-des-Combes 8</v>
      </c>
      <c r="D1262" s="361" t="str">
        <f t="shared" si="103"/>
        <v>La Chaux-de-Fonds</v>
      </c>
      <c r="E1262" s="85" t="str">
        <f t="shared" si="103"/>
        <v xml:space="preserve"> </v>
      </c>
      <c r="F1262" s="85" t="str">
        <f>[1]HdC!A109</f>
        <v>0231-04</v>
      </c>
      <c r="G1262" s="86"/>
      <c r="H1262" s="153" t="str">
        <f>[1]HdC!C109</f>
        <v>Appartement</v>
      </c>
      <c r="I1262" s="153" t="str">
        <f>[1]HdC!D109</f>
        <v xml:space="preserve">1er </v>
      </c>
      <c r="J1262" s="153" t="str">
        <f>[1]HdC!E109</f>
        <v>Sud</v>
      </c>
      <c r="K1262" s="207">
        <f>[1]HdC!F109</f>
        <v>3.5</v>
      </c>
      <c r="L1262" s="88"/>
      <c r="M1262" s="356">
        <f>[1]HdC!G109</f>
        <v>83.72</v>
      </c>
      <c r="N1262" s="356">
        <f>[1]HdC!I109</f>
        <v>13.03</v>
      </c>
      <c r="O1262" s="356">
        <f>[1]HdC!K109</f>
        <v>0</v>
      </c>
      <c r="P1262" s="356">
        <f>[1]HdC!L109</f>
        <v>0</v>
      </c>
      <c r="Q1262" s="356">
        <f>[1]HdC!M109</f>
        <v>0</v>
      </c>
      <c r="R1262" s="108">
        <f>SUM(Tableau8[[#This Row],[Indicative
     /PPE]:[Autre]])</f>
        <v>96.75</v>
      </c>
      <c r="S1262" s="356" t="s">
        <v>0</v>
      </c>
      <c r="T1262" s="356" t="s">
        <v>0</v>
      </c>
      <c r="U1262" s="356" t="s">
        <v>0</v>
      </c>
      <c r="V1262" s="356" t="s">
        <v>0</v>
      </c>
      <c r="W1262" s="356" t="s">
        <v>0</v>
      </c>
      <c r="X1262" s="336">
        <f t="shared" si="101"/>
        <v>0</v>
      </c>
      <c r="Y1262" s="89" t="s">
        <v>0</v>
      </c>
      <c r="Z1262" s="89" t="s">
        <v>0</v>
      </c>
      <c r="AA1262" s="89" t="s">
        <v>0</v>
      </c>
      <c r="AB1262" s="91" t="s">
        <v>0</v>
      </c>
      <c r="AC1262" s="356" t="s">
        <v>0</v>
      </c>
      <c r="AD1262" s="356" t="s">
        <v>0</v>
      </c>
      <c r="AE1262" s="356" t="s">
        <v>0</v>
      </c>
      <c r="AF1262" s="357">
        <f t="shared" si="104"/>
        <v>0</v>
      </c>
      <c r="AG1262" s="92"/>
      <c r="AH1262" s="368">
        <f>[1]HdC!N109</f>
        <v>0</v>
      </c>
      <c r="AI1262" s="368">
        <v>0</v>
      </c>
      <c r="AJ1262" s="368">
        <v>0</v>
      </c>
      <c r="AK1262" s="368">
        <f t="shared" si="102"/>
        <v>0</v>
      </c>
      <c r="AL1262" s="95"/>
      <c r="AM1262" s="379" t="str">
        <f>[1]HdC!O109</f>
        <v>-</v>
      </c>
      <c r="AN1262" s="379" t="str">
        <f>[1]HdC!Q109</f>
        <v>A vendre</v>
      </c>
      <c r="AO1262" s="379" t="str">
        <f>[1]HdC!R109</f>
        <v xml:space="preserve"> </v>
      </c>
      <c r="AP1262" s="379" t="s">
        <v>3</v>
      </c>
      <c r="AQ1262" s="379" t="str">
        <f>[1]HdC!S109</f>
        <v>-</v>
      </c>
      <c r="AR1262" s="374"/>
      <c r="AS1262" s="101"/>
      <c r="AT1262" s="102"/>
      <c r="AU1262" s="103"/>
      <c r="AV1262" s="104">
        <f>Tableau8[[#This Row],[Fin]]-Tableau8[[#This Row],[Début]]</f>
        <v>0</v>
      </c>
      <c r="AW1262" s="105"/>
      <c r="AX1262" s="106"/>
      <c r="AY1262" s="106"/>
      <c r="AZ1262" s="106"/>
      <c r="BA1262" s="106"/>
      <c r="BB1262" s="103"/>
      <c r="BC1262" s="106"/>
      <c r="BD1262" s="106"/>
      <c r="BE1262" s="106"/>
      <c r="BF1262" s="106"/>
      <c r="BG1262" s="106"/>
      <c r="BH1262" s="106"/>
      <c r="BI1262" s="106"/>
    </row>
    <row r="1263" spans="1:61" ht="13.5" hidden="1" thickBot="1" x14ac:dyDescent="0.25">
      <c r="A1263" s="82"/>
      <c r="B1263" s="83"/>
      <c r="C1263" s="361" t="str">
        <f t="shared" si="103"/>
        <v>Haut-des-Combes 8</v>
      </c>
      <c r="D1263" s="361" t="str">
        <f t="shared" si="103"/>
        <v>La Chaux-de-Fonds</v>
      </c>
      <c r="E1263" s="85" t="str">
        <f t="shared" si="103"/>
        <v xml:space="preserve"> </v>
      </c>
      <c r="F1263" s="85" t="str">
        <f>[1]HdC!A110</f>
        <v>0231-05</v>
      </c>
      <c r="G1263" s="86"/>
      <c r="H1263" s="153" t="str">
        <f>[1]HdC!C110</f>
        <v>Appartement</v>
      </c>
      <c r="I1263" s="153" t="str">
        <f>[1]HdC!D110</f>
        <v xml:space="preserve">1er </v>
      </c>
      <c r="J1263" s="153" t="str">
        <f>[1]HdC!E110</f>
        <v>Est</v>
      </c>
      <c r="K1263" s="207">
        <f>[1]HdC!F110</f>
        <v>4.5</v>
      </c>
      <c r="L1263" s="88"/>
      <c r="M1263" s="356">
        <f>[1]HdC!G110</f>
        <v>97.91</v>
      </c>
      <c r="N1263" s="356">
        <f>[1]HdC!I110</f>
        <v>12.29</v>
      </c>
      <c r="O1263" s="356">
        <f>[1]HdC!K110</f>
        <v>0</v>
      </c>
      <c r="P1263" s="356">
        <f>[1]HdC!L110</f>
        <v>0</v>
      </c>
      <c r="Q1263" s="356">
        <f>[1]HdC!M110</f>
        <v>0</v>
      </c>
      <c r="R1263" s="108">
        <f>SUM(Tableau8[[#This Row],[Indicative
     /PPE]:[Autre]])</f>
        <v>110.19999999999999</v>
      </c>
      <c r="S1263" s="356" t="s">
        <v>0</v>
      </c>
      <c r="T1263" s="356" t="s">
        <v>0</v>
      </c>
      <c r="U1263" s="356" t="s">
        <v>0</v>
      </c>
      <c r="V1263" s="356" t="s">
        <v>0</v>
      </c>
      <c r="W1263" s="356" t="s">
        <v>0</v>
      </c>
      <c r="X1263" s="336">
        <f t="shared" si="101"/>
        <v>0</v>
      </c>
      <c r="Y1263" s="89" t="s">
        <v>0</v>
      </c>
      <c r="Z1263" s="89" t="s">
        <v>0</v>
      </c>
      <c r="AA1263" s="89" t="s">
        <v>0</v>
      </c>
      <c r="AB1263" s="91" t="s">
        <v>0</v>
      </c>
      <c r="AC1263" s="356" t="s">
        <v>0</v>
      </c>
      <c r="AD1263" s="356" t="s">
        <v>0</v>
      </c>
      <c r="AE1263" s="356" t="s">
        <v>0</v>
      </c>
      <c r="AF1263" s="357">
        <f t="shared" si="104"/>
        <v>0</v>
      </c>
      <c r="AG1263" s="92"/>
      <c r="AH1263" s="368">
        <f>[1]HdC!N110</f>
        <v>0</v>
      </c>
      <c r="AI1263" s="368">
        <v>0</v>
      </c>
      <c r="AJ1263" s="368">
        <v>0</v>
      </c>
      <c r="AK1263" s="368">
        <f t="shared" si="102"/>
        <v>0</v>
      </c>
      <c r="AL1263" s="95"/>
      <c r="AM1263" s="379" t="str">
        <f>[1]HdC!O110</f>
        <v>-</v>
      </c>
      <c r="AN1263" s="379" t="str">
        <f>[1]HdC!Q110</f>
        <v>A vendre</v>
      </c>
      <c r="AO1263" s="379" t="str">
        <f>[1]HdC!R110</f>
        <v xml:space="preserve"> </v>
      </c>
      <c r="AP1263" s="379" t="s">
        <v>3</v>
      </c>
      <c r="AQ1263" s="379" t="str">
        <f>[1]HdC!S110</f>
        <v>-</v>
      </c>
      <c r="AR1263" s="374"/>
      <c r="AS1263" s="101"/>
      <c r="AT1263" s="102"/>
      <c r="AU1263" s="103"/>
      <c r="AV1263" s="104">
        <f>Tableau8[[#This Row],[Fin]]-Tableau8[[#This Row],[Début]]</f>
        <v>0</v>
      </c>
      <c r="AW1263" s="105"/>
      <c r="AX1263" s="106"/>
      <c r="AY1263" s="106"/>
      <c r="AZ1263" s="106"/>
      <c r="BA1263" s="106"/>
      <c r="BB1263" s="103"/>
      <c r="BC1263" s="106"/>
      <c r="BD1263" s="106"/>
      <c r="BE1263" s="106"/>
      <c r="BF1263" s="106"/>
      <c r="BG1263" s="106"/>
      <c r="BH1263" s="106"/>
      <c r="BI1263" s="106"/>
    </row>
    <row r="1264" spans="1:61" ht="13.5" hidden="1" thickBot="1" x14ac:dyDescent="0.25">
      <c r="A1264" s="82"/>
      <c r="B1264" s="83"/>
      <c r="C1264" s="361" t="str">
        <f t="shared" si="103"/>
        <v>Haut-des-Combes 8</v>
      </c>
      <c r="D1264" s="361" t="str">
        <f t="shared" si="103"/>
        <v>La Chaux-de-Fonds</v>
      </c>
      <c r="E1264" s="85" t="str">
        <f t="shared" si="103"/>
        <v xml:space="preserve"> </v>
      </c>
      <c r="F1264" s="85" t="str">
        <f>[1]HdC!A111</f>
        <v>0231-06</v>
      </c>
      <c r="G1264" s="86"/>
      <c r="H1264" s="153" t="str">
        <f>[1]HdC!C111</f>
        <v>Appartement</v>
      </c>
      <c r="I1264" s="153" t="str">
        <f>[1]HdC!D111</f>
        <v xml:space="preserve">1er </v>
      </c>
      <c r="J1264" s="153" t="str">
        <f>[1]HdC!E111</f>
        <v>Ouest</v>
      </c>
      <c r="K1264" s="207">
        <f>[1]HdC!F111</f>
        <v>4.5</v>
      </c>
      <c r="L1264" s="88"/>
      <c r="M1264" s="356">
        <f>[1]HdC!G111</f>
        <v>102.54</v>
      </c>
      <c r="N1264" s="356">
        <f>[1]HdC!I111</f>
        <v>11.8</v>
      </c>
      <c r="O1264" s="356">
        <f>[1]HdC!K111</f>
        <v>0</v>
      </c>
      <c r="P1264" s="356">
        <f>[1]HdC!L111</f>
        <v>0</v>
      </c>
      <c r="Q1264" s="356">
        <f>[1]HdC!M111</f>
        <v>0</v>
      </c>
      <c r="R1264" s="108">
        <f>SUM(Tableau8[[#This Row],[Indicative
     /PPE]:[Autre]])</f>
        <v>114.34</v>
      </c>
      <c r="S1264" s="356" t="s">
        <v>0</v>
      </c>
      <c r="T1264" s="356" t="s">
        <v>0</v>
      </c>
      <c r="U1264" s="356" t="s">
        <v>0</v>
      </c>
      <c r="V1264" s="356" t="s">
        <v>0</v>
      </c>
      <c r="W1264" s="356" t="s">
        <v>0</v>
      </c>
      <c r="X1264" s="336">
        <f t="shared" si="101"/>
        <v>0</v>
      </c>
      <c r="Y1264" s="89" t="s">
        <v>0</v>
      </c>
      <c r="Z1264" s="89" t="s">
        <v>0</v>
      </c>
      <c r="AA1264" s="89" t="s">
        <v>0</v>
      </c>
      <c r="AB1264" s="91" t="s">
        <v>0</v>
      </c>
      <c r="AC1264" s="356" t="s">
        <v>0</v>
      </c>
      <c r="AD1264" s="356" t="s">
        <v>0</v>
      </c>
      <c r="AE1264" s="356" t="s">
        <v>0</v>
      </c>
      <c r="AF1264" s="357">
        <f t="shared" si="104"/>
        <v>0</v>
      </c>
      <c r="AG1264" s="92"/>
      <c r="AH1264" s="368">
        <f>[1]HdC!N111</f>
        <v>0</v>
      </c>
      <c r="AI1264" s="368">
        <v>0</v>
      </c>
      <c r="AJ1264" s="368">
        <v>0</v>
      </c>
      <c r="AK1264" s="368">
        <f t="shared" si="102"/>
        <v>0</v>
      </c>
      <c r="AL1264" s="95"/>
      <c r="AM1264" s="379" t="str">
        <f>[1]HdC!O111</f>
        <v>-</v>
      </c>
      <c r="AN1264" s="379" t="str">
        <f>[1]HdC!Q111</f>
        <v>A vendre</v>
      </c>
      <c r="AO1264" s="379" t="str">
        <f>[1]HdC!R111</f>
        <v xml:space="preserve"> </v>
      </c>
      <c r="AP1264" s="379" t="s">
        <v>3</v>
      </c>
      <c r="AQ1264" s="379" t="str">
        <f>[1]HdC!S111</f>
        <v>-</v>
      </c>
      <c r="AR1264" s="374"/>
      <c r="AS1264" s="101"/>
      <c r="AT1264" s="102"/>
      <c r="AU1264" s="103"/>
      <c r="AV1264" s="104">
        <f>Tableau8[[#This Row],[Fin]]-Tableau8[[#This Row],[Début]]</f>
        <v>0</v>
      </c>
      <c r="AW1264" s="105"/>
      <c r="AX1264" s="106"/>
      <c r="AY1264" s="106"/>
      <c r="AZ1264" s="106"/>
      <c r="BA1264" s="106"/>
      <c r="BB1264" s="103"/>
      <c r="BC1264" s="106"/>
      <c r="BD1264" s="106"/>
      <c r="BE1264" s="106"/>
      <c r="BF1264" s="106"/>
      <c r="BG1264" s="106"/>
      <c r="BH1264" s="106"/>
      <c r="BI1264" s="106"/>
    </row>
    <row r="1265" spans="1:61" ht="13.5" hidden="1" thickBot="1" x14ac:dyDescent="0.25">
      <c r="A1265" s="82"/>
      <c r="B1265" s="83"/>
      <c r="C1265" s="361" t="str">
        <f t="shared" si="103"/>
        <v>Haut-des-Combes 8</v>
      </c>
      <c r="D1265" s="361" t="str">
        <f t="shared" si="103"/>
        <v>La Chaux-de-Fonds</v>
      </c>
      <c r="E1265" s="85" t="str">
        <f t="shared" si="103"/>
        <v xml:space="preserve"> </v>
      </c>
      <c r="F1265" s="85" t="str">
        <f>[1]HdC!A112</f>
        <v>0231-07</v>
      </c>
      <c r="G1265" s="86"/>
      <c r="H1265" s="153" t="str">
        <f>[1]HdC!C112</f>
        <v>Appartement</v>
      </c>
      <c r="I1265" s="153" t="str">
        <f>[1]HdC!D112</f>
        <v>2ème</v>
      </c>
      <c r="J1265" s="153" t="str">
        <f>[1]HdC!E112</f>
        <v>Sud</v>
      </c>
      <c r="K1265" s="207">
        <f>[1]HdC!F112</f>
        <v>3.5</v>
      </c>
      <c r="L1265" s="88"/>
      <c r="M1265" s="356">
        <f>[1]HdC!G112</f>
        <v>83.72</v>
      </c>
      <c r="N1265" s="356">
        <f>[1]HdC!I112</f>
        <v>13.03</v>
      </c>
      <c r="O1265" s="356">
        <f>[1]HdC!K112</f>
        <v>0</v>
      </c>
      <c r="P1265" s="356">
        <f>[1]HdC!L112</f>
        <v>0</v>
      </c>
      <c r="Q1265" s="356">
        <f>[1]HdC!M112</f>
        <v>0</v>
      </c>
      <c r="R1265" s="108">
        <f>SUM(Tableau8[[#This Row],[Indicative
     /PPE]:[Autre]])</f>
        <v>96.75</v>
      </c>
      <c r="S1265" s="356" t="s">
        <v>0</v>
      </c>
      <c r="T1265" s="356" t="s">
        <v>0</v>
      </c>
      <c r="U1265" s="356" t="s">
        <v>0</v>
      </c>
      <c r="V1265" s="356" t="s">
        <v>0</v>
      </c>
      <c r="W1265" s="356" t="s">
        <v>0</v>
      </c>
      <c r="X1265" s="336">
        <f t="shared" si="101"/>
        <v>0</v>
      </c>
      <c r="Y1265" s="89" t="s">
        <v>0</v>
      </c>
      <c r="Z1265" s="89" t="s">
        <v>0</v>
      </c>
      <c r="AA1265" s="89" t="s">
        <v>0</v>
      </c>
      <c r="AB1265" s="91" t="s">
        <v>0</v>
      </c>
      <c r="AC1265" s="356" t="s">
        <v>0</v>
      </c>
      <c r="AD1265" s="356" t="s">
        <v>0</v>
      </c>
      <c r="AE1265" s="356" t="s">
        <v>0</v>
      </c>
      <c r="AF1265" s="357">
        <f t="shared" si="104"/>
        <v>0</v>
      </c>
      <c r="AG1265" s="92"/>
      <c r="AH1265" s="368">
        <f>[1]HdC!N112</f>
        <v>0</v>
      </c>
      <c r="AI1265" s="368">
        <v>0</v>
      </c>
      <c r="AJ1265" s="368">
        <v>0</v>
      </c>
      <c r="AK1265" s="368">
        <f t="shared" si="102"/>
        <v>0</v>
      </c>
      <c r="AL1265" s="95"/>
      <c r="AM1265" s="379" t="str">
        <f>[1]HdC!O112</f>
        <v>Theuvenat Florence</v>
      </c>
      <c r="AN1265" s="379" t="str">
        <f>[1]HdC!Q112</f>
        <v>Pré réservé</v>
      </c>
      <c r="AO1265" s="379" t="str">
        <f>[1]HdC!R112</f>
        <v xml:space="preserve"> </v>
      </c>
      <c r="AP1265" s="379" t="s">
        <v>3</v>
      </c>
      <c r="AQ1265" s="379" t="str">
        <f>[1]HdC!S112</f>
        <v>-</v>
      </c>
      <c r="AR1265" s="374"/>
      <c r="AS1265" s="101"/>
      <c r="AT1265" s="102"/>
      <c r="AU1265" s="103"/>
      <c r="AV1265" s="104">
        <f>Tableau8[[#This Row],[Fin]]-Tableau8[[#This Row],[Début]]</f>
        <v>0</v>
      </c>
      <c r="AW1265" s="105"/>
      <c r="AX1265" s="106"/>
      <c r="AY1265" s="106"/>
      <c r="AZ1265" s="106"/>
      <c r="BA1265" s="106"/>
      <c r="BB1265" s="103"/>
      <c r="BC1265" s="106"/>
      <c r="BD1265" s="106"/>
      <c r="BE1265" s="106"/>
      <c r="BF1265" s="106"/>
      <c r="BG1265" s="106"/>
      <c r="BH1265" s="106"/>
      <c r="BI1265" s="106"/>
    </row>
    <row r="1266" spans="1:61" ht="13.5" hidden="1" thickBot="1" x14ac:dyDescent="0.25">
      <c r="A1266" s="82"/>
      <c r="B1266" s="83"/>
      <c r="C1266" s="361" t="str">
        <f t="shared" si="103"/>
        <v>Haut-des-Combes 8</v>
      </c>
      <c r="D1266" s="361" t="str">
        <f t="shared" si="103"/>
        <v>La Chaux-de-Fonds</v>
      </c>
      <c r="E1266" s="85" t="str">
        <f t="shared" si="103"/>
        <v xml:space="preserve"> </v>
      </c>
      <c r="F1266" s="85" t="str">
        <f>[1]HdC!A113</f>
        <v>0231-08</v>
      </c>
      <c r="G1266" s="86"/>
      <c r="H1266" s="153" t="str">
        <f>[1]HdC!C113</f>
        <v>Appartement</v>
      </c>
      <c r="I1266" s="153" t="str">
        <f>[1]HdC!D113</f>
        <v>2ème</v>
      </c>
      <c r="J1266" s="153" t="str">
        <f>[1]HdC!E113</f>
        <v>Est</v>
      </c>
      <c r="K1266" s="207">
        <f>[1]HdC!F113</f>
        <v>4.5</v>
      </c>
      <c r="L1266" s="88"/>
      <c r="M1266" s="356">
        <f>[1]HdC!G113</f>
        <v>97.91</v>
      </c>
      <c r="N1266" s="356">
        <f>[1]HdC!I113</f>
        <v>12.29</v>
      </c>
      <c r="O1266" s="356">
        <f>[1]HdC!K113</f>
        <v>0</v>
      </c>
      <c r="P1266" s="356">
        <f>[1]HdC!L113</f>
        <v>0</v>
      </c>
      <c r="Q1266" s="356">
        <f>[1]HdC!M113</f>
        <v>0</v>
      </c>
      <c r="R1266" s="108">
        <f>SUM(Tableau8[[#This Row],[Indicative
     /PPE]:[Autre]])</f>
        <v>110.19999999999999</v>
      </c>
      <c r="S1266" s="356" t="s">
        <v>0</v>
      </c>
      <c r="T1266" s="356" t="s">
        <v>0</v>
      </c>
      <c r="U1266" s="356" t="s">
        <v>0</v>
      </c>
      <c r="V1266" s="356" t="s">
        <v>0</v>
      </c>
      <c r="W1266" s="356" t="s">
        <v>0</v>
      </c>
      <c r="X1266" s="336">
        <f t="shared" si="101"/>
        <v>0</v>
      </c>
      <c r="Y1266" s="89" t="s">
        <v>0</v>
      </c>
      <c r="Z1266" s="89" t="s">
        <v>0</v>
      </c>
      <c r="AA1266" s="89" t="s">
        <v>0</v>
      </c>
      <c r="AB1266" s="91" t="s">
        <v>0</v>
      </c>
      <c r="AC1266" s="356" t="s">
        <v>0</v>
      </c>
      <c r="AD1266" s="356" t="s">
        <v>0</v>
      </c>
      <c r="AE1266" s="356" t="s">
        <v>0</v>
      </c>
      <c r="AF1266" s="357">
        <f t="shared" si="104"/>
        <v>0</v>
      </c>
      <c r="AG1266" s="92"/>
      <c r="AH1266" s="368">
        <f>[1]HdC!N113</f>
        <v>0</v>
      </c>
      <c r="AI1266" s="368">
        <v>0</v>
      </c>
      <c r="AJ1266" s="368">
        <v>0</v>
      </c>
      <c r="AK1266" s="368">
        <f t="shared" si="102"/>
        <v>0</v>
      </c>
      <c r="AL1266" s="95"/>
      <c r="AM1266" s="379" t="str">
        <f>[1]HdC!O113</f>
        <v>-</v>
      </c>
      <c r="AN1266" s="379" t="str">
        <f>[1]HdC!Q113</f>
        <v>A vendre</v>
      </c>
      <c r="AO1266" s="379" t="str">
        <f>[1]HdC!R113</f>
        <v xml:space="preserve"> </v>
      </c>
      <c r="AP1266" s="379" t="s">
        <v>3</v>
      </c>
      <c r="AQ1266" s="379" t="str">
        <f>[1]HdC!S113</f>
        <v>-</v>
      </c>
      <c r="AR1266" s="374"/>
      <c r="AS1266" s="101"/>
      <c r="AT1266" s="102"/>
      <c r="AU1266" s="103"/>
      <c r="AV1266" s="104">
        <f>Tableau8[[#This Row],[Fin]]-Tableau8[[#This Row],[Début]]</f>
        <v>0</v>
      </c>
      <c r="AW1266" s="105"/>
      <c r="AX1266" s="106"/>
      <c r="AY1266" s="106"/>
      <c r="AZ1266" s="106"/>
      <c r="BA1266" s="106"/>
      <c r="BB1266" s="103"/>
      <c r="BC1266" s="106"/>
      <c r="BD1266" s="106"/>
      <c r="BE1266" s="106"/>
      <c r="BF1266" s="106"/>
      <c r="BG1266" s="106"/>
      <c r="BH1266" s="106"/>
      <c r="BI1266" s="106"/>
    </row>
    <row r="1267" spans="1:61" ht="13.5" hidden="1" thickBot="1" x14ac:dyDescent="0.25">
      <c r="A1267" s="82"/>
      <c r="B1267" s="83"/>
      <c r="C1267" s="361" t="str">
        <f t="shared" si="103"/>
        <v>Haut-des-Combes 8</v>
      </c>
      <c r="D1267" s="361" t="str">
        <f t="shared" si="103"/>
        <v>La Chaux-de-Fonds</v>
      </c>
      <c r="E1267" s="85" t="str">
        <f t="shared" si="103"/>
        <v xml:space="preserve"> </v>
      </c>
      <c r="F1267" s="85" t="str">
        <f>[1]HdC!A114</f>
        <v>0231-09</v>
      </c>
      <c r="G1267" s="86"/>
      <c r="H1267" s="153" t="str">
        <f>[1]HdC!C114</f>
        <v>Appartement</v>
      </c>
      <c r="I1267" s="153" t="str">
        <f>[1]HdC!D114</f>
        <v>2ème</v>
      </c>
      <c r="J1267" s="153" t="str">
        <f>[1]HdC!E114</f>
        <v>Ouest</v>
      </c>
      <c r="K1267" s="207">
        <f>[1]HdC!F114</f>
        <v>4.5</v>
      </c>
      <c r="L1267" s="88"/>
      <c r="M1267" s="356">
        <f>[1]HdC!G114</f>
        <v>102.54</v>
      </c>
      <c r="N1267" s="356">
        <f>[1]HdC!I114</f>
        <v>11.8</v>
      </c>
      <c r="O1267" s="356">
        <f>[1]HdC!K114</f>
        <v>0</v>
      </c>
      <c r="P1267" s="356">
        <f>[1]HdC!L114</f>
        <v>0</v>
      </c>
      <c r="Q1267" s="356">
        <f>[1]HdC!M114</f>
        <v>0</v>
      </c>
      <c r="R1267" s="108">
        <f>SUM(Tableau8[[#This Row],[Indicative
     /PPE]:[Autre]])</f>
        <v>114.34</v>
      </c>
      <c r="S1267" s="356" t="s">
        <v>0</v>
      </c>
      <c r="T1267" s="356" t="s">
        <v>0</v>
      </c>
      <c r="U1267" s="356" t="s">
        <v>0</v>
      </c>
      <c r="V1267" s="356" t="s">
        <v>0</v>
      </c>
      <c r="W1267" s="356" t="s">
        <v>0</v>
      </c>
      <c r="X1267" s="336">
        <f t="shared" si="101"/>
        <v>0</v>
      </c>
      <c r="Y1267" s="89" t="s">
        <v>0</v>
      </c>
      <c r="Z1267" s="89" t="s">
        <v>0</v>
      </c>
      <c r="AA1267" s="89" t="s">
        <v>0</v>
      </c>
      <c r="AB1267" s="91" t="s">
        <v>0</v>
      </c>
      <c r="AC1267" s="356" t="s">
        <v>0</v>
      </c>
      <c r="AD1267" s="356" t="s">
        <v>0</v>
      </c>
      <c r="AE1267" s="356" t="s">
        <v>0</v>
      </c>
      <c r="AF1267" s="357">
        <f t="shared" si="104"/>
        <v>0</v>
      </c>
      <c r="AG1267" s="92"/>
      <c r="AH1267" s="368">
        <f>[1]HdC!N114</f>
        <v>0</v>
      </c>
      <c r="AI1267" s="368">
        <v>0</v>
      </c>
      <c r="AJ1267" s="368">
        <v>0</v>
      </c>
      <c r="AK1267" s="368">
        <f t="shared" si="102"/>
        <v>0</v>
      </c>
      <c r="AL1267" s="95"/>
      <c r="AM1267" s="379" t="str">
        <f>[1]HdC!O114</f>
        <v>-</v>
      </c>
      <c r="AN1267" s="379" t="str">
        <f>[1]HdC!Q114</f>
        <v>A vendre</v>
      </c>
      <c r="AO1267" s="379" t="str">
        <f>[1]HdC!R114</f>
        <v xml:space="preserve"> </v>
      </c>
      <c r="AP1267" s="379" t="s">
        <v>3</v>
      </c>
      <c r="AQ1267" s="379" t="str">
        <f>[1]HdC!S114</f>
        <v>-</v>
      </c>
      <c r="AR1267" s="374"/>
      <c r="AS1267" s="101"/>
      <c r="AT1267" s="102"/>
      <c r="AU1267" s="103"/>
      <c r="AV1267" s="104">
        <f>Tableau8[[#This Row],[Fin]]-Tableau8[[#This Row],[Début]]</f>
        <v>0</v>
      </c>
      <c r="AW1267" s="105"/>
      <c r="AX1267" s="106"/>
      <c r="AY1267" s="106"/>
      <c r="AZ1267" s="106"/>
      <c r="BA1267" s="106"/>
      <c r="BB1267" s="103"/>
      <c r="BC1267" s="106"/>
      <c r="BD1267" s="106"/>
      <c r="BE1267" s="106"/>
      <c r="BF1267" s="106"/>
      <c r="BG1267" s="106"/>
      <c r="BH1267" s="106"/>
      <c r="BI1267" s="106"/>
    </row>
    <row r="1268" spans="1:61" ht="13.5" hidden="1" thickBot="1" x14ac:dyDescent="0.25">
      <c r="A1268" s="82"/>
      <c r="B1268" s="83"/>
      <c r="C1268" s="361" t="str">
        <f t="shared" si="103"/>
        <v>Haut-des-Combes 8</v>
      </c>
      <c r="D1268" s="361" t="str">
        <f t="shared" si="103"/>
        <v>La Chaux-de-Fonds</v>
      </c>
      <c r="E1268" s="85" t="str">
        <f t="shared" si="103"/>
        <v xml:space="preserve"> </v>
      </c>
      <c r="F1268" s="85" t="str">
        <f>[1]HdC!A115</f>
        <v>0231-10</v>
      </c>
      <c r="G1268" s="86"/>
      <c r="H1268" s="153" t="str">
        <f>[1]HdC!C115</f>
        <v>Attique</v>
      </c>
      <c r="I1268" s="153" t="str">
        <f>[1]HdC!D115</f>
        <v>Attique</v>
      </c>
      <c r="J1268" s="153" t="str">
        <f>[1]HdC!E115</f>
        <v>Est</v>
      </c>
      <c r="K1268" s="207">
        <f>[1]HdC!F115</f>
        <v>4.5</v>
      </c>
      <c r="L1268" s="88"/>
      <c r="M1268" s="356">
        <f>[1]HdC!G115</f>
        <v>94.41</v>
      </c>
      <c r="N1268" s="356">
        <f>[1]HdC!I115</f>
        <v>33.31</v>
      </c>
      <c r="O1268" s="356">
        <f>[1]HdC!K115</f>
        <v>0</v>
      </c>
      <c r="P1268" s="356">
        <f>[1]HdC!L115</f>
        <v>0</v>
      </c>
      <c r="Q1268" s="356">
        <f>[1]HdC!M115</f>
        <v>0</v>
      </c>
      <c r="R1268" s="108">
        <f>SUM(Tableau8[[#This Row],[Indicative
     /PPE]:[Autre]])</f>
        <v>127.72</v>
      </c>
      <c r="S1268" s="356" t="s">
        <v>0</v>
      </c>
      <c r="T1268" s="356" t="s">
        <v>0</v>
      </c>
      <c r="U1268" s="356" t="s">
        <v>0</v>
      </c>
      <c r="V1268" s="356" t="s">
        <v>0</v>
      </c>
      <c r="W1268" s="356" t="s">
        <v>0</v>
      </c>
      <c r="X1268" s="336">
        <f t="shared" si="101"/>
        <v>0</v>
      </c>
      <c r="Y1268" s="89" t="s">
        <v>0</v>
      </c>
      <c r="Z1268" s="89" t="s">
        <v>0</v>
      </c>
      <c r="AA1268" s="89" t="s">
        <v>0</v>
      </c>
      <c r="AB1268" s="91" t="s">
        <v>0</v>
      </c>
      <c r="AC1268" s="356" t="s">
        <v>0</v>
      </c>
      <c r="AD1268" s="356" t="s">
        <v>0</v>
      </c>
      <c r="AE1268" s="356" t="s">
        <v>0</v>
      </c>
      <c r="AF1268" s="357">
        <f t="shared" si="104"/>
        <v>0</v>
      </c>
      <c r="AG1268" s="92"/>
      <c r="AH1268" s="368">
        <f>[1]HdC!N115</f>
        <v>0</v>
      </c>
      <c r="AI1268" s="368">
        <v>0</v>
      </c>
      <c r="AJ1268" s="368">
        <v>0</v>
      </c>
      <c r="AK1268" s="368">
        <f t="shared" si="102"/>
        <v>0</v>
      </c>
      <c r="AL1268" s="95"/>
      <c r="AM1268" s="379" t="str">
        <f>[1]HdC!O115</f>
        <v>-</v>
      </c>
      <c r="AN1268" s="379" t="str">
        <f>[1]HdC!Q115</f>
        <v>A vendre</v>
      </c>
      <c r="AO1268" s="379" t="str">
        <f>[1]HdC!R115</f>
        <v xml:space="preserve"> </v>
      </c>
      <c r="AP1268" s="379" t="s">
        <v>3</v>
      </c>
      <c r="AQ1268" s="379" t="str">
        <f>[1]HdC!S115</f>
        <v>-</v>
      </c>
      <c r="AR1268" s="374"/>
      <c r="AS1268" s="101"/>
      <c r="AT1268" s="102"/>
      <c r="AU1268" s="103"/>
      <c r="AV1268" s="104">
        <f>Tableau8[[#This Row],[Fin]]-Tableau8[[#This Row],[Début]]</f>
        <v>0</v>
      </c>
      <c r="AW1268" s="105"/>
      <c r="AX1268" s="106"/>
      <c r="AY1268" s="106"/>
      <c r="AZ1268" s="106"/>
      <c r="BA1268" s="106"/>
      <c r="BB1268" s="103"/>
      <c r="BC1268" s="106"/>
      <c r="BD1268" s="106"/>
      <c r="BE1268" s="106"/>
      <c r="BF1268" s="106"/>
      <c r="BG1268" s="106"/>
      <c r="BH1268" s="106"/>
      <c r="BI1268" s="106"/>
    </row>
    <row r="1269" spans="1:61" ht="13.5" hidden="1" thickBot="1" x14ac:dyDescent="0.25">
      <c r="A1269" s="82"/>
      <c r="B1269" s="83"/>
      <c r="C1269" s="361" t="str">
        <f t="shared" si="103"/>
        <v>Haut-des-Combes 8</v>
      </c>
      <c r="D1269" s="361" t="str">
        <f t="shared" si="103"/>
        <v>La Chaux-de-Fonds</v>
      </c>
      <c r="E1269" s="85" t="str">
        <f t="shared" si="103"/>
        <v xml:space="preserve"> </v>
      </c>
      <c r="F1269" s="85" t="str">
        <f>[1]HdC!A116</f>
        <v>0231-11</v>
      </c>
      <c r="G1269" s="86"/>
      <c r="H1269" s="153" t="str">
        <f>[1]HdC!C116</f>
        <v>Attique</v>
      </c>
      <c r="I1269" s="153" t="str">
        <f>[1]HdC!D116</f>
        <v>Attique</v>
      </c>
      <c r="J1269" s="153" t="str">
        <f>[1]HdC!E116</f>
        <v>Ouest</v>
      </c>
      <c r="K1269" s="207">
        <f>[1]HdC!F116</f>
        <v>4.5</v>
      </c>
      <c r="L1269" s="88"/>
      <c r="M1269" s="356">
        <f>[1]HdC!G116</f>
        <v>95.28</v>
      </c>
      <c r="N1269" s="356">
        <f>[1]HdC!I116</f>
        <v>51.92</v>
      </c>
      <c r="O1269" s="356">
        <f>[1]HdC!K116</f>
        <v>0</v>
      </c>
      <c r="P1269" s="356">
        <f>[1]HdC!L116</f>
        <v>0</v>
      </c>
      <c r="Q1269" s="356">
        <f>[1]HdC!M116</f>
        <v>0</v>
      </c>
      <c r="R1269" s="108">
        <f>SUM(Tableau8[[#This Row],[Indicative
     /PPE]:[Autre]])</f>
        <v>147.19999999999999</v>
      </c>
      <c r="S1269" s="356" t="s">
        <v>0</v>
      </c>
      <c r="T1269" s="356" t="s">
        <v>0</v>
      </c>
      <c r="U1269" s="356" t="s">
        <v>0</v>
      </c>
      <c r="V1269" s="356" t="s">
        <v>0</v>
      </c>
      <c r="W1269" s="356" t="s">
        <v>0</v>
      </c>
      <c r="X1269" s="336">
        <f t="shared" si="101"/>
        <v>0</v>
      </c>
      <c r="Y1269" s="89" t="s">
        <v>0</v>
      </c>
      <c r="Z1269" s="89" t="s">
        <v>0</v>
      </c>
      <c r="AA1269" s="89" t="s">
        <v>0</v>
      </c>
      <c r="AB1269" s="91" t="s">
        <v>0</v>
      </c>
      <c r="AC1269" s="356" t="s">
        <v>0</v>
      </c>
      <c r="AD1269" s="356" t="s">
        <v>0</v>
      </c>
      <c r="AE1269" s="356" t="s">
        <v>0</v>
      </c>
      <c r="AF1269" s="357">
        <f t="shared" si="104"/>
        <v>0</v>
      </c>
      <c r="AG1269" s="92"/>
      <c r="AH1269" s="368">
        <f>[1]HdC!N116</f>
        <v>0</v>
      </c>
      <c r="AI1269" s="368">
        <v>0</v>
      </c>
      <c r="AJ1269" s="368">
        <v>0</v>
      </c>
      <c r="AK1269" s="368">
        <f t="shared" si="102"/>
        <v>0</v>
      </c>
      <c r="AL1269" s="95"/>
      <c r="AM1269" s="379" t="str">
        <f>[1]HdC!O116</f>
        <v>Walther Antoine</v>
      </c>
      <c r="AN1269" s="379" t="str">
        <f>[1]HdC!Q116</f>
        <v>Pré réservé</v>
      </c>
      <c r="AO1269" s="379" t="str">
        <f>[1]HdC!R116</f>
        <v xml:space="preserve"> </v>
      </c>
      <c r="AP1269" s="379" t="s">
        <v>3</v>
      </c>
      <c r="AQ1269" s="379" t="str">
        <f>[1]HdC!S116</f>
        <v>-</v>
      </c>
      <c r="AR1269" s="374"/>
      <c r="AS1269" s="101"/>
      <c r="AT1269" s="102"/>
      <c r="AU1269" s="103"/>
      <c r="AV1269" s="104">
        <f>Tableau8[[#This Row],[Fin]]-Tableau8[[#This Row],[Début]]</f>
        <v>0</v>
      </c>
      <c r="AW1269" s="105"/>
      <c r="AX1269" s="106"/>
      <c r="AY1269" s="106"/>
      <c r="AZ1269" s="106"/>
      <c r="BA1269" s="106"/>
      <c r="BB1269" s="103"/>
      <c r="BC1269" s="106"/>
      <c r="BD1269" s="106"/>
      <c r="BE1269" s="106"/>
      <c r="BF1269" s="106"/>
      <c r="BG1269" s="106"/>
      <c r="BH1269" s="106"/>
      <c r="BI1269" s="106"/>
    </row>
    <row r="1270" spans="1:61" ht="13.5" hidden="1" thickBot="1" x14ac:dyDescent="0.25">
      <c r="A1270" s="82"/>
      <c r="B1270" s="83"/>
      <c r="C1270" s="361" t="str">
        <f t="shared" si="103"/>
        <v>Haut-des-Combes 8</v>
      </c>
      <c r="D1270" s="361" t="str">
        <f t="shared" si="103"/>
        <v>La Chaux-de-Fonds</v>
      </c>
      <c r="E1270" s="85" t="str">
        <f t="shared" si="103"/>
        <v xml:space="preserve"> </v>
      </c>
      <c r="F1270" s="85" t="str">
        <f>[1]HdC!A117</f>
        <v>0231-12</v>
      </c>
      <c r="G1270" s="86"/>
      <c r="H1270" s="153" t="str">
        <f>[1]HdC!C117</f>
        <v>Place de parc intérieure simple</v>
      </c>
      <c r="I1270" s="153" t="str">
        <f>[1]HdC!D117</f>
        <v>Sous-sol</v>
      </c>
      <c r="J1270" s="86">
        <f>[1]HdC!E117</f>
        <v>1</v>
      </c>
      <c r="K1270" s="207" t="str">
        <f>[1]HdC!F117</f>
        <v>-</v>
      </c>
      <c r="L1270" s="88"/>
      <c r="M1270" s="356" t="str">
        <f>[1]HdC!G117</f>
        <v>-</v>
      </c>
      <c r="N1270" s="356" t="str">
        <f>[1]HdC!I117</f>
        <v>-</v>
      </c>
      <c r="O1270" s="356" t="str">
        <f>[1]HdC!K117</f>
        <v>-</v>
      </c>
      <c r="P1270" s="356" t="str">
        <f>[1]HdC!L117</f>
        <v>-</v>
      </c>
      <c r="Q1270" s="356" t="str">
        <f>[1]HdC!M117</f>
        <v>-</v>
      </c>
      <c r="R1270" s="108">
        <f>SUM(Tableau8[[#This Row],[Indicative
     /PPE]:[Autre]])</f>
        <v>0</v>
      </c>
      <c r="S1270" s="356" t="s">
        <v>0</v>
      </c>
      <c r="T1270" s="356" t="s">
        <v>0</v>
      </c>
      <c r="U1270" s="356" t="s">
        <v>0</v>
      </c>
      <c r="V1270" s="356" t="s">
        <v>0</v>
      </c>
      <c r="W1270" s="356" t="s">
        <v>0</v>
      </c>
      <c r="X1270" s="336">
        <f t="shared" si="101"/>
        <v>0</v>
      </c>
      <c r="Y1270" s="89" t="s">
        <v>0</v>
      </c>
      <c r="Z1270" s="89" t="s">
        <v>0</v>
      </c>
      <c r="AA1270" s="89" t="s">
        <v>0</v>
      </c>
      <c r="AB1270" s="91" t="s">
        <v>0</v>
      </c>
      <c r="AC1270" s="356" t="s">
        <v>0</v>
      </c>
      <c r="AD1270" s="356" t="s">
        <v>0</v>
      </c>
      <c r="AE1270" s="356" t="s">
        <v>0</v>
      </c>
      <c r="AF1270" s="357">
        <f t="shared" si="104"/>
        <v>0</v>
      </c>
      <c r="AG1270" s="92"/>
      <c r="AH1270" s="368">
        <f>[1]HdC!N117</f>
        <v>0</v>
      </c>
      <c r="AI1270" s="368">
        <v>0</v>
      </c>
      <c r="AJ1270" s="368">
        <v>0</v>
      </c>
      <c r="AK1270" s="368">
        <f t="shared" si="102"/>
        <v>0</v>
      </c>
      <c r="AL1270" s="95"/>
      <c r="AM1270" s="379" t="str">
        <f>[1]HdC!O117</f>
        <v>-</v>
      </c>
      <c r="AN1270" s="379" t="str">
        <f>[1]HdC!Q117</f>
        <v>A vendre</v>
      </c>
      <c r="AO1270" s="379" t="str">
        <f>[1]HdC!R117</f>
        <v xml:space="preserve"> </v>
      </c>
      <c r="AP1270" s="379" t="s">
        <v>3</v>
      </c>
      <c r="AQ1270" s="379" t="str">
        <f>[1]HdC!S117</f>
        <v>-</v>
      </c>
      <c r="AR1270" s="374"/>
      <c r="AS1270" s="101"/>
      <c r="AT1270" s="102"/>
      <c r="AU1270" s="103"/>
      <c r="AV1270" s="104">
        <f>Tableau8[[#This Row],[Fin]]-Tableau8[[#This Row],[Début]]</f>
        <v>0</v>
      </c>
      <c r="AW1270" s="105"/>
      <c r="AX1270" s="106"/>
      <c r="AY1270" s="106"/>
      <c r="AZ1270" s="106"/>
      <c r="BA1270" s="106"/>
      <c r="BB1270" s="103"/>
      <c r="BC1270" s="106"/>
      <c r="BD1270" s="106"/>
      <c r="BE1270" s="106"/>
      <c r="BF1270" s="106"/>
      <c r="BG1270" s="106"/>
      <c r="BH1270" s="106"/>
      <c r="BI1270" s="106"/>
    </row>
    <row r="1271" spans="1:61" ht="13.5" hidden="1" thickBot="1" x14ac:dyDescent="0.25">
      <c r="A1271" s="82"/>
      <c r="B1271" s="83"/>
      <c r="C1271" s="361" t="str">
        <f t="shared" si="103"/>
        <v>Haut-des-Combes 8</v>
      </c>
      <c r="D1271" s="361" t="str">
        <f t="shared" si="103"/>
        <v>La Chaux-de-Fonds</v>
      </c>
      <c r="E1271" s="85" t="str">
        <f t="shared" si="103"/>
        <v xml:space="preserve"> </v>
      </c>
      <c r="F1271" s="85" t="str">
        <f>[1]HdC!A118</f>
        <v>0231-13</v>
      </c>
      <c r="G1271" s="86"/>
      <c r="H1271" s="153" t="str">
        <f>[1]HdC!C118</f>
        <v>Place de parc intérieure simple</v>
      </c>
      <c r="I1271" s="153" t="str">
        <f>[1]HdC!D118</f>
        <v>Sous-sol</v>
      </c>
      <c r="J1271" s="86">
        <f>[1]HdC!E118</f>
        <v>2</v>
      </c>
      <c r="K1271" s="207" t="str">
        <f>[1]HdC!F118</f>
        <v>-</v>
      </c>
      <c r="L1271" s="88"/>
      <c r="M1271" s="356" t="str">
        <f>[1]HdC!G118</f>
        <v>-</v>
      </c>
      <c r="N1271" s="356" t="str">
        <f>[1]HdC!I118</f>
        <v>-</v>
      </c>
      <c r="O1271" s="356" t="str">
        <f>[1]HdC!K118</f>
        <v>-</v>
      </c>
      <c r="P1271" s="356" t="str">
        <f>[1]HdC!L118</f>
        <v>-</v>
      </c>
      <c r="Q1271" s="356" t="str">
        <f>[1]HdC!M118</f>
        <v>-</v>
      </c>
      <c r="R1271" s="108">
        <f>SUM(Tableau8[[#This Row],[Indicative
     /PPE]:[Autre]])</f>
        <v>0</v>
      </c>
      <c r="S1271" s="356" t="s">
        <v>0</v>
      </c>
      <c r="T1271" s="356" t="s">
        <v>0</v>
      </c>
      <c r="U1271" s="356" t="s">
        <v>0</v>
      </c>
      <c r="V1271" s="356" t="s">
        <v>0</v>
      </c>
      <c r="W1271" s="356" t="s">
        <v>0</v>
      </c>
      <c r="X1271" s="336">
        <f t="shared" si="101"/>
        <v>0</v>
      </c>
      <c r="Y1271" s="89" t="s">
        <v>0</v>
      </c>
      <c r="Z1271" s="89" t="s">
        <v>0</v>
      </c>
      <c r="AA1271" s="89" t="s">
        <v>0</v>
      </c>
      <c r="AB1271" s="91" t="s">
        <v>0</v>
      </c>
      <c r="AC1271" s="356" t="s">
        <v>0</v>
      </c>
      <c r="AD1271" s="356" t="s">
        <v>0</v>
      </c>
      <c r="AE1271" s="356" t="s">
        <v>0</v>
      </c>
      <c r="AF1271" s="357">
        <f t="shared" si="104"/>
        <v>0</v>
      </c>
      <c r="AG1271" s="92"/>
      <c r="AH1271" s="368">
        <f>[1]HdC!N118</f>
        <v>0</v>
      </c>
      <c r="AI1271" s="368">
        <v>0</v>
      </c>
      <c r="AJ1271" s="368">
        <v>0</v>
      </c>
      <c r="AK1271" s="368">
        <f t="shared" si="102"/>
        <v>0</v>
      </c>
      <c r="AL1271" s="95"/>
      <c r="AM1271" s="379" t="str">
        <f>[1]HdC!O118</f>
        <v>-</v>
      </c>
      <c r="AN1271" s="379" t="str">
        <f>[1]HdC!Q118</f>
        <v>A vendre</v>
      </c>
      <c r="AO1271" s="379" t="str">
        <f>[1]HdC!R118</f>
        <v xml:space="preserve"> </v>
      </c>
      <c r="AP1271" s="379" t="s">
        <v>3</v>
      </c>
      <c r="AQ1271" s="379" t="str">
        <f>[1]HdC!S118</f>
        <v>-</v>
      </c>
      <c r="AR1271" s="374"/>
      <c r="AS1271" s="101"/>
      <c r="AT1271" s="102"/>
      <c r="AU1271" s="103"/>
      <c r="AV1271" s="104">
        <f>Tableau8[[#This Row],[Fin]]-Tableau8[[#This Row],[Début]]</f>
        <v>0</v>
      </c>
      <c r="AW1271" s="105"/>
      <c r="AX1271" s="106"/>
      <c r="AY1271" s="106"/>
      <c r="AZ1271" s="106"/>
      <c r="BA1271" s="106"/>
      <c r="BB1271" s="103"/>
      <c r="BC1271" s="106"/>
      <c r="BD1271" s="106"/>
      <c r="BE1271" s="106"/>
      <c r="BF1271" s="106"/>
      <c r="BG1271" s="106"/>
      <c r="BH1271" s="106"/>
      <c r="BI1271" s="106"/>
    </row>
    <row r="1272" spans="1:61" ht="13.5" hidden="1" thickBot="1" x14ac:dyDescent="0.25">
      <c r="A1272" s="82"/>
      <c r="B1272" s="83"/>
      <c r="C1272" s="361" t="str">
        <f t="shared" si="103"/>
        <v>Haut-des-Combes 8</v>
      </c>
      <c r="D1272" s="361" t="str">
        <f t="shared" si="103"/>
        <v>La Chaux-de-Fonds</v>
      </c>
      <c r="E1272" s="85" t="str">
        <f t="shared" si="103"/>
        <v xml:space="preserve"> </v>
      </c>
      <c r="F1272" s="85" t="str">
        <f>[1]HdC!A119</f>
        <v>0231-14</v>
      </c>
      <c r="G1272" s="86"/>
      <c r="H1272" s="153" t="str">
        <f>[1]HdC!C119</f>
        <v>Place de parc intérieure simple</v>
      </c>
      <c r="I1272" s="153" t="str">
        <f>[1]HdC!D119</f>
        <v>Sous-sol</v>
      </c>
      <c r="J1272" s="86">
        <f>[1]HdC!E119</f>
        <v>3</v>
      </c>
      <c r="K1272" s="207" t="str">
        <f>[1]HdC!F119</f>
        <v>-</v>
      </c>
      <c r="L1272" s="88"/>
      <c r="M1272" s="356" t="str">
        <f>[1]HdC!G119</f>
        <v>-</v>
      </c>
      <c r="N1272" s="356" t="str">
        <f>[1]HdC!I119</f>
        <v>-</v>
      </c>
      <c r="O1272" s="356" t="str">
        <f>[1]HdC!K119</f>
        <v>-</v>
      </c>
      <c r="P1272" s="356" t="str">
        <f>[1]HdC!L119</f>
        <v>-</v>
      </c>
      <c r="Q1272" s="356" t="str">
        <f>[1]HdC!M119</f>
        <v>-</v>
      </c>
      <c r="R1272" s="108">
        <f>SUM(Tableau8[[#This Row],[Indicative
     /PPE]:[Autre]])</f>
        <v>0</v>
      </c>
      <c r="S1272" s="356" t="s">
        <v>0</v>
      </c>
      <c r="T1272" s="356" t="s">
        <v>0</v>
      </c>
      <c r="U1272" s="356" t="s">
        <v>0</v>
      </c>
      <c r="V1272" s="356" t="s">
        <v>0</v>
      </c>
      <c r="W1272" s="356" t="s">
        <v>0</v>
      </c>
      <c r="X1272" s="336">
        <f t="shared" si="101"/>
        <v>0</v>
      </c>
      <c r="Y1272" s="89" t="s">
        <v>0</v>
      </c>
      <c r="Z1272" s="89" t="s">
        <v>0</v>
      </c>
      <c r="AA1272" s="89" t="s">
        <v>0</v>
      </c>
      <c r="AB1272" s="91" t="s">
        <v>0</v>
      </c>
      <c r="AC1272" s="356" t="s">
        <v>0</v>
      </c>
      <c r="AD1272" s="356" t="s">
        <v>0</v>
      </c>
      <c r="AE1272" s="356" t="s">
        <v>0</v>
      </c>
      <c r="AF1272" s="357">
        <f t="shared" si="104"/>
        <v>0</v>
      </c>
      <c r="AG1272" s="92"/>
      <c r="AH1272" s="368">
        <f>[1]HdC!N119</f>
        <v>0</v>
      </c>
      <c r="AI1272" s="368">
        <v>0</v>
      </c>
      <c r="AJ1272" s="368">
        <v>0</v>
      </c>
      <c r="AK1272" s="368">
        <f t="shared" si="102"/>
        <v>0</v>
      </c>
      <c r="AL1272" s="95"/>
      <c r="AM1272" s="379" t="str">
        <f>[1]HdC!O119</f>
        <v>-</v>
      </c>
      <c r="AN1272" s="379" t="str">
        <f>[1]HdC!Q119</f>
        <v>A vendre</v>
      </c>
      <c r="AO1272" s="379" t="str">
        <f>[1]HdC!R119</f>
        <v xml:space="preserve"> </v>
      </c>
      <c r="AP1272" s="379" t="s">
        <v>3</v>
      </c>
      <c r="AQ1272" s="379" t="str">
        <f>[1]HdC!S119</f>
        <v>-</v>
      </c>
      <c r="AR1272" s="374"/>
      <c r="AS1272" s="101"/>
      <c r="AT1272" s="102"/>
      <c r="AU1272" s="103"/>
      <c r="AV1272" s="104">
        <f>Tableau8[[#This Row],[Fin]]-Tableau8[[#This Row],[Début]]</f>
        <v>0</v>
      </c>
      <c r="AW1272" s="105"/>
      <c r="AX1272" s="106"/>
      <c r="AY1272" s="106"/>
      <c r="AZ1272" s="106"/>
      <c r="BA1272" s="106"/>
      <c r="BB1272" s="103"/>
      <c r="BC1272" s="106"/>
      <c r="BD1272" s="106"/>
      <c r="BE1272" s="106"/>
      <c r="BF1272" s="106"/>
      <c r="BG1272" s="106"/>
      <c r="BH1272" s="106"/>
      <c r="BI1272" s="106"/>
    </row>
    <row r="1273" spans="1:61" ht="13.5" hidden="1" thickBot="1" x14ac:dyDescent="0.25">
      <c r="A1273" s="82"/>
      <c r="B1273" s="83"/>
      <c r="C1273" s="361" t="str">
        <f t="shared" si="103"/>
        <v>Haut-des-Combes 8</v>
      </c>
      <c r="D1273" s="361" t="str">
        <f t="shared" si="103"/>
        <v>La Chaux-de-Fonds</v>
      </c>
      <c r="E1273" s="85" t="str">
        <f t="shared" si="103"/>
        <v xml:space="preserve"> </v>
      </c>
      <c r="F1273" s="85" t="str">
        <f>[1]HdC!A120</f>
        <v>0231-15</v>
      </c>
      <c r="G1273" s="86"/>
      <c r="H1273" s="153" t="str">
        <f>[1]HdC!C120</f>
        <v>Place de parc intérieure simple</v>
      </c>
      <c r="I1273" s="153" t="str">
        <f>[1]HdC!D120</f>
        <v>Sous-sol</v>
      </c>
      <c r="J1273" s="86">
        <f>[1]HdC!E120</f>
        <v>4</v>
      </c>
      <c r="K1273" s="207" t="str">
        <f>[1]HdC!F120</f>
        <v>-</v>
      </c>
      <c r="L1273" s="88"/>
      <c r="M1273" s="356" t="str">
        <f>[1]HdC!G120</f>
        <v>-</v>
      </c>
      <c r="N1273" s="356" t="str">
        <f>[1]HdC!I120</f>
        <v>-</v>
      </c>
      <c r="O1273" s="356" t="str">
        <f>[1]HdC!K120</f>
        <v>-</v>
      </c>
      <c r="P1273" s="356" t="str">
        <f>[1]HdC!L120</f>
        <v>-</v>
      </c>
      <c r="Q1273" s="356" t="str">
        <f>[1]HdC!M120</f>
        <v>-</v>
      </c>
      <c r="R1273" s="108">
        <f>SUM(Tableau8[[#This Row],[Indicative
     /PPE]:[Autre]])</f>
        <v>0</v>
      </c>
      <c r="S1273" s="356" t="s">
        <v>0</v>
      </c>
      <c r="T1273" s="356" t="s">
        <v>0</v>
      </c>
      <c r="U1273" s="356" t="s">
        <v>0</v>
      </c>
      <c r="V1273" s="356" t="s">
        <v>0</v>
      </c>
      <c r="W1273" s="356" t="s">
        <v>0</v>
      </c>
      <c r="X1273" s="336">
        <f t="shared" si="101"/>
        <v>0</v>
      </c>
      <c r="Y1273" s="89" t="s">
        <v>0</v>
      </c>
      <c r="Z1273" s="89" t="s">
        <v>0</v>
      </c>
      <c r="AA1273" s="89" t="s">
        <v>0</v>
      </c>
      <c r="AB1273" s="91" t="s">
        <v>0</v>
      </c>
      <c r="AC1273" s="356" t="s">
        <v>0</v>
      </c>
      <c r="AD1273" s="356" t="s">
        <v>0</v>
      </c>
      <c r="AE1273" s="356" t="s">
        <v>0</v>
      </c>
      <c r="AF1273" s="357">
        <f t="shared" si="104"/>
        <v>0</v>
      </c>
      <c r="AG1273" s="92"/>
      <c r="AH1273" s="368">
        <f>[1]HdC!N120</f>
        <v>0</v>
      </c>
      <c r="AI1273" s="368">
        <v>0</v>
      </c>
      <c r="AJ1273" s="368">
        <v>0</v>
      </c>
      <c r="AK1273" s="368">
        <f t="shared" si="102"/>
        <v>0</v>
      </c>
      <c r="AL1273" s="95"/>
      <c r="AM1273" s="379" t="str">
        <f>[1]HdC!O120</f>
        <v>-</v>
      </c>
      <c r="AN1273" s="379" t="str">
        <f>[1]HdC!Q120</f>
        <v>A vendre</v>
      </c>
      <c r="AO1273" s="379" t="str">
        <f>[1]HdC!R120</f>
        <v xml:space="preserve"> </v>
      </c>
      <c r="AP1273" s="379" t="s">
        <v>3</v>
      </c>
      <c r="AQ1273" s="379" t="str">
        <f>[1]HdC!S120</f>
        <v>-</v>
      </c>
      <c r="AR1273" s="374"/>
      <c r="AS1273" s="101"/>
      <c r="AT1273" s="102"/>
      <c r="AU1273" s="103"/>
      <c r="AV1273" s="104">
        <f>Tableau8[[#This Row],[Fin]]-Tableau8[[#This Row],[Début]]</f>
        <v>0</v>
      </c>
      <c r="AW1273" s="105"/>
      <c r="AX1273" s="106"/>
      <c r="AY1273" s="106"/>
      <c r="AZ1273" s="106"/>
      <c r="BA1273" s="106"/>
      <c r="BB1273" s="103"/>
      <c r="BC1273" s="106"/>
      <c r="BD1273" s="106"/>
      <c r="BE1273" s="106"/>
      <c r="BF1273" s="106"/>
      <c r="BG1273" s="106"/>
      <c r="BH1273" s="106"/>
      <c r="BI1273" s="106"/>
    </row>
    <row r="1274" spans="1:61" ht="13.5" hidden="1" thickBot="1" x14ac:dyDescent="0.25">
      <c r="A1274" s="82"/>
      <c r="B1274" s="83"/>
      <c r="C1274" s="361" t="str">
        <f t="shared" si="103"/>
        <v>Haut-des-Combes 8</v>
      </c>
      <c r="D1274" s="361" t="str">
        <f t="shared" si="103"/>
        <v>La Chaux-de-Fonds</v>
      </c>
      <c r="E1274" s="85" t="str">
        <f t="shared" si="103"/>
        <v xml:space="preserve"> </v>
      </c>
      <c r="F1274" s="85" t="str">
        <f>[1]HdC!A121</f>
        <v>0231-16</v>
      </c>
      <c r="G1274" s="86"/>
      <c r="H1274" s="153" t="str">
        <f>[1]HdC!C121</f>
        <v>Place de parc intérieure simple</v>
      </c>
      <c r="I1274" s="153" t="str">
        <f>[1]HdC!D121</f>
        <v>Sous-sol</v>
      </c>
      <c r="J1274" s="86">
        <f>[1]HdC!E121</f>
        <v>5</v>
      </c>
      <c r="K1274" s="207" t="str">
        <f>[1]HdC!F121</f>
        <v>-</v>
      </c>
      <c r="L1274" s="88"/>
      <c r="M1274" s="356" t="str">
        <f>[1]HdC!G121</f>
        <v>-</v>
      </c>
      <c r="N1274" s="356" t="str">
        <f>[1]HdC!I121</f>
        <v>-</v>
      </c>
      <c r="O1274" s="356" t="str">
        <f>[1]HdC!K121</f>
        <v>-</v>
      </c>
      <c r="P1274" s="356" t="str">
        <f>[1]HdC!L121</f>
        <v>-</v>
      </c>
      <c r="Q1274" s="356" t="str">
        <f>[1]HdC!M121</f>
        <v>-</v>
      </c>
      <c r="R1274" s="108">
        <f>SUM(Tableau8[[#This Row],[Indicative
     /PPE]:[Autre]])</f>
        <v>0</v>
      </c>
      <c r="S1274" s="356" t="s">
        <v>0</v>
      </c>
      <c r="T1274" s="356" t="s">
        <v>0</v>
      </c>
      <c r="U1274" s="356" t="s">
        <v>0</v>
      </c>
      <c r="V1274" s="356" t="s">
        <v>0</v>
      </c>
      <c r="W1274" s="356" t="s">
        <v>0</v>
      </c>
      <c r="X1274" s="336">
        <f t="shared" si="101"/>
        <v>0</v>
      </c>
      <c r="Y1274" s="89" t="s">
        <v>0</v>
      </c>
      <c r="Z1274" s="89" t="s">
        <v>0</v>
      </c>
      <c r="AA1274" s="89" t="s">
        <v>0</v>
      </c>
      <c r="AB1274" s="91" t="s">
        <v>0</v>
      </c>
      <c r="AC1274" s="356" t="s">
        <v>0</v>
      </c>
      <c r="AD1274" s="356" t="s">
        <v>0</v>
      </c>
      <c r="AE1274" s="356" t="s">
        <v>0</v>
      </c>
      <c r="AF1274" s="357">
        <f t="shared" si="104"/>
        <v>0</v>
      </c>
      <c r="AG1274" s="92"/>
      <c r="AH1274" s="368">
        <f>[1]HdC!N121</f>
        <v>0</v>
      </c>
      <c r="AI1274" s="368">
        <v>0</v>
      </c>
      <c r="AJ1274" s="368">
        <v>0</v>
      </c>
      <c r="AK1274" s="368">
        <f t="shared" si="102"/>
        <v>0</v>
      </c>
      <c r="AL1274" s="95"/>
      <c r="AM1274" s="379" t="str">
        <f>[1]HdC!O121</f>
        <v>-</v>
      </c>
      <c r="AN1274" s="379" t="str">
        <f>[1]HdC!Q121</f>
        <v>A vendre</v>
      </c>
      <c r="AO1274" s="379" t="str">
        <f>[1]HdC!R121</f>
        <v xml:space="preserve"> </v>
      </c>
      <c r="AP1274" s="379" t="s">
        <v>3</v>
      </c>
      <c r="AQ1274" s="379" t="str">
        <f>[1]HdC!S121</f>
        <v>-</v>
      </c>
      <c r="AR1274" s="374"/>
      <c r="AS1274" s="101"/>
      <c r="AT1274" s="102"/>
      <c r="AU1274" s="103"/>
      <c r="AV1274" s="104">
        <f>Tableau8[[#This Row],[Fin]]-Tableau8[[#This Row],[Début]]</f>
        <v>0</v>
      </c>
      <c r="AW1274" s="105"/>
      <c r="AX1274" s="106"/>
      <c r="AY1274" s="106"/>
      <c r="AZ1274" s="106"/>
      <c r="BA1274" s="106"/>
      <c r="BB1274" s="103"/>
      <c r="BC1274" s="106"/>
      <c r="BD1274" s="106"/>
      <c r="BE1274" s="106"/>
      <c r="BF1274" s="106"/>
      <c r="BG1274" s="106"/>
      <c r="BH1274" s="106"/>
      <c r="BI1274" s="106"/>
    </row>
    <row r="1275" spans="1:61" ht="13.5" hidden="1" thickBot="1" x14ac:dyDescent="0.25">
      <c r="A1275" s="82"/>
      <c r="B1275" s="83"/>
      <c r="C1275" s="361" t="str">
        <f t="shared" si="103"/>
        <v>Haut-des-Combes 8</v>
      </c>
      <c r="D1275" s="361" t="str">
        <f t="shared" si="103"/>
        <v>La Chaux-de-Fonds</v>
      </c>
      <c r="E1275" s="85" t="str">
        <f t="shared" si="103"/>
        <v xml:space="preserve"> </v>
      </c>
      <c r="F1275" s="85" t="str">
        <f>[1]HdC!A122</f>
        <v>0231-17</v>
      </c>
      <c r="G1275" s="86"/>
      <c r="H1275" s="153" t="str">
        <f>[1]HdC!C122</f>
        <v>Place de parc intérieure simple</v>
      </c>
      <c r="I1275" s="153" t="str">
        <f>[1]HdC!D122</f>
        <v>Sous-sol</v>
      </c>
      <c r="J1275" s="86">
        <f>[1]HdC!E122</f>
        <v>6</v>
      </c>
      <c r="K1275" s="207" t="str">
        <f>[1]HdC!F122</f>
        <v>-</v>
      </c>
      <c r="L1275" s="88"/>
      <c r="M1275" s="356" t="str">
        <f>[1]HdC!G122</f>
        <v>-</v>
      </c>
      <c r="N1275" s="356" t="str">
        <f>[1]HdC!I122</f>
        <v>-</v>
      </c>
      <c r="O1275" s="356" t="str">
        <f>[1]HdC!K122</f>
        <v>-</v>
      </c>
      <c r="P1275" s="356" t="str">
        <f>[1]HdC!L122</f>
        <v>-</v>
      </c>
      <c r="Q1275" s="356" t="str">
        <f>[1]HdC!M122</f>
        <v>-</v>
      </c>
      <c r="R1275" s="108">
        <f>SUM(Tableau8[[#This Row],[Indicative
     /PPE]:[Autre]])</f>
        <v>0</v>
      </c>
      <c r="S1275" s="356" t="s">
        <v>0</v>
      </c>
      <c r="T1275" s="356" t="s">
        <v>0</v>
      </c>
      <c r="U1275" s="356" t="s">
        <v>0</v>
      </c>
      <c r="V1275" s="356" t="s">
        <v>0</v>
      </c>
      <c r="W1275" s="356" t="s">
        <v>0</v>
      </c>
      <c r="X1275" s="336">
        <f t="shared" si="101"/>
        <v>0</v>
      </c>
      <c r="Y1275" s="89" t="s">
        <v>0</v>
      </c>
      <c r="Z1275" s="89" t="s">
        <v>0</v>
      </c>
      <c r="AA1275" s="89" t="s">
        <v>0</v>
      </c>
      <c r="AB1275" s="91" t="s">
        <v>0</v>
      </c>
      <c r="AC1275" s="356" t="s">
        <v>0</v>
      </c>
      <c r="AD1275" s="356" t="s">
        <v>0</v>
      </c>
      <c r="AE1275" s="356" t="s">
        <v>0</v>
      </c>
      <c r="AF1275" s="357">
        <f t="shared" si="104"/>
        <v>0</v>
      </c>
      <c r="AG1275" s="92"/>
      <c r="AH1275" s="368">
        <f>[1]HdC!N122</f>
        <v>0</v>
      </c>
      <c r="AI1275" s="368">
        <v>0</v>
      </c>
      <c r="AJ1275" s="368">
        <v>0</v>
      </c>
      <c r="AK1275" s="368">
        <f t="shared" si="102"/>
        <v>0</v>
      </c>
      <c r="AL1275" s="95"/>
      <c r="AM1275" s="379" t="str">
        <f>[1]HdC!O122</f>
        <v>-</v>
      </c>
      <c r="AN1275" s="379" t="str">
        <f>[1]HdC!Q122</f>
        <v>A vendre</v>
      </c>
      <c r="AO1275" s="379" t="str">
        <f>[1]HdC!R122</f>
        <v xml:space="preserve"> </v>
      </c>
      <c r="AP1275" s="379" t="s">
        <v>3</v>
      </c>
      <c r="AQ1275" s="379" t="str">
        <f>[1]HdC!S122</f>
        <v>-</v>
      </c>
      <c r="AR1275" s="374"/>
      <c r="AS1275" s="101"/>
      <c r="AT1275" s="102"/>
      <c r="AU1275" s="103"/>
      <c r="AV1275" s="104">
        <f>Tableau8[[#This Row],[Fin]]-Tableau8[[#This Row],[Début]]</f>
        <v>0</v>
      </c>
      <c r="AW1275" s="105"/>
      <c r="AX1275" s="106"/>
      <c r="AY1275" s="106"/>
      <c r="AZ1275" s="106"/>
      <c r="BA1275" s="106"/>
      <c r="BB1275" s="103"/>
      <c r="BC1275" s="106"/>
      <c r="BD1275" s="106"/>
      <c r="BE1275" s="106"/>
      <c r="BF1275" s="106"/>
      <c r="BG1275" s="106"/>
      <c r="BH1275" s="106"/>
      <c r="BI1275" s="106"/>
    </row>
    <row r="1276" spans="1:61" ht="13.5" hidden="1" thickBot="1" x14ac:dyDescent="0.25">
      <c r="A1276" s="82"/>
      <c r="B1276" s="83"/>
      <c r="C1276" s="361" t="str">
        <f t="shared" si="103"/>
        <v>Haut-des-Combes 8</v>
      </c>
      <c r="D1276" s="361" t="str">
        <f t="shared" si="103"/>
        <v>La Chaux-de-Fonds</v>
      </c>
      <c r="E1276" s="85" t="str">
        <f t="shared" si="103"/>
        <v xml:space="preserve"> </v>
      </c>
      <c r="F1276" s="85" t="str">
        <f>[1]HdC!A123</f>
        <v>0231-18</v>
      </c>
      <c r="G1276" s="86"/>
      <c r="H1276" s="153" t="str">
        <f>[1]HdC!C123</f>
        <v>Place de parc intérieure simple</v>
      </c>
      <c r="I1276" s="153" t="str">
        <f>[1]HdC!D123</f>
        <v>Sous-sol</v>
      </c>
      <c r="J1276" s="86">
        <f>[1]HdC!E123</f>
        <v>7</v>
      </c>
      <c r="K1276" s="207" t="str">
        <f>[1]HdC!F123</f>
        <v>-</v>
      </c>
      <c r="L1276" s="88"/>
      <c r="M1276" s="356" t="str">
        <f>[1]HdC!G123</f>
        <v>-</v>
      </c>
      <c r="N1276" s="356" t="str">
        <f>[1]HdC!I123</f>
        <v>-</v>
      </c>
      <c r="O1276" s="356" t="str">
        <f>[1]HdC!K123</f>
        <v>-</v>
      </c>
      <c r="P1276" s="356" t="str">
        <f>[1]HdC!L123</f>
        <v>-</v>
      </c>
      <c r="Q1276" s="356" t="str">
        <f>[1]HdC!M123</f>
        <v>-</v>
      </c>
      <c r="R1276" s="108">
        <f>SUM(Tableau8[[#This Row],[Indicative
     /PPE]:[Autre]])</f>
        <v>0</v>
      </c>
      <c r="S1276" s="356" t="s">
        <v>0</v>
      </c>
      <c r="T1276" s="356" t="s">
        <v>0</v>
      </c>
      <c r="U1276" s="356" t="s">
        <v>0</v>
      </c>
      <c r="V1276" s="356" t="s">
        <v>0</v>
      </c>
      <c r="W1276" s="356" t="s">
        <v>0</v>
      </c>
      <c r="X1276" s="336">
        <f t="shared" si="101"/>
        <v>0</v>
      </c>
      <c r="Y1276" s="89" t="s">
        <v>0</v>
      </c>
      <c r="Z1276" s="89" t="s">
        <v>0</v>
      </c>
      <c r="AA1276" s="89" t="s">
        <v>0</v>
      </c>
      <c r="AB1276" s="91" t="s">
        <v>0</v>
      </c>
      <c r="AC1276" s="356" t="s">
        <v>0</v>
      </c>
      <c r="AD1276" s="356" t="s">
        <v>0</v>
      </c>
      <c r="AE1276" s="356" t="s">
        <v>0</v>
      </c>
      <c r="AF1276" s="357">
        <f t="shared" si="104"/>
        <v>0</v>
      </c>
      <c r="AG1276" s="92"/>
      <c r="AH1276" s="368">
        <f>[1]HdC!N123</f>
        <v>0</v>
      </c>
      <c r="AI1276" s="368">
        <v>0</v>
      </c>
      <c r="AJ1276" s="368">
        <v>0</v>
      </c>
      <c r="AK1276" s="368">
        <f t="shared" si="102"/>
        <v>0</v>
      </c>
      <c r="AL1276" s="95"/>
      <c r="AM1276" s="379" t="str">
        <f>[1]HdC!O123</f>
        <v>-</v>
      </c>
      <c r="AN1276" s="379" t="str">
        <f>[1]HdC!Q123</f>
        <v>A vendre</v>
      </c>
      <c r="AO1276" s="379" t="str">
        <f>[1]HdC!R123</f>
        <v xml:space="preserve"> </v>
      </c>
      <c r="AP1276" s="379" t="s">
        <v>3</v>
      </c>
      <c r="AQ1276" s="379" t="str">
        <f>[1]HdC!S123</f>
        <v>-</v>
      </c>
      <c r="AR1276" s="374"/>
      <c r="AS1276" s="101"/>
      <c r="AT1276" s="102"/>
      <c r="AU1276" s="103"/>
      <c r="AV1276" s="104">
        <f>Tableau8[[#This Row],[Fin]]-Tableau8[[#This Row],[Début]]</f>
        <v>0</v>
      </c>
      <c r="AW1276" s="105"/>
      <c r="AX1276" s="106"/>
      <c r="AY1276" s="106"/>
      <c r="AZ1276" s="106"/>
      <c r="BA1276" s="106"/>
      <c r="BB1276" s="103"/>
      <c r="BC1276" s="106"/>
      <c r="BD1276" s="106"/>
      <c r="BE1276" s="106"/>
      <c r="BF1276" s="106"/>
      <c r="BG1276" s="106"/>
      <c r="BH1276" s="106"/>
      <c r="BI1276" s="106"/>
    </row>
    <row r="1277" spans="1:61" ht="13.5" hidden="1" thickBot="1" x14ac:dyDescent="0.25">
      <c r="A1277" s="82"/>
      <c r="B1277" s="83"/>
      <c r="C1277" s="361" t="str">
        <f t="shared" ref="C1277:E1282" si="105">C1276</f>
        <v>Haut-des-Combes 8</v>
      </c>
      <c r="D1277" s="361" t="str">
        <f t="shared" si="105"/>
        <v>La Chaux-de-Fonds</v>
      </c>
      <c r="E1277" s="85" t="str">
        <f t="shared" si="105"/>
        <v xml:space="preserve"> </v>
      </c>
      <c r="F1277" s="85" t="str">
        <f>[1]HdC!A124</f>
        <v>0231-19</v>
      </c>
      <c r="G1277" s="86"/>
      <c r="H1277" s="153" t="str">
        <f>[1]HdC!C124</f>
        <v>Place de parc intérieure simple</v>
      </c>
      <c r="I1277" s="153" t="str">
        <f>[1]HdC!D124</f>
        <v>Sous-sol</v>
      </c>
      <c r="J1277" s="86">
        <f>[1]HdC!E124</f>
        <v>8</v>
      </c>
      <c r="K1277" s="207" t="str">
        <f>[1]HdC!F124</f>
        <v>-</v>
      </c>
      <c r="L1277" s="88"/>
      <c r="M1277" s="356" t="str">
        <f>[1]HdC!G124</f>
        <v>-</v>
      </c>
      <c r="N1277" s="356" t="str">
        <f>[1]HdC!I124</f>
        <v>-</v>
      </c>
      <c r="O1277" s="356" t="str">
        <f>[1]HdC!K124</f>
        <v>-</v>
      </c>
      <c r="P1277" s="356" t="str">
        <f>[1]HdC!L124</f>
        <v>-</v>
      </c>
      <c r="Q1277" s="356" t="str">
        <f>[1]HdC!M124</f>
        <v>-</v>
      </c>
      <c r="R1277" s="108">
        <f>SUM(Tableau8[[#This Row],[Indicative
     /PPE]:[Autre]])</f>
        <v>0</v>
      </c>
      <c r="S1277" s="356" t="s">
        <v>0</v>
      </c>
      <c r="T1277" s="356" t="s">
        <v>0</v>
      </c>
      <c r="U1277" s="356" t="s">
        <v>0</v>
      </c>
      <c r="V1277" s="356" t="s">
        <v>0</v>
      </c>
      <c r="W1277" s="356" t="s">
        <v>0</v>
      </c>
      <c r="X1277" s="336">
        <f t="shared" si="101"/>
        <v>0</v>
      </c>
      <c r="Y1277" s="89" t="s">
        <v>0</v>
      </c>
      <c r="Z1277" s="89" t="s">
        <v>0</v>
      </c>
      <c r="AA1277" s="89" t="s">
        <v>0</v>
      </c>
      <c r="AB1277" s="91" t="s">
        <v>0</v>
      </c>
      <c r="AC1277" s="356" t="s">
        <v>0</v>
      </c>
      <c r="AD1277" s="356" t="s">
        <v>0</v>
      </c>
      <c r="AE1277" s="356" t="s">
        <v>0</v>
      </c>
      <c r="AF1277" s="357">
        <f t="shared" si="104"/>
        <v>0</v>
      </c>
      <c r="AG1277" s="92"/>
      <c r="AH1277" s="368">
        <f>[1]HdC!N124</f>
        <v>0</v>
      </c>
      <c r="AI1277" s="368">
        <v>0</v>
      </c>
      <c r="AJ1277" s="368">
        <v>0</v>
      </c>
      <c r="AK1277" s="368">
        <f t="shared" si="102"/>
        <v>0</v>
      </c>
      <c r="AL1277" s="95"/>
      <c r="AM1277" s="379" t="str">
        <f>[1]HdC!O124</f>
        <v>-</v>
      </c>
      <c r="AN1277" s="379" t="str">
        <f>[1]HdC!Q124</f>
        <v>A vendre</v>
      </c>
      <c r="AO1277" s="379" t="str">
        <f>[1]HdC!R124</f>
        <v xml:space="preserve"> </v>
      </c>
      <c r="AP1277" s="379" t="s">
        <v>3</v>
      </c>
      <c r="AQ1277" s="379" t="str">
        <f>[1]HdC!S124</f>
        <v>-</v>
      </c>
      <c r="AR1277" s="374"/>
      <c r="AS1277" s="101"/>
      <c r="AT1277" s="102"/>
      <c r="AU1277" s="103"/>
      <c r="AV1277" s="104">
        <f>Tableau8[[#This Row],[Fin]]-Tableau8[[#This Row],[Début]]</f>
        <v>0</v>
      </c>
      <c r="AW1277" s="105"/>
      <c r="AX1277" s="106"/>
      <c r="AY1277" s="106"/>
      <c r="AZ1277" s="106"/>
      <c r="BA1277" s="106"/>
      <c r="BB1277" s="103"/>
      <c r="BC1277" s="106"/>
      <c r="BD1277" s="106"/>
      <c r="BE1277" s="106"/>
      <c r="BF1277" s="106"/>
      <c r="BG1277" s="106"/>
      <c r="BH1277" s="106"/>
      <c r="BI1277" s="106"/>
    </row>
    <row r="1278" spans="1:61" ht="13.5" hidden="1" thickBot="1" x14ac:dyDescent="0.25">
      <c r="A1278" s="82"/>
      <c r="B1278" s="83"/>
      <c r="C1278" s="361" t="str">
        <f t="shared" si="105"/>
        <v>Haut-des-Combes 8</v>
      </c>
      <c r="D1278" s="361" t="str">
        <f t="shared" si="105"/>
        <v>La Chaux-de-Fonds</v>
      </c>
      <c r="E1278" s="85" t="str">
        <f t="shared" si="105"/>
        <v xml:space="preserve"> </v>
      </c>
      <c r="F1278" s="85" t="str">
        <f>[1]HdC!A125</f>
        <v>0231-20</v>
      </c>
      <c r="G1278" s="86"/>
      <c r="H1278" s="153" t="str">
        <f>[1]HdC!C125</f>
        <v>Place de parc intérieure simple</v>
      </c>
      <c r="I1278" s="153" t="str">
        <f>[1]HdC!D125</f>
        <v>Sous-sol</v>
      </c>
      <c r="J1278" s="86">
        <f>[1]HdC!E125</f>
        <v>9</v>
      </c>
      <c r="K1278" s="207" t="str">
        <f>[1]HdC!F125</f>
        <v>-</v>
      </c>
      <c r="L1278" s="88"/>
      <c r="M1278" s="356" t="str">
        <f>[1]HdC!G125</f>
        <v>-</v>
      </c>
      <c r="N1278" s="356" t="str">
        <f>[1]HdC!I125</f>
        <v>-</v>
      </c>
      <c r="O1278" s="356" t="str">
        <f>[1]HdC!K125</f>
        <v>-</v>
      </c>
      <c r="P1278" s="356" t="str">
        <f>[1]HdC!L125</f>
        <v>-</v>
      </c>
      <c r="Q1278" s="356" t="str">
        <f>[1]HdC!M125</f>
        <v>-</v>
      </c>
      <c r="R1278" s="108">
        <f>SUM(Tableau8[[#This Row],[Indicative
     /PPE]:[Autre]])</f>
        <v>0</v>
      </c>
      <c r="S1278" s="356" t="s">
        <v>0</v>
      </c>
      <c r="T1278" s="356" t="s">
        <v>0</v>
      </c>
      <c r="U1278" s="356" t="s">
        <v>0</v>
      </c>
      <c r="V1278" s="356" t="s">
        <v>0</v>
      </c>
      <c r="W1278" s="356" t="s">
        <v>0</v>
      </c>
      <c r="X1278" s="336">
        <f t="shared" si="101"/>
        <v>0</v>
      </c>
      <c r="Y1278" s="89" t="s">
        <v>0</v>
      </c>
      <c r="Z1278" s="89" t="s">
        <v>0</v>
      </c>
      <c r="AA1278" s="89" t="s">
        <v>0</v>
      </c>
      <c r="AB1278" s="91" t="s">
        <v>0</v>
      </c>
      <c r="AC1278" s="356" t="s">
        <v>0</v>
      </c>
      <c r="AD1278" s="356" t="s">
        <v>0</v>
      </c>
      <c r="AE1278" s="356" t="s">
        <v>0</v>
      </c>
      <c r="AF1278" s="357">
        <f t="shared" si="104"/>
        <v>0</v>
      </c>
      <c r="AG1278" s="92"/>
      <c r="AH1278" s="368">
        <f>[1]HdC!N125</f>
        <v>0</v>
      </c>
      <c r="AI1278" s="368">
        <v>0</v>
      </c>
      <c r="AJ1278" s="368">
        <v>0</v>
      </c>
      <c r="AK1278" s="368">
        <f t="shared" si="102"/>
        <v>0</v>
      </c>
      <c r="AL1278" s="95"/>
      <c r="AM1278" s="379" t="str">
        <f>[1]HdC!O125</f>
        <v>-</v>
      </c>
      <c r="AN1278" s="379" t="str">
        <f>[1]HdC!Q125</f>
        <v>A vendre</v>
      </c>
      <c r="AO1278" s="379" t="str">
        <f>[1]HdC!R125</f>
        <v xml:space="preserve"> </v>
      </c>
      <c r="AP1278" s="379" t="s">
        <v>3</v>
      </c>
      <c r="AQ1278" s="379" t="str">
        <f>[1]HdC!S125</f>
        <v>-</v>
      </c>
      <c r="AR1278" s="374"/>
      <c r="AS1278" s="101"/>
      <c r="AT1278" s="102"/>
      <c r="AU1278" s="103"/>
      <c r="AV1278" s="104">
        <f>Tableau8[[#This Row],[Fin]]-Tableau8[[#This Row],[Début]]</f>
        <v>0</v>
      </c>
      <c r="AW1278" s="105"/>
      <c r="AX1278" s="106"/>
      <c r="AY1278" s="106"/>
      <c r="AZ1278" s="106"/>
      <c r="BA1278" s="106"/>
      <c r="BB1278" s="103"/>
      <c r="BC1278" s="106"/>
      <c r="BD1278" s="106"/>
      <c r="BE1278" s="106"/>
      <c r="BF1278" s="106"/>
      <c r="BG1278" s="106"/>
      <c r="BH1278" s="106"/>
      <c r="BI1278" s="106"/>
    </row>
    <row r="1279" spans="1:61" ht="13.5" hidden="1" thickBot="1" x14ac:dyDescent="0.25">
      <c r="A1279" s="82"/>
      <c r="B1279" s="83"/>
      <c r="C1279" s="361" t="str">
        <f t="shared" si="105"/>
        <v>Haut-des-Combes 8</v>
      </c>
      <c r="D1279" s="361" t="str">
        <f t="shared" si="105"/>
        <v>La Chaux-de-Fonds</v>
      </c>
      <c r="E1279" s="85" t="str">
        <f t="shared" si="105"/>
        <v xml:space="preserve"> </v>
      </c>
      <c r="F1279" s="85" t="str">
        <f>[1]HdC!A126</f>
        <v>0231-21</v>
      </c>
      <c r="G1279" s="86"/>
      <c r="H1279" s="153" t="str">
        <f>[1]HdC!C126</f>
        <v>Place de parc intérieure simple</v>
      </c>
      <c r="I1279" s="153" t="str">
        <f>[1]HdC!D126</f>
        <v>Sous-sol</v>
      </c>
      <c r="J1279" s="86">
        <f>[1]HdC!E126</f>
        <v>10</v>
      </c>
      <c r="K1279" s="207" t="str">
        <f>[1]HdC!F126</f>
        <v>-</v>
      </c>
      <c r="L1279" s="88"/>
      <c r="M1279" s="356" t="str">
        <f>[1]HdC!G126</f>
        <v>-</v>
      </c>
      <c r="N1279" s="356" t="str">
        <f>[1]HdC!I126</f>
        <v>-</v>
      </c>
      <c r="O1279" s="356" t="str">
        <f>[1]HdC!K126</f>
        <v>-</v>
      </c>
      <c r="P1279" s="356" t="str">
        <f>[1]HdC!L126</f>
        <v>-</v>
      </c>
      <c r="Q1279" s="356" t="str">
        <f>[1]HdC!M126</f>
        <v>-</v>
      </c>
      <c r="R1279" s="108">
        <f>SUM(Tableau8[[#This Row],[Indicative
     /PPE]:[Autre]])</f>
        <v>0</v>
      </c>
      <c r="S1279" s="356" t="s">
        <v>0</v>
      </c>
      <c r="T1279" s="356" t="s">
        <v>0</v>
      </c>
      <c r="U1279" s="356" t="s">
        <v>0</v>
      </c>
      <c r="V1279" s="356" t="s">
        <v>0</v>
      </c>
      <c r="W1279" s="356" t="s">
        <v>0</v>
      </c>
      <c r="X1279" s="336">
        <f t="shared" si="101"/>
        <v>0</v>
      </c>
      <c r="Y1279" s="89" t="s">
        <v>0</v>
      </c>
      <c r="Z1279" s="89" t="s">
        <v>0</v>
      </c>
      <c r="AA1279" s="89" t="s">
        <v>0</v>
      </c>
      <c r="AB1279" s="91" t="s">
        <v>0</v>
      </c>
      <c r="AC1279" s="356" t="s">
        <v>0</v>
      </c>
      <c r="AD1279" s="356" t="s">
        <v>0</v>
      </c>
      <c r="AE1279" s="356" t="s">
        <v>0</v>
      </c>
      <c r="AF1279" s="357">
        <f t="shared" si="104"/>
        <v>0</v>
      </c>
      <c r="AG1279" s="92"/>
      <c r="AH1279" s="368">
        <f>[1]HdC!N126</f>
        <v>0</v>
      </c>
      <c r="AI1279" s="368">
        <v>0</v>
      </c>
      <c r="AJ1279" s="368">
        <v>0</v>
      </c>
      <c r="AK1279" s="368">
        <f t="shared" si="102"/>
        <v>0</v>
      </c>
      <c r="AL1279" s="95"/>
      <c r="AM1279" s="379" t="str">
        <f>[1]HdC!O126</f>
        <v>-</v>
      </c>
      <c r="AN1279" s="379" t="str">
        <f>[1]HdC!Q126</f>
        <v>A vendre</v>
      </c>
      <c r="AO1279" s="379" t="str">
        <f>[1]HdC!R126</f>
        <v xml:space="preserve"> </v>
      </c>
      <c r="AP1279" s="379" t="s">
        <v>3</v>
      </c>
      <c r="AQ1279" s="379" t="str">
        <f>[1]HdC!S126</f>
        <v>-</v>
      </c>
      <c r="AR1279" s="374"/>
      <c r="AS1279" s="101"/>
      <c r="AT1279" s="102"/>
      <c r="AU1279" s="103"/>
      <c r="AV1279" s="104">
        <f>Tableau8[[#This Row],[Fin]]-Tableau8[[#This Row],[Début]]</f>
        <v>0</v>
      </c>
      <c r="AW1279" s="105"/>
      <c r="AX1279" s="106"/>
      <c r="AY1279" s="106"/>
      <c r="AZ1279" s="106"/>
      <c r="BA1279" s="106"/>
      <c r="BB1279" s="103"/>
      <c r="BC1279" s="106"/>
      <c r="BD1279" s="106"/>
      <c r="BE1279" s="106"/>
      <c r="BF1279" s="106"/>
      <c r="BG1279" s="106"/>
      <c r="BH1279" s="106"/>
      <c r="BI1279" s="106"/>
    </row>
    <row r="1280" spans="1:61" ht="13.5" hidden="1" thickBot="1" x14ac:dyDescent="0.25">
      <c r="A1280" s="82"/>
      <c r="B1280" s="83"/>
      <c r="C1280" s="361" t="str">
        <f t="shared" si="105"/>
        <v>Haut-des-Combes 8</v>
      </c>
      <c r="D1280" s="361" t="str">
        <f t="shared" si="105"/>
        <v>La Chaux-de-Fonds</v>
      </c>
      <c r="E1280" s="85" t="str">
        <f t="shared" si="105"/>
        <v xml:space="preserve"> </v>
      </c>
      <c r="F1280" s="85" t="str">
        <f>[1]HdC!A127</f>
        <v>0231-22</v>
      </c>
      <c r="G1280" s="86"/>
      <c r="H1280" s="153" t="str">
        <f>[1]HdC!C127</f>
        <v>Place de parc intérieure simple</v>
      </c>
      <c r="I1280" s="153" t="str">
        <f>[1]HdC!D127</f>
        <v>Sous-sol</v>
      </c>
      <c r="J1280" s="86">
        <f>[1]HdC!E127</f>
        <v>11</v>
      </c>
      <c r="K1280" s="207" t="str">
        <f>[1]HdC!F127</f>
        <v>-</v>
      </c>
      <c r="L1280" s="88"/>
      <c r="M1280" s="356" t="str">
        <f>[1]HdC!G127</f>
        <v>-</v>
      </c>
      <c r="N1280" s="356" t="str">
        <f>[1]HdC!I127</f>
        <v>-</v>
      </c>
      <c r="O1280" s="356" t="str">
        <f>[1]HdC!K127</f>
        <v>-</v>
      </c>
      <c r="P1280" s="356" t="str">
        <f>[1]HdC!L127</f>
        <v>-</v>
      </c>
      <c r="Q1280" s="356" t="str">
        <f>[1]HdC!M127</f>
        <v>-</v>
      </c>
      <c r="R1280" s="108">
        <f>SUM(Tableau8[[#This Row],[Indicative
     /PPE]:[Autre]])</f>
        <v>0</v>
      </c>
      <c r="S1280" s="356" t="s">
        <v>0</v>
      </c>
      <c r="T1280" s="356" t="s">
        <v>0</v>
      </c>
      <c r="U1280" s="356" t="s">
        <v>0</v>
      </c>
      <c r="V1280" s="356" t="s">
        <v>0</v>
      </c>
      <c r="W1280" s="356" t="s">
        <v>0</v>
      </c>
      <c r="X1280" s="336">
        <f t="shared" si="101"/>
        <v>0</v>
      </c>
      <c r="Y1280" s="89" t="s">
        <v>0</v>
      </c>
      <c r="Z1280" s="89" t="s">
        <v>0</v>
      </c>
      <c r="AA1280" s="89" t="s">
        <v>0</v>
      </c>
      <c r="AB1280" s="91" t="s">
        <v>0</v>
      </c>
      <c r="AC1280" s="356" t="s">
        <v>0</v>
      </c>
      <c r="AD1280" s="356" t="s">
        <v>0</v>
      </c>
      <c r="AE1280" s="356" t="s">
        <v>0</v>
      </c>
      <c r="AF1280" s="357">
        <f t="shared" si="104"/>
        <v>0</v>
      </c>
      <c r="AG1280" s="92"/>
      <c r="AH1280" s="368">
        <f>[1]HdC!N127</f>
        <v>0</v>
      </c>
      <c r="AI1280" s="368">
        <v>0</v>
      </c>
      <c r="AJ1280" s="368">
        <v>0</v>
      </c>
      <c r="AK1280" s="368">
        <f t="shared" si="102"/>
        <v>0</v>
      </c>
      <c r="AL1280" s="95"/>
      <c r="AM1280" s="379" t="str">
        <f>[1]HdC!O127</f>
        <v>-</v>
      </c>
      <c r="AN1280" s="379" t="str">
        <f>[1]HdC!Q127</f>
        <v>A vendre</v>
      </c>
      <c r="AO1280" s="379" t="str">
        <f>[1]HdC!R127</f>
        <v xml:space="preserve"> </v>
      </c>
      <c r="AP1280" s="379" t="s">
        <v>3</v>
      </c>
      <c r="AQ1280" s="379" t="str">
        <f>[1]HdC!S127</f>
        <v>-</v>
      </c>
      <c r="AR1280" s="374"/>
      <c r="AS1280" s="101"/>
      <c r="AT1280" s="102"/>
      <c r="AU1280" s="103"/>
      <c r="AV1280" s="104">
        <f>Tableau8[[#This Row],[Fin]]-Tableau8[[#This Row],[Début]]</f>
        <v>0</v>
      </c>
      <c r="AW1280" s="105"/>
      <c r="AX1280" s="106"/>
      <c r="AY1280" s="106"/>
      <c r="AZ1280" s="106"/>
      <c r="BA1280" s="106"/>
      <c r="BB1280" s="103"/>
      <c r="BC1280" s="106"/>
      <c r="BD1280" s="106"/>
      <c r="BE1280" s="106"/>
      <c r="BF1280" s="106"/>
      <c r="BG1280" s="106"/>
      <c r="BH1280" s="106"/>
      <c r="BI1280" s="106"/>
    </row>
    <row r="1281" spans="1:61" ht="13.5" hidden="1" thickBot="1" x14ac:dyDescent="0.25">
      <c r="A1281" s="82"/>
      <c r="B1281" s="83"/>
      <c r="C1281" s="361" t="str">
        <f t="shared" si="105"/>
        <v>Haut-des-Combes 8</v>
      </c>
      <c r="D1281" s="361" t="str">
        <f t="shared" si="105"/>
        <v>La Chaux-de-Fonds</v>
      </c>
      <c r="E1281" s="85" t="str">
        <f t="shared" si="105"/>
        <v xml:space="preserve"> </v>
      </c>
      <c r="F1281" s="85" t="str">
        <f>[1]HdC!A128</f>
        <v>0231-23</v>
      </c>
      <c r="G1281" s="86"/>
      <c r="H1281" s="153" t="str">
        <f>[1]HdC!C128</f>
        <v>Place de parc intérieure simple</v>
      </c>
      <c r="I1281" s="153" t="str">
        <f>[1]HdC!D128</f>
        <v>Sous-sol</v>
      </c>
      <c r="J1281" s="86">
        <f>[1]HdC!E128</f>
        <v>12</v>
      </c>
      <c r="K1281" s="207" t="str">
        <f>[1]HdC!F128</f>
        <v>-</v>
      </c>
      <c r="L1281" s="88"/>
      <c r="M1281" s="356" t="str">
        <f>[1]HdC!G128</f>
        <v>-</v>
      </c>
      <c r="N1281" s="356" t="str">
        <f>[1]HdC!I128</f>
        <v>-</v>
      </c>
      <c r="O1281" s="356" t="str">
        <f>[1]HdC!K128</f>
        <v>-</v>
      </c>
      <c r="P1281" s="356" t="str">
        <f>[1]HdC!L128</f>
        <v>-</v>
      </c>
      <c r="Q1281" s="356" t="str">
        <f>[1]HdC!M128</f>
        <v>-</v>
      </c>
      <c r="R1281" s="108">
        <f>SUM(Tableau8[[#This Row],[Indicative
     /PPE]:[Autre]])</f>
        <v>0</v>
      </c>
      <c r="S1281" s="356" t="s">
        <v>0</v>
      </c>
      <c r="T1281" s="356" t="s">
        <v>0</v>
      </c>
      <c r="U1281" s="356" t="s">
        <v>0</v>
      </c>
      <c r="V1281" s="356" t="s">
        <v>0</v>
      </c>
      <c r="W1281" s="356" t="s">
        <v>0</v>
      </c>
      <c r="X1281" s="336">
        <f t="shared" si="101"/>
        <v>0</v>
      </c>
      <c r="Y1281" s="89" t="s">
        <v>0</v>
      </c>
      <c r="Z1281" s="89" t="s">
        <v>0</v>
      </c>
      <c r="AA1281" s="89" t="s">
        <v>0</v>
      </c>
      <c r="AB1281" s="91" t="s">
        <v>0</v>
      </c>
      <c r="AC1281" s="356" t="s">
        <v>0</v>
      </c>
      <c r="AD1281" s="356" t="s">
        <v>0</v>
      </c>
      <c r="AE1281" s="356" t="s">
        <v>0</v>
      </c>
      <c r="AF1281" s="357">
        <f t="shared" si="104"/>
        <v>0</v>
      </c>
      <c r="AG1281" s="92"/>
      <c r="AH1281" s="368">
        <f>[1]HdC!N128</f>
        <v>0</v>
      </c>
      <c r="AI1281" s="368">
        <v>0</v>
      </c>
      <c r="AJ1281" s="368">
        <v>0</v>
      </c>
      <c r="AK1281" s="368">
        <f t="shared" si="102"/>
        <v>0</v>
      </c>
      <c r="AL1281" s="95"/>
      <c r="AM1281" s="379" t="str">
        <f>[1]HdC!O128</f>
        <v>-</v>
      </c>
      <c r="AN1281" s="379" t="str">
        <f>[1]HdC!Q128</f>
        <v>A vendre</v>
      </c>
      <c r="AO1281" s="379" t="str">
        <f>[1]HdC!R128</f>
        <v xml:space="preserve"> </v>
      </c>
      <c r="AP1281" s="379" t="s">
        <v>3</v>
      </c>
      <c r="AQ1281" s="379" t="str">
        <f>[1]HdC!S128</f>
        <v>-</v>
      </c>
      <c r="AR1281" s="374"/>
      <c r="AS1281" s="101"/>
      <c r="AT1281" s="102"/>
      <c r="AU1281" s="103"/>
      <c r="AV1281" s="104">
        <f>Tableau8[[#This Row],[Fin]]-Tableau8[[#This Row],[Début]]</f>
        <v>0</v>
      </c>
      <c r="AW1281" s="105"/>
      <c r="AX1281" s="106"/>
      <c r="AY1281" s="106"/>
      <c r="AZ1281" s="106"/>
      <c r="BA1281" s="106"/>
      <c r="BB1281" s="103"/>
      <c r="BC1281" s="106"/>
      <c r="BD1281" s="106"/>
      <c r="BE1281" s="106"/>
      <c r="BF1281" s="106"/>
      <c r="BG1281" s="106"/>
      <c r="BH1281" s="106"/>
      <c r="BI1281" s="106"/>
    </row>
    <row r="1282" spans="1:61" ht="13.5" hidden="1" thickBot="1" x14ac:dyDescent="0.25">
      <c r="A1282" s="82"/>
      <c r="B1282" s="83"/>
      <c r="C1282" s="353" t="str">
        <f t="shared" si="105"/>
        <v>Haut-des-Combes 8</v>
      </c>
      <c r="D1282" s="341" t="str">
        <f t="shared" si="105"/>
        <v>La Chaux-de-Fonds</v>
      </c>
      <c r="E1282" s="117" t="str">
        <f t="shared" si="105"/>
        <v xml:space="preserve"> </v>
      </c>
      <c r="F1282" s="117" t="str">
        <f>[1]HdC!A129</f>
        <v>0231-24</v>
      </c>
      <c r="G1282" s="118"/>
      <c r="H1282" s="159" t="str">
        <f>[1]HdC!C129</f>
        <v>Place de parc intérieure simple</v>
      </c>
      <c r="I1282" s="159" t="str">
        <f>[1]HdC!D129</f>
        <v>Sous-sol</v>
      </c>
      <c r="J1282" s="118">
        <f>[1]HdC!E129</f>
        <v>13</v>
      </c>
      <c r="K1282" s="217" t="str">
        <f>[1]HdC!F129</f>
        <v>-</v>
      </c>
      <c r="L1282" s="88"/>
      <c r="M1282" s="355" t="str">
        <f>[1]HdC!G129</f>
        <v>-</v>
      </c>
      <c r="N1282" s="346" t="str">
        <f>[1]HdC!I129</f>
        <v>-</v>
      </c>
      <c r="O1282" s="346" t="str">
        <f>[1]HdC!K129</f>
        <v>-</v>
      </c>
      <c r="P1282" s="346" t="str">
        <f>[1]HdC!L129</f>
        <v>-</v>
      </c>
      <c r="Q1282" s="346" t="str">
        <f>[1]HdC!M129</f>
        <v>-</v>
      </c>
      <c r="R1282" s="164">
        <f>SUM(Tableau8[[#This Row],[Indicative
     /PPE]:[Autre]])</f>
        <v>0</v>
      </c>
      <c r="S1282" s="346" t="s">
        <v>0</v>
      </c>
      <c r="T1282" s="346" t="s">
        <v>0</v>
      </c>
      <c r="U1282" s="346" t="s">
        <v>0</v>
      </c>
      <c r="V1282" s="346" t="s">
        <v>0</v>
      </c>
      <c r="W1282" s="346" t="s">
        <v>0</v>
      </c>
      <c r="X1282" s="347">
        <f t="shared" si="101"/>
        <v>0</v>
      </c>
      <c r="Y1282" s="123" t="s">
        <v>0</v>
      </c>
      <c r="Z1282" s="120" t="s">
        <v>0</v>
      </c>
      <c r="AA1282" s="120" t="s">
        <v>0</v>
      </c>
      <c r="AB1282" s="122" t="s">
        <v>0</v>
      </c>
      <c r="AC1282" s="346" t="s">
        <v>0</v>
      </c>
      <c r="AD1282" s="346" t="s">
        <v>0</v>
      </c>
      <c r="AE1282" s="346" t="s">
        <v>0</v>
      </c>
      <c r="AF1282" s="377">
        <f t="shared" si="104"/>
        <v>0</v>
      </c>
      <c r="AG1282" s="92"/>
      <c r="AH1282" s="358">
        <f>[1]HdC!N129</f>
        <v>0</v>
      </c>
      <c r="AI1282" s="348">
        <v>0</v>
      </c>
      <c r="AJ1282" s="348">
        <v>0</v>
      </c>
      <c r="AK1282" s="359">
        <f t="shared" si="102"/>
        <v>0</v>
      </c>
      <c r="AL1282" s="95"/>
      <c r="AM1282" s="360" t="str">
        <f>[1]HdC!O129</f>
        <v>-</v>
      </c>
      <c r="AN1282" s="349" t="str">
        <f>[1]HdC!Q129</f>
        <v>A vendre</v>
      </c>
      <c r="AO1282" s="349" t="str">
        <f>[1]HdC!R129</f>
        <v xml:space="preserve"> </v>
      </c>
      <c r="AP1282" s="349" t="s">
        <v>3</v>
      </c>
      <c r="AQ1282" s="380" t="str">
        <f>[1]HdC!S129</f>
        <v>-</v>
      </c>
      <c r="AR1282" s="374"/>
      <c r="AS1282" s="131"/>
      <c r="AT1282" s="132"/>
      <c r="AU1282" s="132"/>
      <c r="AV1282" s="133">
        <f>Tableau8[[#This Row],[Fin]]-Tableau8[[#This Row],[Début]]</f>
        <v>0</v>
      </c>
      <c r="AW1282" s="116"/>
      <c r="AX1282" s="134"/>
      <c r="AY1282" s="134"/>
      <c r="AZ1282" s="134"/>
      <c r="BA1282" s="134"/>
      <c r="BB1282" s="132"/>
      <c r="BC1282" s="134"/>
      <c r="BD1282" s="134"/>
      <c r="BE1282" s="134"/>
      <c r="BF1282" s="134"/>
      <c r="BG1282" s="134"/>
      <c r="BH1282" s="134"/>
      <c r="BI1282" s="134"/>
    </row>
    <row r="1283" spans="1:61" ht="13.5" hidden="1" thickBot="1" x14ac:dyDescent="0.25">
      <c r="A1283" s="82"/>
      <c r="B1283" s="83"/>
      <c r="C1283" s="361" t="str">
        <f>[1]ChB!AN108</f>
        <v>Rue du Chanet 9a</v>
      </c>
      <c r="D1283" s="361" t="str">
        <f>[1]ChB!AN109</f>
        <v>Bôle</v>
      </c>
      <c r="E1283" s="85" t="str">
        <f>[1]ChB!AN107</f>
        <v>Bella Vista</v>
      </c>
      <c r="F1283" s="85" t="str">
        <f>[1]ChB!A106</f>
        <v>0271-01</v>
      </c>
      <c r="G1283" s="86" t="str">
        <f>[1]ChB!B106</f>
        <v xml:space="preserve"> </v>
      </c>
      <c r="H1283" s="86" t="str">
        <f>[1]ChB!C106</f>
        <v>Appartement</v>
      </c>
      <c r="I1283" s="86" t="str">
        <f>[1]ChB!D106</f>
        <v>Rez</v>
      </c>
      <c r="J1283" s="86" t="str">
        <f>[1]ChB!E106</f>
        <v>Sud</v>
      </c>
      <c r="K1283" s="207">
        <f>[1]ChB!F106</f>
        <v>3.5</v>
      </c>
      <c r="L1283" s="88"/>
      <c r="M1283" s="356">
        <f>[1]ChB!G106</f>
        <v>78.5</v>
      </c>
      <c r="N1283" s="356">
        <f>[1]ChB!I106</f>
        <v>36</v>
      </c>
      <c r="O1283" s="356">
        <f>[1]ChB!K106</f>
        <v>0</v>
      </c>
      <c r="P1283" s="356">
        <f>[1]ChB!L106</f>
        <v>0</v>
      </c>
      <c r="Q1283" s="356">
        <f>[1]ChB!M106</f>
        <v>0</v>
      </c>
      <c r="R1283" s="108">
        <f>SUM(Tableau8[[#This Row],[Indicative
     /PPE]:[Autre]])</f>
        <v>114.5</v>
      </c>
      <c r="S1283" s="356" t="s">
        <v>0</v>
      </c>
      <c r="T1283" s="356" t="s">
        <v>0</v>
      </c>
      <c r="U1283" s="356" t="s">
        <v>0</v>
      </c>
      <c r="V1283" s="356" t="s">
        <v>0</v>
      </c>
      <c r="W1283" s="356" t="s">
        <v>0</v>
      </c>
      <c r="X1283" s="336">
        <f t="shared" si="101"/>
        <v>0</v>
      </c>
      <c r="Y1283" s="89" t="s">
        <v>0</v>
      </c>
      <c r="Z1283" s="89" t="s">
        <v>0</v>
      </c>
      <c r="AA1283" s="89" t="s">
        <v>0</v>
      </c>
      <c r="AB1283" s="91" t="s">
        <v>0</v>
      </c>
      <c r="AC1283" s="356" t="s">
        <v>0</v>
      </c>
      <c r="AD1283" s="356" t="s">
        <v>0</v>
      </c>
      <c r="AE1283" s="356" t="s">
        <v>0</v>
      </c>
      <c r="AF1283" s="357">
        <f t="shared" si="104"/>
        <v>0</v>
      </c>
      <c r="AG1283" s="92"/>
      <c r="AH1283" s="368">
        <f>[1]ChB!N106</f>
        <v>525000</v>
      </c>
      <c r="AI1283" s="368">
        <v>0</v>
      </c>
      <c r="AJ1283" s="368">
        <v>0</v>
      </c>
      <c r="AK1283" s="368">
        <f t="shared" si="102"/>
        <v>525000</v>
      </c>
      <c r="AL1283" s="95"/>
      <c r="AM1283" s="379" t="str">
        <f>[1]ChB!O106</f>
        <v>-</v>
      </c>
      <c r="AN1283" s="379" t="str">
        <f>[1]ChB!Q106</f>
        <v>A vendre</v>
      </c>
      <c r="AO1283" s="379" t="str">
        <f>[1]ChB!R106</f>
        <v xml:space="preserve"> </v>
      </c>
      <c r="AP1283" s="379" t="s">
        <v>3</v>
      </c>
      <c r="AQ1283" s="379" t="str">
        <f>[1]ChB!S106</f>
        <v>-</v>
      </c>
      <c r="AR1283" s="374"/>
      <c r="AS1283" s="101" t="str">
        <f>Tableau8[[#This Row],[Adresse]]</f>
        <v>Rue du Chanet 9a</v>
      </c>
      <c r="AT1283" s="102">
        <f>[1]ChB!AN110</f>
        <v>42845</v>
      </c>
      <c r="AU1283" s="103">
        <f ca="1">TODAY()</f>
        <v>42922</v>
      </c>
      <c r="AV1283" s="104">
        <f ca="1">Tableau8[[#This Row],[Fin]]-Tableau8[[#This Row],[Début]]</f>
        <v>77</v>
      </c>
      <c r="AW1283" s="105" t="str">
        <f>[1]ChB!AN112</f>
        <v xml:space="preserve"> </v>
      </c>
      <c r="AX1283" s="106">
        <f>[1]ChB!AN113</f>
        <v>0</v>
      </c>
      <c r="AY1283" s="106" t="str">
        <f>[1]ChB!AN114</f>
        <v xml:space="preserve"> </v>
      </c>
      <c r="AZ1283" s="106" t="str">
        <f>[1]ChB!AN115</f>
        <v>Me Laurent Feld, place de la Fontaine 4, 2034 Peseux</v>
      </c>
      <c r="BA1283" s="106" t="str">
        <f>[1]ChB!AN117</f>
        <v>Prati Vincent, GCI Services SA, rue de la Serre 4, 2000 Neuchâtel</v>
      </c>
      <c r="BB1283" s="103" t="str">
        <f>[1]ChB!AN118</f>
        <v xml:space="preserve"> </v>
      </c>
      <c r="BC1283" s="106" t="str">
        <f>[1]ChB!AN119</f>
        <v>Ziegler &amp; Ziegler</v>
      </c>
      <c r="BD1283" s="106" t="str">
        <f>[1]ChB!AN121</f>
        <v>Alex Sorrentino</v>
      </c>
      <c r="BE1283" s="106" t="str">
        <f>[1]ChB!AN120</f>
        <v>Fabio et Cédric</v>
      </c>
      <c r="BF1283" s="106" t="str">
        <f>[1]ChB!AN122</f>
        <v>Michel Stanojevic</v>
      </c>
      <c r="BG1283" s="106" t="str">
        <f>[1]ChB!AN123</f>
        <v xml:space="preserve"> </v>
      </c>
      <c r="BH1283" s="381" t="str">
        <f>[1]ChB!AN124</f>
        <v>Emilie Grollier</v>
      </c>
      <c r="BI1283" s="106" t="str">
        <f>[1]ChB!AN125</f>
        <v>Anissa Gérard</v>
      </c>
    </row>
    <row r="1284" spans="1:61" ht="13.5" hidden="1" thickBot="1" x14ac:dyDescent="0.25">
      <c r="A1284" s="82"/>
      <c r="B1284" s="83"/>
      <c r="C1284" s="361" t="str">
        <f>C1283</f>
        <v>Rue du Chanet 9a</v>
      </c>
      <c r="D1284" s="361" t="str">
        <f>D1283</f>
        <v>Bôle</v>
      </c>
      <c r="E1284" s="85" t="str">
        <f>E1283</f>
        <v>Bella Vista</v>
      </c>
      <c r="F1284" s="85" t="str">
        <f>[1]ChB!A107</f>
        <v>0271-02</v>
      </c>
      <c r="G1284" s="86"/>
      <c r="H1284" s="86" t="str">
        <f>[1]ChB!C107</f>
        <v>Appartement</v>
      </c>
      <c r="I1284" s="86" t="str">
        <f>[1]ChB!D107</f>
        <v>Premier</v>
      </c>
      <c r="J1284" s="86" t="str">
        <f>[1]ChB!E107</f>
        <v>Sud</v>
      </c>
      <c r="K1284" s="207">
        <f>[1]ChB!F107</f>
        <v>3.5</v>
      </c>
      <c r="L1284" s="88"/>
      <c r="M1284" s="356">
        <f>[1]ChB!G107</f>
        <v>78.5</v>
      </c>
      <c r="N1284" s="356">
        <f>[1]ChB!I107</f>
        <v>22</v>
      </c>
      <c r="O1284" s="356">
        <f>[1]ChB!K107</f>
        <v>0</v>
      </c>
      <c r="P1284" s="356">
        <f>[1]ChB!L107</f>
        <v>0</v>
      </c>
      <c r="Q1284" s="356">
        <f>[1]ChB!M107</f>
        <v>0</v>
      </c>
      <c r="R1284" s="108">
        <f>SUM(Tableau8[[#This Row],[Indicative
     /PPE]:[Autre]])</f>
        <v>100.5</v>
      </c>
      <c r="S1284" s="356" t="s">
        <v>0</v>
      </c>
      <c r="T1284" s="356" t="s">
        <v>0</v>
      </c>
      <c r="U1284" s="356" t="s">
        <v>0</v>
      </c>
      <c r="V1284" s="356" t="s">
        <v>0</v>
      </c>
      <c r="W1284" s="356" t="s">
        <v>0</v>
      </c>
      <c r="X1284" s="336">
        <f t="shared" si="101"/>
        <v>0</v>
      </c>
      <c r="Y1284" s="89" t="s">
        <v>0</v>
      </c>
      <c r="Z1284" s="89" t="s">
        <v>0</v>
      </c>
      <c r="AA1284" s="89" t="s">
        <v>0</v>
      </c>
      <c r="AB1284" s="91" t="s">
        <v>0</v>
      </c>
      <c r="AC1284" s="356" t="s">
        <v>0</v>
      </c>
      <c r="AD1284" s="356" t="s">
        <v>0</v>
      </c>
      <c r="AE1284" s="356" t="s">
        <v>0</v>
      </c>
      <c r="AF1284" s="357">
        <f t="shared" si="104"/>
        <v>0</v>
      </c>
      <c r="AG1284" s="92"/>
      <c r="AH1284" s="368">
        <f>[1]ChB!N107</f>
        <v>515000</v>
      </c>
      <c r="AI1284" s="368">
        <v>0</v>
      </c>
      <c r="AJ1284" s="368">
        <v>0</v>
      </c>
      <c r="AK1284" s="368">
        <f t="shared" si="102"/>
        <v>515000</v>
      </c>
      <c r="AL1284" s="95"/>
      <c r="AM1284" s="379" t="str">
        <f>[1]ChB!O107</f>
        <v>-</v>
      </c>
      <c r="AN1284" s="379" t="str">
        <f>[1]ChB!Q107</f>
        <v>A vendre</v>
      </c>
      <c r="AO1284" s="379" t="str">
        <f>[1]ChB!R107</f>
        <v xml:space="preserve"> </v>
      </c>
      <c r="AP1284" s="379" t="s">
        <v>3</v>
      </c>
      <c r="AQ1284" s="379" t="str">
        <f>[1]ChB!S107</f>
        <v>-</v>
      </c>
      <c r="AR1284" s="374"/>
      <c r="AS1284" s="101"/>
      <c r="AT1284" s="102"/>
      <c r="AU1284" s="103"/>
      <c r="AV1284" s="104">
        <f>Tableau8[[#This Row],[Fin]]-Tableau8[[#This Row],[Début]]</f>
        <v>0</v>
      </c>
      <c r="AW1284" s="105"/>
      <c r="AX1284" s="106"/>
      <c r="AY1284" s="106"/>
      <c r="AZ1284" s="106"/>
      <c r="BA1284" s="106"/>
      <c r="BB1284" s="103"/>
      <c r="BC1284" s="106"/>
      <c r="BD1284" s="106"/>
      <c r="BE1284" s="106"/>
      <c r="BF1284" s="106"/>
      <c r="BG1284" s="106"/>
      <c r="BH1284" s="106"/>
      <c r="BI1284" s="106"/>
    </row>
    <row r="1285" spans="1:61" ht="13.5" hidden="1" thickBot="1" x14ac:dyDescent="0.25">
      <c r="A1285" s="82"/>
      <c r="B1285" s="83"/>
      <c r="C1285" s="361" t="str">
        <f t="shared" ref="C1285:E1286" si="106">C1284</f>
        <v>Rue du Chanet 9a</v>
      </c>
      <c r="D1285" s="361" t="str">
        <f t="shared" si="106"/>
        <v>Bôle</v>
      </c>
      <c r="E1285" s="85" t="str">
        <f t="shared" si="106"/>
        <v>Bella Vista</v>
      </c>
      <c r="F1285" s="85" t="str">
        <f>[1]ChB!A108</f>
        <v>0271-03</v>
      </c>
      <c r="G1285" s="86"/>
      <c r="H1285" s="86" t="str">
        <f>[1]ChB!C108</f>
        <v>Appartement</v>
      </c>
      <c r="I1285" s="86" t="str">
        <f>[1]ChB!D108</f>
        <v>Deuxième</v>
      </c>
      <c r="J1285" s="86" t="str">
        <f>[1]ChB!E108</f>
        <v>Sud</v>
      </c>
      <c r="K1285" s="207">
        <f>[1]ChB!F108</f>
        <v>3.5</v>
      </c>
      <c r="L1285" s="88"/>
      <c r="M1285" s="356">
        <f>[1]ChB!G108</f>
        <v>78.5</v>
      </c>
      <c r="N1285" s="356">
        <f>[1]ChB!I108</f>
        <v>22</v>
      </c>
      <c r="O1285" s="356">
        <f>[1]ChB!K108</f>
        <v>0</v>
      </c>
      <c r="P1285" s="356">
        <f>[1]ChB!L108</f>
        <v>0</v>
      </c>
      <c r="Q1285" s="356">
        <f>[1]ChB!M108</f>
        <v>0</v>
      </c>
      <c r="R1285" s="108">
        <f>SUM(Tableau8[[#This Row],[Indicative
     /PPE]:[Autre]])</f>
        <v>100.5</v>
      </c>
      <c r="S1285" s="356" t="s">
        <v>0</v>
      </c>
      <c r="T1285" s="356" t="s">
        <v>0</v>
      </c>
      <c r="U1285" s="356" t="s">
        <v>0</v>
      </c>
      <c r="V1285" s="356" t="s">
        <v>0</v>
      </c>
      <c r="W1285" s="356" t="s">
        <v>0</v>
      </c>
      <c r="X1285" s="336">
        <f t="shared" si="101"/>
        <v>0</v>
      </c>
      <c r="Y1285" s="89" t="s">
        <v>0</v>
      </c>
      <c r="Z1285" s="89" t="s">
        <v>0</v>
      </c>
      <c r="AA1285" s="89" t="s">
        <v>0</v>
      </c>
      <c r="AB1285" s="91" t="s">
        <v>0</v>
      </c>
      <c r="AC1285" s="356" t="s">
        <v>0</v>
      </c>
      <c r="AD1285" s="356" t="s">
        <v>0</v>
      </c>
      <c r="AE1285" s="356" t="s">
        <v>0</v>
      </c>
      <c r="AF1285" s="357">
        <f t="shared" si="104"/>
        <v>0</v>
      </c>
      <c r="AG1285" s="92"/>
      <c r="AH1285" s="368">
        <f>[1]ChB!N108</f>
        <v>520000</v>
      </c>
      <c r="AI1285" s="368">
        <v>0</v>
      </c>
      <c r="AJ1285" s="368">
        <v>0</v>
      </c>
      <c r="AK1285" s="368">
        <f t="shared" si="102"/>
        <v>520000</v>
      </c>
      <c r="AL1285" s="95"/>
      <c r="AM1285" s="379" t="str">
        <f>[1]ChB!O108</f>
        <v>-</v>
      </c>
      <c r="AN1285" s="379" t="str">
        <f>[1]ChB!Q108</f>
        <v>A vendre</v>
      </c>
      <c r="AO1285" s="379" t="str">
        <f>[1]ChB!R108</f>
        <v xml:space="preserve"> </v>
      </c>
      <c r="AP1285" s="379" t="s">
        <v>3</v>
      </c>
      <c r="AQ1285" s="379" t="str">
        <f>[1]ChB!S108</f>
        <v>-</v>
      </c>
      <c r="AR1285" s="374"/>
      <c r="AS1285" s="101"/>
      <c r="AT1285" s="102"/>
      <c r="AU1285" s="103"/>
      <c r="AV1285" s="104">
        <f>Tableau8[[#This Row],[Fin]]-Tableau8[[#This Row],[Début]]</f>
        <v>0</v>
      </c>
      <c r="AW1285" s="105"/>
      <c r="AX1285" s="106"/>
      <c r="AY1285" s="106"/>
      <c r="AZ1285" s="106"/>
      <c r="BA1285" s="106"/>
      <c r="BB1285" s="103"/>
      <c r="BC1285" s="106"/>
      <c r="BD1285" s="106"/>
      <c r="BE1285" s="106"/>
      <c r="BF1285" s="106"/>
      <c r="BG1285" s="106"/>
      <c r="BH1285" s="106"/>
      <c r="BI1285" s="106"/>
    </row>
    <row r="1286" spans="1:61" ht="13.5" hidden="1" thickBot="1" x14ac:dyDescent="0.25">
      <c r="A1286" s="82"/>
      <c r="B1286" s="83"/>
      <c r="C1286" s="353" t="str">
        <f t="shared" si="106"/>
        <v>Rue du Chanet 9a</v>
      </c>
      <c r="D1286" s="341" t="str">
        <f t="shared" si="106"/>
        <v>Bôle</v>
      </c>
      <c r="E1286" s="117" t="str">
        <f t="shared" si="106"/>
        <v>Bella Vista</v>
      </c>
      <c r="F1286" s="117" t="str">
        <f>[1]ChB!A109</f>
        <v>0271-04</v>
      </c>
      <c r="G1286" s="118"/>
      <c r="H1286" s="118" t="str">
        <f>[1]ChB!C109</f>
        <v>Appartement</v>
      </c>
      <c r="I1286" s="118" t="str">
        <f>[1]ChB!D109</f>
        <v xml:space="preserve">Combles </v>
      </c>
      <c r="J1286" s="118" t="str">
        <f>[1]ChB!E109</f>
        <v>Sud</v>
      </c>
      <c r="K1286" s="217">
        <f>[1]ChB!F109</f>
        <v>3.5</v>
      </c>
      <c r="L1286" s="88"/>
      <c r="M1286" s="355">
        <f>[1]ChB!G109</f>
        <v>71</v>
      </c>
      <c r="N1286" s="346">
        <f>[1]ChB!I109</f>
        <v>22</v>
      </c>
      <c r="O1286" s="346">
        <f>[1]ChB!K109</f>
        <v>0</v>
      </c>
      <c r="P1286" s="346">
        <f>[1]ChB!L109</f>
        <v>0</v>
      </c>
      <c r="Q1286" s="346">
        <f>[1]ChB!M109</f>
        <v>0</v>
      </c>
      <c r="R1286" s="164">
        <f>SUM(Tableau8[[#This Row],[Indicative
     /PPE]:[Autre]])</f>
        <v>93</v>
      </c>
      <c r="S1286" s="346" t="s">
        <v>0</v>
      </c>
      <c r="T1286" s="346" t="s">
        <v>0</v>
      </c>
      <c r="U1286" s="346" t="s">
        <v>0</v>
      </c>
      <c r="V1286" s="346" t="s">
        <v>0</v>
      </c>
      <c r="W1286" s="346" t="s">
        <v>0</v>
      </c>
      <c r="X1286" s="347">
        <f t="shared" si="101"/>
        <v>0</v>
      </c>
      <c r="Y1286" s="123" t="s">
        <v>0</v>
      </c>
      <c r="Z1286" s="120" t="s">
        <v>0</v>
      </c>
      <c r="AA1286" s="120" t="s">
        <v>0</v>
      </c>
      <c r="AB1286" s="122" t="s">
        <v>0</v>
      </c>
      <c r="AC1286" s="346" t="s">
        <v>0</v>
      </c>
      <c r="AD1286" s="346" t="s">
        <v>0</v>
      </c>
      <c r="AE1286" s="346" t="s">
        <v>0</v>
      </c>
      <c r="AF1286" s="377">
        <f t="shared" si="104"/>
        <v>0</v>
      </c>
      <c r="AG1286" s="92"/>
      <c r="AH1286" s="358">
        <f>[1]ChB!N109</f>
        <v>498000</v>
      </c>
      <c r="AI1286" s="348">
        <v>0</v>
      </c>
      <c r="AJ1286" s="348">
        <v>0</v>
      </c>
      <c r="AK1286" s="359">
        <f t="shared" si="102"/>
        <v>498000</v>
      </c>
      <c r="AL1286" s="95"/>
      <c r="AM1286" s="360" t="str">
        <f>[1]ChB!O109</f>
        <v>-</v>
      </c>
      <c r="AN1286" s="349" t="str">
        <f>[1]ChB!Q109</f>
        <v>A vendre</v>
      </c>
      <c r="AO1286" s="349" t="str">
        <f>[1]ChB!R109</f>
        <v xml:space="preserve"> </v>
      </c>
      <c r="AP1286" s="349" t="s">
        <v>3</v>
      </c>
      <c r="AQ1286" s="380" t="str">
        <f>[1]ChB!S109</f>
        <v>-</v>
      </c>
      <c r="AR1286" s="374"/>
      <c r="AS1286" s="131"/>
      <c r="AT1286" s="132"/>
      <c r="AU1286" s="132"/>
      <c r="AV1286" s="133">
        <f>Tableau8[[#This Row],[Fin]]-Tableau8[[#This Row],[Début]]</f>
        <v>0</v>
      </c>
      <c r="AW1286" s="116"/>
      <c r="AX1286" s="134"/>
      <c r="AY1286" s="134"/>
      <c r="AZ1286" s="134"/>
      <c r="BA1286" s="134"/>
      <c r="BB1286" s="132"/>
      <c r="BC1286" s="134"/>
      <c r="BD1286" s="134"/>
      <c r="BE1286" s="134"/>
      <c r="BF1286" s="134"/>
      <c r="BG1286" s="134"/>
      <c r="BH1286" s="134"/>
      <c r="BI1286" s="134"/>
    </row>
    <row r="1287" spans="1:61" ht="13.5" hidden="1" thickBot="1" x14ac:dyDescent="0.25">
      <c r="A1287" s="82"/>
      <c r="B1287" s="83"/>
      <c r="C1287" s="361" t="s">
        <v>3</v>
      </c>
      <c r="D1287" s="361" t="s">
        <v>3</v>
      </c>
      <c r="E1287" s="85" t="str">
        <f>[1]CrB!AN107</f>
        <v>-</v>
      </c>
      <c r="F1287" s="85" t="s">
        <v>3</v>
      </c>
      <c r="G1287" s="86"/>
      <c r="H1287" s="153"/>
      <c r="I1287" s="147"/>
      <c r="J1287" s="86"/>
      <c r="K1287" s="220"/>
      <c r="L1287" s="88"/>
      <c r="M1287" s="356"/>
      <c r="N1287" s="356"/>
      <c r="O1287" s="356"/>
      <c r="P1287" s="356"/>
      <c r="Q1287" s="356"/>
      <c r="R1287" s="108">
        <f>SUM(Tableau8[[#This Row],[Indicative
     /PPE]:[Autre]])</f>
        <v>0</v>
      </c>
      <c r="S1287" s="356"/>
      <c r="T1287" s="356"/>
      <c r="U1287" s="356"/>
      <c r="V1287" s="356"/>
      <c r="W1287" s="356"/>
      <c r="X1287" s="336">
        <f t="shared" si="101"/>
        <v>0</v>
      </c>
      <c r="Y1287" s="89" t="s">
        <v>0</v>
      </c>
      <c r="Z1287" s="89" t="s">
        <v>0</v>
      </c>
      <c r="AA1287" s="89" t="s">
        <v>0</v>
      </c>
      <c r="AB1287" s="91" t="s">
        <v>0</v>
      </c>
      <c r="AC1287" s="356" t="s">
        <v>0</v>
      </c>
      <c r="AD1287" s="356" t="s">
        <v>0</v>
      </c>
      <c r="AE1287" s="356" t="s">
        <v>0</v>
      </c>
      <c r="AF1287" s="357">
        <f t="shared" si="104"/>
        <v>0</v>
      </c>
      <c r="AG1287" s="92"/>
      <c r="AH1287" s="368" t="s">
        <v>3</v>
      </c>
      <c r="AI1287" s="368" t="s">
        <v>3</v>
      </c>
      <c r="AJ1287" s="368" t="s">
        <v>3</v>
      </c>
      <c r="AK1287" s="368">
        <f t="shared" si="102"/>
        <v>0</v>
      </c>
      <c r="AL1287" s="95"/>
      <c r="AM1287" s="371"/>
      <c r="AN1287" s="371"/>
      <c r="AO1287" s="372"/>
      <c r="AP1287" s="382"/>
      <c r="AR1287" s="374"/>
      <c r="AS1287" s="101"/>
      <c r="AT1287" s="102"/>
      <c r="AU1287" s="103"/>
      <c r="AV1287" s="104">
        <f>Tableau8[[#This Row],[Fin]]-Tableau8[[#This Row],[Début]]</f>
        <v>0</v>
      </c>
      <c r="AW1287" s="105"/>
      <c r="AX1287" s="106"/>
      <c r="AY1287" s="106"/>
      <c r="AZ1287" s="106"/>
      <c r="BA1287" s="106"/>
      <c r="BB1287" s="103"/>
      <c r="BC1287" s="106"/>
      <c r="BD1287" s="106"/>
      <c r="BE1287" s="106"/>
      <c r="BF1287" s="106"/>
      <c r="BG1287" s="106"/>
      <c r="BH1287" s="106"/>
      <c r="BI1287" s="106"/>
    </row>
    <row r="1288" spans="1:61" ht="13.5" hidden="1" thickBot="1" x14ac:dyDescent="0.25">
      <c r="A1288" s="82"/>
      <c r="B1288" s="83"/>
      <c r="C1288" s="361"/>
      <c r="D1288" s="361"/>
      <c r="E1288" s="85"/>
      <c r="F1288" s="85"/>
      <c r="G1288" s="86"/>
      <c r="H1288" s="153"/>
      <c r="I1288" s="147"/>
      <c r="J1288" s="86"/>
      <c r="K1288" s="220"/>
      <c r="L1288" s="88"/>
      <c r="M1288" s="356"/>
      <c r="N1288" s="356"/>
      <c r="O1288" s="356"/>
      <c r="P1288" s="356"/>
      <c r="Q1288" s="356"/>
      <c r="R1288" s="108">
        <f>SUM(Tableau8[[#This Row],[Indicative
     /PPE]:[Autre]])</f>
        <v>0</v>
      </c>
      <c r="S1288" s="356"/>
      <c r="T1288" s="356"/>
      <c r="U1288" s="356"/>
      <c r="V1288" s="356"/>
      <c r="W1288" s="356"/>
      <c r="X1288" s="336">
        <f t="shared" si="101"/>
        <v>0</v>
      </c>
      <c r="Y1288" s="89" t="s">
        <v>0</v>
      </c>
      <c r="Z1288" s="89" t="s">
        <v>0</v>
      </c>
      <c r="AA1288" s="89" t="s">
        <v>0</v>
      </c>
      <c r="AB1288" s="91" t="s">
        <v>0</v>
      </c>
      <c r="AC1288" s="356" t="s">
        <v>0</v>
      </c>
      <c r="AD1288" s="356" t="s">
        <v>0</v>
      </c>
      <c r="AE1288" s="356" t="s">
        <v>0</v>
      </c>
      <c r="AF1288" s="357">
        <f t="shared" si="104"/>
        <v>0</v>
      </c>
      <c r="AG1288" s="92"/>
      <c r="AH1288" s="368" t="s">
        <v>3</v>
      </c>
      <c r="AI1288" s="368" t="s">
        <v>3</v>
      </c>
      <c r="AJ1288" s="368" t="s">
        <v>3</v>
      </c>
      <c r="AK1288" s="368">
        <f t="shared" si="102"/>
        <v>0</v>
      </c>
      <c r="AL1288" s="95"/>
      <c r="AM1288" s="371"/>
      <c r="AN1288" s="371"/>
      <c r="AO1288" s="372"/>
      <c r="AP1288" s="382"/>
      <c r="AR1288" s="374"/>
      <c r="AS1288" s="101"/>
      <c r="AT1288" s="102"/>
      <c r="AU1288" s="103"/>
      <c r="AV1288" s="104">
        <f>Tableau8[[#This Row],[Fin]]-Tableau8[[#This Row],[Début]]</f>
        <v>0</v>
      </c>
      <c r="AW1288" s="105"/>
      <c r="AX1288" s="106"/>
      <c r="AY1288" s="106"/>
      <c r="AZ1288" s="106"/>
      <c r="BA1288" s="106"/>
      <c r="BB1288" s="103"/>
      <c r="BC1288" s="106"/>
      <c r="BD1288" s="106"/>
      <c r="BE1288" s="106"/>
      <c r="BF1288" s="106"/>
      <c r="BG1288" s="106"/>
      <c r="BH1288" s="106"/>
      <c r="BI1288" s="106"/>
    </row>
    <row r="1289" spans="1:61" ht="13.5" hidden="1" thickBot="1" x14ac:dyDescent="0.25">
      <c r="A1289" s="82"/>
      <c r="B1289" s="83"/>
      <c r="C1289" s="361"/>
      <c r="D1289" s="361"/>
      <c r="E1289" s="85"/>
      <c r="F1289" s="85"/>
      <c r="G1289" s="86"/>
      <c r="H1289" s="153"/>
      <c r="I1289" s="147"/>
      <c r="J1289" s="86"/>
      <c r="K1289" s="220"/>
      <c r="L1289" s="88"/>
      <c r="M1289" s="356"/>
      <c r="N1289" s="356"/>
      <c r="O1289" s="356"/>
      <c r="P1289" s="356"/>
      <c r="Q1289" s="356"/>
      <c r="R1289" s="108">
        <f>SUM(Tableau8[[#This Row],[Indicative
     /PPE]:[Autre]])</f>
        <v>0</v>
      </c>
      <c r="S1289" s="356"/>
      <c r="T1289" s="356"/>
      <c r="U1289" s="356"/>
      <c r="V1289" s="356"/>
      <c r="W1289" s="356"/>
      <c r="X1289" s="336">
        <f t="shared" si="101"/>
        <v>0</v>
      </c>
      <c r="Y1289" s="89" t="s">
        <v>0</v>
      </c>
      <c r="Z1289" s="89" t="s">
        <v>0</v>
      </c>
      <c r="AA1289" s="89" t="s">
        <v>0</v>
      </c>
      <c r="AB1289" s="91" t="s">
        <v>0</v>
      </c>
      <c r="AC1289" s="356" t="s">
        <v>0</v>
      </c>
      <c r="AD1289" s="356" t="s">
        <v>0</v>
      </c>
      <c r="AE1289" s="356" t="s">
        <v>0</v>
      </c>
      <c r="AF1289" s="357">
        <f t="shared" si="104"/>
        <v>0</v>
      </c>
      <c r="AG1289" s="92"/>
      <c r="AH1289" s="368" t="s">
        <v>3</v>
      </c>
      <c r="AI1289" s="368" t="s">
        <v>3</v>
      </c>
      <c r="AJ1289" s="368" t="s">
        <v>3</v>
      </c>
      <c r="AK1289" s="368">
        <f t="shared" si="102"/>
        <v>0</v>
      </c>
      <c r="AL1289" s="95"/>
      <c r="AM1289" s="371"/>
      <c r="AN1289" s="371"/>
      <c r="AO1289" s="372"/>
      <c r="AP1289" s="382"/>
      <c r="AR1289" s="374"/>
      <c r="AS1289" s="101"/>
      <c r="AT1289" s="102"/>
      <c r="AU1289" s="103"/>
      <c r="AV1289" s="104">
        <f>Tableau8[[#This Row],[Fin]]-Tableau8[[#This Row],[Début]]</f>
        <v>0</v>
      </c>
      <c r="AW1289" s="105"/>
      <c r="AX1289" s="106"/>
      <c r="AY1289" s="106"/>
      <c r="AZ1289" s="106"/>
      <c r="BA1289" s="106"/>
      <c r="BB1289" s="103"/>
      <c r="BC1289" s="106"/>
      <c r="BD1289" s="106"/>
      <c r="BE1289" s="106"/>
      <c r="BF1289" s="106"/>
      <c r="BG1289" s="106"/>
      <c r="BH1289" s="106"/>
      <c r="BI1289" s="106"/>
    </row>
    <row r="1290" spans="1:61" ht="13.5" hidden="1" thickBot="1" x14ac:dyDescent="0.25">
      <c r="A1290" s="82"/>
      <c r="B1290" s="83"/>
      <c r="C1290" s="361"/>
      <c r="D1290" s="361"/>
      <c r="E1290" s="85"/>
      <c r="F1290" s="85"/>
      <c r="G1290" s="86"/>
      <c r="H1290" s="153"/>
      <c r="I1290" s="147"/>
      <c r="J1290" s="86"/>
      <c r="K1290" s="220"/>
      <c r="L1290" s="88"/>
      <c r="M1290" s="356"/>
      <c r="N1290" s="356"/>
      <c r="O1290" s="356"/>
      <c r="P1290" s="356"/>
      <c r="Q1290" s="356"/>
      <c r="R1290" s="108">
        <f>SUM(Tableau8[[#This Row],[Indicative
     /PPE]:[Autre]])</f>
        <v>0</v>
      </c>
      <c r="S1290" s="356"/>
      <c r="T1290" s="356"/>
      <c r="U1290" s="356"/>
      <c r="V1290" s="356"/>
      <c r="W1290" s="356"/>
      <c r="X1290" s="336">
        <f t="shared" si="101"/>
        <v>0</v>
      </c>
      <c r="Y1290" s="89" t="s">
        <v>0</v>
      </c>
      <c r="Z1290" s="89" t="s">
        <v>0</v>
      </c>
      <c r="AA1290" s="89" t="s">
        <v>0</v>
      </c>
      <c r="AB1290" s="91" t="s">
        <v>0</v>
      </c>
      <c r="AC1290" s="356" t="s">
        <v>0</v>
      </c>
      <c r="AD1290" s="356" t="s">
        <v>0</v>
      </c>
      <c r="AE1290" s="356" t="s">
        <v>0</v>
      </c>
      <c r="AF1290" s="357">
        <f t="shared" si="104"/>
        <v>0</v>
      </c>
      <c r="AG1290" s="92"/>
      <c r="AH1290" s="368" t="s">
        <v>3</v>
      </c>
      <c r="AI1290" s="368" t="s">
        <v>3</v>
      </c>
      <c r="AJ1290" s="368" t="s">
        <v>3</v>
      </c>
      <c r="AK1290" s="368">
        <f t="shared" si="102"/>
        <v>0</v>
      </c>
      <c r="AL1290" s="95"/>
      <c r="AM1290" s="371"/>
      <c r="AN1290" s="371"/>
      <c r="AO1290" s="372"/>
      <c r="AP1290" s="382"/>
      <c r="AR1290" s="374"/>
      <c r="AS1290" s="101"/>
      <c r="AT1290" s="102"/>
      <c r="AU1290" s="103"/>
      <c r="AV1290" s="104">
        <f>Tableau8[[#This Row],[Fin]]-Tableau8[[#This Row],[Début]]</f>
        <v>0</v>
      </c>
      <c r="AW1290" s="105"/>
      <c r="AX1290" s="106"/>
      <c r="AY1290" s="106"/>
      <c r="AZ1290" s="106"/>
      <c r="BA1290" s="106"/>
      <c r="BB1290" s="103"/>
      <c r="BC1290" s="106"/>
      <c r="BD1290" s="106"/>
      <c r="BE1290" s="106"/>
      <c r="BF1290" s="106"/>
      <c r="BG1290" s="106"/>
      <c r="BH1290" s="106"/>
      <c r="BI1290" s="106"/>
    </row>
    <row r="1291" spans="1:61" ht="13.5" hidden="1" thickBot="1" x14ac:dyDescent="0.25">
      <c r="A1291" s="82"/>
      <c r="B1291" s="83"/>
      <c r="C1291" s="361"/>
      <c r="D1291" s="361"/>
      <c r="E1291" s="85"/>
      <c r="F1291" s="85"/>
      <c r="G1291" s="86"/>
      <c r="H1291" s="153"/>
      <c r="I1291" s="147"/>
      <c r="J1291" s="86"/>
      <c r="K1291" s="220"/>
      <c r="L1291" s="88"/>
      <c r="M1291" s="356"/>
      <c r="N1291" s="356"/>
      <c r="O1291" s="356"/>
      <c r="P1291" s="356"/>
      <c r="Q1291" s="356"/>
      <c r="R1291" s="108">
        <f>SUM(Tableau8[[#This Row],[Indicative
     /PPE]:[Autre]])</f>
        <v>0</v>
      </c>
      <c r="S1291" s="356"/>
      <c r="T1291" s="356"/>
      <c r="U1291" s="356"/>
      <c r="V1291" s="356"/>
      <c r="W1291" s="356"/>
      <c r="X1291" s="336">
        <f t="shared" si="101"/>
        <v>0</v>
      </c>
      <c r="Y1291" s="89" t="s">
        <v>0</v>
      </c>
      <c r="Z1291" s="89" t="s">
        <v>0</v>
      </c>
      <c r="AA1291" s="89" t="s">
        <v>0</v>
      </c>
      <c r="AB1291" s="91" t="s">
        <v>0</v>
      </c>
      <c r="AC1291" s="356" t="s">
        <v>0</v>
      </c>
      <c r="AD1291" s="356" t="s">
        <v>0</v>
      </c>
      <c r="AE1291" s="356" t="s">
        <v>0</v>
      </c>
      <c r="AF1291" s="357">
        <f t="shared" si="104"/>
        <v>0</v>
      </c>
      <c r="AG1291" s="92"/>
      <c r="AH1291" s="368" t="s">
        <v>3</v>
      </c>
      <c r="AI1291" s="368" t="s">
        <v>3</v>
      </c>
      <c r="AJ1291" s="368" t="s">
        <v>3</v>
      </c>
      <c r="AK1291" s="368">
        <f t="shared" si="102"/>
        <v>0</v>
      </c>
      <c r="AL1291" s="95"/>
      <c r="AM1291" s="371"/>
      <c r="AN1291" s="371"/>
      <c r="AO1291" s="372"/>
      <c r="AP1291" s="382"/>
      <c r="AR1291" s="374"/>
      <c r="AS1291" s="101"/>
      <c r="AT1291" s="102"/>
      <c r="AU1291" s="103"/>
      <c r="AV1291" s="104">
        <f>Tableau8[[#This Row],[Fin]]-Tableau8[[#This Row],[Début]]</f>
        <v>0</v>
      </c>
      <c r="AW1291" s="105"/>
      <c r="AX1291" s="106"/>
      <c r="AY1291" s="106"/>
      <c r="AZ1291" s="106"/>
      <c r="BA1291" s="106"/>
      <c r="BB1291" s="103"/>
      <c r="BC1291" s="106"/>
      <c r="BD1291" s="106"/>
      <c r="BE1291" s="106"/>
      <c r="BF1291" s="106"/>
      <c r="BG1291" s="106"/>
      <c r="BH1291" s="106"/>
      <c r="BI1291" s="106"/>
    </row>
    <row r="1292" spans="1:61" ht="13.5" hidden="1" thickBot="1" x14ac:dyDescent="0.25">
      <c r="A1292" s="82"/>
      <c r="B1292" s="83"/>
      <c r="C1292" s="361"/>
      <c r="D1292" s="361"/>
      <c r="E1292" s="85"/>
      <c r="F1292" s="85"/>
      <c r="G1292" s="86"/>
      <c r="H1292" s="153"/>
      <c r="I1292" s="147"/>
      <c r="J1292" s="86"/>
      <c r="K1292" s="220"/>
      <c r="L1292" s="88"/>
      <c r="M1292" s="356"/>
      <c r="N1292" s="356"/>
      <c r="O1292" s="356"/>
      <c r="P1292" s="356"/>
      <c r="Q1292" s="356"/>
      <c r="R1292" s="108">
        <f>SUM(Tableau8[[#This Row],[Indicative
     /PPE]:[Autre]])</f>
        <v>0</v>
      </c>
      <c r="S1292" s="356"/>
      <c r="T1292" s="356"/>
      <c r="U1292" s="356"/>
      <c r="V1292" s="356"/>
      <c r="W1292" s="356"/>
      <c r="X1292" s="336">
        <f t="shared" si="101"/>
        <v>0</v>
      </c>
      <c r="Y1292" s="89" t="s">
        <v>0</v>
      </c>
      <c r="Z1292" s="89" t="s">
        <v>0</v>
      </c>
      <c r="AA1292" s="89" t="s">
        <v>0</v>
      </c>
      <c r="AB1292" s="91" t="s">
        <v>0</v>
      </c>
      <c r="AC1292" s="356" t="s">
        <v>0</v>
      </c>
      <c r="AD1292" s="356" t="s">
        <v>0</v>
      </c>
      <c r="AE1292" s="356" t="s">
        <v>0</v>
      </c>
      <c r="AF1292" s="357">
        <f t="shared" si="104"/>
        <v>0</v>
      </c>
      <c r="AG1292" s="92"/>
      <c r="AH1292" s="368" t="s">
        <v>3</v>
      </c>
      <c r="AI1292" s="368" t="s">
        <v>3</v>
      </c>
      <c r="AJ1292" s="368" t="s">
        <v>3</v>
      </c>
      <c r="AK1292" s="368">
        <f t="shared" si="102"/>
        <v>0</v>
      </c>
      <c r="AL1292" s="95"/>
      <c r="AM1292" s="371"/>
      <c r="AN1292" s="371"/>
      <c r="AO1292" s="372"/>
      <c r="AP1292" s="382"/>
      <c r="AR1292" s="374"/>
      <c r="AS1292" s="101"/>
      <c r="AT1292" s="102"/>
      <c r="AU1292" s="103"/>
      <c r="AV1292" s="104">
        <f>Tableau8[[#This Row],[Fin]]-Tableau8[[#This Row],[Début]]</f>
        <v>0</v>
      </c>
      <c r="AW1292" s="105"/>
      <c r="AX1292" s="106"/>
      <c r="AY1292" s="106"/>
      <c r="AZ1292" s="106"/>
      <c r="BA1292" s="106"/>
      <c r="BB1292" s="103"/>
      <c r="BC1292" s="106"/>
      <c r="BD1292" s="106"/>
      <c r="BE1292" s="106"/>
      <c r="BF1292" s="106"/>
      <c r="BG1292" s="106"/>
      <c r="BH1292" s="106"/>
      <c r="BI1292" s="106"/>
    </row>
    <row r="1293" spans="1:61" ht="13.5" hidden="1" thickBot="1" x14ac:dyDescent="0.25">
      <c r="A1293" s="82"/>
      <c r="B1293" s="83"/>
      <c r="C1293" s="361"/>
      <c r="D1293" s="361"/>
      <c r="E1293" s="85"/>
      <c r="F1293" s="85"/>
      <c r="G1293" s="86"/>
      <c r="H1293" s="153"/>
      <c r="I1293" s="147"/>
      <c r="J1293" s="86"/>
      <c r="K1293" s="220"/>
      <c r="L1293" s="88"/>
      <c r="M1293" s="356"/>
      <c r="N1293" s="356"/>
      <c r="O1293" s="356"/>
      <c r="P1293" s="356"/>
      <c r="Q1293" s="356"/>
      <c r="R1293" s="108">
        <f>SUM(Tableau8[[#This Row],[Indicative
     /PPE]:[Autre]])</f>
        <v>0</v>
      </c>
      <c r="S1293" s="356"/>
      <c r="T1293" s="356"/>
      <c r="U1293" s="356"/>
      <c r="V1293" s="356"/>
      <c r="W1293" s="356"/>
      <c r="X1293" s="336">
        <f t="shared" si="101"/>
        <v>0</v>
      </c>
      <c r="Y1293" s="89" t="s">
        <v>0</v>
      </c>
      <c r="Z1293" s="89" t="s">
        <v>0</v>
      </c>
      <c r="AA1293" s="89" t="s">
        <v>0</v>
      </c>
      <c r="AB1293" s="91" t="s">
        <v>0</v>
      </c>
      <c r="AC1293" s="356" t="s">
        <v>0</v>
      </c>
      <c r="AD1293" s="356" t="s">
        <v>0</v>
      </c>
      <c r="AE1293" s="356" t="s">
        <v>0</v>
      </c>
      <c r="AF1293" s="357">
        <f t="shared" si="104"/>
        <v>0</v>
      </c>
      <c r="AG1293" s="92"/>
      <c r="AH1293" s="368" t="s">
        <v>3</v>
      </c>
      <c r="AI1293" s="368" t="s">
        <v>3</v>
      </c>
      <c r="AJ1293" s="368" t="s">
        <v>3</v>
      </c>
      <c r="AK1293" s="368">
        <f t="shared" si="102"/>
        <v>0</v>
      </c>
      <c r="AL1293" s="95"/>
      <c r="AM1293" s="371"/>
      <c r="AN1293" s="371"/>
      <c r="AO1293" s="372"/>
      <c r="AP1293" s="382"/>
      <c r="AR1293" s="374"/>
      <c r="AS1293" s="101"/>
      <c r="AT1293" s="102"/>
      <c r="AU1293" s="103"/>
      <c r="AV1293" s="104">
        <f>Tableau8[[#This Row],[Fin]]-Tableau8[[#This Row],[Début]]</f>
        <v>0</v>
      </c>
      <c r="AW1293" s="105"/>
      <c r="AX1293" s="106"/>
      <c r="AY1293" s="106"/>
      <c r="AZ1293" s="106"/>
      <c r="BA1293" s="106"/>
      <c r="BB1293" s="103"/>
      <c r="BC1293" s="106"/>
      <c r="BD1293" s="106"/>
      <c r="BE1293" s="106"/>
      <c r="BF1293" s="106"/>
      <c r="BG1293" s="106"/>
      <c r="BH1293" s="106"/>
      <c r="BI1293" s="106"/>
    </row>
    <row r="1294" spans="1:61" ht="13.5" hidden="1" thickBot="1" x14ac:dyDescent="0.25">
      <c r="A1294" s="82"/>
      <c r="B1294" s="83"/>
      <c r="C1294" s="361"/>
      <c r="D1294" s="361"/>
      <c r="E1294" s="85"/>
      <c r="F1294" s="85"/>
      <c r="G1294" s="86"/>
      <c r="H1294" s="153"/>
      <c r="I1294" s="147"/>
      <c r="J1294" s="86"/>
      <c r="K1294" s="220"/>
      <c r="L1294" s="88"/>
      <c r="M1294" s="356"/>
      <c r="N1294" s="356"/>
      <c r="O1294" s="356"/>
      <c r="P1294" s="356"/>
      <c r="Q1294" s="356"/>
      <c r="R1294" s="108">
        <f>SUM(Tableau8[[#This Row],[Indicative
     /PPE]:[Autre]])</f>
        <v>0</v>
      </c>
      <c r="S1294" s="356"/>
      <c r="T1294" s="356"/>
      <c r="U1294" s="356"/>
      <c r="V1294" s="356"/>
      <c r="W1294" s="356"/>
      <c r="X1294" s="336">
        <f t="shared" si="101"/>
        <v>0</v>
      </c>
      <c r="Y1294" s="89" t="s">
        <v>0</v>
      </c>
      <c r="Z1294" s="89" t="s">
        <v>0</v>
      </c>
      <c r="AA1294" s="89" t="s">
        <v>0</v>
      </c>
      <c r="AB1294" s="91" t="s">
        <v>0</v>
      </c>
      <c r="AC1294" s="356" t="s">
        <v>0</v>
      </c>
      <c r="AD1294" s="356" t="s">
        <v>0</v>
      </c>
      <c r="AE1294" s="356" t="s">
        <v>0</v>
      </c>
      <c r="AF1294" s="357">
        <f t="shared" si="104"/>
        <v>0</v>
      </c>
      <c r="AG1294" s="92"/>
      <c r="AH1294" s="368" t="s">
        <v>3</v>
      </c>
      <c r="AI1294" s="368" t="s">
        <v>3</v>
      </c>
      <c r="AJ1294" s="368" t="s">
        <v>3</v>
      </c>
      <c r="AK1294" s="368">
        <f t="shared" si="102"/>
        <v>0</v>
      </c>
      <c r="AL1294" s="95"/>
      <c r="AM1294" s="371"/>
      <c r="AN1294" s="371"/>
      <c r="AO1294" s="372"/>
      <c r="AP1294" s="382"/>
      <c r="AR1294" s="374"/>
      <c r="AS1294" s="101"/>
      <c r="AT1294" s="102"/>
      <c r="AU1294" s="103"/>
      <c r="AV1294" s="104">
        <f>Tableau8[[#This Row],[Fin]]-Tableau8[[#This Row],[Début]]</f>
        <v>0</v>
      </c>
      <c r="AW1294" s="105"/>
      <c r="AX1294" s="106"/>
      <c r="AY1294" s="106"/>
      <c r="AZ1294" s="106"/>
      <c r="BA1294" s="106"/>
      <c r="BB1294" s="103"/>
      <c r="BC1294" s="106"/>
      <c r="BD1294" s="106"/>
      <c r="BE1294" s="106"/>
      <c r="BF1294" s="106"/>
      <c r="BG1294" s="106"/>
      <c r="BH1294" s="106"/>
      <c r="BI1294" s="106"/>
    </row>
    <row r="1295" spans="1:61" ht="13.5" hidden="1" thickBot="1" x14ac:dyDescent="0.25">
      <c r="A1295" s="82"/>
      <c r="B1295" s="83"/>
      <c r="C1295" s="361"/>
      <c r="D1295" s="361"/>
      <c r="E1295" s="85"/>
      <c r="F1295" s="85"/>
      <c r="G1295" s="86"/>
      <c r="H1295" s="153"/>
      <c r="I1295" s="147"/>
      <c r="J1295" s="86"/>
      <c r="K1295" s="220"/>
      <c r="L1295" s="88"/>
      <c r="M1295" s="356"/>
      <c r="N1295" s="356"/>
      <c r="O1295" s="356"/>
      <c r="P1295" s="356"/>
      <c r="Q1295" s="356"/>
      <c r="R1295" s="108">
        <f>SUM(Tableau8[[#This Row],[Indicative
     /PPE]:[Autre]])</f>
        <v>0</v>
      </c>
      <c r="S1295" s="356"/>
      <c r="T1295" s="356"/>
      <c r="U1295" s="356"/>
      <c r="V1295" s="356"/>
      <c r="W1295" s="356"/>
      <c r="X1295" s="336">
        <f t="shared" si="101"/>
        <v>0</v>
      </c>
      <c r="Y1295" s="89" t="s">
        <v>0</v>
      </c>
      <c r="Z1295" s="89" t="s">
        <v>0</v>
      </c>
      <c r="AA1295" s="89" t="s">
        <v>0</v>
      </c>
      <c r="AB1295" s="91" t="s">
        <v>0</v>
      </c>
      <c r="AC1295" s="356" t="s">
        <v>0</v>
      </c>
      <c r="AD1295" s="356" t="s">
        <v>0</v>
      </c>
      <c r="AE1295" s="356" t="s">
        <v>0</v>
      </c>
      <c r="AF1295" s="357">
        <f t="shared" si="104"/>
        <v>0</v>
      </c>
      <c r="AG1295" s="92"/>
      <c r="AH1295" s="368" t="s">
        <v>3</v>
      </c>
      <c r="AI1295" s="368" t="s">
        <v>3</v>
      </c>
      <c r="AJ1295" s="368" t="s">
        <v>3</v>
      </c>
      <c r="AK1295" s="368">
        <f t="shared" si="102"/>
        <v>0</v>
      </c>
      <c r="AL1295" s="95"/>
      <c r="AM1295" s="371"/>
      <c r="AN1295" s="371"/>
      <c r="AO1295" s="372"/>
      <c r="AP1295" s="382"/>
      <c r="AR1295" s="374"/>
      <c r="AS1295" s="101"/>
      <c r="AT1295" s="102"/>
      <c r="AU1295" s="103"/>
      <c r="AV1295" s="104">
        <f>Tableau8[[#This Row],[Fin]]-Tableau8[[#This Row],[Début]]</f>
        <v>0</v>
      </c>
      <c r="AW1295" s="105"/>
      <c r="AX1295" s="106"/>
      <c r="AY1295" s="106"/>
      <c r="AZ1295" s="106"/>
      <c r="BA1295" s="106"/>
      <c r="BB1295" s="103"/>
      <c r="BC1295" s="106"/>
      <c r="BD1295" s="106"/>
      <c r="BE1295" s="106"/>
      <c r="BF1295" s="106"/>
      <c r="BG1295" s="106"/>
      <c r="BH1295" s="106"/>
      <c r="BI1295" s="106"/>
    </row>
    <row r="1296" spans="1:61" ht="13.5" hidden="1" thickBot="1" x14ac:dyDescent="0.25">
      <c r="A1296" s="82"/>
      <c r="B1296" s="83"/>
      <c r="C1296" s="361"/>
      <c r="D1296" s="361"/>
      <c r="E1296" s="85"/>
      <c r="F1296" s="85"/>
      <c r="G1296" s="86"/>
      <c r="H1296" s="153"/>
      <c r="I1296" s="147"/>
      <c r="J1296" s="86"/>
      <c r="K1296" s="220"/>
      <c r="L1296" s="88"/>
      <c r="M1296" s="356"/>
      <c r="N1296" s="356"/>
      <c r="O1296" s="356"/>
      <c r="P1296" s="356"/>
      <c r="Q1296" s="356"/>
      <c r="R1296" s="108">
        <f>SUM(Tableau8[[#This Row],[Indicative
     /PPE]:[Autre]])</f>
        <v>0</v>
      </c>
      <c r="S1296" s="356"/>
      <c r="T1296" s="356"/>
      <c r="U1296" s="356"/>
      <c r="V1296" s="356"/>
      <c r="W1296" s="356"/>
      <c r="X1296" s="336">
        <f t="shared" si="101"/>
        <v>0</v>
      </c>
      <c r="Y1296" s="89" t="s">
        <v>0</v>
      </c>
      <c r="Z1296" s="89" t="s">
        <v>0</v>
      </c>
      <c r="AA1296" s="89" t="s">
        <v>0</v>
      </c>
      <c r="AB1296" s="91" t="s">
        <v>0</v>
      </c>
      <c r="AC1296" s="356" t="s">
        <v>0</v>
      </c>
      <c r="AD1296" s="356" t="s">
        <v>0</v>
      </c>
      <c r="AE1296" s="356" t="s">
        <v>0</v>
      </c>
      <c r="AF1296" s="357">
        <f t="shared" si="104"/>
        <v>0</v>
      </c>
      <c r="AG1296" s="92"/>
      <c r="AH1296" s="368" t="s">
        <v>3</v>
      </c>
      <c r="AI1296" s="368" t="s">
        <v>3</v>
      </c>
      <c r="AJ1296" s="368" t="s">
        <v>3</v>
      </c>
      <c r="AK1296" s="368">
        <f t="shared" si="102"/>
        <v>0</v>
      </c>
      <c r="AL1296" s="95"/>
      <c r="AM1296" s="371"/>
      <c r="AN1296" s="371"/>
      <c r="AO1296" s="372"/>
      <c r="AP1296" s="382"/>
      <c r="AR1296" s="374"/>
      <c r="AS1296" s="101"/>
      <c r="AT1296" s="102"/>
      <c r="AU1296" s="103"/>
      <c r="AV1296" s="104">
        <f>Tableau8[[#This Row],[Fin]]-Tableau8[[#This Row],[Début]]</f>
        <v>0</v>
      </c>
      <c r="AW1296" s="105"/>
      <c r="AX1296" s="106"/>
      <c r="AY1296" s="106"/>
      <c r="AZ1296" s="106"/>
      <c r="BA1296" s="106"/>
      <c r="BB1296" s="103"/>
      <c r="BC1296" s="106"/>
      <c r="BD1296" s="106"/>
      <c r="BE1296" s="106"/>
      <c r="BF1296" s="106"/>
      <c r="BG1296" s="106"/>
      <c r="BH1296" s="106"/>
      <c r="BI1296" s="106"/>
    </row>
    <row r="1297" spans="1:61" ht="13.5" hidden="1" thickBot="1" x14ac:dyDescent="0.25">
      <c r="A1297" s="82"/>
      <c r="B1297" s="83"/>
      <c r="C1297" s="361"/>
      <c r="D1297" s="361"/>
      <c r="E1297" s="85"/>
      <c r="F1297" s="85"/>
      <c r="G1297" s="86"/>
      <c r="H1297" s="153"/>
      <c r="I1297" s="147"/>
      <c r="J1297" s="86"/>
      <c r="K1297" s="220"/>
      <c r="L1297" s="88"/>
      <c r="M1297" s="356"/>
      <c r="N1297" s="356"/>
      <c r="O1297" s="356"/>
      <c r="P1297" s="356"/>
      <c r="Q1297" s="356"/>
      <c r="R1297" s="108">
        <f>SUM(Tableau8[[#This Row],[Indicative
     /PPE]:[Autre]])</f>
        <v>0</v>
      </c>
      <c r="S1297" s="356"/>
      <c r="T1297" s="356"/>
      <c r="U1297" s="356"/>
      <c r="V1297" s="356"/>
      <c r="W1297" s="356"/>
      <c r="X1297" s="336">
        <f t="shared" si="101"/>
        <v>0</v>
      </c>
      <c r="Y1297" s="89" t="s">
        <v>0</v>
      </c>
      <c r="Z1297" s="89" t="s">
        <v>0</v>
      </c>
      <c r="AA1297" s="89" t="s">
        <v>0</v>
      </c>
      <c r="AB1297" s="91" t="s">
        <v>0</v>
      </c>
      <c r="AC1297" s="356" t="s">
        <v>0</v>
      </c>
      <c r="AD1297" s="356" t="s">
        <v>0</v>
      </c>
      <c r="AE1297" s="356" t="s">
        <v>0</v>
      </c>
      <c r="AF1297" s="357">
        <f t="shared" si="104"/>
        <v>0</v>
      </c>
      <c r="AG1297" s="92"/>
      <c r="AH1297" s="368" t="s">
        <v>3</v>
      </c>
      <c r="AI1297" s="368" t="s">
        <v>3</v>
      </c>
      <c r="AJ1297" s="368" t="s">
        <v>3</v>
      </c>
      <c r="AK1297" s="368">
        <f t="shared" si="102"/>
        <v>0</v>
      </c>
      <c r="AL1297" s="95"/>
      <c r="AM1297" s="371"/>
      <c r="AN1297" s="371"/>
      <c r="AO1297" s="372"/>
      <c r="AP1297" s="382"/>
      <c r="AR1297" s="374"/>
      <c r="AS1297" s="101"/>
      <c r="AT1297" s="102"/>
      <c r="AU1297" s="103"/>
      <c r="AV1297" s="104">
        <f>Tableau8[[#This Row],[Fin]]-Tableau8[[#This Row],[Début]]</f>
        <v>0</v>
      </c>
      <c r="AW1297" s="105"/>
      <c r="AX1297" s="106"/>
      <c r="AY1297" s="106"/>
      <c r="AZ1297" s="106"/>
      <c r="BA1297" s="106"/>
      <c r="BB1297" s="103"/>
      <c r="BC1297" s="106"/>
      <c r="BD1297" s="106"/>
      <c r="BE1297" s="106"/>
      <c r="BF1297" s="106"/>
      <c r="BG1297" s="106"/>
      <c r="BH1297" s="106"/>
      <c r="BI1297" s="106"/>
    </row>
    <row r="1298" spans="1:61" ht="13.5" hidden="1" thickBot="1" x14ac:dyDescent="0.25">
      <c r="A1298" s="82"/>
      <c r="B1298" s="83"/>
      <c r="C1298" s="361"/>
      <c r="D1298" s="361"/>
      <c r="E1298" s="85"/>
      <c r="F1298" s="85"/>
      <c r="G1298" s="86"/>
      <c r="H1298" s="153"/>
      <c r="I1298" s="147"/>
      <c r="J1298" s="86"/>
      <c r="K1298" s="220"/>
      <c r="L1298" s="88"/>
      <c r="M1298" s="356"/>
      <c r="N1298" s="356"/>
      <c r="O1298" s="356"/>
      <c r="P1298" s="356"/>
      <c r="Q1298" s="356"/>
      <c r="R1298" s="108">
        <f>SUM(Tableau8[[#This Row],[Indicative
     /PPE]:[Autre]])</f>
        <v>0</v>
      </c>
      <c r="S1298" s="356"/>
      <c r="T1298" s="356"/>
      <c r="U1298" s="356"/>
      <c r="V1298" s="356"/>
      <c r="W1298" s="356"/>
      <c r="X1298" s="336">
        <f t="shared" si="101"/>
        <v>0</v>
      </c>
      <c r="Y1298" s="89" t="s">
        <v>0</v>
      </c>
      <c r="Z1298" s="89" t="s">
        <v>0</v>
      </c>
      <c r="AA1298" s="89" t="s">
        <v>0</v>
      </c>
      <c r="AB1298" s="91" t="s">
        <v>0</v>
      </c>
      <c r="AC1298" s="356" t="s">
        <v>0</v>
      </c>
      <c r="AD1298" s="356" t="s">
        <v>0</v>
      </c>
      <c r="AE1298" s="356" t="s">
        <v>0</v>
      </c>
      <c r="AF1298" s="357">
        <f t="shared" si="104"/>
        <v>0</v>
      </c>
      <c r="AG1298" s="92"/>
      <c r="AH1298" s="368" t="s">
        <v>3</v>
      </c>
      <c r="AI1298" s="368" t="s">
        <v>3</v>
      </c>
      <c r="AJ1298" s="368" t="s">
        <v>3</v>
      </c>
      <c r="AK1298" s="368">
        <f t="shared" si="102"/>
        <v>0</v>
      </c>
      <c r="AL1298" s="95"/>
      <c r="AM1298" s="371"/>
      <c r="AN1298" s="371"/>
      <c r="AO1298" s="372"/>
      <c r="AP1298" s="382"/>
      <c r="AR1298" s="374"/>
      <c r="AS1298" s="101"/>
      <c r="AT1298" s="102"/>
      <c r="AU1298" s="103"/>
      <c r="AV1298" s="104">
        <f>Tableau8[[#This Row],[Fin]]-Tableau8[[#This Row],[Début]]</f>
        <v>0</v>
      </c>
      <c r="AW1298" s="105"/>
      <c r="AX1298" s="106"/>
      <c r="AY1298" s="106"/>
      <c r="AZ1298" s="106"/>
      <c r="BA1298" s="106"/>
      <c r="BB1298" s="103"/>
      <c r="BC1298" s="106"/>
      <c r="BD1298" s="106"/>
      <c r="BE1298" s="106"/>
      <c r="BF1298" s="106"/>
      <c r="BG1298" s="106"/>
      <c r="BH1298" s="106"/>
      <c r="BI1298" s="106"/>
    </row>
    <row r="1299" spans="1:61" ht="13.5" hidden="1" thickBot="1" x14ac:dyDescent="0.25">
      <c r="A1299" s="82"/>
      <c r="B1299" s="83"/>
      <c r="C1299" s="361"/>
      <c r="D1299" s="361"/>
      <c r="E1299" s="85"/>
      <c r="F1299" s="85"/>
      <c r="G1299" s="86"/>
      <c r="H1299" s="153"/>
      <c r="I1299" s="147"/>
      <c r="J1299" s="86"/>
      <c r="K1299" s="220"/>
      <c r="L1299" s="88"/>
      <c r="M1299" s="356"/>
      <c r="N1299" s="356"/>
      <c r="O1299" s="356"/>
      <c r="P1299" s="356"/>
      <c r="Q1299" s="356"/>
      <c r="R1299" s="108">
        <f>SUM(Tableau8[[#This Row],[Indicative
     /PPE]:[Autre]])</f>
        <v>0</v>
      </c>
      <c r="S1299" s="356"/>
      <c r="T1299" s="356"/>
      <c r="U1299" s="356"/>
      <c r="V1299" s="356"/>
      <c r="W1299" s="356"/>
      <c r="X1299" s="336">
        <f t="shared" si="101"/>
        <v>0</v>
      </c>
      <c r="Y1299" s="89" t="s">
        <v>0</v>
      </c>
      <c r="Z1299" s="89" t="s">
        <v>0</v>
      </c>
      <c r="AA1299" s="89" t="s">
        <v>0</v>
      </c>
      <c r="AB1299" s="91" t="s">
        <v>0</v>
      </c>
      <c r="AC1299" s="356" t="s">
        <v>0</v>
      </c>
      <c r="AD1299" s="356" t="s">
        <v>0</v>
      </c>
      <c r="AE1299" s="356" t="s">
        <v>0</v>
      </c>
      <c r="AF1299" s="357">
        <f t="shared" si="104"/>
        <v>0</v>
      </c>
      <c r="AG1299" s="92"/>
      <c r="AH1299" s="368" t="s">
        <v>3</v>
      </c>
      <c r="AI1299" s="368" t="s">
        <v>3</v>
      </c>
      <c r="AJ1299" s="368" t="s">
        <v>3</v>
      </c>
      <c r="AK1299" s="368">
        <f t="shared" si="102"/>
        <v>0</v>
      </c>
      <c r="AL1299" s="95"/>
      <c r="AM1299" s="371"/>
      <c r="AN1299" s="371"/>
      <c r="AO1299" s="372"/>
      <c r="AP1299" s="382"/>
      <c r="AR1299" s="374"/>
      <c r="AS1299" s="101"/>
      <c r="AT1299" s="102"/>
      <c r="AU1299" s="103"/>
      <c r="AV1299" s="104">
        <f>Tableau8[[#This Row],[Fin]]-Tableau8[[#This Row],[Début]]</f>
        <v>0</v>
      </c>
      <c r="AW1299" s="105"/>
      <c r="AX1299" s="106"/>
      <c r="AY1299" s="106"/>
      <c r="AZ1299" s="106"/>
      <c r="BA1299" s="106"/>
      <c r="BB1299" s="103"/>
      <c r="BC1299" s="106"/>
      <c r="BD1299" s="106"/>
      <c r="BE1299" s="106"/>
      <c r="BF1299" s="106"/>
      <c r="BG1299" s="106"/>
      <c r="BH1299" s="106"/>
      <c r="BI1299" s="106"/>
    </row>
    <row r="1300" spans="1:61" ht="13.5" hidden="1" thickBot="1" x14ac:dyDescent="0.25">
      <c r="A1300" s="82"/>
      <c r="B1300" s="83"/>
      <c r="C1300" s="361"/>
      <c r="D1300" s="361"/>
      <c r="E1300" s="85"/>
      <c r="F1300" s="85"/>
      <c r="G1300" s="86"/>
      <c r="H1300" s="153"/>
      <c r="I1300" s="147"/>
      <c r="J1300" s="86"/>
      <c r="K1300" s="220"/>
      <c r="L1300" s="88"/>
      <c r="M1300" s="356"/>
      <c r="N1300" s="356"/>
      <c r="O1300" s="356"/>
      <c r="P1300" s="356"/>
      <c r="Q1300" s="356"/>
      <c r="R1300" s="108">
        <f>SUM(Tableau8[[#This Row],[Indicative
     /PPE]:[Autre]])</f>
        <v>0</v>
      </c>
      <c r="S1300" s="356"/>
      <c r="T1300" s="356"/>
      <c r="U1300" s="356"/>
      <c r="V1300" s="356"/>
      <c r="W1300" s="356"/>
      <c r="X1300" s="336">
        <f t="shared" si="101"/>
        <v>0</v>
      </c>
      <c r="Y1300" s="89" t="s">
        <v>0</v>
      </c>
      <c r="Z1300" s="89" t="s">
        <v>0</v>
      </c>
      <c r="AA1300" s="89" t="s">
        <v>0</v>
      </c>
      <c r="AB1300" s="91" t="s">
        <v>0</v>
      </c>
      <c r="AC1300" s="356" t="s">
        <v>0</v>
      </c>
      <c r="AD1300" s="356" t="s">
        <v>0</v>
      </c>
      <c r="AE1300" s="356" t="s">
        <v>0</v>
      </c>
      <c r="AF1300" s="357">
        <f t="shared" si="104"/>
        <v>0</v>
      </c>
      <c r="AG1300" s="92"/>
      <c r="AH1300" s="368" t="s">
        <v>3</v>
      </c>
      <c r="AI1300" s="368" t="s">
        <v>3</v>
      </c>
      <c r="AJ1300" s="368" t="s">
        <v>3</v>
      </c>
      <c r="AK1300" s="368">
        <f t="shared" si="102"/>
        <v>0</v>
      </c>
      <c r="AL1300" s="95"/>
      <c r="AM1300" s="371"/>
      <c r="AN1300" s="371"/>
      <c r="AO1300" s="372"/>
      <c r="AP1300" s="382"/>
      <c r="AR1300" s="374"/>
      <c r="AS1300" s="101"/>
      <c r="AT1300" s="102"/>
      <c r="AU1300" s="103"/>
      <c r="AV1300" s="104">
        <f>Tableau8[[#This Row],[Fin]]-Tableau8[[#This Row],[Début]]</f>
        <v>0</v>
      </c>
      <c r="AW1300" s="105"/>
      <c r="AX1300" s="106"/>
      <c r="AY1300" s="106"/>
      <c r="AZ1300" s="106"/>
      <c r="BA1300" s="106"/>
      <c r="BB1300" s="103"/>
      <c r="BC1300" s="106"/>
      <c r="BD1300" s="106"/>
      <c r="BE1300" s="106"/>
      <c r="BF1300" s="106"/>
      <c r="BG1300" s="106"/>
      <c r="BH1300" s="106"/>
      <c r="BI1300" s="106"/>
    </row>
    <row r="1301" spans="1:61" ht="13.5" hidden="1" thickBot="1" x14ac:dyDescent="0.25">
      <c r="A1301" s="82"/>
      <c r="B1301" s="83"/>
      <c r="C1301" s="361"/>
      <c r="D1301" s="361"/>
      <c r="E1301" s="85"/>
      <c r="F1301" s="85"/>
      <c r="G1301" s="86"/>
      <c r="H1301" s="153"/>
      <c r="I1301" s="147"/>
      <c r="J1301" s="86"/>
      <c r="K1301" s="220"/>
      <c r="L1301" s="88"/>
      <c r="M1301" s="356"/>
      <c r="N1301" s="356"/>
      <c r="O1301" s="356"/>
      <c r="P1301" s="356"/>
      <c r="Q1301" s="356"/>
      <c r="R1301" s="108">
        <f>SUM(Tableau8[[#This Row],[Indicative
     /PPE]:[Autre]])</f>
        <v>0</v>
      </c>
      <c r="S1301" s="356"/>
      <c r="T1301" s="356"/>
      <c r="U1301" s="356"/>
      <c r="V1301" s="356"/>
      <c r="W1301" s="356"/>
      <c r="X1301" s="336">
        <f t="shared" si="101"/>
        <v>0</v>
      </c>
      <c r="Y1301" s="89" t="s">
        <v>0</v>
      </c>
      <c r="Z1301" s="89" t="s">
        <v>0</v>
      </c>
      <c r="AA1301" s="89" t="s">
        <v>0</v>
      </c>
      <c r="AB1301" s="91" t="s">
        <v>0</v>
      </c>
      <c r="AC1301" s="356" t="s">
        <v>0</v>
      </c>
      <c r="AD1301" s="356" t="s">
        <v>0</v>
      </c>
      <c r="AE1301" s="356" t="s">
        <v>0</v>
      </c>
      <c r="AF1301" s="357">
        <f t="shared" si="104"/>
        <v>0</v>
      </c>
      <c r="AG1301" s="92"/>
      <c r="AH1301" s="368" t="s">
        <v>3</v>
      </c>
      <c r="AI1301" s="368" t="s">
        <v>3</v>
      </c>
      <c r="AJ1301" s="368" t="s">
        <v>3</v>
      </c>
      <c r="AK1301" s="368">
        <f t="shared" si="102"/>
        <v>0</v>
      </c>
      <c r="AL1301" s="95"/>
      <c r="AM1301" s="371"/>
      <c r="AN1301" s="371"/>
      <c r="AO1301" s="372"/>
      <c r="AP1301" s="382"/>
      <c r="AR1301" s="374"/>
      <c r="AS1301" s="101"/>
      <c r="AT1301" s="102"/>
      <c r="AU1301" s="103"/>
      <c r="AV1301" s="104">
        <f>Tableau8[[#This Row],[Fin]]-Tableau8[[#This Row],[Début]]</f>
        <v>0</v>
      </c>
      <c r="AW1301" s="105"/>
      <c r="AX1301" s="106"/>
      <c r="AY1301" s="106"/>
      <c r="AZ1301" s="106"/>
      <c r="BA1301" s="106"/>
      <c r="BB1301" s="103"/>
      <c r="BC1301" s="106"/>
      <c r="BD1301" s="106"/>
      <c r="BE1301" s="106"/>
      <c r="BF1301" s="106"/>
      <c r="BG1301" s="106"/>
      <c r="BH1301" s="106"/>
      <c r="BI1301" s="106"/>
    </row>
    <row r="1302" spans="1:61" ht="13.5" hidden="1" thickBot="1" x14ac:dyDescent="0.25">
      <c r="A1302" s="82"/>
      <c r="B1302" s="83"/>
      <c r="C1302" s="361"/>
      <c r="D1302" s="361"/>
      <c r="E1302" s="85"/>
      <c r="F1302" s="85"/>
      <c r="G1302" s="86"/>
      <c r="H1302" s="153"/>
      <c r="I1302" s="147"/>
      <c r="J1302" s="86"/>
      <c r="K1302" s="220"/>
      <c r="L1302" s="88"/>
      <c r="M1302" s="356"/>
      <c r="N1302" s="356"/>
      <c r="O1302" s="356"/>
      <c r="P1302" s="356"/>
      <c r="Q1302" s="356"/>
      <c r="R1302" s="108">
        <f>SUM(Tableau8[[#This Row],[Indicative
     /PPE]:[Autre]])</f>
        <v>0</v>
      </c>
      <c r="S1302" s="356"/>
      <c r="T1302" s="356"/>
      <c r="U1302" s="356"/>
      <c r="V1302" s="356"/>
      <c r="W1302" s="356"/>
      <c r="X1302" s="336">
        <f t="shared" si="101"/>
        <v>0</v>
      </c>
      <c r="Y1302" s="89" t="s">
        <v>0</v>
      </c>
      <c r="Z1302" s="89" t="s">
        <v>0</v>
      </c>
      <c r="AA1302" s="89" t="s">
        <v>0</v>
      </c>
      <c r="AB1302" s="91" t="s">
        <v>0</v>
      </c>
      <c r="AC1302" s="356" t="s">
        <v>0</v>
      </c>
      <c r="AD1302" s="356" t="s">
        <v>0</v>
      </c>
      <c r="AE1302" s="356" t="s">
        <v>0</v>
      </c>
      <c r="AF1302" s="357">
        <f t="shared" si="104"/>
        <v>0</v>
      </c>
      <c r="AG1302" s="92"/>
      <c r="AH1302" s="368" t="s">
        <v>3</v>
      </c>
      <c r="AI1302" s="368" t="s">
        <v>3</v>
      </c>
      <c r="AJ1302" s="368" t="s">
        <v>3</v>
      </c>
      <c r="AK1302" s="368">
        <f t="shared" si="102"/>
        <v>0</v>
      </c>
      <c r="AL1302" s="95"/>
      <c r="AM1302" s="371"/>
      <c r="AN1302" s="371"/>
      <c r="AO1302" s="372"/>
      <c r="AP1302" s="382"/>
      <c r="AR1302" s="374"/>
      <c r="AS1302" s="101"/>
      <c r="AT1302" s="102"/>
      <c r="AU1302" s="103"/>
      <c r="AV1302" s="104">
        <f>Tableau8[[#This Row],[Fin]]-Tableau8[[#This Row],[Début]]</f>
        <v>0</v>
      </c>
      <c r="AW1302" s="105"/>
      <c r="AX1302" s="106"/>
      <c r="AY1302" s="106"/>
      <c r="AZ1302" s="106"/>
      <c r="BA1302" s="106"/>
      <c r="BB1302" s="103"/>
      <c r="BC1302" s="106"/>
      <c r="BD1302" s="106"/>
      <c r="BE1302" s="106"/>
      <c r="BF1302" s="106"/>
      <c r="BG1302" s="106"/>
      <c r="BH1302" s="106"/>
      <c r="BI1302" s="106"/>
    </row>
    <row r="1303" spans="1:61" ht="13.5" hidden="1" thickBot="1" x14ac:dyDescent="0.25">
      <c r="A1303" s="82"/>
      <c r="B1303" s="83"/>
      <c r="C1303" s="361"/>
      <c r="D1303" s="361"/>
      <c r="E1303" s="85"/>
      <c r="F1303" s="85"/>
      <c r="G1303" s="86"/>
      <c r="H1303" s="153"/>
      <c r="I1303" s="147"/>
      <c r="J1303" s="86"/>
      <c r="K1303" s="220"/>
      <c r="L1303" s="88"/>
      <c r="M1303" s="356"/>
      <c r="N1303" s="356"/>
      <c r="O1303" s="356"/>
      <c r="P1303" s="356"/>
      <c r="Q1303" s="356"/>
      <c r="R1303" s="108">
        <f>SUM(Tableau8[[#This Row],[Indicative
     /PPE]:[Autre]])</f>
        <v>0</v>
      </c>
      <c r="S1303" s="356"/>
      <c r="T1303" s="356"/>
      <c r="U1303" s="356"/>
      <c r="V1303" s="356"/>
      <c r="W1303" s="356"/>
      <c r="X1303" s="336">
        <f t="shared" si="101"/>
        <v>0</v>
      </c>
      <c r="Y1303" s="89" t="s">
        <v>0</v>
      </c>
      <c r="Z1303" s="89" t="s">
        <v>0</v>
      </c>
      <c r="AA1303" s="89" t="s">
        <v>0</v>
      </c>
      <c r="AB1303" s="91" t="s">
        <v>0</v>
      </c>
      <c r="AC1303" s="356" t="s">
        <v>0</v>
      </c>
      <c r="AD1303" s="356" t="s">
        <v>0</v>
      </c>
      <c r="AE1303" s="356" t="s">
        <v>0</v>
      </c>
      <c r="AF1303" s="357">
        <f t="shared" si="104"/>
        <v>0</v>
      </c>
      <c r="AG1303" s="92"/>
      <c r="AH1303" s="368" t="s">
        <v>3</v>
      </c>
      <c r="AI1303" s="368" t="s">
        <v>3</v>
      </c>
      <c r="AJ1303" s="368" t="s">
        <v>3</v>
      </c>
      <c r="AK1303" s="368">
        <f t="shared" si="102"/>
        <v>0</v>
      </c>
      <c r="AL1303" s="95"/>
      <c r="AM1303" s="371"/>
      <c r="AN1303" s="371"/>
      <c r="AO1303" s="372"/>
      <c r="AP1303" s="382"/>
      <c r="AR1303" s="374"/>
      <c r="AS1303" s="101"/>
      <c r="AT1303" s="102"/>
      <c r="AU1303" s="103"/>
      <c r="AV1303" s="104">
        <f>Tableau8[[#This Row],[Fin]]-Tableau8[[#This Row],[Début]]</f>
        <v>0</v>
      </c>
      <c r="AW1303" s="105"/>
      <c r="AX1303" s="106"/>
      <c r="AY1303" s="106"/>
      <c r="AZ1303" s="106"/>
      <c r="BA1303" s="106"/>
      <c r="BB1303" s="103"/>
      <c r="BC1303" s="106"/>
      <c r="BD1303" s="106"/>
      <c r="BE1303" s="106"/>
      <c r="BF1303" s="106"/>
      <c r="BG1303" s="106"/>
      <c r="BH1303" s="106"/>
      <c r="BI1303" s="106"/>
    </row>
    <row r="1304" spans="1:61" ht="13.5" hidden="1" thickBot="1" x14ac:dyDescent="0.25">
      <c r="A1304" s="82"/>
      <c r="B1304" s="83"/>
      <c r="C1304" s="361"/>
      <c r="D1304" s="361"/>
      <c r="E1304" s="85"/>
      <c r="F1304" s="85"/>
      <c r="G1304" s="86"/>
      <c r="H1304" s="153"/>
      <c r="I1304" s="147"/>
      <c r="J1304" s="86"/>
      <c r="K1304" s="220"/>
      <c r="L1304" s="88"/>
      <c r="M1304" s="356"/>
      <c r="N1304" s="356"/>
      <c r="O1304" s="356"/>
      <c r="P1304" s="356"/>
      <c r="Q1304" s="356"/>
      <c r="R1304" s="108">
        <f>SUM(Tableau8[[#This Row],[Indicative
     /PPE]:[Autre]])</f>
        <v>0</v>
      </c>
      <c r="S1304" s="356"/>
      <c r="T1304" s="356"/>
      <c r="U1304" s="356"/>
      <c r="V1304" s="356"/>
      <c r="W1304" s="356"/>
      <c r="X1304" s="336">
        <f t="shared" si="101"/>
        <v>0</v>
      </c>
      <c r="Y1304" s="89" t="s">
        <v>0</v>
      </c>
      <c r="Z1304" s="89" t="s">
        <v>0</v>
      </c>
      <c r="AA1304" s="89" t="s">
        <v>0</v>
      </c>
      <c r="AB1304" s="91" t="s">
        <v>0</v>
      </c>
      <c r="AC1304" s="356" t="s">
        <v>0</v>
      </c>
      <c r="AD1304" s="356" t="s">
        <v>0</v>
      </c>
      <c r="AE1304" s="356" t="s">
        <v>0</v>
      </c>
      <c r="AF1304" s="357">
        <f t="shared" si="104"/>
        <v>0</v>
      </c>
      <c r="AG1304" s="92"/>
      <c r="AH1304" s="368" t="s">
        <v>3</v>
      </c>
      <c r="AI1304" s="368" t="s">
        <v>3</v>
      </c>
      <c r="AJ1304" s="368" t="s">
        <v>3</v>
      </c>
      <c r="AK1304" s="368">
        <f t="shared" si="102"/>
        <v>0</v>
      </c>
      <c r="AL1304" s="95"/>
      <c r="AM1304" s="371"/>
      <c r="AN1304" s="371"/>
      <c r="AO1304" s="372"/>
      <c r="AP1304" s="382"/>
      <c r="AR1304" s="374"/>
      <c r="AS1304" s="101"/>
      <c r="AT1304" s="102"/>
      <c r="AU1304" s="103"/>
      <c r="AV1304" s="104">
        <f>Tableau8[[#This Row],[Fin]]-Tableau8[[#This Row],[Début]]</f>
        <v>0</v>
      </c>
      <c r="AW1304" s="105"/>
      <c r="AX1304" s="106"/>
      <c r="AY1304" s="106"/>
      <c r="AZ1304" s="106"/>
      <c r="BA1304" s="106"/>
      <c r="BB1304" s="103"/>
      <c r="BC1304" s="106"/>
      <c r="BD1304" s="106"/>
      <c r="BE1304" s="106"/>
      <c r="BF1304" s="106"/>
      <c r="BG1304" s="106"/>
      <c r="BH1304" s="106"/>
      <c r="BI1304" s="106"/>
    </row>
    <row r="1305" spans="1:61" ht="13.5" hidden="1" thickBot="1" x14ac:dyDescent="0.25">
      <c r="A1305" s="82"/>
      <c r="B1305" s="83"/>
      <c r="C1305" s="361"/>
      <c r="D1305" s="361"/>
      <c r="E1305" s="85"/>
      <c r="F1305" s="85"/>
      <c r="G1305" s="86"/>
      <c r="H1305" s="153"/>
      <c r="I1305" s="147"/>
      <c r="J1305" s="86"/>
      <c r="K1305" s="220"/>
      <c r="L1305" s="88"/>
      <c r="M1305" s="356"/>
      <c r="N1305" s="356"/>
      <c r="O1305" s="356"/>
      <c r="P1305" s="356"/>
      <c r="Q1305" s="356"/>
      <c r="R1305" s="108">
        <f>SUM(Tableau8[[#This Row],[Indicative
     /PPE]:[Autre]])</f>
        <v>0</v>
      </c>
      <c r="S1305" s="356"/>
      <c r="T1305" s="356"/>
      <c r="U1305" s="356"/>
      <c r="V1305" s="356"/>
      <c r="W1305" s="356"/>
      <c r="X1305" s="336">
        <f t="shared" si="101"/>
        <v>0</v>
      </c>
      <c r="Y1305" s="89" t="s">
        <v>0</v>
      </c>
      <c r="Z1305" s="89" t="s">
        <v>0</v>
      </c>
      <c r="AA1305" s="89" t="s">
        <v>0</v>
      </c>
      <c r="AB1305" s="91" t="s">
        <v>0</v>
      </c>
      <c r="AC1305" s="356" t="s">
        <v>0</v>
      </c>
      <c r="AD1305" s="356" t="s">
        <v>0</v>
      </c>
      <c r="AE1305" s="356" t="s">
        <v>0</v>
      </c>
      <c r="AF1305" s="357">
        <f t="shared" si="104"/>
        <v>0</v>
      </c>
      <c r="AG1305" s="92"/>
      <c r="AH1305" s="368" t="s">
        <v>3</v>
      </c>
      <c r="AI1305" s="368" t="s">
        <v>3</v>
      </c>
      <c r="AJ1305" s="368" t="s">
        <v>3</v>
      </c>
      <c r="AK1305" s="368">
        <f t="shared" si="102"/>
        <v>0</v>
      </c>
      <c r="AL1305" s="95"/>
      <c r="AM1305" s="371"/>
      <c r="AN1305" s="371"/>
      <c r="AO1305" s="372"/>
      <c r="AP1305" s="382"/>
      <c r="AR1305" s="374"/>
      <c r="AS1305" s="101"/>
      <c r="AT1305" s="102"/>
      <c r="AU1305" s="103"/>
      <c r="AV1305" s="104">
        <f>Tableau8[[#This Row],[Fin]]-Tableau8[[#This Row],[Début]]</f>
        <v>0</v>
      </c>
      <c r="AW1305" s="105"/>
      <c r="AX1305" s="106"/>
      <c r="AY1305" s="106"/>
      <c r="AZ1305" s="106"/>
      <c r="BA1305" s="106"/>
      <c r="BB1305" s="103"/>
      <c r="BC1305" s="106"/>
      <c r="BD1305" s="106"/>
      <c r="BE1305" s="106"/>
      <c r="BF1305" s="106"/>
      <c r="BG1305" s="106"/>
      <c r="BH1305" s="106"/>
      <c r="BI1305" s="106"/>
    </row>
    <row r="1306" spans="1:61" ht="13.5" hidden="1" thickBot="1" x14ac:dyDescent="0.25">
      <c r="A1306" s="82"/>
      <c r="B1306" s="83"/>
      <c r="C1306" s="361"/>
      <c r="D1306" s="361"/>
      <c r="E1306" s="85"/>
      <c r="F1306" s="85"/>
      <c r="G1306" s="86"/>
      <c r="H1306" s="153"/>
      <c r="I1306" s="147"/>
      <c r="J1306" s="86"/>
      <c r="K1306" s="220"/>
      <c r="L1306" s="88"/>
      <c r="M1306" s="356"/>
      <c r="N1306" s="356"/>
      <c r="O1306" s="356"/>
      <c r="P1306" s="356"/>
      <c r="Q1306" s="356"/>
      <c r="R1306" s="108">
        <f>SUM(Tableau8[[#This Row],[Indicative
     /PPE]:[Autre]])</f>
        <v>0</v>
      </c>
      <c r="S1306" s="356"/>
      <c r="T1306" s="356"/>
      <c r="U1306" s="356"/>
      <c r="V1306" s="356"/>
      <c r="W1306" s="356"/>
      <c r="X1306" s="336">
        <f t="shared" si="101"/>
        <v>0</v>
      </c>
      <c r="Y1306" s="89" t="s">
        <v>0</v>
      </c>
      <c r="Z1306" s="89" t="s">
        <v>0</v>
      </c>
      <c r="AA1306" s="89" t="s">
        <v>0</v>
      </c>
      <c r="AB1306" s="91" t="s">
        <v>0</v>
      </c>
      <c r="AC1306" s="356" t="s">
        <v>0</v>
      </c>
      <c r="AD1306" s="356" t="s">
        <v>0</v>
      </c>
      <c r="AE1306" s="356" t="s">
        <v>0</v>
      </c>
      <c r="AF1306" s="357">
        <f t="shared" si="104"/>
        <v>0</v>
      </c>
      <c r="AG1306" s="92"/>
      <c r="AH1306" s="368" t="s">
        <v>3</v>
      </c>
      <c r="AI1306" s="368" t="s">
        <v>3</v>
      </c>
      <c r="AJ1306" s="368" t="s">
        <v>3</v>
      </c>
      <c r="AK1306" s="368">
        <f t="shared" si="102"/>
        <v>0</v>
      </c>
      <c r="AL1306" s="95"/>
      <c r="AM1306" s="371"/>
      <c r="AN1306" s="371"/>
      <c r="AO1306" s="372"/>
      <c r="AP1306" s="382"/>
      <c r="AR1306" s="374"/>
      <c r="AS1306" s="101"/>
      <c r="AT1306" s="102"/>
      <c r="AU1306" s="103"/>
      <c r="AV1306" s="104">
        <f>Tableau8[[#This Row],[Fin]]-Tableau8[[#This Row],[Début]]</f>
        <v>0</v>
      </c>
      <c r="AW1306" s="105"/>
      <c r="AX1306" s="106"/>
      <c r="AY1306" s="106"/>
      <c r="AZ1306" s="106"/>
      <c r="BA1306" s="106"/>
      <c r="BB1306" s="103"/>
      <c r="BC1306" s="106"/>
      <c r="BD1306" s="106"/>
      <c r="BE1306" s="106"/>
      <c r="BF1306" s="106"/>
      <c r="BG1306" s="106"/>
      <c r="BH1306" s="106"/>
      <c r="BI1306" s="106"/>
    </row>
    <row r="1307" spans="1:61" ht="13.5" hidden="1" thickBot="1" x14ac:dyDescent="0.25">
      <c r="A1307" s="82"/>
      <c r="B1307" s="83"/>
      <c r="C1307" s="361"/>
      <c r="D1307" s="361"/>
      <c r="E1307" s="85"/>
      <c r="F1307" s="85"/>
      <c r="G1307" s="86"/>
      <c r="H1307" s="153"/>
      <c r="I1307" s="147"/>
      <c r="J1307" s="86"/>
      <c r="K1307" s="220"/>
      <c r="L1307" s="88"/>
      <c r="M1307" s="356"/>
      <c r="N1307" s="356"/>
      <c r="O1307" s="356"/>
      <c r="P1307" s="356"/>
      <c r="Q1307" s="356"/>
      <c r="R1307" s="108">
        <f>SUM(Tableau8[[#This Row],[Indicative
     /PPE]:[Autre]])</f>
        <v>0</v>
      </c>
      <c r="S1307" s="356"/>
      <c r="T1307" s="356"/>
      <c r="U1307" s="356"/>
      <c r="V1307" s="356"/>
      <c r="W1307" s="356"/>
      <c r="X1307" s="336">
        <f t="shared" si="101"/>
        <v>0</v>
      </c>
      <c r="Y1307" s="89" t="s">
        <v>0</v>
      </c>
      <c r="Z1307" s="89" t="s">
        <v>0</v>
      </c>
      <c r="AA1307" s="89" t="s">
        <v>0</v>
      </c>
      <c r="AB1307" s="91" t="s">
        <v>0</v>
      </c>
      <c r="AC1307" s="356" t="s">
        <v>0</v>
      </c>
      <c r="AD1307" s="356" t="s">
        <v>0</v>
      </c>
      <c r="AE1307" s="356" t="s">
        <v>0</v>
      </c>
      <c r="AF1307" s="357">
        <f t="shared" si="104"/>
        <v>0</v>
      </c>
      <c r="AG1307" s="92"/>
      <c r="AH1307" s="368" t="s">
        <v>3</v>
      </c>
      <c r="AI1307" s="368" t="s">
        <v>3</v>
      </c>
      <c r="AJ1307" s="368" t="s">
        <v>3</v>
      </c>
      <c r="AK1307" s="368">
        <f t="shared" si="102"/>
        <v>0</v>
      </c>
      <c r="AL1307" s="95"/>
      <c r="AM1307" s="371"/>
      <c r="AN1307" s="371"/>
      <c r="AO1307" s="372"/>
      <c r="AP1307" s="382"/>
      <c r="AR1307" s="374"/>
      <c r="AS1307" s="101"/>
      <c r="AT1307" s="102"/>
      <c r="AU1307" s="103"/>
      <c r="AV1307" s="104">
        <f>Tableau8[[#This Row],[Fin]]-Tableau8[[#This Row],[Début]]</f>
        <v>0</v>
      </c>
      <c r="AW1307" s="105"/>
      <c r="AX1307" s="106"/>
      <c r="AY1307" s="106"/>
      <c r="AZ1307" s="106"/>
      <c r="BA1307" s="106"/>
      <c r="BB1307" s="103"/>
      <c r="BC1307" s="106"/>
      <c r="BD1307" s="106"/>
      <c r="BE1307" s="106"/>
      <c r="BF1307" s="106"/>
      <c r="BG1307" s="106"/>
      <c r="BH1307" s="106"/>
      <c r="BI1307" s="106"/>
    </row>
    <row r="1308" spans="1:61" ht="13.5" hidden="1" thickBot="1" x14ac:dyDescent="0.25">
      <c r="A1308" s="82"/>
      <c r="B1308" s="83"/>
      <c r="C1308" s="361"/>
      <c r="D1308" s="361"/>
      <c r="E1308" s="85"/>
      <c r="F1308" s="85"/>
      <c r="G1308" s="86"/>
      <c r="H1308" s="153"/>
      <c r="I1308" s="147"/>
      <c r="J1308" s="86"/>
      <c r="K1308" s="220"/>
      <c r="L1308" s="88"/>
      <c r="M1308" s="356"/>
      <c r="N1308" s="356"/>
      <c r="O1308" s="356"/>
      <c r="P1308" s="356"/>
      <c r="Q1308" s="356"/>
      <c r="R1308" s="108">
        <f>SUM(Tableau8[[#This Row],[Indicative
     /PPE]:[Autre]])</f>
        <v>0</v>
      </c>
      <c r="S1308" s="356"/>
      <c r="T1308" s="356"/>
      <c r="U1308" s="356"/>
      <c r="V1308" s="356"/>
      <c r="W1308" s="356"/>
      <c r="X1308" s="336">
        <f t="shared" si="101"/>
        <v>0</v>
      </c>
      <c r="Y1308" s="89" t="s">
        <v>0</v>
      </c>
      <c r="Z1308" s="89" t="s">
        <v>0</v>
      </c>
      <c r="AA1308" s="89" t="s">
        <v>0</v>
      </c>
      <c r="AB1308" s="91" t="s">
        <v>0</v>
      </c>
      <c r="AC1308" s="356" t="s">
        <v>0</v>
      </c>
      <c r="AD1308" s="356" t="s">
        <v>0</v>
      </c>
      <c r="AE1308" s="356" t="s">
        <v>0</v>
      </c>
      <c r="AF1308" s="357">
        <f t="shared" si="104"/>
        <v>0</v>
      </c>
      <c r="AG1308" s="92"/>
      <c r="AH1308" s="368" t="s">
        <v>3</v>
      </c>
      <c r="AI1308" s="368" t="s">
        <v>3</v>
      </c>
      <c r="AJ1308" s="368" t="s">
        <v>3</v>
      </c>
      <c r="AK1308" s="368">
        <f t="shared" si="102"/>
        <v>0</v>
      </c>
      <c r="AL1308" s="95"/>
      <c r="AM1308" s="371"/>
      <c r="AN1308" s="371"/>
      <c r="AO1308" s="372"/>
      <c r="AP1308" s="382"/>
      <c r="AR1308" s="374"/>
      <c r="AS1308" s="101"/>
      <c r="AT1308" s="102"/>
      <c r="AU1308" s="103"/>
      <c r="AV1308" s="104">
        <f>Tableau8[[#This Row],[Fin]]-Tableau8[[#This Row],[Début]]</f>
        <v>0</v>
      </c>
      <c r="AW1308" s="105"/>
      <c r="AX1308" s="106"/>
      <c r="AY1308" s="106"/>
      <c r="AZ1308" s="106"/>
      <c r="BA1308" s="106"/>
      <c r="BB1308" s="103"/>
      <c r="BC1308" s="106"/>
      <c r="BD1308" s="106"/>
      <c r="BE1308" s="106"/>
      <c r="BF1308" s="106"/>
      <c r="BG1308" s="106"/>
      <c r="BH1308" s="106"/>
      <c r="BI1308" s="106"/>
    </row>
    <row r="1309" spans="1:61" ht="13.5" hidden="1" thickBot="1" x14ac:dyDescent="0.25">
      <c r="A1309" s="82"/>
      <c r="B1309" s="83"/>
      <c r="C1309" s="361"/>
      <c r="D1309" s="361"/>
      <c r="E1309" s="85"/>
      <c r="F1309" s="85"/>
      <c r="G1309" s="86"/>
      <c r="H1309" s="153"/>
      <c r="I1309" s="147"/>
      <c r="J1309" s="86"/>
      <c r="K1309" s="220"/>
      <c r="L1309" s="88"/>
      <c r="M1309" s="356"/>
      <c r="N1309" s="356"/>
      <c r="O1309" s="356"/>
      <c r="P1309" s="356"/>
      <c r="Q1309" s="356"/>
      <c r="R1309" s="108">
        <f>SUM(Tableau8[[#This Row],[Indicative
     /PPE]:[Autre]])</f>
        <v>0</v>
      </c>
      <c r="S1309" s="356"/>
      <c r="T1309" s="356"/>
      <c r="U1309" s="356"/>
      <c r="V1309" s="356"/>
      <c r="W1309" s="356"/>
      <c r="X1309" s="336">
        <f t="shared" si="101"/>
        <v>0</v>
      </c>
      <c r="Y1309" s="89" t="s">
        <v>0</v>
      </c>
      <c r="Z1309" s="89" t="s">
        <v>0</v>
      </c>
      <c r="AA1309" s="89" t="s">
        <v>0</v>
      </c>
      <c r="AB1309" s="91" t="s">
        <v>0</v>
      </c>
      <c r="AC1309" s="356" t="s">
        <v>0</v>
      </c>
      <c r="AD1309" s="356" t="s">
        <v>0</v>
      </c>
      <c r="AE1309" s="356" t="s">
        <v>0</v>
      </c>
      <c r="AF1309" s="357">
        <f t="shared" si="104"/>
        <v>0</v>
      </c>
      <c r="AG1309" s="92"/>
      <c r="AH1309" s="368" t="s">
        <v>3</v>
      </c>
      <c r="AI1309" s="368" t="s">
        <v>3</v>
      </c>
      <c r="AJ1309" s="368" t="s">
        <v>3</v>
      </c>
      <c r="AK1309" s="368">
        <f t="shared" si="102"/>
        <v>0</v>
      </c>
      <c r="AL1309" s="95"/>
      <c r="AM1309" s="371"/>
      <c r="AN1309" s="371"/>
      <c r="AO1309" s="372"/>
      <c r="AP1309" s="382"/>
      <c r="AR1309" s="374"/>
      <c r="AS1309" s="101"/>
      <c r="AT1309" s="102"/>
      <c r="AU1309" s="103"/>
      <c r="AV1309" s="104">
        <f>Tableau8[[#This Row],[Fin]]-Tableau8[[#This Row],[Début]]</f>
        <v>0</v>
      </c>
      <c r="AW1309" s="105"/>
      <c r="AX1309" s="106"/>
      <c r="AY1309" s="106"/>
      <c r="AZ1309" s="106"/>
      <c r="BA1309" s="106"/>
      <c r="BB1309" s="103"/>
      <c r="BC1309" s="106"/>
      <c r="BD1309" s="106"/>
      <c r="BE1309" s="106"/>
      <c r="BF1309" s="106"/>
      <c r="BG1309" s="106"/>
      <c r="BH1309" s="106"/>
      <c r="BI1309" s="106"/>
    </row>
    <row r="1310" spans="1:61" ht="13.5" hidden="1" thickBot="1" x14ac:dyDescent="0.25">
      <c r="A1310" s="82"/>
      <c r="B1310" s="83"/>
      <c r="C1310" s="361"/>
      <c r="D1310" s="361"/>
      <c r="E1310" s="85"/>
      <c r="F1310" s="85"/>
      <c r="G1310" s="86"/>
      <c r="H1310" s="153"/>
      <c r="I1310" s="147"/>
      <c r="J1310" s="86"/>
      <c r="K1310" s="220"/>
      <c r="L1310" s="88"/>
      <c r="M1310" s="356"/>
      <c r="N1310" s="356"/>
      <c r="O1310" s="356"/>
      <c r="P1310" s="356"/>
      <c r="Q1310" s="356"/>
      <c r="R1310" s="108">
        <f>SUM(Tableau8[[#This Row],[Indicative
     /PPE]:[Autre]])</f>
        <v>0</v>
      </c>
      <c r="S1310" s="356"/>
      <c r="T1310" s="356"/>
      <c r="U1310" s="356"/>
      <c r="V1310" s="356"/>
      <c r="W1310" s="356"/>
      <c r="X1310" s="336">
        <f t="shared" si="101"/>
        <v>0</v>
      </c>
      <c r="Y1310" s="89" t="s">
        <v>0</v>
      </c>
      <c r="Z1310" s="89" t="s">
        <v>0</v>
      </c>
      <c r="AA1310" s="89" t="s">
        <v>0</v>
      </c>
      <c r="AB1310" s="91" t="s">
        <v>0</v>
      </c>
      <c r="AC1310" s="356" t="s">
        <v>0</v>
      </c>
      <c r="AD1310" s="356" t="s">
        <v>0</v>
      </c>
      <c r="AE1310" s="356" t="s">
        <v>0</v>
      </c>
      <c r="AF1310" s="357">
        <f t="shared" si="104"/>
        <v>0</v>
      </c>
      <c r="AG1310" s="92"/>
      <c r="AH1310" s="368" t="s">
        <v>3</v>
      </c>
      <c r="AI1310" s="368" t="s">
        <v>3</v>
      </c>
      <c r="AJ1310" s="368" t="s">
        <v>3</v>
      </c>
      <c r="AK1310" s="368">
        <f t="shared" si="102"/>
        <v>0</v>
      </c>
      <c r="AL1310" s="95"/>
      <c r="AM1310" s="371"/>
      <c r="AN1310" s="371"/>
      <c r="AO1310" s="372"/>
      <c r="AP1310" s="382"/>
      <c r="AR1310" s="374"/>
      <c r="AS1310" s="101"/>
      <c r="AT1310" s="102"/>
      <c r="AU1310" s="103"/>
      <c r="AV1310" s="104">
        <f>Tableau8[[#This Row],[Fin]]-Tableau8[[#This Row],[Début]]</f>
        <v>0</v>
      </c>
      <c r="AW1310" s="105"/>
      <c r="AX1310" s="106"/>
      <c r="AY1310" s="106"/>
      <c r="AZ1310" s="106"/>
      <c r="BA1310" s="106"/>
      <c r="BB1310" s="103"/>
      <c r="BC1310" s="106"/>
      <c r="BD1310" s="106"/>
      <c r="BE1310" s="106"/>
      <c r="BF1310" s="106"/>
      <c r="BG1310" s="106"/>
      <c r="BH1310" s="106"/>
      <c r="BI1310" s="106"/>
    </row>
    <row r="1311" spans="1:61" ht="13.5" hidden="1" thickBot="1" x14ac:dyDescent="0.25">
      <c r="A1311" s="82"/>
      <c r="B1311" s="83"/>
      <c r="C1311" s="361"/>
      <c r="D1311" s="361"/>
      <c r="E1311" s="85"/>
      <c r="F1311" s="85"/>
      <c r="G1311" s="86"/>
      <c r="H1311" s="153"/>
      <c r="I1311" s="147"/>
      <c r="J1311" s="86"/>
      <c r="K1311" s="220"/>
      <c r="L1311" s="88"/>
      <c r="M1311" s="356"/>
      <c r="N1311" s="356"/>
      <c r="O1311" s="356"/>
      <c r="P1311" s="356"/>
      <c r="Q1311" s="356"/>
      <c r="R1311" s="108">
        <f>SUM(Tableau8[[#This Row],[Indicative
     /PPE]:[Autre]])</f>
        <v>0</v>
      </c>
      <c r="S1311" s="356"/>
      <c r="T1311" s="356"/>
      <c r="U1311" s="356"/>
      <c r="V1311" s="356"/>
      <c r="W1311" s="356"/>
      <c r="X1311" s="336">
        <f t="shared" si="101"/>
        <v>0</v>
      </c>
      <c r="Y1311" s="89" t="s">
        <v>0</v>
      </c>
      <c r="Z1311" s="89" t="s">
        <v>0</v>
      </c>
      <c r="AA1311" s="89" t="s">
        <v>0</v>
      </c>
      <c r="AB1311" s="91" t="s">
        <v>0</v>
      </c>
      <c r="AC1311" s="356" t="s">
        <v>0</v>
      </c>
      <c r="AD1311" s="356" t="s">
        <v>0</v>
      </c>
      <c r="AE1311" s="356" t="s">
        <v>0</v>
      </c>
      <c r="AF1311" s="357">
        <f t="shared" si="104"/>
        <v>0</v>
      </c>
      <c r="AG1311" s="92"/>
      <c r="AH1311" s="368" t="s">
        <v>3</v>
      </c>
      <c r="AI1311" s="368" t="s">
        <v>3</v>
      </c>
      <c r="AJ1311" s="368" t="s">
        <v>3</v>
      </c>
      <c r="AK1311" s="368">
        <f t="shared" si="102"/>
        <v>0</v>
      </c>
      <c r="AL1311" s="95"/>
      <c r="AM1311" s="371"/>
      <c r="AN1311" s="371"/>
      <c r="AO1311" s="372"/>
      <c r="AP1311" s="382"/>
      <c r="AR1311" s="374"/>
      <c r="AS1311" s="101"/>
      <c r="AT1311" s="102"/>
      <c r="AU1311" s="103"/>
      <c r="AV1311" s="104">
        <f>Tableau8[[#This Row],[Fin]]-Tableau8[[#This Row],[Début]]</f>
        <v>0</v>
      </c>
      <c r="AW1311" s="105"/>
      <c r="AX1311" s="106"/>
      <c r="AY1311" s="106"/>
      <c r="AZ1311" s="106"/>
      <c r="BA1311" s="106"/>
      <c r="BB1311" s="103"/>
      <c r="BC1311" s="106"/>
      <c r="BD1311" s="106"/>
      <c r="BE1311" s="106"/>
      <c r="BF1311" s="106"/>
      <c r="BG1311" s="106"/>
      <c r="BH1311" s="106"/>
      <c r="BI1311" s="106"/>
    </row>
    <row r="1312" spans="1:61" ht="13.5" hidden="1" thickBot="1" x14ac:dyDescent="0.25">
      <c r="A1312" s="82"/>
      <c r="B1312" s="83"/>
      <c r="C1312" s="361"/>
      <c r="D1312" s="361"/>
      <c r="E1312" s="85"/>
      <c r="F1312" s="85"/>
      <c r="G1312" s="86"/>
      <c r="H1312" s="153"/>
      <c r="I1312" s="147"/>
      <c r="J1312" s="86"/>
      <c r="K1312" s="220"/>
      <c r="L1312" s="88"/>
      <c r="M1312" s="356"/>
      <c r="N1312" s="356"/>
      <c r="O1312" s="356"/>
      <c r="P1312" s="356"/>
      <c r="Q1312" s="356"/>
      <c r="R1312" s="108">
        <f>SUM(Tableau8[[#This Row],[Indicative
     /PPE]:[Autre]])</f>
        <v>0</v>
      </c>
      <c r="S1312" s="356"/>
      <c r="T1312" s="356"/>
      <c r="U1312" s="356"/>
      <c r="V1312" s="356"/>
      <c r="W1312" s="356"/>
      <c r="X1312" s="336">
        <f t="shared" si="101"/>
        <v>0</v>
      </c>
      <c r="Y1312" s="89" t="s">
        <v>0</v>
      </c>
      <c r="Z1312" s="89" t="s">
        <v>0</v>
      </c>
      <c r="AA1312" s="89" t="s">
        <v>0</v>
      </c>
      <c r="AB1312" s="91" t="s">
        <v>0</v>
      </c>
      <c r="AC1312" s="356" t="s">
        <v>0</v>
      </c>
      <c r="AD1312" s="356" t="s">
        <v>0</v>
      </c>
      <c r="AE1312" s="356" t="s">
        <v>0</v>
      </c>
      <c r="AF1312" s="357">
        <f t="shared" si="104"/>
        <v>0</v>
      </c>
      <c r="AG1312" s="92"/>
      <c r="AH1312" s="368" t="s">
        <v>3</v>
      </c>
      <c r="AI1312" s="368" t="s">
        <v>3</v>
      </c>
      <c r="AJ1312" s="368" t="s">
        <v>3</v>
      </c>
      <c r="AK1312" s="368">
        <f t="shared" si="102"/>
        <v>0</v>
      </c>
      <c r="AL1312" s="95"/>
      <c r="AM1312" s="371"/>
      <c r="AN1312" s="371"/>
      <c r="AO1312" s="372"/>
      <c r="AP1312" s="382"/>
      <c r="AR1312" s="374"/>
      <c r="AS1312" s="101"/>
      <c r="AT1312" s="102"/>
      <c r="AU1312" s="103"/>
      <c r="AV1312" s="104">
        <f>Tableau8[[#This Row],[Fin]]-Tableau8[[#This Row],[Début]]</f>
        <v>0</v>
      </c>
      <c r="AW1312" s="105"/>
      <c r="AX1312" s="106"/>
      <c r="AY1312" s="106"/>
      <c r="AZ1312" s="106"/>
      <c r="BA1312" s="106"/>
      <c r="BB1312" s="103"/>
      <c r="BC1312" s="106"/>
      <c r="BD1312" s="106"/>
      <c r="BE1312" s="106"/>
      <c r="BF1312" s="106"/>
      <c r="BG1312" s="106"/>
      <c r="BH1312" s="106"/>
      <c r="BI1312" s="106"/>
    </row>
    <row r="1313" spans="1:61" ht="13.5" hidden="1" thickBot="1" x14ac:dyDescent="0.25">
      <c r="A1313" s="82"/>
      <c r="B1313" s="83"/>
      <c r="C1313" s="361"/>
      <c r="D1313" s="361"/>
      <c r="E1313" s="85"/>
      <c r="F1313" s="85"/>
      <c r="G1313" s="86"/>
      <c r="H1313" s="153"/>
      <c r="I1313" s="147"/>
      <c r="J1313" s="86"/>
      <c r="K1313" s="220"/>
      <c r="L1313" s="88"/>
      <c r="M1313" s="356"/>
      <c r="N1313" s="356"/>
      <c r="O1313" s="356"/>
      <c r="P1313" s="356"/>
      <c r="Q1313" s="356"/>
      <c r="R1313" s="108">
        <f>SUM(Tableau8[[#This Row],[Indicative
     /PPE]:[Autre]])</f>
        <v>0</v>
      </c>
      <c r="S1313" s="356"/>
      <c r="T1313" s="356"/>
      <c r="U1313" s="356"/>
      <c r="V1313" s="356"/>
      <c r="W1313" s="356"/>
      <c r="X1313" s="336">
        <f t="shared" si="101"/>
        <v>0</v>
      </c>
      <c r="Y1313" s="89" t="s">
        <v>0</v>
      </c>
      <c r="Z1313" s="89" t="s">
        <v>0</v>
      </c>
      <c r="AA1313" s="89" t="s">
        <v>0</v>
      </c>
      <c r="AB1313" s="91" t="s">
        <v>0</v>
      </c>
      <c r="AC1313" s="356" t="s">
        <v>0</v>
      </c>
      <c r="AD1313" s="356" t="s">
        <v>0</v>
      </c>
      <c r="AE1313" s="356" t="s">
        <v>0</v>
      </c>
      <c r="AF1313" s="357">
        <f t="shared" si="104"/>
        <v>0</v>
      </c>
      <c r="AG1313" s="92"/>
      <c r="AH1313" s="368" t="s">
        <v>3</v>
      </c>
      <c r="AI1313" s="368" t="s">
        <v>3</v>
      </c>
      <c r="AJ1313" s="368" t="s">
        <v>3</v>
      </c>
      <c r="AK1313" s="368">
        <f t="shared" si="102"/>
        <v>0</v>
      </c>
      <c r="AL1313" s="95"/>
      <c r="AM1313" s="371"/>
      <c r="AN1313" s="371"/>
      <c r="AO1313" s="372"/>
      <c r="AP1313" s="382"/>
      <c r="AR1313" s="374"/>
      <c r="AS1313" s="101"/>
      <c r="AT1313" s="102"/>
      <c r="AU1313" s="103"/>
      <c r="AV1313" s="104">
        <f>Tableau8[[#This Row],[Fin]]-Tableau8[[#This Row],[Début]]</f>
        <v>0</v>
      </c>
      <c r="AW1313" s="105"/>
      <c r="AX1313" s="106"/>
      <c r="AY1313" s="106"/>
      <c r="AZ1313" s="106"/>
      <c r="BA1313" s="106"/>
      <c r="BB1313" s="103"/>
      <c r="BC1313" s="106"/>
      <c r="BD1313" s="106"/>
      <c r="BE1313" s="106"/>
      <c r="BF1313" s="106"/>
      <c r="BG1313" s="106"/>
      <c r="BH1313" s="106"/>
      <c r="BI1313" s="106"/>
    </row>
    <row r="1314" spans="1:61" ht="13.5" hidden="1" thickBot="1" x14ac:dyDescent="0.25">
      <c r="A1314" s="82"/>
      <c r="B1314" s="83"/>
      <c r="C1314" s="361"/>
      <c r="D1314" s="361"/>
      <c r="E1314" s="85"/>
      <c r="F1314" s="85"/>
      <c r="G1314" s="86"/>
      <c r="H1314" s="153"/>
      <c r="I1314" s="147"/>
      <c r="J1314" s="86"/>
      <c r="K1314" s="220"/>
      <c r="L1314" s="88"/>
      <c r="M1314" s="356"/>
      <c r="N1314" s="356"/>
      <c r="O1314" s="356"/>
      <c r="P1314" s="356"/>
      <c r="Q1314" s="356"/>
      <c r="R1314" s="108">
        <f>SUM(Tableau8[[#This Row],[Indicative
     /PPE]:[Autre]])</f>
        <v>0</v>
      </c>
      <c r="S1314" s="356"/>
      <c r="T1314" s="356"/>
      <c r="U1314" s="356"/>
      <c r="V1314" s="356"/>
      <c r="W1314" s="356"/>
      <c r="X1314" s="336">
        <f t="shared" si="101"/>
        <v>0</v>
      </c>
      <c r="Y1314" s="89" t="s">
        <v>0</v>
      </c>
      <c r="Z1314" s="89" t="s">
        <v>0</v>
      </c>
      <c r="AA1314" s="89" t="s">
        <v>0</v>
      </c>
      <c r="AB1314" s="91" t="s">
        <v>0</v>
      </c>
      <c r="AC1314" s="356" t="s">
        <v>0</v>
      </c>
      <c r="AD1314" s="356" t="s">
        <v>0</v>
      </c>
      <c r="AE1314" s="356" t="s">
        <v>0</v>
      </c>
      <c r="AF1314" s="357">
        <f t="shared" si="104"/>
        <v>0</v>
      </c>
      <c r="AG1314" s="92"/>
      <c r="AH1314" s="368" t="s">
        <v>3</v>
      </c>
      <c r="AI1314" s="368" t="s">
        <v>3</v>
      </c>
      <c r="AJ1314" s="368" t="s">
        <v>3</v>
      </c>
      <c r="AK1314" s="368">
        <f t="shared" si="102"/>
        <v>0</v>
      </c>
      <c r="AL1314" s="95"/>
      <c r="AM1314" s="371"/>
      <c r="AN1314" s="371"/>
      <c r="AO1314" s="372"/>
      <c r="AP1314" s="382"/>
      <c r="AR1314" s="374"/>
      <c r="AS1314" s="101"/>
      <c r="AT1314" s="102"/>
      <c r="AU1314" s="103"/>
      <c r="AV1314" s="104">
        <f>Tableau8[[#This Row],[Fin]]-Tableau8[[#This Row],[Début]]</f>
        <v>0</v>
      </c>
      <c r="AW1314" s="105"/>
      <c r="AX1314" s="106"/>
      <c r="AY1314" s="106"/>
      <c r="AZ1314" s="106"/>
      <c r="BA1314" s="106"/>
      <c r="BB1314" s="103"/>
      <c r="BC1314" s="106"/>
      <c r="BD1314" s="106"/>
      <c r="BE1314" s="106"/>
      <c r="BF1314" s="106"/>
      <c r="BG1314" s="106"/>
      <c r="BH1314" s="106"/>
      <c r="BI1314" s="106"/>
    </row>
    <row r="1315" spans="1:61" ht="13.5" hidden="1" thickBot="1" x14ac:dyDescent="0.25">
      <c r="A1315" s="82"/>
      <c r="B1315" s="83"/>
      <c r="C1315" s="361"/>
      <c r="D1315" s="361"/>
      <c r="E1315" s="85"/>
      <c r="F1315" s="85"/>
      <c r="G1315" s="86"/>
      <c r="H1315" s="153"/>
      <c r="I1315" s="147"/>
      <c r="J1315" s="86"/>
      <c r="K1315" s="220"/>
      <c r="L1315" s="88"/>
      <c r="M1315" s="356"/>
      <c r="N1315" s="356"/>
      <c r="O1315" s="356"/>
      <c r="P1315" s="356"/>
      <c r="Q1315" s="356"/>
      <c r="R1315" s="108">
        <f>SUM(Tableau8[[#This Row],[Indicative
     /PPE]:[Autre]])</f>
        <v>0</v>
      </c>
      <c r="S1315" s="356"/>
      <c r="T1315" s="356"/>
      <c r="U1315" s="356"/>
      <c r="V1315" s="356"/>
      <c r="W1315" s="356"/>
      <c r="X1315" s="336">
        <f t="shared" si="101"/>
        <v>0</v>
      </c>
      <c r="Y1315" s="89" t="s">
        <v>0</v>
      </c>
      <c r="Z1315" s="89" t="s">
        <v>0</v>
      </c>
      <c r="AA1315" s="89" t="s">
        <v>0</v>
      </c>
      <c r="AB1315" s="91" t="s">
        <v>0</v>
      </c>
      <c r="AC1315" s="356" t="s">
        <v>0</v>
      </c>
      <c r="AD1315" s="356" t="s">
        <v>0</v>
      </c>
      <c r="AE1315" s="356" t="s">
        <v>0</v>
      </c>
      <c r="AF1315" s="357">
        <f t="shared" si="104"/>
        <v>0</v>
      </c>
      <c r="AG1315" s="92"/>
      <c r="AH1315" s="368" t="s">
        <v>3</v>
      </c>
      <c r="AI1315" s="368" t="s">
        <v>3</v>
      </c>
      <c r="AJ1315" s="368" t="s">
        <v>3</v>
      </c>
      <c r="AK1315" s="368">
        <f t="shared" si="102"/>
        <v>0</v>
      </c>
      <c r="AL1315" s="95"/>
      <c r="AM1315" s="371"/>
      <c r="AN1315" s="371"/>
      <c r="AO1315" s="372"/>
      <c r="AP1315" s="382"/>
      <c r="AR1315" s="374"/>
      <c r="AS1315" s="101"/>
      <c r="AT1315" s="102"/>
      <c r="AU1315" s="103"/>
      <c r="AV1315" s="104">
        <f>Tableau8[[#This Row],[Fin]]-Tableau8[[#This Row],[Début]]</f>
        <v>0</v>
      </c>
      <c r="AW1315" s="105"/>
      <c r="AX1315" s="106"/>
      <c r="AY1315" s="106"/>
      <c r="AZ1315" s="106"/>
      <c r="BA1315" s="106"/>
      <c r="BB1315" s="103"/>
      <c r="BC1315" s="106"/>
      <c r="BD1315" s="106"/>
      <c r="BE1315" s="106"/>
      <c r="BF1315" s="106"/>
      <c r="BG1315" s="106"/>
      <c r="BH1315" s="106"/>
      <c r="BI1315" s="106"/>
    </row>
    <row r="1316" spans="1:61" ht="13.5" hidden="1" thickBot="1" x14ac:dyDescent="0.25">
      <c r="A1316" s="82"/>
      <c r="B1316" s="83"/>
      <c r="C1316" s="361"/>
      <c r="D1316" s="361"/>
      <c r="E1316" s="85"/>
      <c r="F1316" s="85"/>
      <c r="G1316" s="86"/>
      <c r="H1316" s="153"/>
      <c r="I1316" s="147"/>
      <c r="J1316" s="86"/>
      <c r="K1316" s="220"/>
      <c r="L1316" s="88"/>
      <c r="M1316" s="356"/>
      <c r="N1316" s="356"/>
      <c r="O1316" s="356"/>
      <c r="P1316" s="356"/>
      <c r="Q1316" s="356"/>
      <c r="R1316" s="108">
        <f>SUM(Tableau8[[#This Row],[Indicative
     /PPE]:[Autre]])</f>
        <v>0</v>
      </c>
      <c r="S1316" s="356"/>
      <c r="T1316" s="356"/>
      <c r="U1316" s="356"/>
      <c r="V1316" s="356"/>
      <c r="W1316" s="356"/>
      <c r="X1316" s="336">
        <f t="shared" si="101"/>
        <v>0</v>
      </c>
      <c r="Y1316" s="89" t="s">
        <v>0</v>
      </c>
      <c r="Z1316" s="89" t="s">
        <v>0</v>
      </c>
      <c r="AA1316" s="89" t="s">
        <v>0</v>
      </c>
      <c r="AB1316" s="91" t="s">
        <v>0</v>
      </c>
      <c r="AC1316" s="356" t="s">
        <v>0</v>
      </c>
      <c r="AD1316" s="356" t="s">
        <v>0</v>
      </c>
      <c r="AE1316" s="356" t="s">
        <v>0</v>
      </c>
      <c r="AF1316" s="357">
        <f t="shared" si="104"/>
        <v>0</v>
      </c>
      <c r="AG1316" s="92"/>
      <c r="AH1316" s="368" t="s">
        <v>3</v>
      </c>
      <c r="AI1316" s="368" t="s">
        <v>3</v>
      </c>
      <c r="AJ1316" s="368" t="s">
        <v>3</v>
      </c>
      <c r="AK1316" s="368">
        <f t="shared" si="102"/>
        <v>0</v>
      </c>
      <c r="AL1316" s="95"/>
      <c r="AM1316" s="371"/>
      <c r="AN1316" s="371"/>
      <c r="AO1316" s="372"/>
      <c r="AP1316" s="382"/>
      <c r="AR1316" s="374"/>
      <c r="AS1316" s="101"/>
      <c r="AT1316" s="102"/>
      <c r="AU1316" s="103"/>
      <c r="AV1316" s="104">
        <f>Tableau8[[#This Row],[Fin]]-Tableau8[[#This Row],[Début]]</f>
        <v>0</v>
      </c>
      <c r="AW1316" s="105"/>
      <c r="AX1316" s="106"/>
      <c r="AY1316" s="106"/>
      <c r="AZ1316" s="106"/>
      <c r="BA1316" s="106"/>
      <c r="BB1316" s="103"/>
      <c r="BC1316" s="106"/>
      <c r="BD1316" s="106"/>
      <c r="BE1316" s="106"/>
      <c r="BF1316" s="106"/>
      <c r="BG1316" s="106"/>
      <c r="BH1316" s="106"/>
      <c r="BI1316" s="106"/>
    </row>
    <row r="1317" spans="1:61" ht="13.5" hidden="1" thickBot="1" x14ac:dyDescent="0.25">
      <c r="A1317" s="82"/>
      <c r="B1317" s="83"/>
      <c r="C1317" s="361"/>
      <c r="D1317" s="361"/>
      <c r="E1317" s="85"/>
      <c r="F1317" s="85"/>
      <c r="G1317" s="86"/>
      <c r="H1317" s="153"/>
      <c r="I1317" s="147"/>
      <c r="J1317" s="86"/>
      <c r="K1317" s="220"/>
      <c r="L1317" s="88"/>
      <c r="M1317" s="356"/>
      <c r="N1317" s="356"/>
      <c r="O1317" s="356"/>
      <c r="P1317" s="356"/>
      <c r="Q1317" s="356"/>
      <c r="R1317" s="108">
        <f>SUM(Tableau8[[#This Row],[Indicative
     /PPE]:[Autre]])</f>
        <v>0</v>
      </c>
      <c r="S1317" s="356"/>
      <c r="T1317" s="356"/>
      <c r="U1317" s="356"/>
      <c r="V1317" s="356"/>
      <c r="W1317" s="356"/>
      <c r="X1317" s="336">
        <f t="shared" si="101"/>
        <v>0</v>
      </c>
      <c r="Y1317" s="89" t="s">
        <v>0</v>
      </c>
      <c r="Z1317" s="89" t="s">
        <v>0</v>
      </c>
      <c r="AA1317" s="89" t="s">
        <v>0</v>
      </c>
      <c r="AB1317" s="91" t="s">
        <v>0</v>
      </c>
      <c r="AC1317" s="356" t="s">
        <v>0</v>
      </c>
      <c r="AD1317" s="356" t="s">
        <v>0</v>
      </c>
      <c r="AE1317" s="356" t="s">
        <v>0</v>
      </c>
      <c r="AF1317" s="357">
        <f t="shared" si="104"/>
        <v>0</v>
      </c>
      <c r="AG1317" s="92"/>
      <c r="AH1317" s="368" t="s">
        <v>3</v>
      </c>
      <c r="AI1317" s="368" t="s">
        <v>3</v>
      </c>
      <c r="AJ1317" s="368" t="s">
        <v>3</v>
      </c>
      <c r="AK1317" s="368">
        <f t="shared" si="102"/>
        <v>0</v>
      </c>
      <c r="AL1317" s="95"/>
      <c r="AM1317" s="371"/>
      <c r="AN1317" s="371"/>
      <c r="AO1317" s="372"/>
      <c r="AP1317" s="382"/>
      <c r="AR1317" s="374"/>
      <c r="AS1317" s="101"/>
      <c r="AT1317" s="102"/>
      <c r="AU1317" s="103"/>
      <c r="AV1317" s="104">
        <f>Tableau8[[#This Row],[Fin]]-Tableau8[[#This Row],[Début]]</f>
        <v>0</v>
      </c>
      <c r="AW1317" s="105"/>
      <c r="AX1317" s="106"/>
      <c r="AY1317" s="106"/>
      <c r="AZ1317" s="106"/>
      <c r="BA1317" s="106"/>
      <c r="BB1317" s="103"/>
      <c r="BC1317" s="106"/>
      <c r="BD1317" s="106"/>
      <c r="BE1317" s="106"/>
      <c r="BF1317" s="106"/>
      <c r="BG1317" s="106"/>
      <c r="BH1317" s="106"/>
      <c r="BI1317" s="106"/>
    </row>
    <row r="1318" spans="1:61" ht="13.5" hidden="1" thickBot="1" x14ac:dyDescent="0.25">
      <c r="A1318" s="82"/>
      <c r="B1318" s="83"/>
      <c r="C1318" s="361"/>
      <c r="D1318" s="361"/>
      <c r="E1318" s="85"/>
      <c r="F1318" s="85"/>
      <c r="G1318" s="86"/>
      <c r="H1318" s="153"/>
      <c r="I1318" s="147"/>
      <c r="J1318" s="86"/>
      <c r="K1318" s="220"/>
      <c r="L1318" s="88"/>
      <c r="M1318" s="356"/>
      <c r="N1318" s="356"/>
      <c r="O1318" s="356"/>
      <c r="P1318" s="356"/>
      <c r="Q1318" s="356"/>
      <c r="R1318" s="108">
        <f>SUM(Tableau8[[#This Row],[Indicative
     /PPE]:[Autre]])</f>
        <v>0</v>
      </c>
      <c r="S1318" s="356"/>
      <c r="T1318" s="356"/>
      <c r="U1318" s="356"/>
      <c r="V1318" s="356"/>
      <c r="W1318" s="356"/>
      <c r="X1318" s="336">
        <f t="shared" si="101"/>
        <v>0</v>
      </c>
      <c r="Y1318" s="89" t="s">
        <v>0</v>
      </c>
      <c r="Z1318" s="89" t="s">
        <v>0</v>
      </c>
      <c r="AA1318" s="89" t="s">
        <v>0</v>
      </c>
      <c r="AB1318" s="91" t="s">
        <v>0</v>
      </c>
      <c r="AC1318" s="356" t="s">
        <v>0</v>
      </c>
      <c r="AD1318" s="356" t="s">
        <v>0</v>
      </c>
      <c r="AE1318" s="356" t="s">
        <v>0</v>
      </c>
      <c r="AF1318" s="357">
        <f t="shared" si="104"/>
        <v>0</v>
      </c>
      <c r="AG1318" s="92"/>
      <c r="AH1318" s="368" t="s">
        <v>3</v>
      </c>
      <c r="AI1318" s="368" t="s">
        <v>3</v>
      </c>
      <c r="AJ1318" s="368" t="s">
        <v>3</v>
      </c>
      <c r="AK1318" s="368">
        <f t="shared" si="102"/>
        <v>0</v>
      </c>
      <c r="AL1318" s="95"/>
      <c r="AM1318" s="371"/>
      <c r="AN1318" s="371"/>
      <c r="AO1318" s="372"/>
      <c r="AP1318" s="382"/>
      <c r="AR1318" s="374"/>
      <c r="AS1318" s="101"/>
      <c r="AT1318" s="102"/>
      <c r="AU1318" s="103"/>
      <c r="AV1318" s="104">
        <f>Tableau8[[#This Row],[Fin]]-Tableau8[[#This Row],[Début]]</f>
        <v>0</v>
      </c>
      <c r="AW1318" s="105"/>
      <c r="AX1318" s="106"/>
      <c r="AY1318" s="106"/>
      <c r="AZ1318" s="106"/>
      <c r="BA1318" s="106"/>
      <c r="BB1318" s="103"/>
      <c r="BC1318" s="106"/>
      <c r="BD1318" s="106"/>
      <c r="BE1318" s="106"/>
      <c r="BF1318" s="106"/>
      <c r="BG1318" s="106"/>
      <c r="BH1318" s="106"/>
      <c r="BI1318" s="106"/>
    </row>
    <row r="1319" spans="1:61" ht="13.5" hidden="1" thickBot="1" x14ac:dyDescent="0.25">
      <c r="A1319" s="82"/>
      <c r="B1319" s="83"/>
      <c r="C1319" s="361"/>
      <c r="D1319" s="361"/>
      <c r="E1319" s="85"/>
      <c r="F1319" s="85"/>
      <c r="G1319" s="86"/>
      <c r="H1319" s="153"/>
      <c r="I1319" s="147"/>
      <c r="J1319" s="86"/>
      <c r="K1319" s="220"/>
      <c r="L1319" s="88"/>
      <c r="M1319" s="356"/>
      <c r="N1319" s="356"/>
      <c r="O1319" s="356"/>
      <c r="P1319" s="356"/>
      <c r="Q1319" s="356"/>
      <c r="R1319" s="108">
        <f>SUM(Tableau8[[#This Row],[Indicative
     /PPE]:[Autre]])</f>
        <v>0</v>
      </c>
      <c r="S1319" s="356"/>
      <c r="T1319" s="356"/>
      <c r="U1319" s="356"/>
      <c r="V1319" s="356"/>
      <c r="W1319" s="356"/>
      <c r="X1319" s="336">
        <f t="shared" si="101"/>
        <v>0</v>
      </c>
      <c r="Y1319" s="89" t="s">
        <v>0</v>
      </c>
      <c r="Z1319" s="89" t="s">
        <v>0</v>
      </c>
      <c r="AA1319" s="89" t="s">
        <v>0</v>
      </c>
      <c r="AB1319" s="91" t="s">
        <v>0</v>
      </c>
      <c r="AC1319" s="356" t="s">
        <v>0</v>
      </c>
      <c r="AD1319" s="356" t="s">
        <v>0</v>
      </c>
      <c r="AE1319" s="356" t="s">
        <v>0</v>
      </c>
      <c r="AF1319" s="357">
        <f t="shared" si="104"/>
        <v>0</v>
      </c>
      <c r="AG1319" s="92"/>
      <c r="AH1319" s="368" t="s">
        <v>3</v>
      </c>
      <c r="AI1319" s="368" t="s">
        <v>3</v>
      </c>
      <c r="AJ1319" s="368" t="s">
        <v>3</v>
      </c>
      <c r="AK1319" s="368">
        <f t="shared" si="102"/>
        <v>0</v>
      </c>
      <c r="AL1319" s="95"/>
      <c r="AM1319" s="371"/>
      <c r="AN1319" s="371"/>
      <c r="AO1319" s="372"/>
      <c r="AP1319" s="382"/>
      <c r="AR1319" s="374"/>
      <c r="AS1319" s="101"/>
      <c r="AT1319" s="102"/>
      <c r="AU1319" s="103"/>
      <c r="AV1319" s="104">
        <f>Tableau8[[#This Row],[Fin]]-Tableau8[[#This Row],[Début]]</f>
        <v>0</v>
      </c>
      <c r="AW1319" s="105"/>
      <c r="AX1319" s="106"/>
      <c r="AY1319" s="106"/>
      <c r="AZ1319" s="106"/>
      <c r="BA1319" s="106"/>
      <c r="BB1319" s="103"/>
      <c r="BC1319" s="106"/>
      <c r="BD1319" s="106"/>
      <c r="BE1319" s="106"/>
      <c r="BF1319" s="106"/>
      <c r="BG1319" s="106"/>
      <c r="BH1319" s="106"/>
      <c r="BI1319" s="106"/>
    </row>
    <row r="1320" spans="1:61" ht="13.5" hidden="1" thickBot="1" x14ac:dyDescent="0.25">
      <c r="A1320" s="82"/>
      <c r="B1320" s="83"/>
      <c r="C1320" s="361"/>
      <c r="D1320" s="361"/>
      <c r="E1320" s="85"/>
      <c r="F1320" s="85"/>
      <c r="G1320" s="86"/>
      <c r="H1320" s="153"/>
      <c r="I1320" s="147"/>
      <c r="J1320" s="86"/>
      <c r="K1320" s="220"/>
      <c r="L1320" s="88"/>
      <c r="M1320" s="356"/>
      <c r="N1320" s="356"/>
      <c r="O1320" s="356"/>
      <c r="P1320" s="356"/>
      <c r="Q1320" s="356"/>
      <c r="R1320" s="108">
        <f>SUM(Tableau8[[#This Row],[Indicative
     /PPE]:[Autre]])</f>
        <v>0</v>
      </c>
      <c r="S1320" s="356"/>
      <c r="T1320" s="356"/>
      <c r="U1320" s="356"/>
      <c r="V1320" s="356"/>
      <c r="W1320" s="356"/>
      <c r="X1320" s="336">
        <f t="shared" si="101"/>
        <v>0</v>
      </c>
      <c r="Y1320" s="89" t="s">
        <v>0</v>
      </c>
      <c r="Z1320" s="89" t="s">
        <v>0</v>
      </c>
      <c r="AA1320" s="89" t="s">
        <v>0</v>
      </c>
      <c r="AB1320" s="91" t="s">
        <v>0</v>
      </c>
      <c r="AC1320" s="356" t="s">
        <v>0</v>
      </c>
      <c r="AD1320" s="356" t="s">
        <v>0</v>
      </c>
      <c r="AE1320" s="356" t="s">
        <v>0</v>
      </c>
      <c r="AF1320" s="357">
        <f t="shared" si="104"/>
        <v>0</v>
      </c>
      <c r="AG1320" s="92"/>
      <c r="AH1320" s="368" t="s">
        <v>3</v>
      </c>
      <c r="AI1320" s="368" t="s">
        <v>3</v>
      </c>
      <c r="AJ1320" s="368" t="s">
        <v>3</v>
      </c>
      <c r="AK1320" s="368">
        <f t="shared" si="102"/>
        <v>0</v>
      </c>
      <c r="AL1320" s="95"/>
      <c r="AM1320" s="371"/>
      <c r="AN1320" s="371"/>
      <c r="AO1320" s="372"/>
      <c r="AP1320" s="382"/>
      <c r="AR1320" s="374"/>
      <c r="AS1320" s="101"/>
      <c r="AT1320" s="102"/>
      <c r="AU1320" s="103"/>
      <c r="AV1320" s="104">
        <f>Tableau8[[#This Row],[Fin]]-Tableau8[[#This Row],[Début]]</f>
        <v>0</v>
      </c>
      <c r="AW1320" s="105"/>
      <c r="AX1320" s="106"/>
      <c r="AY1320" s="106"/>
      <c r="AZ1320" s="106"/>
      <c r="BA1320" s="106"/>
      <c r="BB1320" s="103"/>
      <c r="BC1320" s="106"/>
      <c r="BD1320" s="106"/>
      <c r="BE1320" s="106"/>
      <c r="BF1320" s="106"/>
      <c r="BG1320" s="106"/>
      <c r="BH1320" s="106"/>
      <c r="BI1320" s="106"/>
    </row>
    <row r="1321" spans="1:61" ht="13.5" hidden="1" thickBot="1" x14ac:dyDescent="0.25">
      <c r="A1321" s="82"/>
      <c r="B1321" s="83"/>
      <c r="C1321" s="361"/>
      <c r="D1321" s="361"/>
      <c r="E1321" s="85"/>
      <c r="F1321" s="85"/>
      <c r="G1321" s="86"/>
      <c r="H1321" s="153"/>
      <c r="I1321" s="147"/>
      <c r="J1321" s="86"/>
      <c r="K1321" s="220"/>
      <c r="L1321" s="88"/>
      <c r="M1321" s="356"/>
      <c r="N1321" s="356"/>
      <c r="O1321" s="356"/>
      <c r="P1321" s="356"/>
      <c r="Q1321" s="356"/>
      <c r="R1321" s="108">
        <f>SUM(Tableau8[[#This Row],[Indicative
     /PPE]:[Autre]])</f>
        <v>0</v>
      </c>
      <c r="S1321" s="356"/>
      <c r="T1321" s="356"/>
      <c r="U1321" s="356"/>
      <c r="V1321" s="356"/>
      <c r="W1321" s="356"/>
      <c r="X1321" s="336">
        <f t="shared" si="101"/>
        <v>0</v>
      </c>
      <c r="Y1321" s="89" t="s">
        <v>0</v>
      </c>
      <c r="Z1321" s="89" t="s">
        <v>0</v>
      </c>
      <c r="AA1321" s="89" t="s">
        <v>0</v>
      </c>
      <c r="AB1321" s="91" t="s">
        <v>0</v>
      </c>
      <c r="AC1321" s="356" t="s">
        <v>0</v>
      </c>
      <c r="AD1321" s="356" t="s">
        <v>0</v>
      </c>
      <c r="AE1321" s="356" t="s">
        <v>0</v>
      </c>
      <c r="AF1321" s="357">
        <f t="shared" si="104"/>
        <v>0</v>
      </c>
      <c r="AG1321" s="92"/>
      <c r="AH1321" s="368" t="s">
        <v>3</v>
      </c>
      <c r="AI1321" s="368" t="s">
        <v>3</v>
      </c>
      <c r="AJ1321" s="368" t="s">
        <v>3</v>
      </c>
      <c r="AK1321" s="368">
        <f t="shared" si="102"/>
        <v>0</v>
      </c>
      <c r="AL1321" s="95"/>
      <c r="AM1321" s="371"/>
      <c r="AN1321" s="371"/>
      <c r="AO1321" s="372"/>
      <c r="AP1321" s="382"/>
      <c r="AR1321" s="374"/>
      <c r="AS1321" s="101"/>
      <c r="AT1321" s="102"/>
      <c r="AU1321" s="103"/>
      <c r="AV1321" s="104">
        <f>Tableau8[[#This Row],[Fin]]-Tableau8[[#This Row],[Début]]</f>
        <v>0</v>
      </c>
      <c r="AW1321" s="105"/>
      <c r="AX1321" s="106"/>
      <c r="AY1321" s="106"/>
      <c r="AZ1321" s="106"/>
      <c r="BA1321" s="106"/>
      <c r="BB1321" s="103"/>
      <c r="BC1321" s="106"/>
      <c r="BD1321" s="106"/>
      <c r="BE1321" s="106"/>
      <c r="BF1321" s="106"/>
      <c r="BG1321" s="106"/>
      <c r="BH1321" s="106"/>
      <c r="BI1321" s="106"/>
    </row>
    <row r="1322" spans="1:61" ht="13.5" hidden="1" thickBot="1" x14ac:dyDescent="0.25">
      <c r="A1322" s="82"/>
      <c r="B1322" s="83"/>
      <c r="C1322" s="361"/>
      <c r="D1322" s="361"/>
      <c r="E1322" s="85"/>
      <c r="F1322" s="85"/>
      <c r="G1322" s="86"/>
      <c r="H1322" s="153"/>
      <c r="I1322" s="147"/>
      <c r="J1322" s="86"/>
      <c r="K1322" s="220"/>
      <c r="L1322" s="88"/>
      <c r="M1322" s="356"/>
      <c r="N1322" s="356"/>
      <c r="O1322" s="356"/>
      <c r="P1322" s="356"/>
      <c r="Q1322" s="356"/>
      <c r="R1322" s="108">
        <f>SUM(Tableau8[[#This Row],[Indicative
     /PPE]:[Autre]])</f>
        <v>0</v>
      </c>
      <c r="S1322" s="356"/>
      <c r="T1322" s="356"/>
      <c r="U1322" s="356"/>
      <c r="V1322" s="356"/>
      <c r="W1322" s="356"/>
      <c r="X1322" s="336">
        <f t="shared" si="101"/>
        <v>0</v>
      </c>
      <c r="Y1322" s="89" t="s">
        <v>0</v>
      </c>
      <c r="Z1322" s="89" t="s">
        <v>0</v>
      </c>
      <c r="AA1322" s="89" t="s">
        <v>0</v>
      </c>
      <c r="AB1322" s="91" t="s">
        <v>0</v>
      </c>
      <c r="AC1322" s="356" t="s">
        <v>0</v>
      </c>
      <c r="AD1322" s="356" t="s">
        <v>0</v>
      </c>
      <c r="AE1322" s="356" t="s">
        <v>0</v>
      </c>
      <c r="AF1322" s="357">
        <f t="shared" si="104"/>
        <v>0</v>
      </c>
      <c r="AG1322" s="92"/>
      <c r="AH1322" s="368" t="s">
        <v>3</v>
      </c>
      <c r="AI1322" s="368" t="s">
        <v>3</v>
      </c>
      <c r="AJ1322" s="368" t="s">
        <v>3</v>
      </c>
      <c r="AK1322" s="368">
        <f t="shared" si="102"/>
        <v>0</v>
      </c>
      <c r="AL1322" s="95"/>
      <c r="AM1322" s="371"/>
      <c r="AN1322" s="371"/>
      <c r="AO1322" s="372"/>
      <c r="AP1322" s="382"/>
      <c r="AR1322" s="374"/>
      <c r="AS1322" s="101"/>
      <c r="AT1322" s="102"/>
      <c r="AU1322" s="103"/>
      <c r="AV1322" s="104">
        <f>Tableau8[[#This Row],[Fin]]-Tableau8[[#This Row],[Début]]</f>
        <v>0</v>
      </c>
      <c r="AW1322" s="105"/>
      <c r="AX1322" s="106"/>
      <c r="AY1322" s="106"/>
      <c r="AZ1322" s="106"/>
      <c r="BA1322" s="106"/>
      <c r="BB1322" s="103"/>
      <c r="BC1322" s="106"/>
      <c r="BD1322" s="106"/>
      <c r="BE1322" s="106"/>
      <c r="BF1322" s="106"/>
      <c r="BG1322" s="106"/>
      <c r="BH1322" s="106"/>
      <c r="BI1322" s="106"/>
    </row>
    <row r="1323" spans="1:61" ht="13.5" hidden="1" thickBot="1" x14ac:dyDescent="0.25">
      <c r="A1323" s="82"/>
      <c r="B1323" s="83"/>
      <c r="C1323" s="361"/>
      <c r="D1323" s="361"/>
      <c r="E1323" s="85"/>
      <c r="F1323" s="85"/>
      <c r="G1323" s="86"/>
      <c r="H1323" s="153"/>
      <c r="I1323" s="147"/>
      <c r="J1323" s="86"/>
      <c r="K1323" s="220"/>
      <c r="L1323" s="88"/>
      <c r="M1323" s="356"/>
      <c r="N1323" s="356"/>
      <c r="O1323" s="356"/>
      <c r="P1323" s="356"/>
      <c r="Q1323" s="356"/>
      <c r="R1323" s="108">
        <f>SUM(Tableau8[[#This Row],[Indicative
     /PPE]:[Autre]])</f>
        <v>0</v>
      </c>
      <c r="S1323" s="356"/>
      <c r="T1323" s="356"/>
      <c r="U1323" s="356"/>
      <c r="V1323" s="356"/>
      <c r="W1323" s="356"/>
      <c r="X1323" s="336">
        <f t="shared" si="101"/>
        <v>0</v>
      </c>
      <c r="Y1323" s="89" t="s">
        <v>0</v>
      </c>
      <c r="Z1323" s="89" t="s">
        <v>0</v>
      </c>
      <c r="AA1323" s="89" t="s">
        <v>0</v>
      </c>
      <c r="AB1323" s="91" t="s">
        <v>0</v>
      </c>
      <c r="AC1323" s="356" t="s">
        <v>0</v>
      </c>
      <c r="AD1323" s="356" t="s">
        <v>0</v>
      </c>
      <c r="AE1323" s="356" t="s">
        <v>0</v>
      </c>
      <c r="AF1323" s="357">
        <f t="shared" si="104"/>
        <v>0</v>
      </c>
      <c r="AG1323" s="92"/>
      <c r="AH1323" s="368" t="s">
        <v>3</v>
      </c>
      <c r="AI1323" s="368" t="s">
        <v>3</v>
      </c>
      <c r="AJ1323" s="368" t="s">
        <v>3</v>
      </c>
      <c r="AK1323" s="368">
        <f t="shared" si="102"/>
        <v>0</v>
      </c>
      <c r="AL1323" s="95"/>
      <c r="AM1323" s="371"/>
      <c r="AN1323" s="371"/>
      <c r="AO1323" s="372"/>
      <c r="AP1323" s="382"/>
      <c r="AR1323" s="374"/>
      <c r="AS1323" s="101"/>
      <c r="AT1323" s="102"/>
      <c r="AU1323" s="103"/>
      <c r="AV1323" s="104">
        <f>Tableau8[[#This Row],[Fin]]-Tableau8[[#This Row],[Début]]</f>
        <v>0</v>
      </c>
      <c r="AW1323" s="105"/>
      <c r="AX1323" s="106"/>
      <c r="AY1323" s="106"/>
      <c r="AZ1323" s="106"/>
      <c r="BA1323" s="106"/>
      <c r="BB1323" s="103"/>
      <c r="BC1323" s="106"/>
      <c r="BD1323" s="106"/>
      <c r="BE1323" s="106"/>
      <c r="BF1323" s="106"/>
      <c r="BG1323" s="106"/>
      <c r="BH1323" s="106"/>
      <c r="BI1323" s="106"/>
    </row>
    <row r="1324" spans="1:61" ht="13.5" hidden="1" thickBot="1" x14ac:dyDescent="0.25">
      <c r="A1324" s="82"/>
      <c r="B1324" s="83"/>
      <c r="C1324" s="361"/>
      <c r="D1324" s="361"/>
      <c r="E1324" s="85"/>
      <c r="F1324" s="85"/>
      <c r="G1324" s="86"/>
      <c r="H1324" s="153"/>
      <c r="I1324" s="147"/>
      <c r="J1324" s="86"/>
      <c r="K1324" s="220"/>
      <c r="L1324" s="88"/>
      <c r="M1324" s="356"/>
      <c r="N1324" s="356"/>
      <c r="O1324" s="356"/>
      <c r="P1324" s="356"/>
      <c r="Q1324" s="356"/>
      <c r="R1324" s="108">
        <f>SUM(Tableau8[[#This Row],[Indicative
     /PPE]:[Autre]])</f>
        <v>0</v>
      </c>
      <c r="S1324" s="356"/>
      <c r="T1324" s="356"/>
      <c r="U1324" s="356"/>
      <c r="V1324" s="356"/>
      <c r="W1324" s="356"/>
      <c r="X1324" s="336">
        <f t="shared" ref="X1324:X1376" si="107">SUM(S1324:W1324)</f>
        <v>0</v>
      </c>
      <c r="Y1324" s="89" t="s">
        <v>0</v>
      </c>
      <c r="Z1324" s="89" t="s">
        <v>0</v>
      </c>
      <c r="AA1324" s="89" t="s">
        <v>0</v>
      </c>
      <c r="AB1324" s="91" t="s">
        <v>0</v>
      </c>
      <c r="AC1324" s="356" t="s">
        <v>0</v>
      </c>
      <c r="AD1324" s="356" t="s">
        <v>0</v>
      </c>
      <c r="AE1324" s="356" t="s">
        <v>0</v>
      </c>
      <c r="AF1324" s="357">
        <f t="shared" si="104"/>
        <v>0</v>
      </c>
      <c r="AG1324" s="92"/>
      <c r="AH1324" s="368" t="s">
        <v>3</v>
      </c>
      <c r="AI1324" s="368" t="s">
        <v>3</v>
      </c>
      <c r="AJ1324" s="368" t="s">
        <v>3</v>
      </c>
      <c r="AK1324" s="368">
        <f t="shared" ref="AK1324:AK1387" si="108">SUM(AH1324:AJ1324)</f>
        <v>0</v>
      </c>
      <c r="AL1324" s="95"/>
      <c r="AM1324" s="371"/>
      <c r="AN1324" s="371"/>
      <c r="AO1324" s="372"/>
      <c r="AP1324" s="382"/>
      <c r="AR1324" s="374"/>
      <c r="AS1324" s="101"/>
      <c r="AT1324" s="102"/>
      <c r="AU1324" s="103"/>
      <c r="AV1324" s="104">
        <f>Tableau8[[#This Row],[Fin]]-Tableau8[[#This Row],[Début]]</f>
        <v>0</v>
      </c>
      <c r="AW1324" s="105"/>
      <c r="AX1324" s="106"/>
      <c r="AY1324" s="106"/>
      <c r="AZ1324" s="106"/>
      <c r="BA1324" s="106"/>
      <c r="BB1324" s="103"/>
      <c r="BC1324" s="106"/>
      <c r="BD1324" s="106"/>
      <c r="BE1324" s="106"/>
      <c r="BF1324" s="106"/>
      <c r="BG1324" s="106"/>
      <c r="BH1324" s="106"/>
      <c r="BI1324" s="106"/>
    </row>
    <row r="1325" spans="1:61" ht="13.5" hidden="1" thickBot="1" x14ac:dyDescent="0.25">
      <c r="A1325" s="82"/>
      <c r="B1325" s="83"/>
      <c r="C1325" s="361"/>
      <c r="D1325" s="361"/>
      <c r="E1325" s="85"/>
      <c r="F1325" s="85"/>
      <c r="G1325" s="86"/>
      <c r="H1325" s="153"/>
      <c r="I1325" s="147"/>
      <c r="J1325" s="86"/>
      <c r="K1325" s="220"/>
      <c r="L1325" s="88"/>
      <c r="M1325" s="356"/>
      <c r="N1325" s="356"/>
      <c r="O1325" s="356"/>
      <c r="P1325" s="356"/>
      <c r="Q1325" s="356"/>
      <c r="R1325" s="108">
        <f>SUM(Tableau8[[#This Row],[Indicative
     /PPE]:[Autre]])</f>
        <v>0</v>
      </c>
      <c r="S1325" s="356"/>
      <c r="T1325" s="356"/>
      <c r="U1325" s="356"/>
      <c r="V1325" s="356"/>
      <c r="W1325" s="356"/>
      <c r="X1325" s="336">
        <f t="shared" si="107"/>
        <v>0</v>
      </c>
      <c r="Y1325" s="89" t="s">
        <v>0</v>
      </c>
      <c r="Z1325" s="89" t="s">
        <v>0</v>
      </c>
      <c r="AA1325" s="89" t="s">
        <v>0</v>
      </c>
      <c r="AB1325" s="91" t="s">
        <v>0</v>
      </c>
      <c r="AC1325" s="356" t="s">
        <v>0</v>
      </c>
      <c r="AD1325" s="356" t="s">
        <v>0</v>
      </c>
      <c r="AE1325" s="356" t="s">
        <v>0</v>
      </c>
      <c r="AF1325" s="357">
        <f t="shared" ref="AF1325:AF1388" si="109">SUM(AC1325:AE1325)</f>
        <v>0</v>
      </c>
      <c r="AG1325" s="92"/>
      <c r="AH1325" s="368" t="s">
        <v>3</v>
      </c>
      <c r="AI1325" s="368" t="s">
        <v>3</v>
      </c>
      <c r="AJ1325" s="368" t="s">
        <v>3</v>
      </c>
      <c r="AK1325" s="368">
        <f t="shared" si="108"/>
        <v>0</v>
      </c>
      <c r="AL1325" s="95"/>
      <c r="AM1325" s="371"/>
      <c r="AN1325" s="371"/>
      <c r="AO1325" s="372"/>
      <c r="AP1325" s="382"/>
      <c r="AR1325" s="374"/>
      <c r="AS1325" s="101"/>
      <c r="AT1325" s="102"/>
      <c r="AU1325" s="103"/>
      <c r="AV1325" s="104">
        <f>Tableau8[[#This Row],[Fin]]-Tableau8[[#This Row],[Début]]</f>
        <v>0</v>
      </c>
      <c r="AW1325" s="105"/>
      <c r="AX1325" s="106"/>
      <c r="AY1325" s="106"/>
      <c r="AZ1325" s="106"/>
      <c r="BA1325" s="106"/>
      <c r="BB1325" s="103"/>
      <c r="BC1325" s="106"/>
      <c r="BD1325" s="106"/>
      <c r="BE1325" s="106"/>
      <c r="BF1325" s="106"/>
      <c r="BG1325" s="106"/>
      <c r="BH1325" s="106"/>
      <c r="BI1325" s="106"/>
    </row>
    <row r="1326" spans="1:61" ht="13.5" hidden="1" thickBot="1" x14ac:dyDescent="0.25">
      <c r="A1326" s="82"/>
      <c r="B1326" s="83"/>
      <c r="C1326" s="361"/>
      <c r="D1326" s="361"/>
      <c r="E1326" s="85"/>
      <c r="F1326" s="85"/>
      <c r="G1326" s="86"/>
      <c r="H1326" s="153"/>
      <c r="I1326" s="147"/>
      <c r="J1326" s="86"/>
      <c r="K1326" s="220"/>
      <c r="L1326" s="88"/>
      <c r="M1326" s="356"/>
      <c r="N1326" s="356"/>
      <c r="O1326" s="356"/>
      <c r="P1326" s="356"/>
      <c r="Q1326" s="356"/>
      <c r="R1326" s="108">
        <f>SUM(Tableau8[[#This Row],[Indicative
     /PPE]:[Autre]])</f>
        <v>0</v>
      </c>
      <c r="S1326" s="356"/>
      <c r="T1326" s="356"/>
      <c r="U1326" s="356"/>
      <c r="V1326" s="356"/>
      <c r="W1326" s="356"/>
      <c r="X1326" s="336">
        <f t="shared" si="107"/>
        <v>0</v>
      </c>
      <c r="Y1326" s="89" t="s">
        <v>0</v>
      </c>
      <c r="Z1326" s="89" t="s">
        <v>0</v>
      </c>
      <c r="AA1326" s="89" t="s">
        <v>0</v>
      </c>
      <c r="AB1326" s="91" t="s">
        <v>0</v>
      </c>
      <c r="AC1326" s="356" t="s">
        <v>0</v>
      </c>
      <c r="AD1326" s="356" t="s">
        <v>0</v>
      </c>
      <c r="AE1326" s="356" t="s">
        <v>0</v>
      </c>
      <c r="AF1326" s="357">
        <f t="shared" si="109"/>
        <v>0</v>
      </c>
      <c r="AG1326" s="92"/>
      <c r="AH1326" s="368" t="s">
        <v>3</v>
      </c>
      <c r="AI1326" s="368" t="s">
        <v>3</v>
      </c>
      <c r="AJ1326" s="368" t="s">
        <v>3</v>
      </c>
      <c r="AK1326" s="368">
        <f t="shared" si="108"/>
        <v>0</v>
      </c>
      <c r="AL1326" s="95"/>
      <c r="AM1326" s="371"/>
      <c r="AN1326" s="371"/>
      <c r="AO1326" s="372"/>
      <c r="AP1326" s="382"/>
      <c r="AR1326" s="374"/>
      <c r="AS1326" s="101"/>
      <c r="AT1326" s="102"/>
      <c r="AU1326" s="103"/>
      <c r="AV1326" s="104">
        <f>Tableau8[[#This Row],[Fin]]-Tableau8[[#This Row],[Début]]</f>
        <v>0</v>
      </c>
      <c r="AW1326" s="105"/>
      <c r="AX1326" s="106"/>
      <c r="AY1326" s="106"/>
      <c r="AZ1326" s="106"/>
      <c r="BA1326" s="106"/>
      <c r="BB1326" s="103"/>
      <c r="BC1326" s="106"/>
      <c r="BD1326" s="106"/>
      <c r="BE1326" s="106"/>
      <c r="BF1326" s="106"/>
      <c r="BG1326" s="106"/>
      <c r="BH1326" s="106"/>
      <c r="BI1326" s="106"/>
    </row>
    <row r="1327" spans="1:61" ht="13.5" hidden="1" thickBot="1" x14ac:dyDescent="0.25">
      <c r="A1327" s="82"/>
      <c r="B1327" s="83"/>
      <c r="C1327" s="361"/>
      <c r="D1327" s="361"/>
      <c r="E1327" s="85"/>
      <c r="F1327" s="85"/>
      <c r="G1327" s="86"/>
      <c r="H1327" s="153"/>
      <c r="I1327" s="147"/>
      <c r="J1327" s="86"/>
      <c r="K1327" s="220"/>
      <c r="L1327" s="88"/>
      <c r="M1327" s="356"/>
      <c r="N1327" s="356"/>
      <c r="O1327" s="356"/>
      <c r="P1327" s="356"/>
      <c r="Q1327" s="356"/>
      <c r="R1327" s="108">
        <f>SUM(Tableau8[[#This Row],[Indicative
     /PPE]:[Autre]])</f>
        <v>0</v>
      </c>
      <c r="S1327" s="356"/>
      <c r="T1327" s="356"/>
      <c r="U1327" s="356"/>
      <c r="V1327" s="356"/>
      <c r="W1327" s="356"/>
      <c r="X1327" s="336">
        <f t="shared" si="107"/>
        <v>0</v>
      </c>
      <c r="Y1327" s="89" t="s">
        <v>0</v>
      </c>
      <c r="Z1327" s="89" t="s">
        <v>0</v>
      </c>
      <c r="AA1327" s="89" t="s">
        <v>0</v>
      </c>
      <c r="AB1327" s="91" t="s">
        <v>0</v>
      </c>
      <c r="AC1327" s="356" t="s">
        <v>0</v>
      </c>
      <c r="AD1327" s="356" t="s">
        <v>0</v>
      </c>
      <c r="AE1327" s="356" t="s">
        <v>0</v>
      </c>
      <c r="AF1327" s="357">
        <f t="shared" si="109"/>
        <v>0</v>
      </c>
      <c r="AG1327" s="92"/>
      <c r="AH1327" s="368" t="s">
        <v>3</v>
      </c>
      <c r="AI1327" s="368" t="s">
        <v>3</v>
      </c>
      <c r="AJ1327" s="368" t="s">
        <v>3</v>
      </c>
      <c r="AK1327" s="368">
        <f t="shared" si="108"/>
        <v>0</v>
      </c>
      <c r="AL1327" s="95"/>
      <c r="AM1327" s="371"/>
      <c r="AN1327" s="371"/>
      <c r="AO1327" s="372"/>
      <c r="AP1327" s="382"/>
      <c r="AR1327" s="374"/>
      <c r="AS1327" s="101"/>
      <c r="AT1327" s="102"/>
      <c r="AU1327" s="103"/>
      <c r="AV1327" s="104">
        <f>Tableau8[[#This Row],[Fin]]-Tableau8[[#This Row],[Début]]</f>
        <v>0</v>
      </c>
      <c r="AW1327" s="105"/>
      <c r="AX1327" s="106"/>
      <c r="AY1327" s="106"/>
      <c r="AZ1327" s="106"/>
      <c r="BA1327" s="106"/>
      <c r="BB1327" s="103"/>
      <c r="BC1327" s="106"/>
      <c r="BD1327" s="106"/>
      <c r="BE1327" s="106"/>
      <c r="BF1327" s="106"/>
      <c r="BG1327" s="106"/>
      <c r="BH1327" s="106"/>
      <c r="BI1327" s="106"/>
    </row>
    <row r="1328" spans="1:61" ht="13.5" hidden="1" thickBot="1" x14ac:dyDescent="0.25">
      <c r="A1328" s="82"/>
      <c r="B1328" s="83"/>
      <c r="C1328" s="361"/>
      <c r="D1328" s="361"/>
      <c r="E1328" s="85"/>
      <c r="F1328" s="85"/>
      <c r="G1328" s="86"/>
      <c r="H1328" s="153"/>
      <c r="I1328" s="147"/>
      <c r="J1328" s="86"/>
      <c r="K1328" s="220"/>
      <c r="L1328" s="88"/>
      <c r="M1328" s="356"/>
      <c r="N1328" s="356"/>
      <c r="O1328" s="356"/>
      <c r="P1328" s="356"/>
      <c r="Q1328" s="356"/>
      <c r="R1328" s="108">
        <f>SUM(Tableau8[[#This Row],[Indicative
     /PPE]:[Autre]])</f>
        <v>0</v>
      </c>
      <c r="S1328" s="356"/>
      <c r="T1328" s="356"/>
      <c r="U1328" s="356"/>
      <c r="V1328" s="356"/>
      <c r="W1328" s="356"/>
      <c r="X1328" s="336">
        <f t="shared" si="107"/>
        <v>0</v>
      </c>
      <c r="Y1328" s="89" t="s">
        <v>0</v>
      </c>
      <c r="Z1328" s="89" t="s">
        <v>0</v>
      </c>
      <c r="AA1328" s="89" t="s">
        <v>0</v>
      </c>
      <c r="AB1328" s="91" t="s">
        <v>0</v>
      </c>
      <c r="AC1328" s="356" t="s">
        <v>0</v>
      </c>
      <c r="AD1328" s="356" t="s">
        <v>0</v>
      </c>
      <c r="AE1328" s="356" t="s">
        <v>0</v>
      </c>
      <c r="AF1328" s="357">
        <f t="shared" si="109"/>
        <v>0</v>
      </c>
      <c r="AG1328" s="92"/>
      <c r="AH1328" s="368" t="s">
        <v>3</v>
      </c>
      <c r="AI1328" s="368" t="s">
        <v>3</v>
      </c>
      <c r="AJ1328" s="368" t="s">
        <v>3</v>
      </c>
      <c r="AK1328" s="368">
        <f t="shared" si="108"/>
        <v>0</v>
      </c>
      <c r="AL1328" s="95"/>
      <c r="AM1328" s="371"/>
      <c r="AN1328" s="371"/>
      <c r="AO1328" s="372"/>
      <c r="AP1328" s="382"/>
      <c r="AR1328" s="374"/>
      <c r="AS1328" s="101"/>
      <c r="AT1328" s="102"/>
      <c r="AU1328" s="103"/>
      <c r="AV1328" s="104">
        <f>Tableau8[[#This Row],[Fin]]-Tableau8[[#This Row],[Début]]</f>
        <v>0</v>
      </c>
      <c r="AW1328" s="105"/>
      <c r="AX1328" s="106"/>
      <c r="AY1328" s="106"/>
      <c r="AZ1328" s="106"/>
      <c r="BA1328" s="106"/>
      <c r="BB1328" s="103"/>
      <c r="BC1328" s="106"/>
      <c r="BD1328" s="106"/>
      <c r="BE1328" s="106"/>
      <c r="BF1328" s="106"/>
      <c r="BG1328" s="106"/>
      <c r="BH1328" s="106"/>
      <c r="BI1328" s="106"/>
    </row>
    <row r="1329" spans="1:61" ht="13.5" hidden="1" thickBot="1" x14ac:dyDescent="0.25">
      <c r="A1329" s="82"/>
      <c r="B1329" s="83"/>
      <c r="C1329" s="361"/>
      <c r="D1329" s="361"/>
      <c r="E1329" s="85"/>
      <c r="F1329" s="85"/>
      <c r="G1329" s="86"/>
      <c r="H1329" s="153"/>
      <c r="I1329" s="147"/>
      <c r="J1329" s="86"/>
      <c r="K1329" s="220"/>
      <c r="L1329" s="88"/>
      <c r="M1329" s="356"/>
      <c r="N1329" s="356"/>
      <c r="O1329" s="356"/>
      <c r="P1329" s="356"/>
      <c r="Q1329" s="356"/>
      <c r="R1329" s="108">
        <f>SUM(Tableau8[[#This Row],[Indicative
     /PPE]:[Autre]])</f>
        <v>0</v>
      </c>
      <c r="S1329" s="356"/>
      <c r="T1329" s="356"/>
      <c r="U1329" s="356"/>
      <c r="V1329" s="356"/>
      <c r="W1329" s="356"/>
      <c r="X1329" s="336">
        <f t="shared" si="107"/>
        <v>0</v>
      </c>
      <c r="Y1329" s="89" t="s">
        <v>0</v>
      </c>
      <c r="Z1329" s="89" t="s">
        <v>0</v>
      </c>
      <c r="AA1329" s="89" t="s">
        <v>0</v>
      </c>
      <c r="AB1329" s="91" t="s">
        <v>0</v>
      </c>
      <c r="AC1329" s="356" t="s">
        <v>0</v>
      </c>
      <c r="AD1329" s="356" t="s">
        <v>0</v>
      </c>
      <c r="AE1329" s="356" t="s">
        <v>0</v>
      </c>
      <c r="AF1329" s="357">
        <f t="shared" si="109"/>
        <v>0</v>
      </c>
      <c r="AG1329" s="92"/>
      <c r="AH1329" s="368" t="s">
        <v>3</v>
      </c>
      <c r="AI1329" s="368" t="s">
        <v>3</v>
      </c>
      <c r="AJ1329" s="368" t="s">
        <v>3</v>
      </c>
      <c r="AK1329" s="368">
        <f t="shared" si="108"/>
        <v>0</v>
      </c>
      <c r="AL1329" s="95"/>
      <c r="AM1329" s="371"/>
      <c r="AN1329" s="371"/>
      <c r="AO1329" s="372"/>
      <c r="AP1329" s="382"/>
      <c r="AR1329" s="374"/>
      <c r="AS1329" s="101"/>
      <c r="AT1329" s="102"/>
      <c r="AU1329" s="103"/>
      <c r="AV1329" s="104">
        <f>Tableau8[[#This Row],[Fin]]-Tableau8[[#This Row],[Début]]</f>
        <v>0</v>
      </c>
      <c r="AW1329" s="105"/>
      <c r="AX1329" s="106"/>
      <c r="AY1329" s="106"/>
      <c r="AZ1329" s="106"/>
      <c r="BA1329" s="106"/>
      <c r="BB1329" s="103"/>
      <c r="BC1329" s="106"/>
      <c r="BD1329" s="106"/>
      <c r="BE1329" s="106"/>
      <c r="BF1329" s="106"/>
      <c r="BG1329" s="106"/>
      <c r="BH1329" s="106"/>
      <c r="BI1329" s="106"/>
    </row>
    <row r="1330" spans="1:61" ht="13.5" hidden="1" thickBot="1" x14ac:dyDescent="0.25">
      <c r="A1330" s="82"/>
      <c r="B1330" s="83"/>
      <c r="C1330" s="361"/>
      <c r="D1330" s="361"/>
      <c r="E1330" s="85"/>
      <c r="F1330" s="85"/>
      <c r="G1330" s="86"/>
      <c r="H1330" s="153"/>
      <c r="I1330" s="147"/>
      <c r="J1330" s="86"/>
      <c r="K1330" s="220"/>
      <c r="L1330" s="88"/>
      <c r="M1330" s="356"/>
      <c r="N1330" s="356"/>
      <c r="O1330" s="356"/>
      <c r="P1330" s="356"/>
      <c r="Q1330" s="356"/>
      <c r="R1330" s="108">
        <f>SUM(Tableau8[[#This Row],[Indicative
     /PPE]:[Autre]])</f>
        <v>0</v>
      </c>
      <c r="S1330" s="356"/>
      <c r="T1330" s="356"/>
      <c r="U1330" s="356"/>
      <c r="V1330" s="356"/>
      <c r="W1330" s="356"/>
      <c r="X1330" s="336">
        <f t="shared" si="107"/>
        <v>0</v>
      </c>
      <c r="Y1330" s="89" t="s">
        <v>0</v>
      </c>
      <c r="Z1330" s="89" t="s">
        <v>0</v>
      </c>
      <c r="AA1330" s="89" t="s">
        <v>0</v>
      </c>
      <c r="AB1330" s="91" t="s">
        <v>0</v>
      </c>
      <c r="AC1330" s="356" t="s">
        <v>0</v>
      </c>
      <c r="AD1330" s="356" t="s">
        <v>0</v>
      </c>
      <c r="AE1330" s="356" t="s">
        <v>0</v>
      </c>
      <c r="AF1330" s="357">
        <f t="shared" si="109"/>
        <v>0</v>
      </c>
      <c r="AG1330" s="92"/>
      <c r="AH1330" s="368" t="s">
        <v>3</v>
      </c>
      <c r="AI1330" s="368" t="s">
        <v>3</v>
      </c>
      <c r="AJ1330" s="368" t="s">
        <v>3</v>
      </c>
      <c r="AK1330" s="368">
        <f t="shared" si="108"/>
        <v>0</v>
      </c>
      <c r="AL1330" s="95"/>
      <c r="AM1330" s="371"/>
      <c r="AN1330" s="371"/>
      <c r="AO1330" s="372"/>
      <c r="AP1330" s="382"/>
      <c r="AR1330" s="374"/>
      <c r="AS1330" s="101"/>
      <c r="AT1330" s="102"/>
      <c r="AU1330" s="103"/>
      <c r="AV1330" s="104">
        <f>Tableau8[[#This Row],[Fin]]-Tableau8[[#This Row],[Début]]</f>
        <v>0</v>
      </c>
      <c r="AW1330" s="105"/>
      <c r="AX1330" s="106"/>
      <c r="AY1330" s="106"/>
      <c r="AZ1330" s="106"/>
      <c r="BA1330" s="106"/>
      <c r="BB1330" s="103"/>
      <c r="BC1330" s="106"/>
      <c r="BD1330" s="106"/>
      <c r="BE1330" s="106"/>
      <c r="BF1330" s="106"/>
      <c r="BG1330" s="106"/>
      <c r="BH1330" s="106"/>
      <c r="BI1330" s="106"/>
    </row>
    <row r="1331" spans="1:61" ht="13.5" hidden="1" thickBot="1" x14ac:dyDescent="0.25">
      <c r="A1331" s="82"/>
      <c r="B1331" s="83"/>
      <c r="C1331" s="361"/>
      <c r="D1331" s="361"/>
      <c r="E1331" s="85"/>
      <c r="F1331" s="85"/>
      <c r="G1331" s="86"/>
      <c r="H1331" s="153"/>
      <c r="I1331" s="147"/>
      <c r="J1331" s="86"/>
      <c r="K1331" s="220"/>
      <c r="L1331" s="88"/>
      <c r="M1331" s="356"/>
      <c r="N1331" s="356"/>
      <c r="O1331" s="356"/>
      <c r="P1331" s="356"/>
      <c r="Q1331" s="356"/>
      <c r="R1331" s="108">
        <f>SUM(Tableau8[[#This Row],[Indicative
     /PPE]:[Autre]])</f>
        <v>0</v>
      </c>
      <c r="S1331" s="356"/>
      <c r="T1331" s="356"/>
      <c r="U1331" s="356"/>
      <c r="V1331" s="356"/>
      <c r="W1331" s="356"/>
      <c r="X1331" s="336">
        <f t="shared" si="107"/>
        <v>0</v>
      </c>
      <c r="Y1331" s="89" t="s">
        <v>0</v>
      </c>
      <c r="Z1331" s="89" t="s">
        <v>0</v>
      </c>
      <c r="AA1331" s="89" t="s">
        <v>0</v>
      </c>
      <c r="AB1331" s="91" t="s">
        <v>0</v>
      </c>
      <c r="AC1331" s="356" t="s">
        <v>0</v>
      </c>
      <c r="AD1331" s="356" t="s">
        <v>0</v>
      </c>
      <c r="AE1331" s="356" t="s">
        <v>0</v>
      </c>
      <c r="AF1331" s="357">
        <f t="shared" si="109"/>
        <v>0</v>
      </c>
      <c r="AG1331" s="92"/>
      <c r="AH1331" s="368" t="s">
        <v>3</v>
      </c>
      <c r="AI1331" s="368" t="s">
        <v>3</v>
      </c>
      <c r="AJ1331" s="368" t="s">
        <v>3</v>
      </c>
      <c r="AK1331" s="368">
        <f t="shared" si="108"/>
        <v>0</v>
      </c>
      <c r="AL1331" s="95"/>
      <c r="AM1331" s="371"/>
      <c r="AN1331" s="371"/>
      <c r="AO1331" s="372"/>
      <c r="AP1331" s="382"/>
      <c r="AR1331" s="374"/>
      <c r="AS1331" s="101"/>
      <c r="AT1331" s="102"/>
      <c r="AU1331" s="103"/>
      <c r="AV1331" s="104">
        <f>Tableau8[[#This Row],[Fin]]-Tableau8[[#This Row],[Début]]</f>
        <v>0</v>
      </c>
      <c r="AW1331" s="105"/>
      <c r="AX1331" s="106"/>
      <c r="AY1331" s="106"/>
      <c r="AZ1331" s="106"/>
      <c r="BA1331" s="106"/>
      <c r="BB1331" s="103"/>
      <c r="BC1331" s="106"/>
      <c r="BD1331" s="106"/>
      <c r="BE1331" s="106"/>
      <c r="BF1331" s="106"/>
      <c r="BG1331" s="106"/>
      <c r="BH1331" s="106"/>
      <c r="BI1331" s="106"/>
    </row>
    <row r="1332" spans="1:61" ht="13.5" hidden="1" thickBot="1" x14ac:dyDescent="0.25">
      <c r="A1332" s="82"/>
      <c r="B1332" s="83"/>
      <c r="C1332" s="361"/>
      <c r="D1332" s="361"/>
      <c r="E1332" s="85"/>
      <c r="F1332" s="85"/>
      <c r="G1332" s="86"/>
      <c r="H1332" s="153"/>
      <c r="I1332" s="147"/>
      <c r="J1332" s="86"/>
      <c r="K1332" s="220"/>
      <c r="L1332" s="88"/>
      <c r="M1332" s="356"/>
      <c r="N1332" s="356"/>
      <c r="O1332" s="356"/>
      <c r="P1332" s="356"/>
      <c r="Q1332" s="356"/>
      <c r="R1332" s="108">
        <f>SUM(Tableau8[[#This Row],[Indicative
     /PPE]:[Autre]])</f>
        <v>0</v>
      </c>
      <c r="S1332" s="356"/>
      <c r="T1332" s="356"/>
      <c r="U1332" s="356"/>
      <c r="V1332" s="356"/>
      <c r="W1332" s="356"/>
      <c r="X1332" s="336">
        <f t="shared" si="107"/>
        <v>0</v>
      </c>
      <c r="Y1332" s="89" t="s">
        <v>0</v>
      </c>
      <c r="Z1332" s="89" t="s">
        <v>0</v>
      </c>
      <c r="AA1332" s="89" t="s">
        <v>0</v>
      </c>
      <c r="AB1332" s="91" t="s">
        <v>0</v>
      </c>
      <c r="AC1332" s="356" t="s">
        <v>0</v>
      </c>
      <c r="AD1332" s="356" t="s">
        <v>0</v>
      </c>
      <c r="AE1332" s="356" t="s">
        <v>0</v>
      </c>
      <c r="AF1332" s="357">
        <f t="shared" si="109"/>
        <v>0</v>
      </c>
      <c r="AG1332" s="92"/>
      <c r="AH1332" s="368" t="s">
        <v>3</v>
      </c>
      <c r="AI1332" s="368" t="s">
        <v>3</v>
      </c>
      <c r="AJ1332" s="368" t="s">
        <v>3</v>
      </c>
      <c r="AK1332" s="368">
        <f t="shared" si="108"/>
        <v>0</v>
      </c>
      <c r="AL1332" s="95"/>
      <c r="AM1332" s="371"/>
      <c r="AN1332" s="371"/>
      <c r="AO1332" s="372"/>
      <c r="AP1332" s="382"/>
      <c r="AR1332" s="374"/>
      <c r="AS1332" s="101"/>
      <c r="AT1332" s="102"/>
      <c r="AU1332" s="103"/>
      <c r="AV1332" s="104">
        <f>Tableau8[[#This Row],[Fin]]-Tableau8[[#This Row],[Début]]</f>
        <v>0</v>
      </c>
      <c r="AW1332" s="105"/>
      <c r="AX1332" s="106"/>
      <c r="AY1332" s="106"/>
      <c r="AZ1332" s="106"/>
      <c r="BA1332" s="106"/>
      <c r="BB1332" s="103"/>
      <c r="BC1332" s="106"/>
      <c r="BD1332" s="106"/>
      <c r="BE1332" s="106"/>
      <c r="BF1332" s="106"/>
      <c r="BG1332" s="106"/>
      <c r="BH1332" s="106"/>
      <c r="BI1332" s="106"/>
    </row>
    <row r="1333" spans="1:61" ht="13.5" hidden="1" thickBot="1" x14ac:dyDescent="0.25">
      <c r="A1333" s="82"/>
      <c r="B1333" s="83"/>
      <c r="C1333" s="361"/>
      <c r="D1333" s="361"/>
      <c r="E1333" s="85"/>
      <c r="F1333" s="85"/>
      <c r="G1333" s="86"/>
      <c r="H1333" s="153"/>
      <c r="I1333" s="147"/>
      <c r="J1333" s="86"/>
      <c r="K1333" s="220"/>
      <c r="L1333" s="88"/>
      <c r="M1333" s="356"/>
      <c r="N1333" s="356"/>
      <c r="O1333" s="356"/>
      <c r="P1333" s="356"/>
      <c r="Q1333" s="356"/>
      <c r="R1333" s="108">
        <f>SUM(Tableau8[[#This Row],[Indicative
     /PPE]:[Autre]])</f>
        <v>0</v>
      </c>
      <c r="S1333" s="356"/>
      <c r="T1333" s="356"/>
      <c r="U1333" s="356"/>
      <c r="V1333" s="356"/>
      <c r="W1333" s="356"/>
      <c r="X1333" s="336">
        <f t="shared" si="107"/>
        <v>0</v>
      </c>
      <c r="Y1333" s="89" t="s">
        <v>0</v>
      </c>
      <c r="Z1333" s="89" t="s">
        <v>0</v>
      </c>
      <c r="AA1333" s="89" t="s">
        <v>0</v>
      </c>
      <c r="AB1333" s="91" t="s">
        <v>0</v>
      </c>
      <c r="AC1333" s="356" t="s">
        <v>0</v>
      </c>
      <c r="AD1333" s="356" t="s">
        <v>0</v>
      </c>
      <c r="AE1333" s="356" t="s">
        <v>0</v>
      </c>
      <c r="AF1333" s="357">
        <f t="shared" si="109"/>
        <v>0</v>
      </c>
      <c r="AG1333" s="92"/>
      <c r="AH1333" s="368" t="s">
        <v>3</v>
      </c>
      <c r="AI1333" s="368" t="s">
        <v>3</v>
      </c>
      <c r="AJ1333" s="368" t="s">
        <v>3</v>
      </c>
      <c r="AK1333" s="368">
        <f t="shared" si="108"/>
        <v>0</v>
      </c>
      <c r="AL1333" s="95"/>
      <c r="AM1333" s="371"/>
      <c r="AN1333" s="371"/>
      <c r="AO1333" s="372"/>
      <c r="AP1333" s="382"/>
      <c r="AR1333" s="374"/>
      <c r="AS1333" s="101"/>
      <c r="AT1333" s="102"/>
      <c r="AU1333" s="103"/>
      <c r="AV1333" s="104">
        <f>Tableau8[[#This Row],[Fin]]-Tableau8[[#This Row],[Début]]</f>
        <v>0</v>
      </c>
      <c r="AW1333" s="105"/>
      <c r="AX1333" s="106"/>
      <c r="AY1333" s="106"/>
      <c r="AZ1333" s="106"/>
      <c r="BA1333" s="106"/>
      <c r="BB1333" s="103"/>
      <c r="BC1333" s="106"/>
      <c r="BD1333" s="106"/>
      <c r="BE1333" s="106"/>
      <c r="BF1333" s="106"/>
      <c r="BG1333" s="106"/>
      <c r="BH1333" s="106"/>
      <c r="BI1333" s="106"/>
    </row>
    <row r="1334" spans="1:61" ht="13.5" hidden="1" thickBot="1" x14ac:dyDescent="0.25">
      <c r="A1334" s="82"/>
      <c r="B1334" s="83"/>
      <c r="C1334" s="361"/>
      <c r="D1334" s="361"/>
      <c r="E1334" s="85"/>
      <c r="F1334" s="85"/>
      <c r="G1334" s="86"/>
      <c r="H1334" s="153"/>
      <c r="I1334" s="147"/>
      <c r="J1334" s="86"/>
      <c r="K1334" s="220"/>
      <c r="L1334" s="88"/>
      <c r="M1334" s="356"/>
      <c r="N1334" s="356"/>
      <c r="O1334" s="356"/>
      <c r="P1334" s="356"/>
      <c r="Q1334" s="356"/>
      <c r="R1334" s="108">
        <f>SUM(Tableau8[[#This Row],[Indicative
     /PPE]:[Autre]])</f>
        <v>0</v>
      </c>
      <c r="S1334" s="356"/>
      <c r="T1334" s="356"/>
      <c r="U1334" s="356"/>
      <c r="V1334" s="356"/>
      <c r="W1334" s="356"/>
      <c r="X1334" s="336">
        <f t="shared" si="107"/>
        <v>0</v>
      </c>
      <c r="Y1334" s="89" t="s">
        <v>0</v>
      </c>
      <c r="Z1334" s="89" t="s">
        <v>0</v>
      </c>
      <c r="AA1334" s="89" t="s">
        <v>0</v>
      </c>
      <c r="AB1334" s="91" t="s">
        <v>0</v>
      </c>
      <c r="AC1334" s="356" t="s">
        <v>0</v>
      </c>
      <c r="AD1334" s="356" t="s">
        <v>0</v>
      </c>
      <c r="AE1334" s="356" t="s">
        <v>0</v>
      </c>
      <c r="AF1334" s="357">
        <f t="shared" si="109"/>
        <v>0</v>
      </c>
      <c r="AG1334" s="92"/>
      <c r="AH1334" s="368" t="s">
        <v>3</v>
      </c>
      <c r="AI1334" s="368" t="s">
        <v>3</v>
      </c>
      <c r="AJ1334" s="368" t="s">
        <v>3</v>
      </c>
      <c r="AK1334" s="368">
        <f t="shared" si="108"/>
        <v>0</v>
      </c>
      <c r="AL1334" s="95"/>
      <c r="AM1334" s="371"/>
      <c r="AN1334" s="371"/>
      <c r="AO1334" s="372"/>
      <c r="AP1334" s="382"/>
      <c r="AR1334" s="374"/>
      <c r="AS1334" s="101"/>
      <c r="AT1334" s="102"/>
      <c r="AU1334" s="103"/>
      <c r="AV1334" s="104">
        <f>Tableau8[[#This Row],[Fin]]-Tableau8[[#This Row],[Début]]</f>
        <v>0</v>
      </c>
      <c r="AW1334" s="105"/>
      <c r="AX1334" s="106"/>
      <c r="AY1334" s="106"/>
      <c r="AZ1334" s="106"/>
      <c r="BA1334" s="106"/>
      <c r="BB1334" s="103"/>
      <c r="BC1334" s="106"/>
      <c r="BD1334" s="106"/>
      <c r="BE1334" s="106"/>
      <c r="BF1334" s="106"/>
      <c r="BG1334" s="106"/>
      <c r="BH1334" s="106"/>
      <c r="BI1334" s="106"/>
    </row>
    <row r="1335" spans="1:61" ht="13.5" hidden="1" thickBot="1" x14ac:dyDescent="0.25">
      <c r="A1335" s="82"/>
      <c r="B1335" s="83"/>
      <c r="C1335" s="361"/>
      <c r="D1335" s="361"/>
      <c r="E1335" s="85"/>
      <c r="F1335" s="85"/>
      <c r="G1335" s="86"/>
      <c r="H1335" s="153"/>
      <c r="I1335" s="147"/>
      <c r="J1335" s="86"/>
      <c r="K1335" s="220"/>
      <c r="L1335" s="88"/>
      <c r="M1335" s="356"/>
      <c r="N1335" s="356"/>
      <c r="O1335" s="356"/>
      <c r="P1335" s="356"/>
      <c r="Q1335" s="356"/>
      <c r="R1335" s="108">
        <f>SUM(Tableau8[[#This Row],[Indicative
     /PPE]:[Autre]])</f>
        <v>0</v>
      </c>
      <c r="S1335" s="356"/>
      <c r="T1335" s="356"/>
      <c r="U1335" s="356"/>
      <c r="V1335" s="356"/>
      <c r="W1335" s="356"/>
      <c r="X1335" s="336">
        <f t="shared" si="107"/>
        <v>0</v>
      </c>
      <c r="Y1335" s="89" t="s">
        <v>0</v>
      </c>
      <c r="Z1335" s="89" t="s">
        <v>0</v>
      </c>
      <c r="AA1335" s="89" t="s">
        <v>0</v>
      </c>
      <c r="AB1335" s="91" t="s">
        <v>0</v>
      </c>
      <c r="AC1335" s="356" t="s">
        <v>0</v>
      </c>
      <c r="AD1335" s="356" t="s">
        <v>0</v>
      </c>
      <c r="AE1335" s="356" t="s">
        <v>0</v>
      </c>
      <c r="AF1335" s="357">
        <f t="shared" si="109"/>
        <v>0</v>
      </c>
      <c r="AG1335" s="92"/>
      <c r="AH1335" s="368" t="s">
        <v>3</v>
      </c>
      <c r="AI1335" s="368" t="s">
        <v>3</v>
      </c>
      <c r="AJ1335" s="368" t="s">
        <v>3</v>
      </c>
      <c r="AK1335" s="368">
        <f t="shared" si="108"/>
        <v>0</v>
      </c>
      <c r="AL1335" s="95"/>
      <c r="AM1335" s="371"/>
      <c r="AN1335" s="371"/>
      <c r="AO1335" s="372"/>
      <c r="AP1335" s="382"/>
      <c r="AR1335" s="374"/>
      <c r="AS1335" s="101"/>
      <c r="AT1335" s="102"/>
      <c r="AU1335" s="103"/>
      <c r="AV1335" s="104">
        <f>Tableau8[[#This Row],[Fin]]-Tableau8[[#This Row],[Début]]</f>
        <v>0</v>
      </c>
      <c r="AW1335" s="105"/>
      <c r="AX1335" s="106"/>
      <c r="AY1335" s="106"/>
      <c r="AZ1335" s="106"/>
      <c r="BA1335" s="106"/>
      <c r="BB1335" s="103"/>
      <c r="BC1335" s="106"/>
      <c r="BD1335" s="106"/>
      <c r="BE1335" s="106"/>
      <c r="BF1335" s="106"/>
      <c r="BG1335" s="106"/>
      <c r="BH1335" s="106"/>
      <c r="BI1335" s="106"/>
    </row>
    <row r="1336" spans="1:61" ht="13.5" hidden="1" thickBot="1" x14ac:dyDescent="0.25">
      <c r="A1336" s="82"/>
      <c r="B1336" s="83"/>
      <c r="C1336" s="361"/>
      <c r="D1336" s="361"/>
      <c r="E1336" s="85"/>
      <c r="F1336" s="85"/>
      <c r="G1336" s="86"/>
      <c r="H1336" s="153"/>
      <c r="I1336" s="147"/>
      <c r="J1336" s="86"/>
      <c r="K1336" s="220"/>
      <c r="L1336" s="88"/>
      <c r="M1336" s="356"/>
      <c r="N1336" s="356"/>
      <c r="O1336" s="356"/>
      <c r="P1336" s="356"/>
      <c r="Q1336" s="356"/>
      <c r="R1336" s="108">
        <f>SUM(Tableau8[[#This Row],[Indicative
     /PPE]:[Autre]])</f>
        <v>0</v>
      </c>
      <c r="S1336" s="356"/>
      <c r="T1336" s="356"/>
      <c r="U1336" s="356"/>
      <c r="V1336" s="356"/>
      <c r="W1336" s="356"/>
      <c r="X1336" s="336">
        <f t="shared" si="107"/>
        <v>0</v>
      </c>
      <c r="Y1336" s="89" t="s">
        <v>0</v>
      </c>
      <c r="Z1336" s="89" t="s">
        <v>0</v>
      </c>
      <c r="AA1336" s="89" t="s">
        <v>0</v>
      </c>
      <c r="AB1336" s="91" t="s">
        <v>0</v>
      </c>
      <c r="AC1336" s="356" t="s">
        <v>0</v>
      </c>
      <c r="AD1336" s="356" t="s">
        <v>0</v>
      </c>
      <c r="AE1336" s="356" t="s">
        <v>0</v>
      </c>
      <c r="AF1336" s="357">
        <f t="shared" si="109"/>
        <v>0</v>
      </c>
      <c r="AG1336" s="92"/>
      <c r="AH1336" s="368" t="s">
        <v>3</v>
      </c>
      <c r="AI1336" s="368" t="s">
        <v>3</v>
      </c>
      <c r="AJ1336" s="368" t="s">
        <v>3</v>
      </c>
      <c r="AK1336" s="368">
        <f t="shared" si="108"/>
        <v>0</v>
      </c>
      <c r="AL1336" s="95"/>
      <c r="AM1336" s="371"/>
      <c r="AN1336" s="371"/>
      <c r="AO1336" s="372"/>
      <c r="AP1336" s="382"/>
      <c r="AR1336" s="374"/>
      <c r="AS1336" s="101"/>
      <c r="AT1336" s="102"/>
      <c r="AU1336" s="103"/>
      <c r="AV1336" s="104">
        <f>Tableau8[[#This Row],[Fin]]-Tableau8[[#This Row],[Début]]</f>
        <v>0</v>
      </c>
      <c r="AW1336" s="105"/>
      <c r="AX1336" s="106"/>
      <c r="AY1336" s="106"/>
      <c r="AZ1336" s="106"/>
      <c r="BA1336" s="106"/>
      <c r="BB1336" s="103"/>
      <c r="BC1336" s="106"/>
      <c r="BD1336" s="106"/>
      <c r="BE1336" s="106"/>
      <c r="BF1336" s="106"/>
      <c r="BG1336" s="106"/>
      <c r="BH1336" s="106"/>
      <c r="BI1336" s="106"/>
    </row>
    <row r="1337" spans="1:61" ht="13.5" hidden="1" thickBot="1" x14ac:dyDescent="0.25">
      <c r="A1337" s="82"/>
      <c r="B1337" s="83"/>
      <c r="C1337" s="361"/>
      <c r="D1337" s="361"/>
      <c r="E1337" s="85"/>
      <c r="F1337" s="85"/>
      <c r="G1337" s="86"/>
      <c r="H1337" s="153"/>
      <c r="I1337" s="147"/>
      <c r="J1337" s="86"/>
      <c r="K1337" s="220"/>
      <c r="L1337" s="88"/>
      <c r="M1337" s="356"/>
      <c r="N1337" s="356"/>
      <c r="O1337" s="356"/>
      <c r="P1337" s="356"/>
      <c r="Q1337" s="356"/>
      <c r="R1337" s="108">
        <f>SUM(Tableau8[[#This Row],[Indicative
     /PPE]:[Autre]])</f>
        <v>0</v>
      </c>
      <c r="S1337" s="356"/>
      <c r="T1337" s="356"/>
      <c r="U1337" s="356"/>
      <c r="V1337" s="356"/>
      <c r="W1337" s="356"/>
      <c r="X1337" s="336">
        <f t="shared" si="107"/>
        <v>0</v>
      </c>
      <c r="Y1337" s="89" t="s">
        <v>0</v>
      </c>
      <c r="Z1337" s="89" t="s">
        <v>0</v>
      </c>
      <c r="AA1337" s="89" t="s">
        <v>0</v>
      </c>
      <c r="AB1337" s="91" t="s">
        <v>0</v>
      </c>
      <c r="AC1337" s="356" t="s">
        <v>0</v>
      </c>
      <c r="AD1337" s="356" t="s">
        <v>0</v>
      </c>
      <c r="AE1337" s="356" t="s">
        <v>0</v>
      </c>
      <c r="AF1337" s="357">
        <f t="shared" si="109"/>
        <v>0</v>
      </c>
      <c r="AG1337" s="92"/>
      <c r="AH1337" s="368" t="s">
        <v>3</v>
      </c>
      <c r="AI1337" s="368" t="s">
        <v>3</v>
      </c>
      <c r="AJ1337" s="368" t="s">
        <v>3</v>
      </c>
      <c r="AK1337" s="368">
        <f t="shared" si="108"/>
        <v>0</v>
      </c>
      <c r="AL1337" s="95"/>
      <c r="AM1337" s="371"/>
      <c r="AN1337" s="371"/>
      <c r="AO1337" s="372"/>
      <c r="AP1337" s="382"/>
      <c r="AR1337" s="374"/>
      <c r="AS1337" s="101"/>
      <c r="AT1337" s="102"/>
      <c r="AU1337" s="103"/>
      <c r="AV1337" s="104">
        <f>Tableau8[[#This Row],[Fin]]-Tableau8[[#This Row],[Début]]</f>
        <v>0</v>
      </c>
      <c r="AW1337" s="105"/>
      <c r="AX1337" s="106"/>
      <c r="AY1337" s="106"/>
      <c r="AZ1337" s="106"/>
      <c r="BA1337" s="106"/>
      <c r="BB1337" s="103"/>
      <c r="BC1337" s="106"/>
      <c r="BD1337" s="106"/>
      <c r="BE1337" s="106"/>
      <c r="BF1337" s="106"/>
      <c r="BG1337" s="106"/>
      <c r="BH1337" s="106"/>
      <c r="BI1337" s="106"/>
    </row>
    <row r="1338" spans="1:61" ht="13.5" hidden="1" thickBot="1" x14ac:dyDescent="0.25">
      <c r="A1338" s="82"/>
      <c r="B1338" s="83"/>
      <c r="C1338" s="361"/>
      <c r="D1338" s="361"/>
      <c r="E1338" s="85"/>
      <c r="F1338" s="85"/>
      <c r="G1338" s="86"/>
      <c r="H1338" s="153"/>
      <c r="I1338" s="147"/>
      <c r="J1338" s="86"/>
      <c r="K1338" s="220"/>
      <c r="L1338" s="88"/>
      <c r="M1338" s="356"/>
      <c r="N1338" s="356"/>
      <c r="O1338" s="356"/>
      <c r="P1338" s="356"/>
      <c r="Q1338" s="356"/>
      <c r="R1338" s="108">
        <f>SUM(Tableau8[[#This Row],[Indicative
     /PPE]:[Autre]])</f>
        <v>0</v>
      </c>
      <c r="S1338" s="356"/>
      <c r="T1338" s="356"/>
      <c r="U1338" s="356"/>
      <c r="V1338" s="356"/>
      <c r="W1338" s="356"/>
      <c r="X1338" s="336">
        <f t="shared" si="107"/>
        <v>0</v>
      </c>
      <c r="Y1338" s="89" t="s">
        <v>0</v>
      </c>
      <c r="Z1338" s="89" t="s">
        <v>0</v>
      </c>
      <c r="AA1338" s="89" t="s">
        <v>0</v>
      </c>
      <c r="AB1338" s="91" t="s">
        <v>0</v>
      </c>
      <c r="AC1338" s="356" t="s">
        <v>0</v>
      </c>
      <c r="AD1338" s="356" t="s">
        <v>0</v>
      </c>
      <c r="AE1338" s="356" t="s">
        <v>0</v>
      </c>
      <c r="AF1338" s="357">
        <f t="shared" si="109"/>
        <v>0</v>
      </c>
      <c r="AG1338" s="92"/>
      <c r="AH1338" s="368" t="s">
        <v>3</v>
      </c>
      <c r="AI1338" s="368" t="s">
        <v>3</v>
      </c>
      <c r="AJ1338" s="368" t="s">
        <v>3</v>
      </c>
      <c r="AK1338" s="368">
        <f t="shared" si="108"/>
        <v>0</v>
      </c>
      <c r="AL1338" s="95"/>
      <c r="AM1338" s="371"/>
      <c r="AN1338" s="371"/>
      <c r="AO1338" s="372"/>
      <c r="AP1338" s="382"/>
      <c r="AR1338" s="374"/>
      <c r="AS1338" s="101"/>
      <c r="AT1338" s="102"/>
      <c r="AU1338" s="103"/>
      <c r="AV1338" s="104">
        <f>Tableau8[[#This Row],[Fin]]-Tableau8[[#This Row],[Début]]</f>
        <v>0</v>
      </c>
      <c r="AW1338" s="105"/>
      <c r="AX1338" s="106"/>
      <c r="AY1338" s="106"/>
      <c r="AZ1338" s="106"/>
      <c r="BA1338" s="106"/>
      <c r="BB1338" s="103"/>
      <c r="BC1338" s="106"/>
      <c r="BD1338" s="106"/>
      <c r="BE1338" s="106"/>
      <c r="BF1338" s="106"/>
      <c r="BG1338" s="106"/>
      <c r="BH1338" s="106"/>
      <c r="BI1338" s="106"/>
    </row>
    <row r="1339" spans="1:61" ht="13.5" hidden="1" thickBot="1" x14ac:dyDescent="0.25">
      <c r="A1339" s="82"/>
      <c r="B1339" s="83"/>
      <c r="C1339" s="361"/>
      <c r="D1339" s="361"/>
      <c r="E1339" s="85"/>
      <c r="F1339" s="85"/>
      <c r="G1339" s="86"/>
      <c r="H1339" s="153"/>
      <c r="I1339" s="147"/>
      <c r="J1339" s="86"/>
      <c r="K1339" s="220"/>
      <c r="L1339" s="88"/>
      <c r="M1339" s="356"/>
      <c r="N1339" s="356"/>
      <c r="O1339" s="356"/>
      <c r="P1339" s="356"/>
      <c r="Q1339" s="356"/>
      <c r="R1339" s="108">
        <f>SUM(Tableau8[[#This Row],[Indicative
     /PPE]:[Autre]])</f>
        <v>0</v>
      </c>
      <c r="S1339" s="356"/>
      <c r="T1339" s="356"/>
      <c r="U1339" s="356"/>
      <c r="V1339" s="356"/>
      <c r="W1339" s="356"/>
      <c r="X1339" s="336">
        <f t="shared" si="107"/>
        <v>0</v>
      </c>
      <c r="Y1339" s="89" t="s">
        <v>0</v>
      </c>
      <c r="Z1339" s="89" t="s">
        <v>0</v>
      </c>
      <c r="AA1339" s="89" t="s">
        <v>0</v>
      </c>
      <c r="AB1339" s="91" t="s">
        <v>0</v>
      </c>
      <c r="AC1339" s="356" t="s">
        <v>0</v>
      </c>
      <c r="AD1339" s="356" t="s">
        <v>0</v>
      </c>
      <c r="AE1339" s="356" t="s">
        <v>0</v>
      </c>
      <c r="AF1339" s="357">
        <f t="shared" si="109"/>
        <v>0</v>
      </c>
      <c r="AG1339" s="92"/>
      <c r="AH1339" s="368" t="s">
        <v>3</v>
      </c>
      <c r="AI1339" s="368" t="s">
        <v>3</v>
      </c>
      <c r="AJ1339" s="368" t="s">
        <v>3</v>
      </c>
      <c r="AK1339" s="368">
        <f t="shared" si="108"/>
        <v>0</v>
      </c>
      <c r="AL1339" s="95"/>
      <c r="AM1339" s="371"/>
      <c r="AN1339" s="371"/>
      <c r="AO1339" s="372"/>
      <c r="AP1339" s="382"/>
      <c r="AR1339" s="374"/>
      <c r="AS1339" s="101"/>
      <c r="AT1339" s="102"/>
      <c r="AU1339" s="103"/>
      <c r="AV1339" s="104">
        <f>Tableau8[[#This Row],[Fin]]-Tableau8[[#This Row],[Début]]</f>
        <v>0</v>
      </c>
      <c r="AW1339" s="105"/>
      <c r="AX1339" s="106"/>
      <c r="AY1339" s="106"/>
      <c r="AZ1339" s="106"/>
      <c r="BA1339" s="106"/>
      <c r="BB1339" s="103"/>
      <c r="BC1339" s="106"/>
      <c r="BD1339" s="106"/>
      <c r="BE1339" s="106"/>
      <c r="BF1339" s="106"/>
      <c r="BG1339" s="106"/>
      <c r="BH1339" s="106"/>
      <c r="BI1339" s="106"/>
    </row>
    <row r="1340" spans="1:61" ht="13.5" hidden="1" thickBot="1" x14ac:dyDescent="0.25">
      <c r="A1340" s="82"/>
      <c r="B1340" s="83"/>
      <c r="C1340" s="361"/>
      <c r="D1340" s="361"/>
      <c r="E1340" s="85"/>
      <c r="F1340" s="85"/>
      <c r="G1340" s="86"/>
      <c r="H1340" s="153"/>
      <c r="I1340" s="147"/>
      <c r="J1340" s="86"/>
      <c r="K1340" s="220"/>
      <c r="L1340" s="88"/>
      <c r="M1340" s="356"/>
      <c r="N1340" s="356"/>
      <c r="O1340" s="356"/>
      <c r="P1340" s="356"/>
      <c r="Q1340" s="356"/>
      <c r="R1340" s="108">
        <f>SUM(Tableau8[[#This Row],[Indicative
     /PPE]:[Autre]])</f>
        <v>0</v>
      </c>
      <c r="S1340" s="356"/>
      <c r="T1340" s="356"/>
      <c r="U1340" s="356"/>
      <c r="V1340" s="356"/>
      <c r="W1340" s="356"/>
      <c r="X1340" s="336">
        <f t="shared" si="107"/>
        <v>0</v>
      </c>
      <c r="Y1340" s="89" t="s">
        <v>0</v>
      </c>
      <c r="Z1340" s="89" t="s">
        <v>0</v>
      </c>
      <c r="AA1340" s="89" t="s">
        <v>0</v>
      </c>
      <c r="AB1340" s="91" t="s">
        <v>0</v>
      </c>
      <c r="AC1340" s="356" t="s">
        <v>0</v>
      </c>
      <c r="AD1340" s="356" t="s">
        <v>0</v>
      </c>
      <c r="AE1340" s="356" t="s">
        <v>0</v>
      </c>
      <c r="AF1340" s="357">
        <f t="shared" si="109"/>
        <v>0</v>
      </c>
      <c r="AG1340" s="92"/>
      <c r="AH1340" s="368" t="s">
        <v>3</v>
      </c>
      <c r="AI1340" s="368" t="s">
        <v>3</v>
      </c>
      <c r="AJ1340" s="368" t="s">
        <v>3</v>
      </c>
      <c r="AK1340" s="368">
        <f t="shared" si="108"/>
        <v>0</v>
      </c>
      <c r="AL1340" s="95"/>
      <c r="AM1340" s="371"/>
      <c r="AN1340" s="371"/>
      <c r="AO1340" s="372"/>
      <c r="AP1340" s="382"/>
      <c r="AR1340" s="374"/>
      <c r="AS1340" s="101"/>
      <c r="AT1340" s="102"/>
      <c r="AU1340" s="103"/>
      <c r="AV1340" s="104">
        <f>Tableau8[[#This Row],[Fin]]-Tableau8[[#This Row],[Début]]</f>
        <v>0</v>
      </c>
      <c r="AW1340" s="105"/>
      <c r="AX1340" s="106"/>
      <c r="AY1340" s="106"/>
      <c r="AZ1340" s="106"/>
      <c r="BA1340" s="106"/>
      <c r="BB1340" s="103"/>
      <c r="BC1340" s="106"/>
      <c r="BD1340" s="106"/>
      <c r="BE1340" s="106"/>
      <c r="BF1340" s="106"/>
      <c r="BG1340" s="106"/>
      <c r="BH1340" s="106"/>
      <c r="BI1340" s="106"/>
    </row>
    <row r="1341" spans="1:61" ht="13.5" hidden="1" thickBot="1" x14ac:dyDescent="0.25">
      <c r="A1341" s="82"/>
      <c r="B1341" s="83"/>
      <c r="C1341" s="361"/>
      <c r="D1341" s="361"/>
      <c r="E1341" s="85"/>
      <c r="F1341" s="85"/>
      <c r="G1341" s="86"/>
      <c r="H1341" s="153"/>
      <c r="I1341" s="147"/>
      <c r="J1341" s="86"/>
      <c r="K1341" s="220"/>
      <c r="L1341" s="88"/>
      <c r="M1341" s="356"/>
      <c r="N1341" s="356"/>
      <c r="O1341" s="356"/>
      <c r="P1341" s="356"/>
      <c r="Q1341" s="356"/>
      <c r="R1341" s="108">
        <f>SUM(Tableau8[[#This Row],[Indicative
     /PPE]:[Autre]])</f>
        <v>0</v>
      </c>
      <c r="S1341" s="356"/>
      <c r="T1341" s="356"/>
      <c r="U1341" s="356"/>
      <c r="V1341" s="356"/>
      <c r="W1341" s="356"/>
      <c r="X1341" s="336">
        <f t="shared" si="107"/>
        <v>0</v>
      </c>
      <c r="Y1341" s="89" t="s">
        <v>0</v>
      </c>
      <c r="Z1341" s="89" t="s">
        <v>0</v>
      </c>
      <c r="AA1341" s="89" t="s">
        <v>0</v>
      </c>
      <c r="AB1341" s="91" t="s">
        <v>0</v>
      </c>
      <c r="AC1341" s="356" t="s">
        <v>0</v>
      </c>
      <c r="AD1341" s="356" t="s">
        <v>0</v>
      </c>
      <c r="AE1341" s="356" t="s">
        <v>0</v>
      </c>
      <c r="AF1341" s="357">
        <f t="shared" si="109"/>
        <v>0</v>
      </c>
      <c r="AG1341" s="92"/>
      <c r="AH1341" s="368" t="s">
        <v>3</v>
      </c>
      <c r="AI1341" s="368" t="s">
        <v>3</v>
      </c>
      <c r="AJ1341" s="368" t="s">
        <v>3</v>
      </c>
      <c r="AK1341" s="368">
        <f t="shared" si="108"/>
        <v>0</v>
      </c>
      <c r="AL1341" s="95"/>
      <c r="AM1341" s="371"/>
      <c r="AN1341" s="371"/>
      <c r="AO1341" s="372"/>
      <c r="AP1341" s="382"/>
      <c r="AR1341" s="374"/>
      <c r="AS1341" s="101"/>
      <c r="AT1341" s="102"/>
      <c r="AU1341" s="103"/>
      <c r="AV1341" s="104">
        <f>Tableau8[[#This Row],[Fin]]-Tableau8[[#This Row],[Début]]</f>
        <v>0</v>
      </c>
      <c r="AW1341" s="105"/>
      <c r="AX1341" s="106"/>
      <c r="AY1341" s="106"/>
      <c r="AZ1341" s="106"/>
      <c r="BA1341" s="106"/>
      <c r="BB1341" s="103"/>
      <c r="BC1341" s="106"/>
      <c r="BD1341" s="106"/>
      <c r="BE1341" s="106"/>
      <c r="BF1341" s="106"/>
      <c r="BG1341" s="106"/>
      <c r="BH1341" s="106"/>
      <c r="BI1341" s="106"/>
    </row>
    <row r="1342" spans="1:61" ht="13.5" hidden="1" thickBot="1" x14ac:dyDescent="0.25">
      <c r="A1342" s="82"/>
      <c r="B1342" s="83"/>
      <c r="C1342" s="361"/>
      <c r="D1342" s="361"/>
      <c r="E1342" s="85"/>
      <c r="F1342" s="85"/>
      <c r="G1342" s="86"/>
      <c r="H1342" s="153"/>
      <c r="I1342" s="147"/>
      <c r="J1342" s="86"/>
      <c r="K1342" s="220"/>
      <c r="L1342" s="88"/>
      <c r="M1342" s="356"/>
      <c r="N1342" s="356"/>
      <c r="O1342" s="356"/>
      <c r="P1342" s="356"/>
      <c r="Q1342" s="356"/>
      <c r="R1342" s="108">
        <f>SUM(Tableau8[[#This Row],[Indicative
     /PPE]:[Autre]])</f>
        <v>0</v>
      </c>
      <c r="S1342" s="356"/>
      <c r="T1342" s="356"/>
      <c r="U1342" s="356"/>
      <c r="V1342" s="356"/>
      <c r="W1342" s="356"/>
      <c r="X1342" s="336">
        <f t="shared" si="107"/>
        <v>0</v>
      </c>
      <c r="Y1342" s="89" t="s">
        <v>0</v>
      </c>
      <c r="Z1342" s="89" t="s">
        <v>0</v>
      </c>
      <c r="AA1342" s="89" t="s">
        <v>0</v>
      </c>
      <c r="AB1342" s="91" t="s">
        <v>0</v>
      </c>
      <c r="AC1342" s="356" t="s">
        <v>0</v>
      </c>
      <c r="AD1342" s="356" t="s">
        <v>0</v>
      </c>
      <c r="AE1342" s="356" t="s">
        <v>0</v>
      </c>
      <c r="AF1342" s="357">
        <f t="shared" si="109"/>
        <v>0</v>
      </c>
      <c r="AG1342" s="92"/>
      <c r="AH1342" s="368" t="s">
        <v>3</v>
      </c>
      <c r="AI1342" s="368" t="s">
        <v>3</v>
      </c>
      <c r="AJ1342" s="368" t="s">
        <v>3</v>
      </c>
      <c r="AK1342" s="368">
        <f t="shared" si="108"/>
        <v>0</v>
      </c>
      <c r="AL1342" s="95"/>
      <c r="AM1342" s="371"/>
      <c r="AN1342" s="371"/>
      <c r="AO1342" s="372"/>
      <c r="AP1342" s="382"/>
      <c r="AR1342" s="374"/>
      <c r="AS1342" s="101"/>
      <c r="AT1342" s="102"/>
      <c r="AU1342" s="103"/>
      <c r="AV1342" s="104">
        <f>Tableau8[[#This Row],[Fin]]-Tableau8[[#This Row],[Début]]</f>
        <v>0</v>
      </c>
      <c r="AW1342" s="105"/>
      <c r="AX1342" s="106"/>
      <c r="AY1342" s="106"/>
      <c r="AZ1342" s="106"/>
      <c r="BA1342" s="106"/>
      <c r="BB1342" s="103"/>
      <c r="BC1342" s="106"/>
      <c r="BD1342" s="106"/>
      <c r="BE1342" s="106"/>
      <c r="BF1342" s="106"/>
      <c r="BG1342" s="106"/>
      <c r="BH1342" s="106"/>
      <c r="BI1342" s="106"/>
    </row>
    <row r="1343" spans="1:61" ht="13.5" hidden="1" thickBot="1" x14ac:dyDescent="0.25">
      <c r="A1343" s="82"/>
      <c r="B1343" s="83"/>
      <c r="C1343" s="361"/>
      <c r="D1343" s="361"/>
      <c r="E1343" s="85"/>
      <c r="F1343" s="85"/>
      <c r="G1343" s="86"/>
      <c r="H1343" s="153"/>
      <c r="I1343" s="147"/>
      <c r="J1343" s="86"/>
      <c r="K1343" s="220"/>
      <c r="L1343" s="88"/>
      <c r="M1343" s="356"/>
      <c r="N1343" s="356"/>
      <c r="O1343" s="356"/>
      <c r="P1343" s="356"/>
      <c r="Q1343" s="356"/>
      <c r="R1343" s="108">
        <f>SUM(Tableau8[[#This Row],[Indicative
     /PPE]:[Autre]])</f>
        <v>0</v>
      </c>
      <c r="S1343" s="356"/>
      <c r="T1343" s="356"/>
      <c r="U1343" s="356"/>
      <c r="V1343" s="356"/>
      <c r="W1343" s="356"/>
      <c r="X1343" s="336">
        <f t="shared" si="107"/>
        <v>0</v>
      </c>
      <c r="Y1343" s="89" t="s">
        <v>0</v>
      </c>
      <c r="Z1343" s="89" t="s">
        <v>0</v>
      </c>
      <c r="AA1343" s="89" t="s">
        <v>0</v>
      </c>
      <c r="AB1343" s="91" t="s">
        <v>0</v>
      </c>
      <c r="AC1343" s="356" t="s">
        <v>0</v>
      </c>
      <c r="AD1343" s="356" t="s">
        <v>0</v>
      </c>
      <c r="AE1343" s="356" t="s">
        <v>0</v>
      </c>
      <c r="AF1343" s="357">
        <f t="shared" si="109"/>
        <v>0</v>
      </c>
      <c r="AG1343" s="92"/>
      <c r="AH1343" s="368" t="s">
        <v>3</v>
      </c>
      <c r="AI1343" s="368" t="s">
        <v>3</v>
      </c>
      <c r="AJ1343" s="368" t="s">
        <v>3</v>
      </c>
      <c r="AK1343" s="368">
        <f t="shared" si="108"/>
        <v>0</v>
      </c>
      <c r="AL1343" s="95"/>
      <c r="AM1343" s="371"/>
      <c r="AN1343" s="371"/>
      <c r="AO1343" s="372"/>
      <c r="AP1343" s="382"/>
      <c r="AR1343" s="374"/>
      <c r="AS1343" s="101"/>
      <c r="AT1343" s="102"/>
      <c r="AU1343" s="103"/>
      <c r="AV1343" s="104">
        <f>Tableau8[[#This Row],[Fin]]-Tableau8[[#This Row],[Début]]</f>
        <v>0</v>
      </c>
      <c r="AW1343" s="105"/>
      <c r="AX1343" s="106"/>
      <c r="AY1343" s="106"/>
      <c r="AZ1343" s="106"/>
      <c r="BA1343" s="106"/>
      <c r="BB1343" s="103"/>
      <c r="BC1343" s="106"/>
      <c r="BD1343" s="106"/>
      <c r="BE1343" s="106"/>
      <c r="BF1343" s="106"/>
      <c r="BG1343" s="106"/>
      <c r="BH1343" s="106"/>
      <c r="BI1343" s="106"/>
    </row>
    <row r="1344" spans="1:61" ht="13.5" hidden="1" thickBot="1" x14ac:dyDescent="0.25">
      <c r="A1344" s="82"/>
      <c r="B1344" s="83"/>
      <c r="C1344" s="361"/>
      <c r="D1344" s="361"/>
      <c r="E1344" s="85"/>
      <c r="F1344" s="85"/>
      <c r="G1344" s="86"/>
      <c r="H1344" s="153"/>
      <c r="I1344" s="147"/>
      <c r="J1344" s="86"/>
      <c r="K1344" s="220"/>
      <c r="L1344" s="88"/>
      <c r="M1344" s="356"/>
      <c r="N1344" s="356"/>
      <c r="O1344" s="356"/>
      <c r="P1344" s="356"/>
      <c r="Q1344" s="356"/>
      <c r="R1344" s="108">
        <f>SUM(Tableau8[[#This Row],[Indicative
     /PPE]:[Autre]])</f>
        <v>0</v>
      </c>
      <c r="S1344" s="356"/>
      <c r="T1344" s="356"/>
      <c r="U1344" s="356"/>
      <c r="V1344" s="356"/>
      <c r="W1344" s="356"/>
      <c r="X1344" s="336">
        <f t="shared" si="107"/>
        <v>0</v>
      </c>
      <c r="Y1344" s="89" t="s">
        <v>0</v>
      </c>
      <c r="Z1344" s="89" t="s">
        <v>0</v>
      </c>
      <c r="AA1344" s="89" t="s">
        <v>0</v>
      </c>
      <c r="AB1344" s="91" t="s">
        <v>0</v>
      </c>
      <c r="AC1344" s="356" t="s">
        <v>0</v>
      </c>
      <c r="AD1344" s="356" t="s">
        <v>0</v>
      </c>
      <c r="AE1344" s="356" t="s">
        <v>0</v>
      </c>
      <c r="AF1344" s="357">
        <f t="shared" si="109"/>
        <v>0</v>
      </c>
      <c r="AG1344" s="92"/>
      <c r="AH1344" s="368" t="s">
        <v>3</v>
      </c>
      <c r="AI1344" s="368" t="s">
        <v>3</v>
      </c>
      <c r="AJ1344" s="368" t="s">
        <v>3</v>
      </c>
      <c r="AK1344" s="368">
        <f t="shared" si="108"/>
        <v>0</v>
      </c>
      <c r="AL1344" s="95"/>
      <c r="AM1344" s="371"/>
      <c r="AN1344" s="371"/>
      <c r="AO1344" s="372"/>
      <c r="AP1344" s="382"/>
      <c r="AR1344" s="374"/>
      <c r="AS1344" s="101"/>
      <c r="AT1344" s="102"/>
      <c r="AU1344" s="103"/>
      <c r="AV1344" s="104">
        <f>Tableau8[[#This Row],[Fin]]-Tableau8[[#This Row],[Début]]</f>
        <v>0</v>
      </c>
      <c r="AW1344" s="105"/>
      <c r="AX1344" s="106"/>
      <c r="AY1344" s="106"/>
      <c r="AZ1344" s="106"/>
      <c r="BA1344" s="106"/>
      <c r="BB1344" s="103"/>
      <c r="BC1344" s="106"/>
      <c r="BD1344" s="106"/>
      <c r="BE1344" s="106"/>
      <c r="BF1344" s="106"/>
      <c r="BG1344" s="106"/>
      <c r="BH1344" s="106"/>
      <c r="BI1344" s="106"/>
    </row>
    <row r="1345" spans="1:61" ht="13.5" hidden="1" thickBot="1" x14ac:dyDescent="0.25">
      <c r="A1345" s="82"/>
      <c r="B1345" s="83"/>
      <c r="C1345" s="361"/>
      <c r="D1345" s="361"/>
      <c r="E1345" s="85"/>
      <c r="F1345" s="85"/>
      <c r="G1345" s="86"/>
      <c r="H1345" s="153"/>
      <c r="I1345" s="147"/>
      <c r="J1345" s="86"/>
      <c r="K1345" s="220"/>
      <c r="L1345" s="88"/>
      <c r="M1345" s="356"/>
      <c r="N1345" s="356"/>
      <c r="O1345" s="356"/>
      <c r="P1345" s="356"/>
      <c r="Q1345" s="356"/>
      <c r="R1345" s="108">
        <f>SUM(Tableau8[[#This Row],[Indicative
     /PPE]:[Autre]])</f>
        <v>0</v>
      </c>
      <c r="S1345" s="356"/>
      <c r="T1345" s="356"/>
      <c r="U1345" s="356"/>
      <c r="V1345" s="356"/>
      <c r="W1345" s="356"/>
      <c r="X1345" s="336">
        <f t="shared" si="107"/>
        <v>0</v>
      </c>
      <c r="Y1345" s="89" t="s">
        <v>0</v>
      </c>
      <c r="Z1345" s="89" t="s">
        <v>0</v>
      </c>
      <c r="AA1345" s="89" t="s">
        <v>0</v>
      </c>
      <c r="AB1345" s="91" t="s">
        <v>0</v>
      </c>
      <c r="AC1345" s="356" t="s">
        <v>0</v>
      </c>
      <c r="AD1345" s="356" t="s">
        <v>0</v>
      </c>
      <c r="AE1345" s="356" t="s">
        <v>0</v>
      </c>
      <c r="AF1345" s="357">
        <f t="shared" si="109"/>
        <v>0</v>
      </c>
      <c r="AG1345" s="92"/>
      <c r="AH1345" s="368" t="s">
        <v>3</v>
      </c>
      <c r="AI1345" s="368" t="s">
        <v>3</v>
      </c>
      <c r="AJ1345" s="368" t="s">
        <v>3</v>
      </c>
      <c r="AK1345" s="368">
        <f t="shared" si="108"/>
        <v>0</v>
      </c>
      <c r="AL1345" s="95"/>
      <c r="AM1345" s="371"/>
      <c r="AN1345" s="371"/>
      <c r="AO1345" s="372"/>
      <c r="AP1345" s="382"/>
      <c r="AR1345" s="374"/>
      <c r="AS1345" s="101"/>
      <c r="AT1345" s="102"/>
      <c r="AU1345" s="103"/>
      <c r="AV1345" s="104">
        <f>Tableau8[[#This Row],[Fin]]-Tableau8[[#This Row],[Début]]</f>
        <v>0</v>
      </c>
      <c r="AW1345" s="105"/>
      <c r="AX1345" s="106"/>
      <c r="AY1345" s="106"/>
      <c r="AZ1345" s="106"/>
      <c r="BA1345" s="106"/>
      <c r="BB1345" s="103"/>
      <c r="BC1345" s="106"/>
      <c r="BD1345" s="106"/>
      <c r="BE1345" s="106"/>
      <c r="BF1345" s="106"/>
      <c r="BG1345" s="106"/>
      <c r="BH1345" s="106"/>
      <c r="BI1345" s="106"/>
    </row>
    <row r="1346" spans="1:61" ht="13.5" hidden="1" thickBot="1" x14ac:dyDescent="0.25">
      <c r="A1346" s="82"/>
      <c r="B1346" s="83"/>
      <c r="C1346" s="361"/>
      <c r="D1346" s="361"/>
      <c r="E1346" s="85"/>
      <c r="F1346" s="85"/>
      <c r="G1346" s="86"/>
      <c r="H1346" s="153"/>
      <c r="I1346" s="147"/>
      <c r="J1346" s="86"/>
      <c r="K1346" s="220"/>
      <c r="L1346" s="88"/>
      <c r="M1346" s="356"/>
      <c r="N1346" s="356"/>
      <c r="O1346" s="356"/>
      <c r="P1346" s="356"/>
      <c r="Q1346" s="356"/>
      <c r="R1346" s="108">
        <f>SUM(Tableau8[[#This Row],[Indicative
     /PPE]:[Autre]])</f>
        <v>0</v>
      </c>
      <c r="S1346" s="356"/>
      <c r="T1346" s="356"/>
      <c r="U1346" s="356"/>
      <c r="V1346" s="356"/>
      <c r="W1346" s="356"/>
      <c r="X1346" s="336">
        <f t="shared" si="107"/>
        <v>0</v>
      </c>
      <c r="Y1346" s="89" t="s">
        <v>0</v>
      </c>
      <c r="Z1346" s="89" t="s">
        <v>0</v>
      </c>
      <c r="AA1346" s="89" t="s">
        <v>0</v>
      </c>
      <c r="AB1346" s="91" t="s">
        <v>0</v>
      </c>
      <c r="AC1346" s="356" t="s">
        <v>0</v>
      </c>
      <c r="AD1346" s="356" t="s">
        <v>0</v>
      </c>
      <c r="AE1346" s="356" t="s">
        <v>0</v>
      </c>
      <c r="AF1346" s="357">
        <f t="shared" si="109"/>
        <v>0</v>
      </c>
      <c r="AG1346" s="92"/>
      <c r="AH1346" s="368" t="s">
        <v>3</v>
      </c>
      <c r="AI1346" s="368" t="s">
        <v>3</v>
      </c>
      <c r="AJ1346" s="368" t="s">
        <v>3</v>
      </c>
      <c r="AK1346" s="368">
        <f t="shared" si="108"/>
        <v>0</v>
      </c>
      <c r="AL1346" s="95"/>
      <c r="AM1346" s="371"/>
      <c r="AN1346" s="371"/>
      <c r="AO1346" s="372"/>
      <c r="AP1346" s="382"/>
      <c r="AR1346" s="374"/>
      <c r="AS1346" s="101"/>
      <c r="AT1346" s="102"/>
      <c r="AU1346" s="103"/>
      <c r="AV1346" s="104">
        <f>Tableau8[[#This Row],[Fin]]-Tableau8[[#This Row],[Début]]</f>
        <v>0</v>
      </c>
      <c r="AW1346" s="105"/>
      <c r="AX1346" s="106"/>
      <c r="AY1346" s="106"/>
      <c r="AZ1346" s="106"/>
      <c r="BA1346" s="106"/>
      <c r="BB1346" s="103"/>
      <c r="BC1346" s="106"/>
      <c r="BD1346" s="106"/>
      <c r="BE1346" s="106"/>
      <c r="BF1346" s="106"/>
      <c r="BG1346" s="106"/>
      <c r="BH1346" s="106"/>
      <c r="BI1346" s="106"/>
    </row>
    <row r="1347" spans="1:61" ht="13.5" hidden="1" thickBot="1" x14ac:dyDescent="0.25">
      <c r="A1347" s="82"/>
      <c r="B1347" s="83"/>
      <c r="C1347" s="361"/>
      <c r="D1347" s="361"/>
      <c r="E1347" s="85"/>
      <c r="F1347" s="85"/>
      <c r="G1347" s="86"/>
      <c r="H1347" s="153"/>
      <c r="I1347" s="147"/>
      <c r="J1347" s="86"/>
      <c r="K1347" s="220"/>
      <c r="L1347" s="88"/>
      <c r="M1347" s="356"/>
      <c r="N1347" s="356"/>
      <c r="O1347" s="356"/>
      <c r="P1347" s="356"/>
      <c r="Q1347" s="356"/>
      <c r="R1347" s="108">
        <f>SUM(Tableau8[[#This Row],[Indicative
     /PPE]:[Autre]])</f>
        <v>0</v>
      </c>
      <c r="S1347" s="356"/>
      <c r="T1347" s="356"/>
      <c r="U1347" s="356"/>
      <c r="V1347" s="356"/>
      <c r="W1347" s="356"/>
      <c r="X1347" s="336">
        <f t="shared" si="107"/>
        <v>0</v>
      </c>
      <c r="Y1347" s="89" t="s">
        <v>0</v>
      </c>
      <c r="Z1347" s="89" t="s">
        <v>0</v>
      </c>
      <c r="AA1347" s="89" t="s">
        <v>0</v>
      </c>
      <c r="AB1347" s="91" t="s">
        <v>0</v>
      </c>
      <c r="AC1347" s="356" t="s">
        <v>0</v>
      </c>
      <c r="AD1347" s="356" t="s">
        <v>0</v>
      </c>
      <c r="AE1347" s="356" t="s">
        <v>0</v>
      </c>
      <c r="AF1347" s="357">
        <f t="shared" si="109"/>
        <v>0</v>
      </c>
      <c r="AG1347" s="92"/>
      <c r="AH1347" s="368" t="s">
        <v>3</v>
      </c>
      <c r="AI1347" s="368" t="s">
        <v>3</v>
      </c>
      <c r="AJ1347" s="368" t="s">
        <v>3</v>
      </c>
      <c r="AK1347" s="368">
        <f t="shared" si="108"/>
        <v>0</v>
      </c>
      <c r="AL1347" s="95"/>
      <c r="AM1347" s="371"/>
      <c r="AN1347" s="371"/>
      <c r="AO1347" s="372"/>
      <c r="AP1347" s="382"/>
      <c r="AR1347" s="374"/>
      <c r="AS1347" s="101"/>
      <c r="AT1347" s="102"/>
      <c r="AU1347" s="103"/>
      <c r="AV1347" s="104">
        <f>Tableau8[[#This Row],[Fin]]-Tableau8[[#This Row],[Début]]</f>
        <v>0</v>
      </c>
      <c r="AW1347" s="105"/>
      <c r="AX1347" s="106"/>
      <c r="AY1347" s="106"/>
      <c r="AZ1347" s="106"/>
      <c r="BA1347" s="106"/>
      <c r="BB1347" s="103"/>
      <c r="BC1347" s="106"/>
      <c r="BD1347" s="106"/>
      <c r="BE1347" s="106"/>
      <c r="BF1347" s="106"/>
      <c r="BG1347" s="106"/>
      <c r="BH1347" s="106"/>
      <c r="BI1347" s="106"/>
    </row>
    <row r="1348" spans="1:61" ht="13.5" hidden="1" thickBot="1" x14ac:dyDescent="0.25">
      <c r="A1348" s="82"/>
      <c r="B1348" s="83"/>
      <c r="C1348" s="361"/>
      <c r="D1348" s="361"/>
      <c r="E1348" s="85"/>
      <c r="F1348" s="85"/>
      <c r="G1348" s="86"/>
      <c r="H1348" s="153"/>
      <c r="I1348" s="147"/>
      <c r="J1348" s="86"/>
      <c r="K1348" s="220"/>
      <c r="L1348" s="88"/>
      <c r="M1348" s="356"/>
      <c r="N1348" s="356"/>
      <c r="O1348" s="356"/>
      <c r="P1348" s="356"/>
      <c r="Q1348" s="356"/>
      <c r="R1348" s="108">
        <f>SUM(Tableau8[[#This Row],[Indicative
     /PPE]:[Autre]])</f>
        <v>0</v>
      </c>
      <c r="S1348" s="356"/>
      <c r="T1348" s="356"/>
      <c r="U1348" s="356"/>
      <c r="V1348" s="356"/>
      <c r="W1348" s="356"/>
      <c r="X1348" s="336">
        <f t="shared" si="107"/>
        <v>0</v>
      </c>
      <c r="Y1348" s="89" t="s">
        <v>0</v>
      </c>
      <c r="Z1348" s="89" t="s">
        <v>0</v>
      </c>
      <c r="AA1348" s="89" t="s">
        <v>0</v>
      </c>
      <c r="AB1348" s="91" t="s">
        <v>0</v>
      </c>
      <c r="AC1348" s="356" t="s">
        <v>0</v>
      </c>
      <c r="AD1348" s="356" t="s">
        <v>0</v>
      </c>
      <c r="AE1348" s="356" t="s">
        <v>0</v>
      </c>
      <c r="AF1348" s="357">
        <f t="shared" si="109"/>
        <v>0</v>
      </c>
      <c r="AG1348" s="92"/>
      <c r="AH1348" s="368" t="s">
        <v>3</v>
      </c>
      <c r="AI1348" s="368" t="s">
        <v>3</v>
      </c>
      <c r="AJ1348" s="368" t="s">
        <v>3</v>
      </c>
      <c r="AK1348" s="368">
        <f t="shared" si="108"/>
        <v>0</v>
      </c>
      <c r="AL1348" s="95"/>
      <c r="AM1348" s="371"/>
      <c r="AN1348" s="371"/>
      <c r="AO1348" s="372"/>
      <c r="AP1348" s="382"/>
      <c r="AR1348" s="374"/>
      <c r="AS1348" s="101"/>
      <c r="AT1348" s="102"/>
      <c r="AU1348" s="103"/>
      <c r="AV1348" s="104">
        <f>Tableau8[[#This Row],[Fin]]-Tableau8[[#This Row],[Début]]</f>
        <v>0</v>
      </c>
      <c r="AW1348" s="105"/>
      <c r="AX1348" s="106"/>
      <c r="AY1348" s="106"/>
      <c r="AZ1348" s="106"/>
      <c r="BA1348" s="106"/>
      <c r="BB1348" s="103"/>
      <c r="BC1348" s="106"/>
      <c r="BD1348" s="106"/>
      <c r="BE1348" s="106"/>
      <c r="BF1348" s="106"/>
      <c r="BG1348" s="106"/>
      <c r="BH1348" s="106"/>
      <c r="BI1348" s="106"/>
    </row>
    <row r="1349" spans="1:61" ht="13.5" hidden="1" thickBot="1" x14ac:dyDescent="0.25">
      <c r="A1349" s="82"/>
      <c r="B1349" s="83"/>
      <c r="C1349" s="361"/>
      <c r="D1349" s="361"/>
      <c r="E1349" s="85"/>
      <c r="F1349" s="85"/>
      <c r="G1349" s="86"/>
      <c r="H1349" s="153"/>
      <c r="I1349" s="147"/>
      <c r="J1349" s="86"/>
      <c r="K1349" s="220"/>
      <c r="L1349" s="88"/>
      <c r="M1349" s="356"/>
      <c r="N1349" s="356"/>
      <c r="O1349" s="356"/>
      <c r="P1349" s="356"/>
      <c r="Q1349" s="356"/>
      <c r="R1349" s="108">
        <f>SUM(Tableau8[[#This Row],[Indicative
     /PPE]:[Autre]])</f>
        <v>0</v>
      </c>
      <c r="S1349" s="356"/>
      <c r="T1349" s="356"/>
      <c r="U1349" s="356"/>
      <c r="V1349" s="356"/>
      <c r="W1349" s="356"/>
      <c r="X1349" s="336">
        <f t="shared" si="107"/>
        <v>0</v>
      </c>
      <c r="Y1349" s="89" t="s">
        <v>0</v>
      </c>
      <c r="Z1349" s="89" t="s">
        <v>0</v>
      </c>
      <c r="AA1349" s="89" t="s">
        <v>0</v>
      </c>
      <c r="AB1349" s="91" t="s">
        <v>0</v>
      </c>
      <c r="AC1349" s="356" t="s">
        <v>0</v>
      </c>
      <c r="AD1349" s="356" t="s">
        <v>0</v>
      </c>
      <c r="AE1349" s="356" t="s">
        <v>0</v>
      </c>
      <c r="AF1349" s="357">
        <f t="shared" si="109"/>
        <v>0</v>
      </c>
      <c r="AG1349" s="92"/>
      <c r="AH1349" s="368" t="s">
        <v>3</v>
      </c>
      <c r="AI1349" s="368" t="s">
        <v>3</v>
      </c>
      <c r="AJ1349" s="368" t="s">
        <v>3</v>
      </c>
      <c r="AK1349" s="368">
        <f t="shared" si="108"/>
        <v>0</v>
      </c>
      <c r="AL1349" s="95"/>
      <c r="AM1349" s="371"/>
      <c r="AN1349" s="371"/>
      <c r="AO1349" s="372"/>
      <c r="AP1349" s="382"/>
      <c r="AR1349" s="374"/>
      <c r="AS1349" s="101"/>
      <c r="AT1349" s="102"/>
      <c r="AU1349" s="103"/>
      <c r="AV1349" s="104">
        <f>Tableau8[[#This Row],[Fin]]-Tableau8[[#This Row],[Début]]</f>
        <v>0</v>
      </c>
      <c r="AW1349" s="105"/>
      <c r="AX1349" s="106"/>
      <c r="AY1349" s="106"/>
      <c r="AZ1349" s="106"/>
      <c r="BA1349" s="106"/>
      <c r="BB1349" s="103"/>
      <c r="BC1349" s="106"/>
      <c r="BD1349" s="106"/>
      <c r="BE1349" s="106"/>
      <c r="BF1349" s="106"/>
      <c r="BG1349" s="106"/>
      <c r="BH1349" s="106"/>
      <c r="BI1349" s="106"/>
    </row>
    <row r="1350" spans="1:61" ht="13.5" hidden="1" thickBot="1" x14ac:dyDescent="0.25">
      <c r="A1350" s="82"/>
      <c r="B1350" s="83"/>
      <c r="C1350" s="361"/>
      <c r="D1350" s="361"/>
      <c r="E1350" s="85"/>
      <c r="F1350" s="85"/>
      <c r="G1350" s="86"/>
      <c r="H1350" s="153"/>
      <c r="I1350" s="147"/>
      <c r="J1350" s="86"/>
      <c r="K1350" s="220"/>
      <c r="L1350" s="88"/>
      <c r="M1350" s="356"/>
      <c r="N1350" s="356"/>
      <c r="O1350" s="356"/>
      <c r="P1350" s="356"/>
      <c r="Q1350" s="356"/>
      <c r="R1350" s="108">
        <f>SUM(Tableau8[[#This Row],[Indicative
     /PPE]:[Autre]])</f>
        <v>0</v>
      </c>
      <c r="S1350" s="356"/>
      <c r="T1350" s="356"/>
      <c r="U1350" s="356"/>
      <c r="V1350" s="356"/>
      <c r="W1350" s="356"/>
      <c r="X1350" s="336">
        <f t="shared" si="107"/>
        <v>0</v>
      </c>
      <c r="Y1350" s="89" t="s">
        <v>0</v>
      </c>
      <c r="Z1350" s="89" t="s">
        <v>0</v>
      </c>
      <c r="AA1350" s="89" t="s">
        <v>0</v>
      </c>
      <c r="AB1350" s="91" t="s">
        <v>0</v>
      </c>
      <c r="AC1350" s="356" t="s">
        <v>0</v>
      </c>
      <c r="AD1350" s="356" t="s">
        <v>0</v>
      </c>
      <c r="AE1350" s="356" t="s">
        <v>0</v>
      </c>
      <c r="AF1350" s="357">
        <f t="shared" si="109"/>
        <v>0</v>
      </c>
      <c r="AG1350" s="92"/>
      <c r="AH1350" s="368" t="s">
        <v>3</v>
      </c>
      <c r="AI1350" s="368" t="s">
        <v>3</v>
      </c>
      <c r="AJ1350" s="368" t="s">
        <v>3</v>
      </c>
      <c r="AK1350" s="368">
        <f t="shared" si="108"/>
        <v>0</v>
      </c>
      <c r="AL1350" s="95"/>
      <c r="AM1350" s="371"/>
      <c r="AN1350" s="371"/>
      <c r="AO1350" s="372"/>
      <c r="AP1350" s="382"/>
      <c r="AR1350" s="374"/>
      <c r="AS1350" s="101"/>
      <c r="AT1350" s="102"/>
      <c r="AU1350" s="103"/>
      <c r="AV1350" s="104">
        <f>Tableau8[[#This Row],[Fin]]-Tableau8[[#This Row],[Début]]</f>
        <v>0</v>
      </c>
      <c r="AW1350" s="105"/>
      <c r="AX1350" s="106"/>
      <c r="AY1350" s="106"/>
      <c r="AZ1350" s="106"/>
      <c r="BA1350" s="106"/>
      <c r="BB1350" s="103"/>
      <c r="BC1350" s="106"/>
      <c r="BD1350" s="106"/>
      <c r="BE1350" s="106"/>
      <c r="BF1350" s="106"/>
      <c r="BG1350" s="106"/>
      <c r="BH1350" s="106"/>
      <c r="BI1350" s="106"/>
    </row>
    <row r="1351" spans="1:61" ht="13.5" hidden="1" thickBot="1" x14ac:dyDescent="0.25">
      <c r="A1351" s="82"/>
      <c r="B1351" s="83"/>
      <c r="C1351" s="361"/>
      <c r="D1351" s="361"/>
      <c r="E1351" s="85"/>
      <c r="F1351" s="85"/>
      <c r="G1351" s="86"/>
      <c r="H1351" s="153"/>
      <c r="I1351" s="147"/>
      <c r="J1351" s="86"/>
      <c r="K1351" s="220"/>
      <c r="L1351" s="88"/>
      <c r="M1351" s="356"/>
      <c r="N1351" s="356"/>
      <c r="O1351" s="356"/>
      <c r="P1351" s="356"/>
      <c r="Q1351" s="356"/>
      <c r="R1351" s="108">
        <f>SUM(Tableau8[[#This Row],[Indicative
     /PPE]:[Autre]])</f>
        <v>0</v>
      </c>
      <c r="S1351" s="356"/>
      <c r="T1351" s="356"/>
      <c r="U1351" s="356"/>
      <c r="V1351" s="356"/>
      <c r="W1351" s="356"/>
      <c r="X1351" s="336">
        <f t="shared" si="107"/>
        <v>0</v>
      </c>
      <c r="Y1351" s="89" t="s">
        <v>0</v>
      </c>
      <c r="Z1351" s="89" t="s">
        <v>0</v>
      </c>
      <c r="AA1351" s="89" t="s">
        <v>0</v>
      </c>
      <c r="AB1351" s="91" t="s">
        <v>0</v>
      </c>
      <c r="AC1351" s="356" t="s">
        <v>0</v>
      </c>
      <c r="AD1351" s="356" t="s">
        <v>0</v>
      </c>
      <c r="AE1351" s="356" t="s">
        <v>0</v>
      </c>
      <c r="AF1351" s="357">
        <f t="shared" si="109"/>
        <v>0</v>
      </c>
      <c r="AG1351" s="92"/>
      <c r="AH1351" s="368" t="s">
        <v>3</v>
      </c>
      <c r="AI1351" s="368" t="s">
        <v>3</v>
      </c>
      <c r="AJ1351" s="368" t="s">
        <v>3</v>
      </c>
      <c r="AK1351" s="368">
        <f t="shared" si="108"/>
        <v>0</v>
      </c>
      <c r="AL1351" s="95"/>
      <c r="AM1351" s="371"/>
      <c r="AN1351" s="371"/>
      <c r="AO1351" s="372"/>
      <c r="AP1351" s="382"/>
      <c r="AR1351" s="374"/>
      <c r="AS1351" s="101"/>
      <c r="AT1351" s="102"/>
      <c r="AU1351" s="103"/>
      <c r="AV1351" s="104">
        <f>Tableau8[[#This Row],[Fin]]-Tableau8[[#This Row],[Début]]</f>
        <v>0</v>
      </c>
      <c r="AW1351" s="105"/>
      <c r="AX1351" s="106"/>
      <c r="AY1351" s="106"/>
      <c r="AZ1351" s="106"/>
      <c r="BA1351" s="106"/>
      <c r="BB1351" s="103"/>
      <c r="BC1351" s="106"/>
      <c r="BD1351" s="106"/>
      <c r="BE1351" s="106"/>
      <c r="BF1351" s="106"/>
      <c r="BG1351" s="106"/>
      <c r="BH1351" s="106"/>
      <c r="BI1351" s="106"/>
    </row>
    <row r="1352" spans="1:61" ht="13.5" hidden="1" thickBot="1" x14ac:dyDescent="0.25">
      <c r="A1352" s="82"/>
      <c r="B1352" s="83"/>
      <c r="C1352" s="361"/>
      <c r="D1352" s="361"/>
      <c r="E1352" s="85"/>
      <c r="F1352" s="85"/>
      <c r="G1352" s="86"/>
      <c r="H1352" s="153"/>
      <c r="I1352" s="147"/>
      <c r="J1352" s="86"/>
      <c r="K1352" s="220"/>
      <c r="L1352" s="88"/>
      <c r="M1352" s="356"/>
      <c r="N1352" s="356"/>
      <c r="O1352" s="356"/>
      <c r="P1352" s="356"/>
      <c r="Q1352" s="356"/>
      <c r="R1352" s="108">
        <f>SUM(Tableau8[[#This Row],[Indicative
     /PPE]:[Autre]])</f>
        <v>0</v>
      </c>
      <c r="S1352" s="356"/>
      <c r="T1352" s="356"/>
      <c r="U1352" s="356"/>
      <c r="V1352" s="356"/>
      <c r="W1352" s="356"/>
      <c r="X1352" s="336">
        <f t="shared" si="107"/>
        <v>0</v>
      </c>
      <c r="Y1352" s="89" t="s">
        <v>0</v>
      </c>
      <c r="Z1352" s="89" t="s">
        <v>0</v>
      </c>
      <c r="AA1352" s="89" t="s">
        <v>0</v>
      </c>
      <c r="AB1352" s="91" t="s">
        <v>0</v>
      </c>
      <c r="AC1352" s="356" t="s">
        <v>0</v>
      </c>
      <c r="AD1352" s="356" t="s">
        <v>0</v>
      </c>
      <c r="AE1352" s="356" t="s">
        <v>0</v>
      </c>
      <c r="AF1352" s="357">
        <f t="shared" si="109"/>
        <v>0</v>
      </c>
      <c r="AG1352" s="92"/>
      <c r="AH1352" s="368" t="s">
        <v>3</v>
      </c>
      <c r="AI1352" s="368" t="s">
        <v>3</v>
      </c>
      <c r="AJ1352" s="368" t="s">
        <v>3</v>
      </c>
      <c r="AK1352" s="368">
        <f t="shared" si="108"/>
        <v>0</v>
      </c>
      <c r="AL1352" s="95"/>
      <c r="AM1352" s="371"/>
      <c r="AN1352" s="371"/>
      <c r="AO1352" s="372"/>
      <c r="AP1352" s="382"/>
      <c r="AR1352" s="374"/>
      <c r="AS1352" s="101"/>
      <c r="AT1352" s="102"/>
      <c r="AU1352" s="103"/>
      <c r="AV1352" s="104">
        <f>Tableau8[[#This Row],[Fin]]-Tableau8[[#This Row],[Début]]</f>
        <v>0</v>
      </c>
      <c r="AW1352" s="105"/>
      <c r="AX1352" s="106"/>
      <c r="AY1352" s="106"/>
      <c r="AZ1352" s="106"/>
      <c r="BA1352" s="106"/>
      <c r="BB1352" s="103"/>
      <c r="BC1352" s="106"/>
      <c r="BD1352" s="106"/>
      <c r="BE1352" s="106"/>
      <c r="BF1352" s="106"/>
      <c r="BG1352" s="106"/>
      <c r="BH1352" s="106"/>
      <c r="BI1352" s="106"/>
    </row>
    <row r="1353" spans="1:61" ht="13.5" hidden="1" thickBot="1" x14ac:dyDescent="0.25">
      <c r="A1353" s="82"/>
      <c r="B1353" s="83"/>
      <c r="C1353" s="361"/>
      <c r="D1353" s="361"/>
      <c r="E1353" s="85"/>
      <c r="F1353" s="85"/>
      <c r="G1353" s="86"/>
      <c r="H1353" s="153"/>
      <c r="I1353" s="147"/>
      <c r="J1353" s="86"/>
      <c r="K1353" s="220"/>
      <c r="L1353" s="88"/>
      <c r="M1353" s="356"/>
      <c r="N1353" s="356"/>
      <c r="O1353" s="356"/>
      <c r="P1353" s="356"/>
      <c r="Q1353" s="356"/>
      <c r="R1353" s="108">
        <f>SUM(Tableau8[[#This Row],[Indicative
     /PPE]:[Autre]])</f>
        <v>0</v>
      </c>
      <c r="S1353" s="356"/>
      <c r="T1353" s="356"/>
      <c r="U1353" s="356"/>
      <c r="V1353" s="356"/>
      <c r="W1353" s="356"/>
      <c r="X1353" s="336">
        <f t="shared" si="107"/>
        <v>0</v>
      </c>
      <c r="Y1353" s="89" t="s">
        <v>0</v>
      </c>
      <c r="Z1353" s="89" t="s">
        <v>0</v>
      </c>
      <c r="AA1353" s="89" t="s">
        <v>0</v>
      </c>
      <c r="AB1353" s="91" t="s">
        <v>0</v>
      </c>
      <c r="AC1353" s="356" t="s">
        <v>0</v>
      </c>
      <c r="AD1353" s="356" t="s">
        <v>0</v>
      </c>
      <c r="AE1353" s="356" t="s">
        <v>0</v>
      </c>
      <c r="AF1353" s="357">
        <f t="shared" si="109"/>
        <v>0</v>
      </c>
      <c r="AG1353" s="92"/>
      <c r="AH1353" s="368" t="s">
        <v>3</v>
      </c>
      <c r="AI1353" s="368" t="s">
        <v>3</v>
      </c>
      <c r="AJ1353" s="368" t="s">
        <v>3</v>
      </c>
      <c r="AK1353" s="368">
        <f t="shared" si="108"/>
        <v>0</v>
      </c>
      <c r="AL1353" s="95"/>
      <c r="AM1353" s="371"/>
      <c r="AN1353" s="371"/>
      <c r="AO1353" s="372"/>
      <c r="AP1353" s="382"/>
      <c r="AR1353" s="374"/>
      <c r="AS1353" s="101"/>
      <c r="AT1353" s="102"/>
      <c r="AU1353" s="103"/>
      <c r="AV1353" s="104">
        <f>Tableau8[[#This Row],[Fin]]-Tableau8[[#This Row],[Début]]</f>
        <v>0</v>
      </c>
      <c r="AW1353" s="105"/>
      <c r="AX1353" s="106"/>
      <c r="AY1353" s="106"/>
      <c r="AZ1353" s="106"/>
      <c r="BA1353" s="106"/>
      <c r="BB1353" s="103"/>
      <c r="BC1353" s="106"/>
      <c r="BD1353" s="106"/>
      <c r="BE1353" s="106"/>
      <c r="BF1353" s="106"/>
      <c r="BG1353" s="106"/>
      <c r="BH1353" s="106"/>
      <c r="BI1353" s="106"/>
    </row>
    <row r="1354" spans="1:61" ht="13.5" hidden="1" thickBot="1" x14ac:dyDescent="0.25">
      <c r="A1354" s="82"/>
      <c r="B1354" s="83"/>
      <c r="C1354" s="361"/>
      <c r="D1354" s="361"/>
      <c r="E1354" s="85"/>
      <c r="F1354" s="85"/>
      <c r="G1354" s="86"/>
      <c r="H1354" s="153"/>
      <c r="I1354" s="147"/>
      <c r="J1354" s="86"/>
      <c r="K1354" s="220"/>
      <c r="L1354" s="88"/>
      <c r="M1354" s="356"/>
      <c r="N1354" s="356"/>
      <c r="O1354" s="356"/>
      <c r="P1354" s="356"/>
      <c r="Q1354" s="356"/>
      <c r="R1354" s="108">
        <f>SUM(Tableau8[[#This Row],[Indicative
     /PPE]:[Autre]])</f>
        <v>0</v>
      </c>
      <c r="S1354" s="356"/>
      <c r="T1354" s="356"/>
      <c r="U1354" s="356"/>
      <c r="V1354" s="356"/>
      <c r="W1354" s="356"/>
      <c r="X1354" s="336">
        <f t="shared" si="107"/>
        <v>0</v>
      </c>
      <c r="Y1354" s="89" t="s">
        <v>0</v>
      </c>
      <c r="Z1354" s="89" t="s">
        <v>0</v>
      </c>
      <c r="AA1354" s="89" t="s">
        <v>0</v>
      </c>
      <c r="AB1354" s="91" t="s">
        <v>0</v>
      </c>
      <c r="AC1354" s="356" t="s">
        <v>0</v>
      </c>
      <c r="AD1354" s="356" t="s">
        <v>0</v>
      </c>
      <c r="AE1354" s="356" t="s">
        <v>0</v>
      </c>
      <c r="AF1354" s="357">
        <f t="shared" si="109"/>
        <v>0</v>
      </c>
      <c r="AG1354" s="92"/>
      <c r="AH1354" s="368" t="s">
        <v>3</v>
      </c>
      <c r="AI1354" s="368" t="s">
        <v>3</v>
      </c>
      <c r="AJ1354" s="368" t="s">
        <v>3</v>
      </c>
      <c r="AK1354" s="368">
        <f t="shared" si="108"/>
        <v>0</v>
      </c>
      <c r="AL1354" s="95"/>
      <c r="AM1354" s="371"/>
      <c r="AN1354" s="371"/>
      <c r="AO1354" s="372"/>
      <c r="AP1354" s="382"/>
      <c r="AR1354" s="374"/>
      <c r="AS1354" s="101"/>
      <c r="AT1354" s="102"/>
      <c r="AU1354" s="103"/>
      <c r="AV1354" s="104">
        <f>Tableau8[[#This Row],[Fin]]-Tableau8[[#This Row],[Début]]</f>
        <v>0</v>
      </c>
      <c r="AW1354" s="105"/>
      <c r="AX1354" s="106"/>
      <c r="AY1354" s="106"/>
      <c r="AZ1354" s="106"/>
      <c r="BA1354" s="106"/>
      <c r="BB1354" s="103"/>
      <c r="BC1354" s="106"/>
      <c r="BD1354" s="106"/>
      <c r="BE1354" s="106"/>
      <c r="BF1354" s="106"/>
      <c r="BG1354" s="106"/>
      <c r="BH1354" s="106"/>
      <c r="BI1354" s="106"/>
    </row>
    <row r="1355" spans="1:61" ht="13.5" hidden="1" thickBot="1" x14ac:dyDescent="0.25">
      <c r="A1355" s="82"/>
      <c r="B1355" s="83"/>
      <c r="C1355" s="361"/>
      <c r="D1355" s="361"/>
      <c r="E1355" s="85"/>
      <c r="F1355" s="85"/>
      <c r="G1355" s="86"/>
      <c r="H1355" s="153"/>
      <c r="I1355" s="147"/>
      <c r="J1355" s="86"/>
      <c r="K1355" s="220"/>
      <c r="L1355" s="88"/>
      <c r="M1355" s="356"/>
      <c r="N1355" s="356"/>
      <c r="O1355" s="356"/>
      <c r="P1355" s="356"/>
      <c r="Q1355" s="356"/>
      <c r="R1355" s="108">
        <f>SUM(Tableau8[[#This Row],[Indicative
     /PPE]:[Autre]])</f>
        <v>0</v>
      </c>
      <c r="S1355" s="356"/>
      <c r="T1355" s="356"/>
      <c r="U1355" s="356"/>
      <c r="V1355" s="356"/>
      <c r="W1355" s="356"/>
      <c r="X1355" s="336">
        <f t="shared" si="107"/>
        <v>0</v>
      </c>
      <c r="Y1355" s="89" t="s">
        <v>0</v>
      </c>
      <c r="Z1355" s="89" t="s">
        <v>0</v>
      </c>
      <c r="AA1355" s="89" t="s">
        <v>0</v>
      </c>
      <c r="AB1355" s="91" t="s">
        <v>0</v>
      </c>
      <c r="AC1355" s="356" t="s">
        <v>0</v>
      </c>
      <c r="AD1355" s="356" t="s">
        <v>0</v>
      </c>
      <c r="AE1355" s="356" t="s">
        <v>0</v>
      </c>
      <c r="AF1355" s="357">
        <f t="shared" si="109"/>
        <v>0</v>
      </c>
      <c r="AG1355" s="92"/>
      <c r="AH1355" s="368" t="s">
        <v>3</v>
      </c>
      <c r="AI1355" s="368" t="s">
        <v>3</v>
      </c>
      <c r="AJ1355" s="368" t="s">
        <v>3</v>
      </c>
      <c r="AK1355" s="368">
        <f t="shared" si="108"/>
        <v>0</v>
      </c>
      <c r="AL1355" s="95"/>
      <c r="AM1355" s="371"/>
      <c r="AN1355" s="371"/>
      <c r="AO1355" s="372"/>
      <c r="AP1355" s="382"/>
      <c r="AR1355" s="374"/>
      <c r="AS1355" s="101"/>
      <c r="AT1355" s="102"/>
      <c r="AU1355" s="103"/>
      <c r="AV1355" s="104">
        <f>Tableau8[[#This Row],[Fin]]-Tableau8[[#This Row],[Début]]</f>
        <v>0</v>
      </c>
      <c r="AW1355" s="105"/>
      <c r="AX1355" s="106"/>
      <c r="AY1355" s="106"/>
      <c r="AZ1355" s="106"/>
      <c r="BA1355" s="106"/>
      <c r="BB1355" s="103"/>
      <c r="BC1355" s="106"/>
      <c r="BD1355" s="106"/>
      <c r="BE1355" s="106"/>
      <c r="BF1355" s="106"/>
      <c r="BG1355" s="106"/>
      <c r="BH1355" s="106"/>
      <c r="BI1355" s="106"/>
    </row>
    <row r="1356" spans="1:61" ht="13.5" hidden="1" thickBot="1" x14ac:dyDescent="0.25">
      <c r="A1356" s="82"/>
      <c r="B1356" s="83"/>
      <c r="C1356" s="361"/>
      <c r="D1356" s="361"/>
      <c r="E1356" s="85"/>
      <c r="F1356" s="85"/>
      <c r="G1356" s="86"/>
      <c r="H1356" s="153"/>
      <c r="I1356" s="147"/>
      <c r="J1356" s="86"/>
      <c r="K1356" s="220"/>
      <c r="L1356" s="88"/>
      <c r="M1356" s="356"/>
      <c r="N1356" s="356"/>
      <c r="O1356" s="356"/>
      <c r="P1356" s="356"/>
      <c r="Q1356" s="356"/>
      <c r="R1356" s="108">
        <f>SUM(Tableau8[[#This Row],[Indicative
     /PPE]:[Autre]])</f>
        <v>0</v>
      </c>
      <c r="S1356" s="356"/>
      <c r="T1356" s="356"/>
      <c r="U1356" s="356"/>
      <c r="V1356" s="356"/>
      <c r="W1356" s="356"/>
      <c r="X1356" s="336">
        <f t="shared" si="107"/>
        <v>0</v>
      </c>
      <c r="Y1356" s="89" t="s">
        <v>0</v>
      </c>
      <c r="Z1356" s="89" t="s">
        <v>0</v>
      </c>
      <c r="AA1356" s="89" t="s">
        <v>0</v>
      </c>
      <c r="AB1356" s="91" t="s">
        <v>0</v>
      </c>
      <c r="AC1356" s="356" t="s">
        <v>0</v>
      </c>
      <c r="AD1356" s="356" t="s">
        <v>0</v>
      </c>
      <c r="AE1356" s="356" t="s">
        <v>0</v>
      </c>
      <c r="AF1356" s="357">
        <f t="shared" si="109"/>
        <v>0</v>
      </c>
      <c r="AG1356" s="92"/>
      <c r="AH1356" s="368" t="s">
        <v>3</v>
      </c>
      <c r="AI1356" s="368" t="s">
        <v>3</v>
      </c>
      <c r="AJ1356" s="368" t="s">
        <v>3</v>
      </c>
      <c r="AK1356" s="368">
        <f t="shared" si="108"/>
        <v>0</v>
      </c>
      <c r="AL1356" s="95"/>
      <c r="AM1356" s="371"/>
      <c r="AN1356" s="371"/>
      <c r="AO1356" s="372"/>
      <c r="AP1356" s="382"/>
      <c r="AR1356" s="374"/>
      <c r="AS1356" s="101"/>
      <c r="AT1356" s="102"/>
      <c r="AU1356" s="103"/>
      <c r="AV1356" s="104">
        <f>Tableau8[[#This Row],[Fin]]-Tableau8[[#This Row],[Début]]</f>
        <v>0</v>
      </c>
      <c r="AW1356" s="105"/>
      <c r="AX1356" s="106"/>
      <c r="AY1356" s="106"/>
      <c r="AZ1356" s="106"/>
      <c r="BA1356" s="106"/>
      <c r="BB1356" s="103"/>
      <c r="BC1356" s="106"/>
      <c r="BD1356" s="106"/>
      <c r="BE1356" s="106"/>
      <c r="BF1356" s="106"/>
      <c r="BG1356" s="106"/>
      <c r="BH1356" s="106"/>
      <c r="BI1356" s="106"/>
    </row>
    <row r="1357" spans="1:61" ht="13.5" hidden="1" thickBot="1" x14ac:dyDescent="0.25">
      <c r="A1357" s="82"/>
      <c r="B1357" s="83"/>
      <c r="C1357" s="361"/>
      <c r="D1357" s="361"/>
      <c r="E1357" s="85"/>
      <c r="F1357" s="85"/>
      <c r="G1357" s="86"/>
      <c r="H1357" s="153"/>
      <c r="I1357" s="147"/>
      <c r="J1357" s="86"/>
      <c r="K1357" s="220"/>
      <c r="L1357" s="88"/>
      <c r="M1357" s="356"/>
      <c r="N1357" s="356"/>
      <c r="O1357" s="356"/>
      <c r="P1357" s="356"/>
      <c r="Q1357" s="356"/>
      <c r="R1357" s="108">
        <f>SUM(Tableau8[[#This Row],[Indicative
     /PPE]:[Autre]])</f>
        <v>0</v>
      </c>
      <c r="S1357" s="356"/>
      <c r="T1357" s="356"/>
      <c r="U1357" s="356"/>
      <c r="V1357" s="356"/>
      <c r="W1357" s="356"/>
      <c r="X1357" s="336">
        <f t="shared" si="107"/>
        <v>0</v>
      </c>
      <c r="Y1357" s="89" t="s">
        <v>0</v>
      </c>
      <c r="Z1357" s="89" t="s">
        <v>0</v>
      </c>
      <c r="AA1357" s="89" t="s">
        <v>0</v>
      </c>
      <c r="AB1357" s="91" t="s">
        <v>0</v>
      </c>
      <c r="AC1357" s="356" t="s">
        <v>0</v>
      </c>
      <c r="AD1357" s="356" t="s">
        <v>0</v>
      </c>
      <c r="AE1357" s="356" t="s">
        <v>0</v>
      </c>
      <c r="AF1357" s="357">
        <f t="shared" si="109"/>
        <v>0</v>
      </c>
      <c r="AG1357" s="92"/>
      <c r="AH1357" s="368" t="s">
        <v>3</v>
      </c>
      <c r="AI1357" s="368" t="s">
        <v>3</v>
      </c>
      <c r="AJ1357" s="368" t="s">
        <v>3</v>
      </c>
      <c r="AK1357" s="368">
        <f t="shared" si="108"/>
        <v>0</v>
      </c>
      <c r="AL1357" s="95"/>
      <c r="AM1357" s="371"/>
      <c r="AN1357" s="371"/>
      <c r="AO1357" s="372"/>
      <c r="AP1357" s="382"/>
      <c r="AR1357" s="374"/>
      <c r="AS1357" s="101"/>
      <c r="AT1357" s="102"/>
      <c r="AU1357" s="103"/>
      <c r="AV1357" s="104">
        <f>Tableau8[[#This Row],[Fin]]-Tableau8[[#This Row],[Début]]</f>
        <v>0</v>
      </c>
      <c r="AW1357" s="105"/>
      <c r="AX1357" s="106"/>
      <c r="AY1357" s="106"/>
      <c r="AZ1357" s="106"/>
      <c r="BA1357" s="106"/>
      <c r="BB1357" s="103"/>
      <c r="BC1357" s="106"/>
      <c r="BD1357" s="106"/>
      <c r="BE1357" s="106"/>
      <c r="BF1357" s="106"/>
      <c r="BG1357" s="106"/>
      <c r="BH1357" s="106"/>
      <c r="BI1357" s="106"/>
    </row>
    <row r="1358" spans="1:61" ht="13.5" hidden="1" thickBot="1" x14ac:dyDescent="0.25">
      <c r="A1358" s="82"/>
      <c r="B1358" s="83"/>
      <c r="C1358" s="361"/>
      <c r="D1358" s="361"/>
      <c r="E1358" s="85"/>
      <c r="F1358" s="85"/>
      <c r="G1358" s="86"/>
      <c r="H1358" s="153"/>
      <c r="I1358" s="147"/>
      <c r="J1358" s="86"/>
      <c r="K1358" s="220"/>
      <c r="L1358" s="88"/>
      <c r="M1358" s="356"/>
      <c r="N1358" s="356"/>
      <c r="O1358" s="356"/>
      <c r="P1358" s="356"/>
      <c r="Q1358" s="356"/>
      <c r="R1358" s="108">
        <f>SUM(Tableau8[[#This Row],[Indicative
     /PPE]:[Autre]])</f>
        <v>0</v>
      </c>
      <c r="S1358" s="356"/>
      <c r="T1358" s="356"/>
      <c r="U1358" s="356"/>
      <c r="V1358" s="356"/>
      <c r="W1358" s="356"/>
      <c r="X1358" s="336">
        <f t="shared" si="107"/>
        <v>0</v>
      </c>
      <c r="Y1358" s="89" t="s">
        <v>0</v>
      </c>
      <c r="Z1358" s="89" t="s">
        <v>0</v>
      </c>
      <c r="AA1358" s="89" t="s">
        <v>0</v>
      </c>
      <c r="AB1358" s="91" t="s">
        <v>0</v>
      </c>
      <c r="AC1358" s="356" t="s">
        <v>0</v>
      </c>
      <c r="AD1358" s="356" t="s">
        <v>0</v>
      </c>
      <c r="AE1358" s="356" t="s">
        <v>0</v>
      </c>
      <c r="AF1358" s="357">
        <f t="shared" si="109"/>
        <v>0</v>
      </c>
      <c r="AG1358" s="92"/>
      <c r="AH1358" s="368" t="s">
        <v>3</v>
      </c>
      <c r="AI1358" s="368" t="s">
        <v>3</v>
      </c>
      <c r="AJ1358" s="368" t="s">
        <v>3</v>
      </c>
      <c r="AK1358" s="368">
        <f t="shared" si="108"/>
        <v>0</v>
      </c>
      <c r="AL1358" s="95"/>
      <c r="AM1358" s="371"/>
      <c r="AN1358" s="371"/>
      <c r="AO1358" s="372"/>
      <c r="AP1358" s="382"/>
      <c r="AR1358" s="374"/>
      <c r="AS1358" s="101"/>
      <c r="AT1358" s="102"/>
      <c r="AU1358" s="103"/>
      <c r="AV1358" s="104">
        <f>Tableau8[[#This Row],[Fin]]-Tableau8[[#This Row],[Début]]</f>
        <v>0</v>
      </c>
      <c r="AW1358" s="105"/>
      <c r="AX1358" s="106"/>
      <c r="AY1358" s="106"/>
      <c r="AZ1358" s="106"/>
      <c r="BA1358" s="106"/>
      <c r="BB1358" s="103"/>
      <c r="BC1358" s="106"/>
      <c r="BD1358" s="106"/>
      <c r="BE1358" s="106"/>
      <c r="BF1358" s="106"/>
      <c r="BG1358" s="106"/>
      <c r="BH1358" s="106"/>
      <c r="BI1358" s="106"/>
    </row>
    <row r="1359" spans="1:61" ht="13.5" hidden="1" thickBot="1" x14ac:dyDescent="0.25">
      <c r="A1359" s="82"/>
      <c r="B1359" s="83"/>
      <c r="C1359" s="361"/>
      <c r="D1359" s="361"/>
      <c r="E1359" s="85"/>
      <c r="F1359" s="85"/>
      <c r="G1359" s="86"/>
      <c r="H1359" s="153"/>
      <c r="I1359" s="147"/>
      <c r="J1359" s="86"/>
      <c r="K1359" s="220"/>
      <c r="L1359" s="88"/>
      <c r="M1359" s="356"/>
      <c r="N1359" s="356"/>
      <c r="O1359" s="356"/>
      <c r="P1359" s="356"/>
      <c r="Q1359" s="356"/>
      <c r="R1359" s="108">
        <f>SUM(Tableau8[[#This Row],[Indicative
     /PPE]:[Autre]])</f>
        <v>0</v>
      </c>
      <c r="S1359" s="356"/>
      <c r="T1359" s="356"/>
      <c r="U1359" s="356"/>
      <c r="V1359" s="356"/>
      <c r="W1359" s="356"/>
      <c r="X1359" s="336">
        <f t="shared" si="107"/>
        <v>0</v>
      </c>
      <c r="Y1359" s="89" t="s">
        <v>0</v>
      </c>
      <c r="Z1359" s="89" t="s">
        <v>0</v>
      </c>
      <c r="AA1359" s="89" t="s">
        <v>0</v>
      </c>
      <c r="AB1359" s="91" t="s">
        <v>0</v>
      </c>
      <c r="AC1359" s="356" t="s">
        <v>0</v>
      </c>
      <c r="AD1359" s="356" t="s">
        <v>0</v>
      </c>
      <c r="AE1359" s="356" t="s">
        <v>0</v>
      </c>
      <c r="AF1359" s="357">
        <f t="shared" si="109"/>
        <v>0</v>
      </c>
      <c r="AG1359" s="92"/>
      <c r="AH1359" s="368" t="s">
        <v>3</v>
      </c>
      <c r="AI1359" s="368" t="s">
        <v>3</v>
      </c>
      <c r="AJ1359" s="368" t="s">
        <v>3</v>
      </c>
      <c r="AK1359" s="368">
        <f t="shared" si="108"/>
        <v>0</v>
      </c>
      <c r="AL1359" s="95"/>
      <c r="AM1359" s="371"/>
      <c r="AN1359" s="371"/>
      <c r="AO1359" s="372"/>
      <c r="AP1359" s="382"/>
      <c r="AR1359" s="374"/>
      <c r="AS1359" s="101"/>
      <c r="AT1359" s="102"/>
      <c r="AU1359" s="103"/>
      <c r="AV1359" s="104">
        <f>Tableau8[[#This Row],[Fin]]-Tableau8[[#This Row],[Début]]</f>
        <v>0</v>
      </c>
      <c r="AW1359" s="105"/>
      <c r="AX1359" s="106"/>
      <c r="AY1359" s="106"/>
      <c r="AZ1359" s="106"/>
      <c r="BA1359" s="106"/>
      <c r="BB1359" s="103"/>
      <c r="BC1359" s="106"/>
      <c r="BD1359" s="106"/>
      <c r="BE1359" s="106"/>
      <c r="BF1359" s="106"/>
      <c r="BG1359" s="106"/>
      <c r="BH1359" s="106"/>
      <c r="BI1359" s="106"/>
    </row>
    <row r="1360" spans="1:61" ht="13.5" hidden="1" thickBot="1" x14ac:dyDescent="0.25">
      <c r="A1360" s="82"/>
      <c r="B1360" s="83"/>
      <c r="C1360" s="361"/>
      <c r="D1360" s="361"/>
      <c r="E1360" s="85"/>
      <c r="F1360" s="85"/>
      <c r="G1360" s="86"/>
      <c r="H1360" s="153"/>
      <c r="I1360" s="147"/>
      <c r="J1360" s="86"/>
      <c r="K1360" s="220"/>
      <c r="L1360" s="88"/>
      <c r="M1360" s="356"/>
      <c r="N1360" s="356"/>
      <c r="O1360" s="356"/>
      <c r="P1360" s="356"/>
      <c r="Q1360" s="356"/>
      <c r="R1360" s="108">
        <f>SUM(Tableau8[[#This Row],[Indicative
     /PPE]:[Autre]])</f>
        <v>0</v>
      </c>
      <c r="S1360" s="356"/>
      <c r="T1360" s="356"/>
      <c r="U1360" s="356"/>
      <c r="V1360" s="356"/>
      <c r="W1360" s="356"/>
      <c r="X1360" s="336">
        <f t="shared" si="107"/>
        <v>0</v>
      </c>
      <c r="Y1360" s="89" t="s">
        <v>0</v>
      </c>
      <c r="Z1360" s="89" t="s">
        <v>0</v>
      </c>
      <c r="AA1360" s="89" t="s">
        <v>0</v>
      </c>
      <c r="AB1360" s="91" t="s">
        <v>0</v>
      </c>
      <c r="AC1360" s="356" t="s">
        <v>0</v>
      </c>
      <c r="AD1360" s="356" t="s">
        <v>0</v>
      </c>
      <c r="AE1360" s="356" t="s">
        <v>0</v>
      </c>
      <c r="AF1360" s="357">
        <f t="shared" si="109"/>
        <v>0</v>
      </c>
      <c r="AG1360" s="92"/>
      <c r="AH1360" s="368" t="s">
        <v>3</v>
      </c>
      <c r="AI1360" s="368" t="s">
        <v>3</v>
      </c>
      <c r="AJ1360" s="368" t="s">
        <v>3</v>
      </c>
      <c r="AK1360" s="368">
        <f t="shared" si="108"/>
        <v>0</v>
      </c>
      <c r="AL1360" s="95"/>
      <c r="AM1360" s="371"/>
      <c r="AN1360" s="371"/>
      <c r="AO1360" s="372"/>
      <c r="AP1360" s="382"/>
      <c r="AR1360" s="374"/>
      <c r="AS1360" s="101"/>
      <c r="AT1360" s="102"/>
      <c r="AU1360" s="103"/>
      <c r="AV1360" s="104">
        <f>Tableau8[[#This Row],[Fin]]-Tableau8[[#This Row],[Début]]</f>
        <v>0</v>
      </c>
      <c r="AW1360" s="105"/>
      <c r="AX1360" s="106"/>
      <c r="AY1360" s="106"/>
      <c r="AZ1360" s="106"/>
      <c r="BA1360" s="106"/>
      <c r="BB1360" s="103"/>
      <c r="BC1360" s="106"/>
      <c r="BD1360" s="106"/>
      <c r="BE1360" s="106"/>
      <c r="BF1360" s="106"/>
      <c r="BG1360" s="106"/>
      <c r="BH1360" s="106"/>
      <c r="BI1360" s="106"/>
    </row>
    <row r="1361" spans="1:61" ht="13.5" hidden="1" thickBot="1" x14ac:dyDescent="0.25">
      <c r="A1361" s="82"/>
      <c r="B1361" s="83"/>
      <c r="C1361" s="361"/>
      <c r="D1361" s="361"/>
      <c r="E1361" s="85"/>
      <c r="F1361" s="85"/>
      <c r="G1361" s="86"/>
      <c r="H1361" s="153"/>
      <c r="I1361" s="147"/>
      <c r="J1361" s="86"/>
      <c r="K1361" s="220"/>
      <c r="L1361" s="88"/>
      <c r="M1361" s="356"/>
      <c r="N1361" s="356"/>
      <c r="O1361" s="356"/>
      <c r="P1361" s="356"/>
      <c r="Q1361" s="356"/>
      <c r="R1361" s="108">
        <f>SUM(Tableau8[[#This Row],[Indicative
     /PPE]:[Autre]])</f>
        <v>0</v>
      </c>
      <c r="S1361" s="356"/>
      <c r="T1361" s="356"/>
      <c r="U1361" s="356"/>
      <c r="V1361" s="356"/>
      <c r="W1361" s="356"/>
      <c r="X1361" s="336">
        <f t="shared" si="107"/>
        <v>0</v>
      </c>
      <c r="Y1361" s="89" t="s">
        <v>0</v>
      </c>
      <c r="Z1361" s="89" t="s">
        <v>0</v>
      </c>
      <c r="AA1361" s="89" t="s">
        <v>0</v>
      </c>
      <c r="AB1361" s="91" t="s">
        <v>0</v>
      </c>
      <c r="AC1361" s="356" t="s">
        <v>0</v>
      </c>
      <c r="AD1361" s="356" t="s">
        <v>0</v>
      </c>
      <c r="AE1361" s="356" t="s">
        <v>0</v>
      </c>
      <c r="AF1361" s="357">
        <f t="shared" si="109"/>
        <v>0</v>
      </c>
      <c r="AG1361" s="92"/>
      <c r="AH1361" s="368" t="s">
        <v>3</v>
      </c>
      <c r="AI1361" s="368" t="s">
        <v>3</v>
      </c>
      <c r="AJ1361" s="368" t="s">
        <v>3</v>
      </c>
      <c r="AK1361" s="368">
        <f t="shared" si="108"/>
        <v>0</v>
      </c>
      <c r="AL1361" s="95"/>
      <c r="AM1361" s="371"/>
      <c r="AN1361" s="371"/>
      <c r="AO1361" s="372"/>
      <c r="AP1361" s="382"/>
      <c r="AR1361" s="374"/>
      <c r="AS1361" s="101"/>
      <c r="AT1361" s="102"/>
      <c r="AU1361" s="103"/>
      <c r="AV1361" s="104">
        <f>Tableau8[[#This Row],[Fin]]-Tableau8[[#This Row],[Début]]</f>
        <v>0</v>
      </c>
      <c r="AW1361" s="105"/>
      <c r="AX1361" s="106"/>
      <c r="AY1361" s="106"/>
      <c r="AZ1361" s="106"/>
      <c r="BA1361" s="106"/>
      <c r="BB1361" s="103"/>
      <c r="BC1361" s="106"/>
      <c r="BD1361" s="106"/>
      <c r="BE1361" s="106"/>
      <c r="BF1361" s="106"/>
      <c r="BG1361" s="106"/>
      <c r="BH1361" s="106"/>
      <c r="BI1361" s="106"/>
    </row>
    <row r="1362" spans="1:61" ht="13.5" hidden="1" thickBot="1" x14ac:dyDescent="0.25">
      <c r="A1362" s="82"/>
      <c r="B1362" s="83"/>
      <c r="C1362" s="361"/>
      <c r="D1362" s="361"/>
      <c r="E1362" s="85"/>
      <c r="F1362" s="85"/>
      <c r="G1362" s="86"/>
      <c r="H1362" s="153"/>
      <c r="I1362" s="147"/>
      <c r="J1362" s="86"/>
      <c r="K1362" s="220"/>
      <c r="L1362" s="88"/>
      <c r="M1362" s="356"/>
      <c r="N1362" s="356"/>
      <c r="O1362" s="356"/>
      <c r="P1362" s="356"/>
      <c r="Q1362" s="356"/>
      <c r="R1362" s="108">
        <f>SUM(Tableau8[[#This Row],[Indicative
     /PPE]:[Autre]])</f>
        <v>0</v>
      </c>
      <c r="S1362" s="356"/>
      <c r="T1362" s="356"/>
      <c r="U1362" s="356"/>
      <c r="V1362" s="356"/>
      <c r="W1362" s="356"/>
      <c r="X1362" s="336">
        <f t="shared" si="107"/>
        <v>0</v>
      </c>
      <c r="Y1362" s="89" t="s">
        <v>0</v>
      </c>
      <c r="Z1362" s="89" t="s">
        <v>0</v>
      </c>
      <c r="AA1362" s="89" t="s">
        <v>0</v>
      </c>
      <c r="AB1362" s="91" t="s">
        <v>0</v>
      </c>
      <c r="AC1362" s="356" t="s">
        <v>0</v>
      </c>
      <c r="AD1362" s="356" t="s">
        <v>0</v>
      </c>
      <c r="AE1362" s="356" t="s">
        <v>0</v>
      </c>
      <c r="AF1362" s="357">
        <f t="shared" si="109"/>
        <v>0</v>
      </c>
      <c r="AG1362" s="92"/>
      <c r="AH1362" s="368" t="s">
        <v>3</v>
      </c>
      <c r="AI1362" s="368" t="s">
        <v>3</v>
      </c>
      <c r="AJ1362" s="368" t="s">
        <v>3</v>
      </c>
      <c r="AK1362" s="368">
        <f t="shared" si="108"/>
        <v>0</v>
      </c>
      <c r="AL1362" s="95"/>
      <c r="AM1362" s="371"/>
      <c r="AN1362" s="371"/>
      <c r="AO1362" s="372"/>
      <c r="AP1362" s="382"/>
      <c r="AR1362" s="374"/>
      <c r="AS1362" s="101"/>
      <c r="AT1362" s="102"/>
      <c r="AU1362" s="103"/>
      <c r="AV1362" s="104">
        <f>Tableau8[[#This Row],[Fin]]-Tableau8[[#This Row],[Début]]</f>
        <v>0</v>
      </c>
      <c r="AW1362" s="105"/>
      <c r="AX1362" s="106"/>
      <c r="AY1362" s="106"/>
      <c r="AZ1362" s="106"/>
      <c r="BA1362" s="106"/>
      <c r="BB1362" s="103"/>
      <c r="BC1362" s="106"/>
      <c r="BD1362" s="106"/>
      <c r="BE1362" s="106"/>
      <c r="BF1362" s="106"/>
      <c r="BG1362" s="106"/>
      <c r="BH1362" s="106"/>
      <c r="BI1362" s="106"/>
    </row>
    <row r="1363" spans="1:61" ht="13.5" hidden="1" thickBot="1" x14ac:dyDescent="0.25">
      <c r="A1363" s="82"/>
      <c r="B1363" s="83"/>
      <c r="C1363" s="361"/>
      <c r="D1363" s="361"/>
      <c r="E1363" s="85"/>
      <c r="F1363" s="85"/>
      <c r="G1363" s="86"/>
      <c r="H1363" s="153"/>
      <c r="I1363" s="147"/>
      <c r="J1363" s="86"/>
      <c r="K1363" s="220"/>
      <c r="L1363" s="88"/>
      <c r="M1363" s="356"/>
      <c r="N1363" s="356"/>
      <c r="O1363" s="356"/>
      <c r="P1363" s="356"/>
      <c r="Q1363" s="356"/>
      <c r="R1363" s="108">
        <f>SUM(Tableau8[[#This Row],[Indicative
     /PPE]:[Autre]])</f>
        <v>0</v>
      </c>
      <c r="S1363" s="356"/>
      <c r="T1363" s="356"/>
      <c r="U1363" s="356"/>
      <c r="V1363" s="356"/>
      <c r="W1363" s="356"/>
      <c r="X1363" s="336">
        <f t="shared" si="107"/>
        <v>0</v>
      </c>
      <c r="Y1363" s="89" t="s">
        <v>0</v>
      </c>
      <c r="Z1363" s="89" t="s">
        <v>0</v>
      </c>
      <c r="AA1363" s="89" t="s">
        <v>0</v>
      </c>
      <c r="AB1363" s="91" t="s">
        <v>0</v>
      </c>
      <c r="AC1363" s="356" t="s">
        <v>0</v>
      </c>
      <c r="AD1363" s="356" t="s">
        <v>0</v>
      </c>
      <c r="AE1363" s="356" t="s">
        <v>0</v>
      </c>
      <c r="AF1363" s="357">
        <f t="shared" si="109"/>
        <v>0</v>
      </c>
      <c r="AG1363" s="92"/>
      <c r="AH1363" s="368" t="s">
        <v>3</v>
      </c>
      <c r="AI1363" s="368" t="s">
        <v>3</v>
      </c>
      <c r="AJ1363" s="368" t="s">
        <v>3</v>
      </c>
      <c r="AK1363" s="368">
        <f t="shared" si="108"/>
        <v>0</v>
      </c>
      <c r="AL1363" s="95"/>
      <c r="AM1363" s="371"/>
      <c r="AN1363" s="371"/>
      <c r="AO1363" s="372"/>
      <c r="AP1363" s="382"/>
      <c r="AR1363" s="374"/>
      <c r="AS1363" s="101"/>
      <c r="AT1363" s="102"/>
      <c r="AU1363" s="103"/>
      <c r="AV1363" s="104">
        <f>Tableau8[[#This Row],[Fin]]-Tableau8[[#This Row],[Début]]</f>
        <v>0</v>
      </c>
      <c r="AW1363" s="105"/>
      <c r="AX1363" s="106"/>
      <c r="AY1363" s="106"/>
      <c r="AZ1363" s="106"/>
      <c r="BA1363" s="106"/>
      <c r="BB1363" s="103"/>
      <c r="BC1363" s="106"/>
      <c r="BD1363" s="106"/>
      <c r="BE1363" s="106"/>
      <c r="BF1363" s="106"/>
      <c r="BG1363" s="106"/>
      <c r="BH1363" s="106"/>
      <c r="BI1363" s="106"/>
    </row>
    <row r="1364" spans="1:61" ht="13.5" hidden="1" thickBot="1" x14ac:dyDescent="0.25">
      <c r="A1364" s="82"/>
      <c r="B1364" s="83"/>
      <c r="C1364" s="361"/>
      <c r="D1364" s="361"/>
      <c r="E1364" s="85"/>
      <c r="F1364" s="85"/>
      <c r="G1364" s="86"/>
      <c r="H1364" s="153"/>
      <c r="I1364" s="147"/>
      <c r="J1364" s="86"/>
      <c r="K1364" s="220"/>
      <c r="L1364" s="88"/>
      <c r="M1364" s="356"/>
      <c r="N1364" s="356"/>
      <c r="O1364" s="356"/>
      <c r="P1364" s="356"/>
      <c r="Q1364" s="356"/>
      <c r="R1364" s="108">
        <f>SUM(Tableau8[[#This Row],[Indicative
     /PPE]:[Autre]])</f>
        <v>0</v>
      </c>
      <c r="S1364" s="356"/>
      <c r="T1364" s="356"/>
      <c r="U1364" s="356"/>
      <c r="V1364" s="356"/>
      <c r="W1364" s="356"/>
      <c r="X1364" s="336">
        <f t="shared" si="107"/>
        <v>0</v>
      </c>
      <c r="Y1364" s="89" t="s">
        <v>0</v>
      </c>
      <c r="Z1364" s="89" t="s">
        <v>0</v>
      </c>
      <c r="AA1364" s="89" t="s">
        <v>0</v>
      </c>
      <c r="AB1364" s="91" t="s">
        <v>0</v>
      </c>
      <c r="AC1364" s="356" t="s">
        <v>0</v>
      </c>
      <c r="AD1364" s="356" t="s">
        <v>0</v>
      </c>
      <c r="AE1364" s="356" t="s">
        <v>0</v>
      </c>
      <c r="AF1364" s="357">
        <f t="shared" si="109"/>
        <v>0</v>
      </c>
      <c r="AG1364" s="92"/>
      <c r="AH1364" s="368" t="s">
        <v>3</v>
      </c>
      <c r="AI1364" s="368" t="s">
        <v>3</v>
      </c>
      <c r="AJ1364" s="368" t="s">
        <v>3</v>
      </c>
      <c r="AK1364" s="368">
        <f t="shared" si="108"/>
        <v>0</v>
      </c>
      <c r="AL1364" s="95"/>
      <c r="AM1364" s="371"/>
      <c r="AN1364" s="371"/>
      <c r="AO1364" s="372"/>
      <c r="AP1364" s="382"/>
      <c r="AR1364" s="374"/>
      <c r="AS1364" s="101"/>
      <c r="AT1364" s="102"/>
      <c r="AU1364" s="103"/>
      <c r="AV1364" s="104">
        <f>Tableau8[[#This Row],[Fin]]-Tableau8[[#This Row],[Début]]</f>
        <v>0</v>
      </c>
      <c r="AW1364" s="105"/>
      <c r="AX1364" s="106"/>
      <c r="AY1364" s="106"/>
      <c r="AZ1364" s="106"/>
      <c r="BA1364" s="106"/>
      <c r="BB1364" s="103"/>
      <c r="BC1364" s="106"/>
      <c r="BD1364" s="106"/>
      <c r="BE1364" s="106"/>
      <c r="BF1364" s="106"/>
      <c r="BG1364" s="106"/>
      <c r="BH1364" s="106"/>
      <c r="BI1364" s="106"/>
    </row>
    <row r="1365" spans="1:61" ht="13.5" hidden="1" thickBot="1" x14ac:dyDescent="0.25">
      <c r="A1365" s="82"/>
      <c r="B1365" s="83"/>
      <c r="C1365" s="361"/>
      <c r="D1365" s="361"/>
      <c r="E1365" s="85"/>
      <c r="F1365" s="85"/>
      <c r="G1365" s="86"/>
      <c r="H1365" s="153"/>
      <c r="I1365" s="147"/>
      <c r="J1365" s="86"/>
      <c r="K1365" s="220"/>
      <c r="L1365" s="88"/>
      <c r="M1365" s="356"/>
      <c r="N1365" s="356"/>
      <c r="O1365" s="356"/>
      <c r="P1365" s="356"/>
      <c r="Q1365" s="356"/>
      <c r="R1365" s="108">
        <f>SUM(Tableau8[[#This Row],[Indicative
     /PPE]:[Autre]])</f>
        <v>0</v>
      </c>
      <c r="S1365" s="356"/>
      <c r="T1365" s="356"/>
      <c r="U1365" s="356"/>
      <c r="V1365" s="356"/>
      <c r="W1365" s="356"/>
      <c r="X1365" s="336">
        <f t="shared" si="107"/>
        <v>0</v>
      </c>
      <c r="Y1365" s="89" t="s">
        <v>0</v>
      </c>
      <c r="Z1365" s="89" t="s">
        <v>0</v>
      </c>
      <c r="AA1365" s="89" t="s">
        <v>0</v>
      </c>
      <c r="AB1365" s="91" t="s">
        <v>0</v>
      </c>
      <c r="AC1365" s="356" t="s">
        <v>0</v>
      </c>
      <c r="AD1365" s="356" t="s">
        <v>0</v>
      </c>
      <c r="AE1365" s="356" t="s">
        <v>0</v>
      </c>
      <c r="AF1365" s="357">
        <f t="shared" si="109"/>
        <v>0</v>
      </c>
      <c r="AG1365" s="92"/>
      <c r="AH1365" s="368" t="s">
        <v>3</v>
      </c>
      <c r="AI1365" s="368" t="s">
        <v>3</v>
      </c>
      <c r="AJ1365" s="368" t="s">
        <v>3</v>
      </c>
      <c r="AK1365" s="368">
        <f t="shared" si="108"/>
        <v>0</v>
      </c>
      <c r="AL1365" s="95"/>
      <c r="AM1365" s="371"/>
      <c r="AN1365" s="371"/>
      <c r="AO1365" s="372"/>
      <c r="AP1365" s="382"/>
      <c r="AR1365" s="374"/>
      <c r="AS1365" s="101"/>
      <c r="AT1365" s="102"/>
      <c r="AU1365" s="103"/>
      <c r="AV1365" s="104">
        <f>Tableau8[[#This Row],[Fin]]-Tableau8[[#This Row],[Début]]</f>
        <v>0</v>
      </c>
      <c r="AW1365" s="105"/>
      <c r="AX1365" s="106"/>
      <c r="AY1365" s="106"/>
      <c r="AZ1365" s="106"/>
      <c r="BA1365" s="106"/>
      <c r="BB1365" s="103"/>
      <c r="BC1365" s="106"/>
      <c r="BD1365" s="106"/>
      <c r="BE1365" s="106"/>
      <c r="BF1365" s="106"/>
      <c r="BG1365" s="106"/>
      <c r="BH1365" s="106"/>
      <c r="BI1365" s="106"/>
    </row>
    <row r="1366" spans="1:61" ht="13.5" hidden="1" thickBot="1" x14ac:dyDescent="0.25">
      <c r="A1366" s="82"/>
      <c r="B1366" s="83"/>
      <c r="C1366" s="361"/>
      <c r="D1366" s="361"/>
      <c r="E1366" s="85"/>
      <c r="F1366" s="85"/>
      <c r="G1366" s="86"/>
      <c r="H1366" s="153"/>
      <c r="I1366" s="147"/>
      <c r="J1366" s="86"/>
      <c r="K1366" s="220"/>
      <c r="L1366" s="88"/>
      <c r="M1366" s="356"/>
      <c r="N1366" s="356"/>
      <c r="O1366" s="356"/>
      <c r="P1366" s="356"/>
      <c r="Q1366" s="356"/>
      <c r="R1366" s="108">
        <f>SUM(Tableau8[[#This Row],[Indicative
     /PPE]:[Autre]])</f>
        <v>0</v>
      </c>
      <c r="S1366" s="356"/>
      <c r="T1366" s="356"/>
      <c r="U1366" s="356"/>
      <c r="V1366" s="356"/>
      <c r="W1366" s="356"/>
      <c r="X1366" s="336">
        <f t="shared" si="107"/>
        <v>0</v>
      </c>
      <c r="Y1366" s="89" t="s">
        <v>0</v>
      </c>
      <c r="Z1366" s="89" t="s">
        <v>0</v>
      </c>
      <c r="AA1366" s="89" t="s">
        <v>0</v>
      </c>
      <c r="AB1366" s="91" t="s">
        <v>0</v>
      </c>
      <c r="AC1366" s="356" t="s">
        <v>0</v>
      </c>
      <c r="AD1366" s="356" t="s">
        <v>0</v>
      </c>
      <c r="AE1366" s="356" t="s">
        <v>0</v>
      </c>
      <c r="AF1366" s="357">
        <f t="shared" si="109"/>
        <v>0</v>
      </c>
      <c r="AG1366" s="92"/>
      <c r="AH1366" s="368" t="s">
        <v>3</v>
      </c>
      <c r="AI1366" s="368" t="s">
        <v>3</v>
      </c>
      <c r="AJ1366" s="368" t="s">
        <v>3</v>
      </c>
      <c r="AK1366" s="368">
        <f t="shared" si="108"/>
        <v>0</v>
      </c>
      <c r="AL1366" s="95"/>
      <c r="AM1366" s="371"/>
      <c r="AN1366" s="371"/>
      <c r="AO1366" s="372"/>
      <c r="AP1366" s="382"/>
      <c r="AR1366" s="374"/>
      <c r="AS1366" s="101"/>
      <c r="AT1366" s="102"/>
      <c r="AU1366" s="103"/>
      <c r="AV1366" s="104">
        <f>Tableau8[[#This Row],[Fin]]-Tableau8[[#This Row],[Début]]</f>
        <v>0</v>
      </c>
      <c r="AW1366" s="105"/>
      <c r="AX1366" s="106"/>
      <c r="AY1366" s="106"/>
      <c r="AZ1366" s="106"/>
      <c r="BA1366" s="106"/>
      <c r="BB1366" s="103"/>
      <c r="BC1366" s="106"/>
      <c r="BD1366" s="106"/>
      <c r="BE1366" s="106"/>
      <c r="BF1366" s="106"/>
      <c r="BG1366" s="106"/>
      <c r="BH1366" s="106"/>
      <c r="BI1366" s="106"/>
    </row>
    <row r="1367" spans="1:61" ht="13.5" hidden="1" thickBot="1" x14ac:dyDescent="0.25">
      <c r="A1367" s="82"/>
      <c r="B1367" s="83"/>
      <c r="C1367" s="361"/>
      <c r="D1367" s="361"/>
      <c r="E1367" s="85"/>
      <c r="F1367" s="85"/>
      <c r="G1367" s="86"/>
      <c r="H1367" s="153"/>
      <c r="I1367" s="147"/>
      <c r="J1367" s="86"/>
      <c r="K1367" s="220"/>
      <c r="L1367" s="88"/>
      <c r="M1367" s="356"/>
      <c r="N1367" s="356"/>
      <c r="O1367" s="356"/>
      <c r="P1367" s="356"/>
      <c r="Q1367" s="356"/>
      <c r="R1367" s="108">
        <f>SUM(Tableau8[[#This Row],[Indicative
     /PPE]:[Autre]])</f>
        <v>0</v>
      </c>
      <c r="S1367" s="356"/>
      <c r="T1367" s="356"/>
      <c r="U1367" s="356"/>
      <c r="V1367" s="356"/>
      <c r="W1367" s="356"/>
      <c r="X1367" s="336">
        <f t="shared" si="107"/>
        <v>0</v>
      </c>
      <c r="Y1367" s="89" t="s">
        <v>0</v>
      </c>
      <c r="Z1367" s="89" t="s">
        <v>0</v>
      </c>
      <c r="AA1367" s="89" t="s">
        <v>0</v>
      </c>
      <c r="AB1367" s="91" t="s">
        <v>0</v>
      </c>
      <c r="AC1367" s="356" t="s">
        <v>0</v>
      </c>
      <c r="AD1367" s="356" t="s">
        <v>0</v>
      </c>
      <c r="AE1367" s="356" t="s">
        <v>0</v>
      </c>
      <c r="AF1367" s="357">
        <f t="shared" si="109"/>
        <v>0</v>
      </c>
      <c r="AG1367" s="92"/>
      <c r="AH1367" s="368" t="s">
        <v>3</v>
      </c>
      <c r="AI1367" s="368" t="s">
        <v>3</v>
      </c>
      <c r="AJ1367" s="368" t="s">
        <v>3</v>
      </c>
      <c r="AK1367" s="368">
        <f t="shared" si="108"/>
        <v>0</v>
      </c>
      <c r="AL1367" s="95"/>
      <c r="AM1367" s="371"/>
      <c r="AN1367" s="371"/>
      <c r="AO1367" s="372"/>
      <c r="AP1367" s="382"/>
      <c r="AR1367" s="374"/>
      <c r="AS1367" s="101"/>
      <c r="AT1367" s="102"/>
      <c r="AU1367" s="103"/>
      <c r="AV1367" s="104">
        <f>Tableau8[[#This Row],[Fin]]-Tableau8[[#This Row],[Début]]</f>
        <v>0</v>
      </c>
      <c r="AW1367" s="105"/>
      <c r="AX1367" s="106"/>
      <c r="AY1367" s="106"/>
      <c r="AZ1367" s="106"/>
      <c r="BA1367" s="106"/>
      <c r="BB1367" s="103"/>
      <c r="BC1367" s="106"/>
      <c r="BD1367" s="106"/>
      <c r="BE1367" s="106"/>
      <c r="BF1367" s="106"/>
      <c r="BG1367" s="106"/>
      <c r="BH1367" s="106"/>
      <c r="BI1367" s="106"/>
    </row>
    <row r="1368" spans="1:61" ht="13.5" hidden="1" thickBot="1" x14ac:dyDescent="0.25">
      <c r="A1368" s="82"/>
      <c r="B1368" s="83"/>
      <c r="C1368" s="361"/>
      <c r="D1368" s="361"/>
      <c r="E1368" s="85"/>
      <c r="F1368" s="85"/>
      <c r="G1368" s="86"/>
      <c r="H1368" s="153"/>
      <c r="I1368" s="147"/>
      <c r="J1368" s="86"/>
      <c r="K1368" s="220"/>
      <c r="L1368" s="88"/>
      <c r="M1368" s="356"/>
      <c r="N1368" s="356"/>
      <c r="O1368" s="356"/>
      <c r="P1368" s="356"/>
      <c r="Q1368" s="356"/>
      <c r="R1368" s="108">
        <f>SUM(Tableau8[[#This Row],[Indicative
     /PPE]:[Autre]])</f>
        <v>0</v>
      </c>
      <c r="S1368" s="356"/>
      <c r="T1368" s="356"/>
      <c r="U1368" s="356"/>
      <c r="V1368" s="356"/>
      <c r="W1368" s="356"/>
      <c r="X1368" s="336">
        <f t="shared" si="107"/>
        <v>0</v>
      </c>
      <c r="Y1368" s="89" t="s">
        <v>0</v>
      </c>
      <c r="Z1368" s="89" t="s">
        <v>0</v>
      </c>
      <c r="AA1368" s="89" t="s">
        <v>0</v>
      </c>
      <c r="AB1368" s="91" t="s">
        <v>0</v>
      </c>
      <c r="AC1368" s="356" t="s">
        <v>0</v>
      </c>
      <c r="AD1368" s="356" t="s">
        <v>0</v>
      </c>
      <c r="AE1368" s="356" t="s">
        <v>0</v>
      </c>
      <c r="AF1368" s="357">
        <f t="shared" si="109"/>
        <v>0</v>
      </c>
      <c r="AG1368" s="92"/>
      <c r="AH1368" s="368" t="s">
        <v>3</v>
      </c>
      <c r="AI1368" s="368" t="s">
        <v>3</v>
      </c>
      <c r="AJ1368" s="368" t="s">
        <v>3</v>
      </c>
      <c r="AK1368" s="368">
        <f t="shared" si="108"/>
        <v>0</v>
      </c>
      <c r="AL1368" s="95"/>
      <c r="AM1368" s="371"/>
      <c r="AN1368" s="371"/>
      <c r="AO1368" s="372"/>
      <c r="AP1368" s="382"/>
      <c r="AR1368" s="374"/>
      <c r="AS1368" s="101"/>
      <c r="AT1368" s="102"/>
      <c r="AU1368" s="103"/>
      <c r="AV1368" s="104">
        <f>Tableau8[[#This Row],[Fin]]-Tableau8[[#This Row],[Début]]</f>
        <v>0</v>
      </c>
      <c r="AW1368" s="105"/>
      <c r="AX1368" s="106"/>
      <c r="AY1368" s="106"/>
      <c r="AZ1368" s="106"/>
      <c r="BA1368" s="106"/>
      <c r="BB1368" s="103"/>
      <c r="BC1368" s="106"/>
      <c r="BD1368" s="106"/>
      <c r="BE1368" s="106"/>
      <c r="BF1368" s="106"/>
      <c r="BG1368" s="106"/>
      <c r="BH1368" s="106"/>
      <c r="BI1368" s="106"/>
    </row>
    <row r="1369" spans="1:61" ht="13.5" hidden="1" thickBot="1" x14ac:dyDescent="0.25">
      <c r="A1369" s="82"/>
      <c r="B1369" s="83"/>
      <c r="C1369" s="361"/>
      <c r="D1369" s="361"/>
      <c r="E1369" s="85"/>
      <c r="F1369" s="85"/>
      <c r="G1369" s="86"/>
      <c r="H1369" s="153"/>
      <c r="I1369" s="147"/>
      <c r="J1369" s="86"/>
      <c r="K1369" s="220"/>
      <c r="L1369" s="88"/>
      <c r="M1369" s="356"/>
      <c r="N1369" s="356"/>
      <c r="O1369" s="356"/>
      <c r="P1369" s="356"/>
      <c r="Q1369" s="356"/>
      <c r="R1369" s="108">
        <f>SUM(Tableau8[[#This Row],[Indicative
     /PPE]:[Autre]])</f>
        <v>0</v>
      </c>
      <c r="S1369" s="356"/>
      <c r="T1369" s="356"/>
      <c r="U1369" s="356"/>
      <c r="V1369" s="356"/>
      <c r="W1369" s="356"/>
      <c r="X1369" s="336">
        <f t="shared" si="107"/>
        <v>0</v>
      </c>
      <c r="Y1369" s="89" t="s">
        <v>0</v>
      </c>
      <c r="Z1369" s="89" t="s">
        <v>0</v>
      </c>
      <c r="AA1369" s="89" t="s">
        <v>0</v>
      </c>
      <c r="AB1369" s="91" t="s">
        <v>0</v>
      </c>
      <c r="AC1369" s="356" t="s">
        <v>0</v>
      </c>
      <c r="AD1369" s="356" t="s">
        <v>0</v>
      </c>
      <c r="AE1369" s="356" t="s">
        <v>0</v>
      </c>
      <c r="AF1369" s="357">
        <f t="shared" si="109"/>
        <v>0</v>
      </c>
      <c r="AG1369" s="92"/>
      <c r="AH1369" s="368" t="s">
        <v>3</v>
      </c>
      <c r="AI1369" s="368" t="s">
        <v>3</v>
      </c>
      <c r="AJ1369" s="368" t="s">
        <v>3</v>
      </c>
      <c r="AK1369" s="368">
        <f t="shared" si="108"/>
        <v>0</v>
      </c>
      <c r="AL1369" s="95"/>
      <c r="AM1369" s="371"/>
      <c r="AN1369" s="371"/>
      <c r="AO1369" s="372"/>
      <c r="AP1369" s="382"/>
      <c r="AR1369" s="374"/>
      <c r="AS1369" s="101"/>
      <c r="AT1369" s="102"/>
      <c r="AU1369" s="103"/>
      <c r="AV1369" s="104">
        <f>Tableau8[[#This Row],[Fin]]-Tableau8[[#This Row],[Début]]</f>
        <v>0</v>
      </c>
      <c r="AW1369" s="105"/>
      <c r="AX1369" s="106"/>
      <c r="AY1369" s="106"/>
      <c r="AZ1369" s="106"/>
      <c r="BA1369" s="106"/>
      <c r="BB1369" s="103"/>
      <c r="BC1369" s="106"/>
      <c r="BD1369" s="106"/>
      <c r="BE1369" s="106"/>
      <c r="BF1369" s="106"/>
      <c r="BG1369" s="106"/>
      <c r="BH1369" s="106"/>
      <c r="BI1369" s="106"/>
    </row>
    <row r="1370" spans="1:61" ht="13.5" hidden="1" thickBot="1" x14ac:dyDescent="0.25">
      <c r="A1370" s="82"/>
      <c r="B1370" s="83"/>
      <c r="C1370" s="361"/>
      <c r="D1370" s="361"/>
      <c r="E1370" s="85"/>
      <c r="F1370" s="85"/>
      <c r="G1370" s="86"/>
      <c r="H1370" s="153"/>
      <c r="I1370" s="147"/>
      <c r="J1370" s="86"/>
      <c r="K1370" s="220"/>
      <c r="L1370" s="88"/>
      <c r="M1370" s="356"/>
      <c r="N1370" s="356"/>
      <c r="O1370" s="356"/>
      <c r="P1370" s="356"/>
      <c r="Q1370" s="356"/>
      <c r="R1370" s="108">
        <f>SUM(Tableau8[[#This Row],[Indicative
     /PPE]:[Autre]])</f>
        <v>0</v>
      </c>
      <c r="S1370" s="356"/>
      <c r="T1370" s="356"/>
      <c r="U1370" s="356"/>
      <c r="V1370" s="356"/>
      <c r="W1370" s="356"/>
      <c r="X1370" s="336">
        <f t="shared" si="107"/>
        <v>0</v>
      </c>
      <c r="Y1370" s="89" t="s">
        <v>0</v>
      </c>
      <c r="Z1370" s="89" t="s">
        <v>0</v>
      </c>
      <c r="AA1370" s="89" t="s">
        <v>0</v>
      </c>
      <c r="AB1370" s="91" t="s">
        <v>0</v>
      </c>
      <c r="AC1370" s="356" t="s">
        <v>0</v>
      </c>
      <c r="AD1370" s="356" t="s">
        <v>0</v>
      </c>
      <c r="AE1370" s="356" t="s">
        <v>0</v>
      </c>
      <c r="AF1370" s="357">
        <f t="shared" si="109"/>
        <v>0</v>
      </c>
      <c r="AG1370" s="92"/>
      <c r="AH1370" s="368" t="s">
        <v>3</v>
      </c>
      <c r="AI1370" s="368" t="s">
        <v>3</v>
      </c>
      <c r="AJ1370" s="368" t="s">
        <v>3</v>
      </c>
      <c r="AK1370" s="368">
        <f t="shared" si="108"/>
        <v>0</v>
      </c>
      <c r="AL1370" s="95"/>
      <c r="AM1370" s="371"/>
      <c r="AN1370" s="371"/>
      <c r="AO1370" s="372"/>
      <c r="AP1370" s="382"/>
      <c r="AR1370" s="374"/>
      <c r="AS1370" s="101"/>
      <c r="AT1370" s="102"/>
      <c r="AU1370" s="103"/>
      <c r="AV1370" s="104">
        <f>Tableau8[[#This Row],[Fin]]-Tableau8[[#This Row],[Début]]</f>
        <v>0</v>
      </c>
      <c r="AW1370" s="105"/>
      <c r="AX1370" s="106"/>
      <c r="AY1370" s="106"/>
      <c r="AZ1370" s="106"/>
      <c r="BA1370" s="106"/>
      <c r="BB1370" s="103"/>
      <c r="BC1370" s="106"/>
      <c r="BD1370" s="106"/>
      <c r="BE1370" s="106"/>
      <c r="BF1370" s="106"/>
      <c r="BG1370" s="106"/>
      <c r="BH1370" s="106"/>
      <c r="BI1370" s="106"/>
    </row>
    <row r="1371" spans="1:61" ht="13.5" hidden="1" thickBot="1" x14ac:dyDescent="0.25">
      <c r="A1371" s="82"/>
      <c r="B1371" s="83"/>
      <c r="C1371" s="361"/>
      <c r="D1371" s="361"/>
      <c r="E1371" s="85"/>
      <c r="F1371" s="85"/>
      <c r="G1371" s="86"/>
      <c r="H1371" s="153"/>
      <c r="I1371" s="147"/>
      <c r="J1371" s="86"/>
      <c r="K1371" s="220"/>
      <c r="L1371" s="88"/>
      <c r="M1371" s="356"/>
      <c r="N1371" s="356"/>
      <c r="O1371" s="356"/>
      <c r="P1371" s="356"/>
      <c r="Q1371" s="356"/>
      <c r="R1371" s="108">
        <f>SUM(Tableau8[[#This Row],[Indicative
     /PPE]:[Autre]])</f>
        <v>0</v>
      </c>
      <c r="S1371" s="356"/>
      <c r="T1371" s="356"/>
      <c r="U1371" s="356"/>
      <c r="V1371" s="356"/>
      <c r="W1371" s="356"/>
      <c r="X1371" s="336">
        <f t="shared" si="107"/>
        <v>0</v>
      </c>
      <c r="Y1371" s="89" t="s">
        <v>0</v>
      </c>
      <c r="Z1371" s="89" t="s">
        <v>0</v>
      </c>
      <c r="AA1371" s="89" t="s">
        <v>0</v>
      </c>
      <c r="AB1371" s="91" t="s">
        <v>0</v>
      </c>
      <c r="AC1371" s="356" t="s">
        <v>0</v>
      </c>
      <c r="AD1371" s="356" t="s">
        <v>0</v>
      </c>
      <c r="AE1371" s="356" t="s">
        <v>0</v>
      </c>
      <c r="AF1371" s="357">
        <f t="shared" si="109"/>
        <v>0</v>
      </c>
      <c r="AG1371" s="92"/>
      <c r="AH1371" s="368" t="s">
        <v>3</v>
      </c>
      <c r="AI1371" s="368" t="s">
        <v>3</v>
      </c>
      <c r="AJ1371" s="368" t="s">
        <v>3</v>
      </c>
      <c r="AK1371" s="368">
        <f t="shared" si="108"/>
        <v>0</v>
      </c>
      <c r="AL1371" s="95"/>
      <c r="AM1371" s="371"/>
      <c r="AN1371" s="371"/>
      <c r="AO1371" s="372"/>
      <c r="AP1371" s="382"/>
      <c r="AR1371" s="374"/>
      <c r="AS1371" s="101"/>
      <c r="AT1371" s="102"/>
      <c r="AU1371" s="103"/>
      <c r="AV1371" s="104">
        <f>Tableau8[[#This Row],[Fin]]-Tableau8[[#This Row],[Début]]</f>
        <v>0</v>
      </c>
      <c r="AW1371" s="105"/>
      <c r="AX1371" s="106"/>
      <c r="AY1371" s="106"/>
      <c r="AZ1371" s="106"/>
      <c r="BA1371" s="106"/>
      <c r="BB1371" s="103"/>
      <c r="BC1371" s="106"/>
      <c r="BD1371" s="106"/>
      <c r="BE1371" s="106"/>
      <c r="BF1371" s="106"/>
      <c r="BG1371" s="106"/>
      <c r="BH1371" s="106"/>
      <c r="BI1371" s="106"/>
    </row>
    <row r="1372" spans="1:61" ht="13.5" hidden="1" thickBot="1" x14ac:dyDescent="0.25">
      <c r="A1372" s="82"/>
      <c r="B1372" s="83"/>
      <c r="C1372" s="361"/>
      <c r="D1372" s="361"/>
      <c r="E1372" s="85"/>
      <c r="F1372" s="85"/>
      <c r="G1372" s="86"/>
      <c r="H1372" s="153"/>
      <c r="I1372" s="147"/>
      <c r="J1372" s="86"/>
      <c r="K1372" s="220"/>
      <c r="L1372" s="88"/>
      <c r="M1372" s="356"/>
      <c r="N1372" s="356"/>
      <c r="O1372" s="356"/>
      <c r="P1372" s="356"/>
      <c r="Q1372" s="356"/>
      <c r="R1372" s="108">
        <f>SUM(Tableau8[[#This Row],[Indicative
     /PPE]:[Autre]])</f>
        <v>0</v>
      </c>
      <c r="S1372" s="356"/>
      <c r="T1372" s="356"/>
      <c r="U1372" s="356"/>
      <c r="V1372" s="356"/>
      <c r="W1372" s="356"/>
      <c r="X1372" s="336">
        <f t="shared" si="107"/>
        <v>0</v>
      </c>
      <c r="Y1372" s="89" t="s">
        <v>0</v>
      </c>
      <c r="Z1372" s="89" t="s">
        <v>0</v>
      </c>
      <c r="AA1372" s="89" t="s">
        <v>0</v>
      </c>
      <c r="AB1372" s="91" t="s">
        <v>0</v>
      </c>
      <c r="AC1372" s="356" t="s">
        <v>0</v>
      </c>
      <c r="AD1372" s="356" t="s">
        <v>0</v>
      </c>
      <c r="AE1372" s="356" t="s">
        <v>0</v>
      </c>
      <c r="AF1372" s="357">
        <f t="shared" si="109"/>
        <v>0</v>
      </c>
      <c r="AG1372" s="92"/>
      <c r="AH1372" s="368" t="s">
        <v>3</v>
      </c>
      <c r="AI1372" s="368" t="s">
        <v>3</v>
      </c>
      <c r="AJ1372" s="368" t="s">
        <v>3</v>
      </c>
      <c r="AK1372" s="368">
        <f t="shared" si="108"/>
        <v>0</v>
      </c>
      <c r="AL1372" s="95"/>
      <c r="AM1372" s="371"/>
      <c r="AN1372" s="371"/>
      <c r="AO1372" s="372"/>
      <c r="AP1372" s="382"/>
      <c r="AR1372" s="374"/>
      <c r="AS1372" s="101"/>
      <c r="AT1372" s="102"/>
      <c r="AU1372" s="103"/>
      <c r="AV1372" s="104">
        <f>Tableau8[[#This Row],[Fin]]-Tableau8[[#This Row],[Début]]</f>
        <v>0</v>
      </c>
      <c r="AW1372" s="105"/>
      <c r="AX1372" s="106"/>
      <c r="AY1372" s="106"/>
      <c r="AZ1372" s="106"/>
      <c r="BA1372" s="106"/>
      <c r="BB1372" s="103"/>
      <c r="BC1372" s="106"/>
      <c r="BD1372" s="106"/>
      <c r="BE1372" s="106"/>
      <c r="BF1372" s="106"/>
      <c r="BG1372" s="106"/>
      <c r="BH1372" s="106"/>
      <c r="BI1372" s="106"/>
    </row>
    <row r="1373" spans="1:61" ht="13.5" hidden="1" thickBot="1" x14ac:dyDescent="0.25">
      <c r="A1373" s="82"/>
      <c r="B1373" s="83"/>
      <c r="C1373" s="361"/>
      <c r="D1373" s="361"/>
      <c r="E1373" s="85"/>
      <c r="F1373" s="85"/>
      <c r="G1373" s="86"/>
      <c r="H1373" s="153"/>
      <c r="I1373" s="147"/>
      <c r="J1373" s="86"/>
      <c r="K1373" s="220"/>
      <c r="L1373" s="88"/>
      <c r="M1373" s="356"/>
      <c r="N1373" s="356"/>
      <c r="O1373" s="356"/>
      <c r="P1373" s="356"/>
      <c r="Q1373" s="356"/>
      <c r="R1373" s="108">
        <f>SUM(Tableau8[[#This Row],[Indicative
     /PPE]:[Autre]])</f>
        <v>0</v>
      </c>
      <c r="S1373" s="356"/>
      <c r="T1373" s="356"/>
      <c r="U1373" s="356"/>
      <c r="V1373" s="356"/>
      <c r="W1373" s="356"/>
      <c r="X1373" s="336">
        <f t="shared" si="107"/>
        <v>0</v>
      </c>
      <c r="Y1373" s="89" t="s">
        <v>0</v>
      </c>
      <c r="Z1373" s="89" t="s">
        <v>0</v>
      </c>
      <c r="AA1373" s="89" t="s">
        <v>0</v>
      </c>
      <c r="AB1373" s="91" t="s">
        <v>0</v>
      </c>
      <c r="AC1373" s="356" t="s">
        <v>0</v>
      </c>
      <c r="AD1373" s="356" t="s">
        <v>0</v>
      </c>
      <c r="AE1373" s="356" t="s">
        <v>0</v>
      </c>
      <c r="AF1373" s="357">
        <f t="shared" si="109"/>
        <v>0</v>
      </c>
      <c r="AG1373" s="92"/>
      <c r="AH1373" s="368" t="s">
        <v>3</v>
      </c>
      <c r="AI1373" s="368" t="s">
        <v>3</v>
      </c>
      <c r="AJ1373" s="368" t="s">
        <v>3</v>
      </c>
      <c r="AK1373" s="368">
        <f t="shared" si="108"/>
        <v>0</v>
      </c>
      <c r="AL1373" s="95"/>
      <c r="AM1373" s="371"/>
      <c r="AN1373" s="371"/>
      <c r="AO1373" s="372"/>
      <c r="AP1373" s="382"/>
      <c r="AR1373" s="374"/>
      <c r="AS1373" s="101"/>
      <c r="AT1373" s="102"/>
      <c r="AU1373" s="103"/>
      <c r="AV1373" s="104">
        <f>Tableau8[[#This Row],[Fin]]-Tableau8[[#This Row],[Début]]</f>
        <v>0</v>
      </c>
      <c r="AW1373" s="105"/>
      <c r="AX1373" s="106"/>
      <c r="AY1373" s="106"/>
      <c r="AZ1373" s="106"/>
      <c r="BA1373" s="106"/>
      <c r="BB1373" s="103"/>
      <c r="BC1373" s="106"/>
      <c r="BD1373" s="106"/>
      <c r="BE1373" s="106"/>
      <c r="BF1373" s="106"/>
      <c r="BG1373" s="106"/>
      <c r="BH1373" s="106"/>
      <c r="BI1373" s="106"/>
    </row>
    <row r="1374" spans="1:61" ht="13.5" hidden="1" thickBot="1" x14ac:dyDescent="0.25">
      <c r="A1374" s="82"/>
      <c r="B1374" s="83"/>
      <c r="C1374" s="361"/>
      <c r="D1374" s="361"/>
      <c r="E1374" s="85"/>
      <c r="F1374" s="85"/>
      <c r="G1374" s="86"/>
      <c r="H1374" s="153"/>
      <c r="I1374" s="147"/>
      <c r="J1374" s="86"/>
      <c r="K1374" s="220"/>
      <c r="L1374" s="88"/>
      <c r="M1374" s="356"/>
      <c r="N1374" s="356"/>
      <c r="O1374" s="356"/>
      <c r="P1374" s="356"/>
      <c r="Q1374" s="356"/>
      <c r="R1374" s="108">
        <f>SUM(Tableau8[[#This Row],[Indicative
     /PPE]:[Autre]])</f>
        <v>0</v>
      </c>
      <c r="S1374" s="356"/>
      <c r="T1374" s="356"/>
      <c r="U1374" s="356"/>
      <c r="V1374" s="356"/>
      <c r="W1374" s="356"/>
      <c r="X1374" s="336">
        <f t="shared" si="107"/>
        <v>0</v>
      </c>
      <c r="Y1374" s="89" t="s">
        <v>0</v>
      </c>
      <c r="Z1374" s="89" t="s">
        <v>0</v>
      </c>
      <c r="AA1374" s="89" t="s">
        <v>0</v>
      </c>
      <c r="AB1374" s="91" t="s">
        <v>0</v>
      </c>
      <c r="AC1374" s="356" t="s">
        <v>0</v>
      </c>
      <c r="AD1374" s="356" t="s">
        <v>0</v>
      </c>
      <c r="AE1374" s="356" t="s">
        <v>0</v>
      </c>
      <c r="AF1374" s="357">
        <f t="shared" si="109"/>
        <v>0</v>
      </c>
      <c r="AG1374" s="92"/>
      <c r="AH1374" s="368" t="s">
        <v>3</v>
      </c>
      <c r="AI1374" s="368" t="s">
        <v>3</v>
      </c>
      <c r="AJ1374" s="368" t="s">
        <v>3</v>
      </c>
      <c r="AK1374" s="368">
        <f t="shared" si="108"/>
        <v>0</v>
      </c>
      <c r="AL1374" s="95"/>
      <c r="AM1374" s="371"/>
      <c r="AN1374" s="371"/>
      <c r="AO1374" s="372"/>
      <c r="AP1374" s="382"/>
      <c r="AR1374" s="374"/>
      <c r="AS1374" s="101"/>
      <c r="AT1374" s="102"/>
      <c r="AU1374" s="103"/>
      <c r="AV1374" s="104">
        <f>Tableau8[[#This Row],[Fin]]-Tableau8[[#This Row],[Début]]</f>
        <v>0</v>
      </c>
      <c r="AW1374" s="105"/>
      <c r="AX1374" s="106"/>
      <c r="AY1374" s="106"/>
      <c r="AZ1374" s="106"/>
      <c r="BA1374" s="106"/>
      <c r="BB1374" s="103"/>
      <c r="BC1374" s="106"/>
      <c r="BD1374" s="106"/>
      <c r="BE1374" s="106"/>
      <c r="BF1374" s="106"/>
      <c r="BG1374" s="106"/>
      <c r="BH1374" s="106"/>
      <c r="BI1374" s="106"/>
    </row>
    <row r="1375" spans="1:61" ht="13.5" hidden="1" thickBot="1" x14ac:dyDescent="0.25">
      <c r="A1375" s="82"/>
      <c r="B1375" s="83"/>
      <c r="C1375" s="361"/>
      <c r="D1375" s="361"/>
      <c r="E1375" s="85"/>
      <c r="F1375" s="85"/>
      <c r="G1375" s="86"/>
      <c r="H1375" s="153"/>
      <c r="I1375" s="147"/>
      <c r="J1375" s="86"/>
      <c r="K1375" s="220"/>
      <c r="L1375" s="88"/>
      <c r="M1375" s="356"/>
      <c r="N1375" s="356"/>
      <c r="O1375" s="356"/>
      <c r="P1375" s="356"/>
      <c r="Q1375" s="356"/>
      <c r="R1375" s="108">
        <f>SUM(Tableau8[[#This Row],[Indicative
     /PPE]:[Autre]])</f>
        <v>0</v>
      </c>
      <c r="S1375" s="356"/>
      <c r="T1375" s="356"/>
      <c r="U1375" s="356"/>
      <c r="V1375" s="356"/>
      <c r="W1375" s="356"/>
      <c r="X1375" s="336">
        <f t="shared" si="107"/>
        <v>0</v>
      </c>
      <c r="Y1375" s="89" t="s">
        <v>0</v>
      </c>
      <c r="Z1375" s="89" t="s">
        <v>0</v>
      </c>
      <c r="AA1375" s="89" t="s">
        <v>0</v>
      </c>
      <c r="AB1375" s="91" t="s">
        <v>0</v>
      </c>
      <c r="AC1375" s="356" t="s">
        <v>0</v>
      </c>
      <c r="AD1375" s="356" t="s">
        <v>0</v>
      </c>
      <c r="AE1375" s="356" t="s">
        <v>0</v>
      </c>
      <c r="AF1375" s="357">
        <f t="shared" si="109"/>
        <v>0</v>
      </c>
      <c r="AG1375" s="92"/>
      <c r="AH1375" s="368" t="s">
        <v>3</v>
      </c>
      <c r="AI1375" s="368" t="s">
        <v>3</v>
      </c>
      <c r="AJ1375" s="368" t="s">
        <v>3</v>
      </c>
      <c r="AK1375" s="368">
        <f t="shared" si="108"/>
        <v>0</v>
      </c>
      <c r="AL1375" s="95"/>
      <c r="AM1375" s="371"/>
      <c r="AN1375" s="371"/>
      <c r="AO1375" s="372"/>
      <c r="AP1375" s="382"/>
      <c r="AR1375" s="374"/>
      <c r="AS1375" s="101"/>
      <c r="AT1375" s="102"/>
      <c r="AU1375" s="103"/>
      <c r="AV1375" s="104">
        <f>Tableau8[[#This Row],[Fin]]-Tableau8[[#This Row],[Début]]</f>
        <v>0</v>
      </c>
      <c r="AW1375" s="105"/>
      <c r="AX1375" s="106"/>
      <c r="AY1375" s="106"/>
      <c r="AZ1375" s="106"/>
      <c r="BA1375" s="106"/>
      <c r="BB1375" s="103"/>
      <c r="BC1375" s="106"/>
      <c r="BD1375" s="106"/>
      <c r="BE1375" s="106"/>
      <c r="BF1375" s="106"/>
      <c r="BG1375" s="106"/>
      <c r="BH1375" s="106"/>
      <c r="BI1375" s="106"/>
    </row>
    <row r="1376" spans="1:61" ht="13.5" hidden="1" thickBot="1" x14ac:dyDescent="0.25">
      <c r="A1376" s="82"/>
      <c r="B1376" s="83"/>
      <c r="C1376" s="361"/>
      <c r="D1376" s="361"/>
      <c r="E1376" s="85"/>
      <c r="F1376" s="85"/>
      <c r="G1376" s="86"/>
      <c r="H1376" s="153"/>
      <c r="I1376" s="147"/>
      <c r="J1376" s="86"/>
      <c r="K1376" s="220"/>
      <c r="L1376" s="88"/>
      <c r="M1376" s="356"/>
      <c r="N1376" s="356"/>
      <c r="O1376" s="356"/>
      <c r="P1376" s="356"/>
      <c r="Q1376" s="356"/>
      <c r="R1376" s="108">
        <f>SUM(Tableau8[[#This Row],[Indicative
     /PPE]:[Autre]])</f>
        <v>0</v>
      </c>
      <c r="S1376" s="356"/>
      <c r="T1376" s="356"/>
      <c r="U1376" s="356"/>
      <c r="V1376" s="356"/>
      <c r="W1376" s="356"/>
      <c r="X1376" s="336">
        <f t="shared" si="107"/>
        <v>0</v>
      </c>
      <c r="Y1376" s="89" t="s">
        <v>0</v>
      </c>
      <c r="Z1376" s="89" t="s">
        <v>0</v>
      </c>
      <c r="AA1376" s="89" t="s">
        <v>0</v>
      </c>
      <c r="AB1376" s="91" t="s">
        <v>0</v>
      </c>
      <c r="AC1376" s="356" t="s">
        <v>0</v>
      </c>
      <c r="AD1376" s="356" t="s">
        <v>0</v>
      </c>
      <c r="AE1376" s="356" t="s">
        <v>0</v>
      </c>
      <c r="AF1376" s="357">
        <f t="shared" si="109"/>
        <v>0</v>
      </c>
      <c r="AG1376" s="92"/>
      <c r="AH1376" s="368" t="s">
        <v>3</v>
      </c>
      <c r="AI1376" s="368" t="s">
        <v>3</v>
      </c>
      <c r="AJ1376" s="368" t="s">
        <v>3</v>
      </c>
      <c r="AK1376" s="368">
        <f t="shared" si="108"/>
        <v>0</v>
      </c>
      <c r="AL1376" s="95"/>
      <c r="AM1376" s="371"/>
      <c r="AN1376" s="371"/>
      <c r="AO1376" s="372"/>
      <c r="AP1376" s="382"/>
      <c r="AR1376" s="374"/>
      <c r="AS1376" s="101"/>
      <c r="AT1376" s="102"/>
      <c r="AU1376" s="103"/>
      <c r="AV1376" s="104">
        <f>Tableau8[[#This Row],[Fin]]-Tableau8[[#This Row],[Début]]</f>
        <v>0</v>
      </c>
      <c r="AW1376" s="105"/>
      <c r="AX1376" s="106"/>
      <c r="AY1376" s="106"/>
      <c r="AZ1376" s="106"/>
      <c r="BA1376" s="106"/>
      <c r="BB1376" s="103"/>
      <c r="BC1376" s="106"/>
      <c r="BD1376" s="106"/>
      <c r="BE1376" s="106"/>
      <c r="BF1376" s="106"/>
      <c r="BG1376" s="106"/>
      <c r="BH1376" s="106"/>
      <c r="BI1376" s="106"/>
    </row>
    <row r="1377" spans="1:61" ht="13.5" hidden="1" thickBot="1" x14ac:dyDescent="0.25">
      <c r="A1377" s="82"/>
      <c r="B1377" s="83"/>
      <c r="C1377" s="361"/>
      <c r="D1377" s="361"/>
      <c r="E1377" s="85"/>
      <c r="F1377" s="85"/>
      <c r="G1377" s="86"/>
      <c r="H1377" s="153"/>
      <c r="I1377" s="147"/>
      <c r="J1377" s="86"/>
      <c r="K1377" s="220"/>
      <c r="L1377" s="88"/>
      <c r="M1377" s="356"/>
      <c r="N1377" s="356"/>
      <c r="O1377" s="356"/>
      <c r="P1377" s="356"/>
      <c r="Q1377" s="356"/>
      <c r="R1377" s="108">
        <f>SUM(Tableau8[[#This Row],[Indicative
     /PPE]:[Autre]])</f>
        <v>0</v>
      </c>
      <c r="S1377" s="356"/>
      <c r="T1377" s="356"/>
      <c r="U1377" s="356"/>
      <c r="V1377" s="356"/>
      <c r="W1377" s="356"/>
      <c r="X1377" s="336">
        <f>SUM(S1377:W1377)</f>
        <v>0</v>
      </c>
      <c r="Y1377" s="89" t="s">
        <v>0</v>
      </c>
      <c r="Z1377" s="89" t="s">
        <v>0</v>
      </c>
      <c r="AA1377" s="89" t="s">
        <v>0</v>
      </c>
      <c r="AB1377" s="91" t="s">
        <v>0</v>
      </c>
      <c r="AC1377" s="356" t="s">
        <v>0</v>
      </c>
      <c r="AD1377" s="356" t="s">
        <v>0</v>
      </c>
      <c r="AE1377" s="356" t="s">
        <v>0</v>
      </c>
      <c r="AF1377" s="357">
        <f t="shared" si="109"/>
        <v>0</v>
      </c>
      <c r="AG1377" s="92"/>
      <c r="AH1377" s="368" t="s">
        <v>3</v>
      </c>
      <c r="AI1377" s="368" t="s">
        <v>3</v>
      </c>
      <c r="AJ1377" s="368" t="s">
        <v>3</v>
      </c>
      <c r="AK1377" s="368">
        <f t="shared" si="108"/>
        <v>0</v>
      </c>
      <c r="AL1377" s="95"/>
      <c r="AM1377" s="371"/>
      <c r="AN1377" s="371"/>
      <c r="AO1377" s="372"/>
      <c r="AP1377" s="382"/>
      <c r="AR1377" s="374"/>
      <c r="AS1377" s="101"/>
      <c r="AT1377" s="102"/>
      <c r="AU1377" s="103"/>
      <c r="AV1377" s="104">
        <f>Tableau8[[#This Row],[Fin]]-Tableau8[[#This Row],[Début]]</f>
        <v>0</v>
      </c>
      <c r="AW1377" s="105"/>
      <c r="AX1377" s="106"/>
      <c r="AY1377" s="106"/>
      <c r="AZ1377" s="106"/>
      <c r="BA1377" s="106"/>
      <c r="BB1377" s="103"/>
      <c r="BC1377" s="106"/>
      <c r="BD1377" s="106"/>
      <c r="BE1377" s="106"/>
      <c r="BF1377" s="106"/>
      <c r="BG1377" s="106"/>
      <c r="BH1377" s="106"/>
      <c r="BI1377" s="106"/>
    </row>
    <row r="1378" spans="1:61" ht="13.5" hidden="1" thickBot="1" x14ac:dyDescent="0.25">
      <c r="A1378" s="82"/>
      <c r="B1378" s="83"/>
      <c r="C1378" s="361"/>
      <c r="D1378" s="361"/>
      <c r="E1378" s="85"/>
      <c r="F1378" s="85"/>
      <c r="G1378" s="86"/>
      <c r="H1378" s="153"/>
      <c r="I1378" s="147"/>
      <c r="J1378" s="86"/>
      <c r="K1378" s="220"/>
      <c r="L1378" s="88"/>
      <c r="M1378" s="356"/>
      <c r="N1378" s="356"/>
      <c r="O1378" s="356"/>
      <c r="P1378" s="356"/>
      <c r="Q1378" s="356"/>
      <c r="R1378" s="108">
        <f>SUM(Tableau8[[#This Row],[Indicative
     /PPE]:[Autre]])</f>
        <v>0</v>
      </c>
      <c r="S1378" s="356"/>
      <c r="T1378" s="356"/>
      <c r="U1378" s="356"/>
      <c r="V1378" s="356"/>
      <c r="W1378" s="356"/>
      <c r="X1378" s="336">
        <f t="shared" ref="X1378:X1416" si="110">SUM(S1378:W1378)</f>
        <v>0</v>
      </c>
      <c r="Y1378" s="89" t="s">
        <v>0</v>
      </c>
      <c r="Z1378" s="89" t="s">
        <v>0</v>
      </c>
      <c r="AA1378" s="89" t="s">
        <v>0</v>
      </c>
      <c r="AB1378" s="91" t="s">
        <v>0</v>
      </c>
      <c r="AC1378" s="356" t="s">
        <v>0</v>
      </c>
      <c r="AD1378" s="356" t="s">
        <v>0</v>
      </c>
      <c r="AE1378" s="356" t="s">
        <v>0</v>
      </c>
      <c r="AF1378" s="357">
        <f t="shared" si="109"/>
        <v>0</v>
      </c>
      <c r="AG1378" s="92"/>
      <c r="AH1378" s="368" t="s">
        <v>3</v>
      </c>
      <c r="AI1378" s="368" t="s">
        <v>3</v>
      </c>
      <c r="AJ1378" s="368" t="s">
        <v>3</v>
      </c>
      <c r="AK1378" s="368">
        <f t="shared" si="108"/>
        <v>0</v>
      </c>
      <c r="AL1378" s="95"/>
      <c r="AM1378" s="371"/>
      <c r="AN1378" s="371"/>
      <c r="AO1378" s="372"/>
      <c r="AP1378" s="382"/>
      <c r="AR1378" s="374"/>
      <c r="AS1378" s="101"/>
      <c r="AT1378" s="102"/>
      <c r="AU1378" s="103"/>
      <c r="AV1378" s="104">
        <f>Tableau8[[#This Row],[Fin]]-Tableau8[[#This Row],[Début]]</f>
        <v>0</v>
      </c>
      <c r="AW1378" s="105"/>
      <c r="AX1378" s="106"/>
      <c r="AY1378" s="106"/>
      <c r="AZ1378" s="106"/>
      <c r="BA1378" s="106"/>
      <c r="BB1378" s="103"/>
      <c r="BC1378" s="106"/>
      <c r="BD1378" s="106"/>
      <c r="BE1378" s="106"/>
      <c r="BF1378" s="106"/>
      <c r="BG1378" s="106"/>
      <c r="BH1378" s="106"/>
      <c r="BI1378" s="106"/>
    </row>
    <row r="1379" spans="1:61" ht="13.5" hidden="1" thickBot="1" x14ac:dyDescent="0.25">
      <c r="A1379" s="82"/>
      <c r="B1379" s="83"/>
      <c r="C1379" s="361"/>
      <c r="D1379" s="361"/>
      <c r="E1379" s="85"/>
      <c r="F1379" s="85"/>
      <c r="G1379" s="86"/>
      <c r="H1379" s="153"/>
      <c r="I1379" s="147"/>
      <c r="J1379" s="86"/>
      <c r="K1379" s="220"/>
      <c r="L1379" s="88"/>
      <c r="M1379" s="356"/>
      <c r="N1379" s="356"/>
      <c r="O1379" s="356"/>
      <c r="P1379" s="356"/>
      <c r="Q1379" s="356"/>
      <c r="R1379" s="108">
        <f>SUM(Tableau8[[#This Row],[Indicative
     /PPE]:[Autre]])</f>
        <v>0</v>
      </c>
      <c r="S1379" s="356"/>
      <c r="T1379" s="356"/>
      <c r="U1379" s="356"/>
      <c r="V1379" s="356"/>
      <c r="W1379" s="356"/>
      <c r="X1379" s="336">
        <f t="shared" si="110"/>
        <v>0</v>
      </c>
      <c r="Y1379" s="89" t="s">
        <v>0</v>
      </c>
      <c r="Z1379" s="89" t="s">
        <v>0</v>
      </c>
      <c r="AA1379" s="89" t="s">
        <v>0</v>
      </c>
      <c r="AB1379" s="91" t="s">
        <v>0</v>
      </c>
      <c r="AC1379" s="356" t="s">
        <v>0</v>
      </c>
      <c r="AD1379" s="356" t="s">
        <v>0</v>
      </c>
      <c r="AE1379" s="356" t="s">
        <v>0</v>
      </c>
      <c r="AF1379" s="357">
        <f t="shared" si="109"/>
        <v>0</v>
      </c>
      <c r="AG1379" s="92"/>
      <c r="AH1379" s="368" t="s">
        <v>3</v>
      </c>
      <c r="AI1379" s="368" t="s">
        <v>3</v>
      </c>
      <c r="AJ1379" s="368" t="s">
        <v>3</v>
      </c>
      <c r="AK1379" s="368">
        <f t="shared" si="108"/>
        <v>0</v>
      </c>
      <c r="AL1379" s="95"/>
      <c r="AM1379" s="371"/>
      <c r="AN1379" s="371"/>
      <c r="AO1379" s="372"/>
      <c r="AP1379" s="382"/>
      <c r="AR1379" s="374"/>
      <c r="AS1379" s="101"/>
      <c r="AT1379" s="102"/>
      <c r="AU1379" s="103"/>
      <c r="AV1379" s="104">
        <f>Tableau8[[#This Row],[Fin]]-Tableau8[[#This Row],[Début]]</f>
        <v>0</v>
      </c>
      <c r="AW1379" s="105"/>
      <c r="AX1379" s="106"/>
      <c r="AY1379" s="106"/>
      <c r="AZ1379" s="106"/>
      <c r="BA1379" s="106"/>
      <c r="BB1379" s="103"/>
      <c r="BC1379" s="106"/>
      <c r="BD1379" s="106"/>
      <c r="BE1379" s="106"/>
      <c r="BF1379" s="106"/>
      <c r="BG1379" s="106"/>
      <c r="BH1379" s="106"/>
      <c r="BI1379" s="106"/>
    </row>
    <row r="1380" spans="1:61" ht="13.5" hidden="1" thickBot="1" x14ac:dyDescent="0.25">
      <c r="A1380" s="82"/>
      <c r="B1380" s="83"/>
      <c r="C1380" s="361"/>
      <c r="D1380" s="361"/>
      <c r="E1380" s="85"/>
      <c r="F1380" s="85"/>
      <c r="G1380" s="86"/>
      <c r="H1380" s="153"/>
      <c r="I1380" s="147"/>
      <c r="J1380" s="86"/>
      <c r="K1380" s="220"/>
      <c r="L1380" s="88"/>
      <c r="M1380" s="356"/>
      <c r="N1380" s="356"/>
      <c r="O1380" s="356"/>
      <c r="P1380" s="356"/>
      <c r="Q1380" s="356"/>
      <c r="R1380" s="108">
        <f>SUM(Tableau8[[#This Row],[Indicative
     /PPE]:[Autre]])</f>
        <v>0</v>
      </c>
      <c r="S1380" s="356"/>
      <c r="T1380" s="356"/>
      <c r="U1380" s="356"/>
      <c r="V1380" s="356"/>
      <c r="W1380" s="356"/>
      <c r="X1380" s="336">
        <f t="shared" si="110"/>
        <v>0</v>
      </c>
      <c r="Y1380" s="89" t="s">
        <v>0</v>
      </c>
      <c r="Z1380" s="89" t="s">
        <v>0</v>
      </c>
      <c r="AA1380" s="89" t="s">
        <v>0</v>
      </c>
      <c r="AB1380" s="91" t="s">
        <v>0</v>
      </c>
      <c r="AC1380" s="356" t="s">
        <v>0</v>
      </c>
      <c r="AD1380" s="356" t="s">
        <v>0</v>
      </c>
      <c r="AE1380" s="356" t="s">
        <v>0</v>
      </c>
      <c r="AF1380" s="357">
        <f t="shared" si="109"/>
        <v>0</v>
      </c>
      <c r="AG1380" s="92"/>
      <c r="AH1380" s="368" t="s">
        <v>3</v>
      </c>
      <c r="AI1380" s="368" t="s">
        <v>3</v>
      </c>
      <c r="AJ1380" s="368" t="s">
        <v>3</v>
      </c>
      <c r="AK1380" s="368">
        <f t="shared" si="108"/>
        <v>0</v>
      </c>
      <c r="AL1380" s="95"/>
      <c r="AM1380" s="371"/>
      <c r="AN1380" s="371"/>
      <c r="AO1380" s="372"/>
      <c r="AP1380" s="382"/>
      <c r="AR1380" s="374"/>
      <c r="AS1380" s="101"/>
      <c r="AT1380" s="102"/>
      <c r="AU1380" s="103"/>
      <c r="AV1380" s="104">
        <f>Tableau8[[#This Row],[Fin]]-Tableau8[[#This Row],[Début]]</f>
        <v>0</v>
      </c>
      <c r="AW1380" s="105"/>
      <c r="AX1380" s="106"/>
      <c r="AY1380" s="106"/>
      <c r="AZ1380" s="106"/>
      <c r="BA1380" s="106"/>
      <c r="BB1380" s="103"/>
      <c r="BC1380" s="106"/>
      <c r="BD1380" s="106"/>
      <c r="BE1380" s="106"/>
      <c r="BF1380" s="106"/>
      <c r="BG1380" s="106"/>
      <c r="BH1380" s="106"/>
      <c r="BI1380" s="106"/>
    </row>
    <row r="1381" spans="1:61" ht="13.5" hidden="1" thickBot="1" x14ac:dyDescent="0.25">
      <c r="A1381" s="82"/>
      <c r="B1381" s="83"/>
      <c r="C1381" s="361"/>
      <c r="D1381" s="361"/>
      <c r="E1381" s="85"/>
      <c r="F1381" s="85"/>
      <c r="G1381" s="86"/>
      <c r="H1381" s="153"/>
      <c r="I1381" s="147"/>
      <c r="J1381" s="86"/>
      <c r="K1381" s="220"/>
      <c r="L1381" s="88"/>
      <c r="M1381" s="356"/>
      <c r="N1381" s="356"/>
      <c r="O1381" s="356"/>
      <c r="P1381" s="356"/>
      <c r="Q1381" s="356"/>
      <c r="R1381" s="108">
        <f>SUM(Tableau8[[#This Row],[Indicative
     /PPE]:[Autre]])</f>
        <v>0</v>
      </c>
      <c r="S1381" s="356"/>
      <c r="T1381" s="356"/>
      <c r="U1381" s="356"/>
      <c r="V1381" s="356"/>
      <c r="W1381" s="356"/>
      <c r="X1381" s="336">
        <f t="shared" si="110"/>
        <v>0</v>
      </c>
      <c r="Y1381" s="89" t="s">
        <v>0</v>
      </c>
      <c r="Z1381" s="89" t="s">
        <v>0</v>
      </c>
      <c r="AA1381" s="89" t="s">
        <v>0</v>
      </c>
      <c r="AB1381" s="91" t="s">
        <v>0</v>
      </c>
      <c r="AC1381" s="356" t="s">
        <v>0</v>
      </c>
      <c r="AD1381" s="356" t="s">
        <v>0</v>
      </c>
      <c r="AE1381" s="356" t="s">
        <v>0</v>
      </c>
      <c r="AF1381" s="357">
        <f t="shared" si="109"/>
        <v>0</v>
      </c>
      <c r="AG1381" s="92"/>
      <c r="AH1381" s="368" t="s">
        <v>3</v>
      </c>
      <c r="AI1381" s="368" t="s">
        <v>3</v>
      </c>
      <c r="AJ1381" s="368" t="s">
        <v>3</v>
      </c>
      <c r="AK1381" s="368">
        <f t="shared" si="108"/>
        <v>0</v>
      </c>
      <c r="AL1381" s="95"/>
      <c r="AM1381" s="371"/>
      <c r="AN1381" s="371"/>
      <c r="AO1381" s="372"/>
      <c r="AP1381" s="382"/>
      <c r="AR1381" s="374"/>
      <c r="AS1381" s="101"/>
      <c r="AT1381" s="102"/>
      <c r="AU1381" s="103"/>
      <c r="AV1381" s="104">
        <f>Tableau8[[#This Row],[Fin]]-Tableau8[[#This Row],[Début]]</f>
        <v>0</v>
      </c>
      <c r="AW1381" s="105"/>
      <c r="AX1381" s="106"/>
      <c r="AY1381" s="106"/>
      <c r="AZ1381" s="106"/>
      <c r="BA1381" s="106"/>
      <c r="BB1381" s="103"/>
      <c r="BC1381" s="106"/>
      <c r="BD1381" s="106"/>
      <c r="BE1381" s="106"/>
      <c r="BF1381" s="106"/>
      <c r="BG1381" s="106"/>
      <c r="BH1381" s="106"/>
      <c r="BI1381" s="106"/>
    </row>
    <row r="1382" spans="1:61" ht="13.5" hidden="1" thickBot="1" x14ac:dyDescent="0.25">
      <c r="A1382" s="82"/>
      <c r="B1382" s="83"/>
      <c r="C1382" s="361"/>
      <c r="D1382" s="361"/>
      <c r="E1382" s="85"/>
      <c r="F1382" s="85"/>
      <c r="G1382" s="86"/>
      <c r="H1382" s="153"/>
      <c r="I1382" s="147"/>
      <c r="J1382" s="86"/>
      <c r="K1382" s="220"/>
      <c r="L1382" s="88"/>
      <c r="M1382" s="356"/>
      <c r="N1382" s="356"/>
      <c r="O1382" s="356"/>
      <c r="P1382" s="356"/>
      <c r="Q1382" s="356"/>
      <c r="R1382" s="108">
        <f>SUM(Tableau8[[#This Row],[Indicative
     /PPE]:[Autre]])</f>
        <v>0</v>
      </c>
      <c r="S1382" s="356"/>
      <c r="T1382" s="356"/>
      <c r="U1382" s="356"/>
      <c r="V1382" s="356"/>
      <c r="W1382" s="356"/>
      <c r="X1382" s="336">
        <f t="shared" si="110"/>
        <v>0</v>
      </c>
      <c r="Y1382" s="89" t="s">
        <v>0</v>
      </c>
      <c r="Z1382" s="89" t="s">
        <v>0</v>
      </c>
      <c r="AA1382" s="89" t="s">
        <v>0</v>
      </c>
      <c r="AB1382" s="91" t="s">
        <v>0</v>
      </c>
      <c r="AC1382" s="356" t="s">
        <v>0</v>
      </c>
      <c r="AD1382" s="356" t="s">
        <v>0</v>
      </c>
      <c r="AE1382" s="356" t="s">
        <v>0</v>
      </c>
      <c r="AF1382" s="357">
        <f t="shared" si="109"/>
        <v>0</v>
      </c>
      <c r="AG1382" s="92"/>
      <c r="AH1382" s="368" t="s">
        <v>3</v>
      </c>
      <c r="AI1382" s="368" t="s">
        <v>3</v>
      </c>
      <c r="AJ1382" s="368" t="s">
        <v>3</v>
      </c>
      <c r="AK1382" s="368">
        <f t="shared" si="108"/>
        <v>0</v>
      </c>
      <c r="AL1382" s="95"/>
      <c r="AM1382" s="371"/>
      <c r="AN1382" s="371"/>
      <c r="AO1382" s="372"/>
      <c r="AP1382" s="382"/>
      <c r="AR1382" s="374"/>
      <c r="AS1382" s="101"/>
      <c r="AT1382" s="102"/>
      <c r="AU1382" s="103"/>
      <c r="AV1382" s="104">
        <f>Tableau8[[#This Row],[Fin]]-Tableau8[[#This Row],[Début]]</f>
        <v>0</v>
      </c>
      <c r="AW1382" s="105"/>
      <c r="AX1382" s="106"/>
      <c r="AY1382" s="106"/>
      <c r="AZ1382" s="106"/>
      <c r="BA1382" s="106"/>
      <c r="BB1382" s="103"/>
      <c r="BC1382" s="106"/>
      <c r="BD1382" s="106"/>
      <c r="BE1382" s="106"/>
      <c r="BF1382" s="106"/>
      <c r="BG1382" s="106"/>
      <c r="BH1382" s="106"/>
      <c r="BI1382" s="106"/>
    </row>
    <row r="1383" spans="1:61" ht="13.5" hidden="1" thickBot="1" x14ac:dyDescent="0.25">
      <c r="A1383" s="82"/>
      <c r="B1383" s="83"/>
      <c r="C1383" s="361"/>
      <c r="D1383" s="361"/>
      <c r="E1383" s="85"/>
      <c r="F1383" s="85"/>
      <c r="G1383" s="86"/>
      <c r="H1383" s="153"/>
      <c r="I1383" s="147"/>
      <c r="J1383" s="86"/>
      <c r="K1383" s="220"/>
      <c r="L1383" s="88"/>
      <c r="M1383" s="356"/>
      <c r="N1383" s="356"/>
      <c r="O1383" s="356"/>
      <c r="P1383" s="356"/>
      <c r="Q1383" s="356"/>
      <c r="R1383" s="108">
        <f>SUM(Tableau8[[#This Row],[Indicative
     /PPE]:[Autre]])</f>
        <v>0</v>
      </c>
      <c r="S1383" s="356"/>
      <c r="T1383" s="356"/>
      <c r="U1383" s="356"/>
      <c r="V1383" s="356"/>
      <c r="W1383" s="356"/>
      <c r="X1383" s="336">
        <f t="shared" si="110"/>
        <v>0</v>
      </c>
      <c r="Y1383" s="89" t="s">
        <v>0</v>
      </c>
      <c r="Z1383" s="89" t="s">
        <v>0</v>
      </c>
      <c r="AA1383" s="89" t="s">
        <v>0</v>
      </c>
      <c r="AB1383" s="91" t="s">
        <v>0</v>
      </c>
      <c r="AC1383" s="356" t="s">
        <v>0</v>
      </c>
      <c r="AD1383" s="356" t="s">
        <v>0</v>
      </c>
      <c r="AE1383" s="356" t="s">
        <v>0</v>
      </c>
      <c r="AF1383" s="357">
        <f t="shared" si="109"/>
        <v>0</v>
      </c>
      <c r="AG1383" s="92"/>
      <c r="AH1383" s="368" t="s">
        <v>3</v>
      </c>
      <c r="AI1383" s="368" t="s">
        <v>3</v>
      </c>
      <c r="AJ1383" s="368" t="s">
        <v>3</v>
      </c>
      <c r="AK1383" s="368">
        <f t="shared" si="108"/>
        <v>0</v>
      </c>
      <c r="AL1383" s="95"/>
      <c r="AM1383" s="371"/>
      <c r="AN1383" s="371"/>
      <c r="AO1383" s="372"/>
      <c r="AP1383" s="382"/>
      <c r="AR1383" s="374"/>
      <c r="AS1383" s="101"/>
      <c r="AT1383" s="102"/>
      <c r="AU1383" s="103"/>
      <c r="AV1383" s="104">
        <f>Tableau8[[#This Row],[Fin]]-Tableau8[[#This Row],[Début]]</f>
        <v>0</v>
      </c>
      <c r="AW1383" s="105"/>
      <c r="AX1383" s="106"/>
      <c r="AY1383" s="106"/>
      <c r="AZ1383" s="106"/>
      <c r="BA1383" s="106"/>
      <c r="BB1383" s="103"/>
      <c r="BC1383" s="106"/>
      <c r="BD1383" s="106"/>
      <c r="BE1383" s="106"/>
      <c r="BF1383" s="106"/>
      <c r="BG1383" s="106"/>
      <c r="BH1383" s="106"/>
      <c r="BI1383" s="106"/>
    </row>
    <row r="1384" spans="1:61" ht="13.5" hidden="1" thickBot="1" x14ac:dyDescent="0.25">
      <c r="A1384" s="82"/>
      <c r="B1384" s="83"/>
      <c r="C1384" s="361"/>
      <c r="D1384" s="361"/>
      <c r="E1384" s="85"/>
      <c r="F1384" s="85"/>
      <c r="G1384" s="86"/>
      <c r="H1384" s="153"/>
      <c r="I1384" s="147"/>
      <c r="J1384" s="86"/>
      <c r="K1384" s="220"/>
      <c r="L1384" s="88"/>
      <c r="M1384" s="356"/>
      <c r="N1384" s="356"/>
      <c r="O1384" s="356"/>
      <c r="P1384" s="356"/>
      <c r="Q1384" s="356"/>
      <c r="R1384" s="108">
        <f>SUM(Tableau8[[#This Row],[Indicative
     /PPE]:[Autre]])</f>
        <v>0</v>
      </c>
      <c r="S1384" s="356"/>
      <c r="T1384" s="356"/>
      <c r="U1384" s="356"/>
      <c r="V1384" s="356"/>
      <c r="W1384" s="356"/>
      <c r="X1384" s="336">
        <f t="shared" si="110"/>
        <v>0</v>
      </c>
      <c r="Y1384" s="89" t="s">
        <v>0</v>
      </c>
      <c r="Z1384" s="89" t="s">
        <v>0</v>
      </c>
      <c r="AA1384" s="89" t="s">
        <v>0</v>
      </c>
      <c r="AB1384" s="91" t="s">
        <v>0</v>
      </c>
      <c r="AC1384" s="356" t="s">
        <v>0</v>
      </c>
      <c r="AD1384" s="356" t="s">
        <v>0</v>
      </c>
      <c r="AE1384" s="356" t="s">
        <v>0</v>
      </c>
      <c r="AF1384" s="357">
        <f t="shared" si="109"/>
        <v>0</v>
      </c>
      <c r="AG1384" s="92"/>
      <c r="AH1384" s="368" t="s">
        <v>3</v>
      </c>
      <c r="AI1384" s="368" t="s">
        <v>3</v>
      </c>
      <c r="AJ1384" s="368" t="s">
        <v>3</v>
      </c>
      <c r="AK1384" s="368">
        <f t="shared" si="108"/>
        <v>0</v>
      </c>
      <c r="AL1384" s="95"/>
      <c r="AM1384" s="371"/>
      <c r="AN1384" s="371"/>
      <c r="AO1384" s="372"/>
      <c r="AP1384" s="382"/>
      <c r="AR1384" s="374"/>
      <c r="AS1384" s="101"/>
      <c r="AT1384" s="102"/>
      <c r="AU1384" s="103"/>
      <c r="AV1384" s="104">
        <f>Tableau8[[#This Row],[Fin]]-Tableau8[[#This Row],[Début]]</f>
        <v>0</v>
      </c>
      <c r="AW1384" s="105"/>
      <c r="AX1384" s="106"/>
      <c r="AY1384" s="106"/>
      <c r="AZ1384" s="106"/>
      <c r="BA1384" s="106"/>
      <c r="BB1384" s="103"/>
      <c r="BC1384" s="106"/>
      <c r="BD1384" s="106"/>
      <c r="BE1384" s="106"/>
      <c r="BF1384" s="106"/>
      <c r="BG1384" s="106"/>
      <c r="BH1384" s="106"/>
      <c r="BI1384" s="106"/>
    </row>
    <row r="1385" spans="1:61" ht="13.5" hidden="1" thickBot="1" x14ac:dyDescent="0.25">
      <c r="A1385" s="82"/>
      <c r="B1385" s="83"/>
      <c r="C1385" s="361"/>
      <c r="D1385" s="361"/>
      <c r="E1385" s="85"/>
      <c r="F1385" s="85"/>
      <c r="G1385" s="86"/>
      <c r="H1385" s="153"/>
      <c r="I1385" s="147"/>
      <c r="J1385" s="86"/>
      <c r="K1385" s="220"/>
      <c r="L1385" s="88"/>
      <c r="M1385" s="356"/>
      <c r="N1385" s="356"/>
      <c r="O1385" s="356"/>
      <c r="P1385" s="356"/>
      <c r="Q1385" s="356"/>
      <c r="R1385" s="108">
        <f>SUM(Tableau8[[#This Row],[Indicative
     /PPE]:[Autre]])</f>
        <v>0</v>
      </c>
      <c r="S1385" s="356"/>
      <c r="T1385" s="356"/>
      <c r="U1385" s="356"/>
      <c r="V1385" s="356"/>
      <c r="W1385" s="356"/>
      <c r="X1385" s="336">
        <f t="shared" si="110"/>
        <v>0</v>
      </c>
      <c r="Y1385" s="89" t="s">
        <v>0</v>
      </c>
      <c r="Z1385" s="89" t="s">
        <v>0</v>
      </c>
      <c r="AA1385" s="89" t="s">
        <v>0</v>
      </c>
      <c r="AB1385" s="91" t="s">
        <v>0</v>
      </c>
      <c r="AC1385" s="356" t="s">
        <v>0</v>
      </c>
      <c r="AD1385" s="356" t="s">
        <v>0</v>
      </c>
      <c r="AE1385" s="356" t="s">
        <v>0</v>
      </c>
      <c r="AF1385" s="357">
        <f t="shared" si="109"/>
        <v>0</v>
      </c>
      <c r="AG1385" s="92"/>
      <c r="AH1385" s="368" t="s">
        <v>3</v>
      </c>
      <c r="AI1385" s="368" t="s">
        <v>3</v>
      </c>
      <c r="AJ1385" s="368" t="s">
        <v>3</v>
      </c>
      <c r="AK1385" s="368">
        <f t="shared" si="108"/>
        <v>0</v>
      </c>
      <c r="AL1385" s="95"/>
      <c r="AM1385" s="371"/>
      <c r="AN1385" s="371"/>
      <c r="AO1385" s="372"/>
      <c r="AP1385" s="382"/>
      <c r="AR1385" s="374"/>
      <c r="AS1385" s="101"/>
      <c r="AT1385" s="102"/>
      <c r="AU1385" s="103"/>
      <c r="AV1385" s="104">
        <f>Tableau8[[#This Row],[Fin]]-Tableau8[[#This Row],[Début]]</f>
        <v>0</v>
      </c>
      <c r="AW1385" s="105"/>
      <c r="AX1385" s="106"/>
      <c r="AY1385" s="106"/>
      <c r="AZ1385" s="106"/>
      <c r="BA1385" s="106"/>
      <c r="BB1385" s="103"/>
      <c r="BC1385" s="106"/>
      <c r="BD1385" s="106"/>
      <c r="BE1385" s="106"/>
      <c r="BF1385" s="106"/>
      <c r="BG1385" s="106"/>
      <c r="BH1385" s="106"/>
      <c r="BI1385" s="106"/>
    </row>
    <row r="1386" spans="1:61" ht="13.5" hidden="1" thickBot="1" x14ac:dyDescent="0.25">
      <c r="A1386" s="82"/>
      <c r="B1386" s="83"/>
      <c r="C1386" s="361"/>
      <c r="D1386" s="361"/>
      <c r="E1386" s="85"/>
      <c r="F1386" s="85"/>
      <c r="G1386" s="86"/>
      <c r="H1386" s="153"/>
      <c r="I1386" s="147"/>
      <c r="J1386" s="86"/>
      <c r="K1386" s="220"/>
      <c r="L1386" s="88"/>
      <c r="M1386" s="356"/>
      <c r="N1386" s="356"/>
      <c r="O1386" s="356"/>
      <c r="P1386" s="356"/>
      <c r="Q1386" s="356"/>
      <c r="R1386" s="108">
        <f>SUM(Tableau8[[#This Row],[Indicative
     /PPE]:[Autre]])</f>
        <v>0</v>
      </c>
      <c r="S1386" s="356"/>
      <c r="T1386" s="356"/>
      <c r="U1386" s="356"/>
      <c r="V1386" s="356"/>
      <c r="W1386" s="356"/>
      <c r="X1386" s="336">
        <f t="shared" si="110"/>
        <v>0</v>
      </c>
      <c r="Y1386" s="89" t="s">
        <v>0</v>
      </c>
      <c r="Z1386" s="89" t="s">
        <v>0</v>
      </c>
      <c r="AA1386" s="89" t="s">
        <v>0</v>
      </c>
      <c r="AB1386" s="91" t="s">
        <v>0</v>
      </c>
      <c r="AC1386" s="356" t="s">
        <v>0</v>
      </c>
      <c r="AD1386" s="356" t="s">
        <v>0</v>
      </c>
      <c r="AE1386" s="356" t="s">
        <v>0</v>
      </c>
      <c r="AF1386" s="357">
        <f t="shared" si="109"/>
        <v>0</v>
      </c>
      <c r="AG1386" s="92"/>
      <c r="AH1386" s="368" t="s">
        <v>3</v>
      </c>
      <c r="AI1386" s="368" t="s">
        <v>3</v>
      </c>
      <c r="AJ1386" s="368" t="s">
        <v>3</v>
      </c>
      <c r="AK1386" s="368">
        <f t="shared" si="108"/>
        <v>0</v>
      </c>
      <c r="AL1386" s="95"/>
      <c r="AM1386" s="371"/>
      <c r="AN1386" s="371"/>
      <c r="AO1386" s="372"/>
      <c r="AP1386" s="382"/>
      <c r="AR1386" s="374"/>
      <c r="AS1386" s="101"/>
      <c r="AT1386" s="102"/>
      <c r="AU1386" s="103"/>
      <c r="AV1386" s="104">
        <f>Tableau8[[#This Row],[Fin]]-Tableau8[[#This Row],[Début]]</f>
        <v>0</v>
      </c>
      <c r="AW1386" s="105"/>
      <c r="AX1386" s="106"/>
      <c r="AY1386" s="106"/>
      <c r="AZ1386" s="106"/>
      <c r="BA1386" s="106"/>
      <c r="BB1386" s="103"/>
      <c r="BC1386" s="106"/>
      <c r="BD1386" s="106"/>
      <c r="BE1386" s="106"/>
      <c r="BF1386" s="106"/>
      <c r="BG1386" s="106"/>
      <c r="BH1386" s="106"/>
      <c r="BI1386" s="106"/>
    </row>
    <row r="1387" spans="1:61" ht="13.5" hidden="1" thickBot="1" x14ac:dyDescent="0.25">
      <c r="A1387" s="82"/>
      <c r="B1387" s="83"/>
      <c r="C1387" s="361"/>
      <c r="D1387" s="361"/>
      <c r="E1387" s="85"/>
      <c r="F1387" s="85"/>
      <c r="G1387" s="86"/>
      <c r="H1387" s="153"/>
      <c r="I1387" s="147"/>
      <c r="J1387" s="86"/>
      <c r="K1387" s="220"/>
      <c r="L1387" s="88"/>
      <c r="M1387" s="356"/>
      <c r="N1387" s="356"/>
      <c r="O1387" s="356"/>
      <c r="P1387" s="356"/>
      <c r="Q1387" s="356"/>
      <c r="R1387" s="108">
        <f>SUM(Tableau8[[#This Row],[Indicative
     /PPE]:[Autre]])</f>
        <v>0</v>
      </c>
      <c r="S1387" s="356"/>
      <c r="T1387" s="356"/>
      <c r="U1387" s="356"/>
      <c r="V1387" s="356"/>
      <c r="W1387" s="356"/>
      <c r="X1387" s="336">
        <f t="shared" si="110"/>
        <v>0</v>
      </c>
      <c r="Y1387" s="89" t="s">
        <v>0</v>
      </c>
      <c r="Z1387" s="89" t="s">
        <v>0</v>
      </c>
      <c r="AA1387" s="89" t="s">
        <v>0</v>
      </c>
      <c r="AB1387" s="91" t="s">
        <v>0</v>
      </c>
      <c r="AC1387" s="356" t="s">
        <v>0</v>
      </c>
      <c r="AD1387" s="356" t="s">
        <v>0</v>
      </c>
      <c r="AE1387" s="356" t="s">
        <v>0</v>
      </c>
      <c r="AF1387" s="357">
        <f t="shared" si="109"/>
        <v>0</v>
      </c>
      <c r="AG1387" s="92"/>
      <c r="AH1387" s="368" t="s">
        <v>3</v>
      </c>
      <c r="AI1387" s="368" t="s">
        <v>3</v>
      </c>
      <c r="AJ1387" s="368" t="s">
        <v>3</v>
      </c>
      <c r="AK1387" s="368">
        <f t="shared" si="108"/>
        <v>0</v>
      </c>
      <c r="AL1387" s="95"/>
      <c r="AM1387" s="371"/>
      <c r="AN1387" s="371"/>
      <c r="AO1387" s="372"/>
      <c r="AP1387" s="382"/>
      <c r="AR1387" s="374"/>
      <c r="AS1387" s="101"/>
      <c r="AT1387" s="102"/>
      <c r="AU1387" s="103"/>
      <c r="AV1387" s="104">
        <f>Tableau8[[#This Row],[Fin]]-Tableau8[[#This Row],[Début]]</f>
        <v>0</v>
      </c>
      <c r="AW1387" s="105"/>
      <c r="AX1387" s="106"/>
      <c r="AY1387" s="106"/>
      <c r="AZ1387" s="106"/>
      <c r="BA1387" s="106"/>
      <c r="BB1387" s="103"/>
      <c r="BC1387" s="106"/>
      <c r="BD1387" s="106"/>
      <c r="BE1387" s="106"/>
      <c r="BF1387" s="106"/>
      <c r="BG1387" s="106"/>
      <c r="BH1387" s="106"/>
      <c r="BI1387" s="106"/>
    </row>
    <row r="1388" spans="1:61" ht="13.5" hidden="1" thickBot="1" x14ac:dyDescent="0.25">
      <c r="A1388" s="82"/>
      <c r="B1388" s="83"/>
      <c r="C1388" s="361"/>
      <c r="D1388" s="361"/>
      <c r="E1388" s="85"/>
      <c r="F1388" s="85"/>
      <c r="G1388" s="86"/>
      <c r="H1388" s="153"/>
      <c r="I1388" s="147"/>
      <c r="J1388" s="86"/>
      <c r="K1388" s="220"/>
      <c r="L1388" s="88"/>
      <c r="M1388" s="356"/>
      <c r="N1388" s="356"/>
      <c r="O1388" s="356"/>
      <c r="P1388" s="356"/>
      <c r="Q1388" s="356"/>
      <c r="R1388" s="108">
        <f>SUM(Tableau8[[#This Row],[Indicative
     /PPE]:[Autre]])</f>
        <v>0</v>
      </c>
      <c r="S1388" s="356"/>
      <c r="T1388" s="356"/>
      <c r="U1388" s="356"/>
      <c r="V1388" s="356"/>
      <c r="W1388" s="356"/>
      <c r="X1388" s="336">
        <f t="shared" si="110"/>
        <v>0</v>
      </c>
      <c r="Y1388" s="89" t="s">
        <v>0</v>
      </c>
      <c r="Z1388" s="89" t="s">
        <v>0</v>
      </c>
      <c r="AA1388" s="89" t="s">
        <v>0</v>
      </c>
      <c r="AB1388" s="91" t="s">
        <v>0</v>
      </c>
      <c r="AC1388" s="356" t="s">
        <v>0</v>
      </c>
      <c r="AD1388" s="356" t="s">
        <v>0</v>
      </c>
      <c r="AE1388" s="356" t="s">
        <v>0</v>
      </c>
      <c r="AF1388" s="357">
        <f t="shared" si="109"/>
        <v>0</v>
      </c>
      <c r="AG1388" s="92"/>
      <c r="AH1388" s="368" t="s">
        <v>3</v>
      </c>
      <c r="AI1388" s="368" t="s">
        <v>3</v>
      </c>
      <c r="AJ1388" s="368" t="s">
        <v>3</v>
      </c>
      <c r="AK1388" s="368">
        <f t="shared" ref="AK1388:AK1451" si="111">SUM(AH1388:AJ1388)</f>
        <v>0</v>
      </c>
      <c r="AL1388" s="95"/>
      <c r="AM1388" s="371"/>
      <c r="AN1388" s="371"/>
      <c r="AO1388" s="372"/>
      <c r="AP1388" s="382"/>
      <c r="AR1388" s="374"/>
      <c r="AS1388" s="101"/>
      <c r="AT1388" s="102"/>
      <c r="AU1388" s="103"/>
      <c r="AV1388" s="104">
        <f>Tableau8[[#This Row],[Fin]]-Tableau8[[#This Row],[Début]]</f>
        <v>0</v>
      </c>
      <c r="AW1388" s="105"/>
      <c r="AX1388" s="106"/>
      <c r="AY1388" s="106"/>
      <c r="AZ1388" s="106"/>
      <c r="BA1388" s="106"/>
      <c r="BB1388" s="103"/>
      <c r="BC1388" s="106"/>
      <c r="BD1388" s="106"/>
      <c r="BE1388" s="106"/>
      <c r="BF1388" s="106"/>
      <c r="BG1388" s="106"/>
      <c r="BH1388" s="106"/>
      <c r="BI1388" s="106"/>
    </row>
    <row r="1389" spans="1:61" ht="13.5" hidden="1" thickBot="1" x14ac:dyDescent="0.25">
      <c r="A1389" s="82"/>
      <c r="B1389" s="83"/>
      <c r="C1389" s="361"/>
      <c r="D1389" s="361"/>
      <c r="E1389" s="85"/>
      <c r="F1389" s="85"/>
      <c r="G1389" s="86"/>
      <c r="H1389" s="153"/>
      <c r="I1389" s="147"/>
      <c r="J1389" s="86"/>
      <c r="K1389" s="220"/>
      <c r="L1389" s="88"/>
      <c r="M1389" s="356"/>
      <c r="N1389" s="356"/>
      <c r="O1389" s="356"/>
      <c r="P1389" s="356"/>
      <c r="Q1389" s="356"/>
      <c r="R1389" s="108">
        <f>SUM(Tableau8[[#This Row],[Indicative
     /PPE]:[Autre]])</f>
        <v>0</v>
      </c>
      <c r="S1389" s="356"/>
      <c r="T1389" s="356"/>
      <c r="U1389" s="356"/>
      <c r="V1389" s="356"/>
      <c r="W1389" s="356"/>
      <c r="X1389" s="336">
        <f t="shared" si="110"/>
        <v>0</v>
      </c>
      <c r="Y1389" s="89" t="s">
        <v>0</v>
      </c>
      <c r="Z1389" s="89" t="s">
        <v>0</v>
      </c>
      <c r="AA1389" s="89" t="s">
        <v>0</v>
      </c>
      <c r="AB1389" s="91" t="s">
        <v>0</v>
      </c>
      <c r="AC1389" s="356" t="s">
        <v>0</v>
      </c>
      <c r="AD1389" s="356" t="s">
        <v>0</v>
      </c>
      <c r="AE1389" s="356" t="s">
        <v>0</v>
      </c>
      <c r="AF1389" s="357">
        <f t="shared" ref="AF1389:AF1452" si="112">SUM(AC1389:AE1389)</f>
        <v>0</v>
      </c>
      <c r="AG1389" s="92"/>
      <c r="AH1389" s="368" t="s">
        <v>3</v>
      </c>
      <c r="AI1389" s="368" t="s">
        <v>3</v>
      </c>
      <c r="AJ1389" s="368" t="s">
        <v>3</v>
      </c>
      <c r="AK1389" s="368">
        <f t="shared" si="111"/>
        <v>0</v>
      </c>
      <c r="AL1389" s="95"/>
      <c r="AM1389" s="371"/>
      <c r="AN1389" s="371"/>
      <c r="AO1389" s="372"/>
      <c r="AP1389" s="382"/>
      <c r="AR1389" s="374"/>
      <c r="AS1389" s="101"/>
      <c r="AT1389" s="102"/>
      <c r="AU1389" s="103"/>
      <c r="AV1389" s="104">
        <f>Tableau8[[#This Row],[Fin]]-Tableau8[[#This Row],[Début]]</f>
        <v>0</v>
      </c>
      <c r="AW1389" s="105"/>
      <c r="AX1389" s="106"/>
      <c r="AY1389" s="106"/>
      <c r="AZ1389" s="106"/>
      <c r="BA1389" s="106"/>
      <c r="BB1389" s="103"/>
      <c r="BC1389" s="106"/>
      <c r="BD1389" s="106"/>
      <c r="BE1389" s="106"/>
      <c r="BF1389" s="106"/>
      <c r="BG1389" s="106"/>
      <c r="BH1389" s="106"/>
      <c r="BI1389" s="106"/>
    </row>
    <row r="1390" spans="1:61" ht="13.5" hidden="1" thickBot="1" x14ac:dyDescent="0.25">
      <c r="A1390" s="82"/>
      <c r="B1390" s="83"/>
      <c r="C1390" s="361"/>
      <c r="D1390" s="361"/>
      <c r="E1390" s="85"/>
      <c r="F1390" s="85"/>
      <c r="G1390" s="86"/>
      <c r="H1390" s="153"/>
      <c r="I1390" s="147"/>
      <c r="J1390" s="86"/>
      <c r="K1390" s="220"/>
      <c r="L1390" s="88"/>
      <c r="M1390" s="356"/>
      <c r="N1390" s="356"/>
      <c r="O1390" s="356"/>
      <c r="P1390" s="356"/>
      <c r="Q1390" s="356"/>
      <c r="R1390" s="108">
        <f>SUM(Tableau8[[#This Row],[Indicative
     /PPE]:[Autre]])</f>
        <v>0</v>
      </c>
      <c r="S1390" s="356"/>
      <c r="T1390" s="356"/>
      <c r="U1390" s="356"/>
      <c r="V1390" s="356"/>
      <c r="W1390" s="356"/>
      <c r="X1390" s="336">
        <f t="shared" si="110"/>
        <v>0</v>
      </c>
      <c r="Y1390" s="89" t="s">
        <v>0</v>
      </c>
      <c r="Z1390" s="89" t="s">
        <v>0</v>
      </c>
      <c r="AA1390" s="89" t="s">
        <v>0</v>
      </c>
      <c r="AB1390" s="91" t="s">
        <v>0</v>
      </c>
      <c r="AC1390" s="356" t="s">
        <v>0</v>
      </c>
      <c r="AD1390" s="356" t="s">
        <v>0</v>
      </c>
      <c r="AE1390" s="356" t="s">
        <v>0</v>
      </c>
      <c r="AF1390" s="357">
        <f t="shared" si="112"/>
        <v>0</v>
      </c>
      <c r="AG1390" s="92"/>
      <c r="AH1390" s="368" t="s">
        <v>3</v>
      </c>
      <c r="AI1390" s="368" t="s">
        <v>3</v>
      </c>
      <c r="AJ1390" s="368" t="s">
        <v>3</v>
      </c>
      <c r="AK1390" s="368">
        <f t="shared" si="111"/>
        <v>0</v>
      </c>
      <c r="AL1390" s="95"/>
      <c r="AM1390" s="371"/>
      <c r="AN1390" s="371"/>
      <c r="AO1390" s="372"/>
      <c r="AP1390" s="382"/>
      <c r="AR1390" s="374"/>
      <c r="AS1390" s="101"/>
      <c r="AT1390" s="102"/>
      <c r="AU1390" s="103"/>
      <c r="AV1390" s="104">
        <f>Tableau8[[#This Row],[Fin]]-Tableau8[[#This Row],[Début]]</f>
        <v>0</v>
      </c>
      <c r="AW1390" s="105"/>
      <c r="AX1390" s="106"/>
      <c r="AY1390" s="106"/>
      <c r="AZ1390" s="106"/>
      <c r="BA1390" s="106"/>
      <c r="BB1390" s="103"/>
      <c r="BC1390" s="106"/>
      <c r="BD1390" s="106"/>
      <c r="BE1390" s="106"/>
      <c r="BF1390" s="106"/>
      <c r="BG1390" s="106"/>
      <c r="BH1390" s="106"/>
      <c r="BI1390" s="106"/>
    </row>
    <row r="1391" spans="1:61" ht="13.5" hidden="1" thickBot="1" x14ac:dyDescent="0.25">
      <c r="A1391" s="82"/>
      <c r="B1391" s="83"/>
      <c r="C1391" s="361"/>
      <c r="D1391" s="361"/>
      <c r="E1391" s="85"/>
      <c r="F1391" s="85"/>
      <c r="G1391" s="86"/>
      <c r="H1391" s="153"/>
      <c r="I1391" s="147"/>
      <c r="J1391" s="86"/>
      <c r="K1391" s="220"/>
      <c r="L1391" s="88"/>
      <c r="M1391" s="356"/>
      <c r="N1391" s="356"/>
      <c r="O1391" s="356"/>
      <c r="P1391" s="356"/>
      <c r="Q1391" s="356"/>
      <c r="R1391" s="108">
        <f>SUM(Tableau8[[#This Row],[Indicative
     /PPE]:[Autre]])</f>
        <v>0</v>
      </c>
      <c r="S1391" s="356"/>
      <c r="T1391" s="356"/>
      <c r="U1391" s="356"/>
      <c r="V1391" s="356"/>
      <c r="W1391" s="356"/>
      <c r="X1391" s="336">
        <f t="shared" si="110"/>
        <v>0</v>
      </c>
      <c r="Y1391" s="89" t="s">
        <v>0</v>
      </c>
      <c r="Z1391" s="89" t="s">
        <v>0</v>
      </c>
      <c r="AA1391" s="89" t="s">
        <v>0</v>
      </c>
      <c r="AB1391" s="91" t="s">
        <v>0</v>
      </c>
      <c r="AC1391" s="356" t="s">
        <v>0</v>
      </c>
      <c r="AD1391" s="356" t="s">
        <v>0</v>
      </c>
      <c r="AE1391" s="356" t="s">
        <v>0</v>
      </c>
      <c r="AF1391" s="357">
        <f t="shared" si="112"/>
        <v>0</v>
      </c>
      <c r="AG1391" s="92"/>
      <c r="AH1391" s="368" t="s">
        <v>3</v>
      </c>
      <c r="AI1391" s="368" t="s">
        <v>3</v>
      </c>
      <c r="AJ1391" s="368" t="s">
        <v>3</v>
      </c>
      <c r="AK1391" s="368">
        <f t="shared" si="111"/>
        <v>0</v>
      </c>
      <c r="AL1391" s="95"/>
      <c r="AM1391" s="371"/>
      <c r="AN1391" s="371"/>
      <c r="AO1391" s="372"/>
      <c r="AP1391" s="382"/>
      <c r="AR1391" s="374"/>
      <c r="AS1391" s="101"/>
      <c r="AT1391" s="102"/>
      <c r="AU1391" s="103"/>
      <c r="AV1391" s="104">
        <f>Tableau8[[#This Row],[Fin]]-Tableau8[[#This Row],[Début]]</f>
        <v>0</v>
      </c>
      <c r="AW1391" s="105"/>
      <c r="AX1391" s="106"/>
      <c r="AY1391" s="106"/>
      <c r="AZ1391" s="106"/>
      <c r="BA1391" s="106"/>
      <c r="BB1391" s="103"/>
      <c r="BC1391" s="106"/>
      <c r="BD1391" s="106"/>
      <c r="BE1391" s="106"/>
      <c r="BF1391" s="106"/>
      <c r="BG1391" s="106"/>
      <c r="BH1391" s="106"/>
      <c r="BI1391" s="106"/>
    </row>
    <row r="1392" spans="1:61" ht="13.5" hidden="1" thickBot="1" x14ac:dyDescent="0.25">
      <c r="A1392" s="82"/>
      <c r="B1392" s="83"/>
      <c r="C1392" s="361"/>
      <c r="D1392" s="361"/>
      <c r="E1392" s="85"/>
      <c r="F1392" s="85"/>
      <c r="G1392" s="86"/>
      <c r="H1392" s="153"/>
      <c r="I1392" s="147"/>
      <c r="J1392" s="86"/>
      <c r="K1392" s="220"/>
      <c r="L1392" s="88"/>
      <c r="M1392" s="356"/>
      <c r="N1392" s="356"/>
      <c r="O1392" s="356"/>
      <c r="P1392" s="356"/>
      <c r="Q1392" s="356"/>
      <c r="R1392" s="108">
        <f>SUM(Tableau8[[#This Row],[Indicative
     /PPE]:[Autre]])</f>
        <v>0</v>
      </c>
      <c r="S1392" s="356"/>
      <c r="T1392" s="356"/>
      <c r="U1392" s="356"/>
      <c r="V1392" s="356"/>
      <c r="W1392" s="356"/>
      <c r="X1392" s="336">
        <f t="shared" si="110"/>
        <v>0</v>
      </c>
      <c r="Y1392" s="89" t="s">
        <v>0</v>
      </c>
      <c r="Z1392" s="89" t="s">
        <v>0</v>
      </c>
      <c r="AA1392" s="89" t="s">
        <v>0</v>
      </c>
      <c r="AB1392" s="91" t="s">
        <v>0</v>
      </c>
      <c r="AC1392" s="356" t="s">
        <v>0</v>
      </c>
      <c r="AD1392" s="356" t="s">
        <v>0</v>
      </c>
      <c r="AE1392" s="356" t="s">
        <v>0</v>
      </c>
      <c r="AF1392" s="357">
        <f t="shared" si="112"/>
        <v>0</v>
      </c>
      <c r="AG1392" s="92"/>
      <c r="AH1392" s="368" t="s">
        <v>3</v>
      </c>
      <c r="AI1392" s="368" t="s">
        <v>3</v>
      </c>
      <c r="AJ1392" s="368" t="s">
        <v>3</v>
      </c>
      <c r="AK1392" s="368">
        <f t="shared" si="111"/>
        <v>0</v>
      </c>
      <c r="AL1392" s="95"/>
      <c r="AM1392" s="371"/>
      <c r="AN1392" s="371"/>
      <c r="AO1392" s="372"/>
      <c r="AP1392" s="382"/>
      <c r="AR1392" s="374"/>
      <c r="AS1392" s="101"/>
      <c r="AT1392" s="102"/>
      <c r="AU1392" s="103"/>
      <c r="AV1392" s="104">
        <f>Tableau8[[#This Row],[Fin]]-Tableau8[[#This Row],[Début]]</f>
        <v>0</v>
      </c>
      <c r="AW1392" s="105"/>
      <c r="AX1392" s="106"/>
      <c r="AY1392" s="106"/>
      <c r="AZ1392" s="106"/>
      <c r="BA1392" s="106"/>
      <c r="BB1392" s="103"/>
      <c r="BC1392" s="106"/>
      <c r="BD1392" s="106"/>
      <c r="BE1392" s="106"/>
      <c r="BF1392" s="106"/>
      <c r="BG1392" s="106"/>
      <c r="BH1392" s="106"/>
      <c r="BI1392" s="106"/>
    </row>
    <row r="1393" spans="1:61" ht="13.5" hidden="1" thickBot="1" x14ac:dyDescent="0.25">
      <c r="A1393" s="82"/>
      <c r="B1393" s="83"/>
      <c r="C1393" s="361"/>
      <c r="D1393" s="361"/>
      <c r="E1393" s="85"/>
      <c r="F1393" s="85"/>
      <c r="G1393" s="86"/>
      <c r="H1393" s="153"/>
      <c r="I1393" s="147"/>
      <c r="J1393" s="86"/>
      <c r="K1393" s="220"/>
      <c r="L1393" s="88"/>
      <c r="M1393" s="356"/>
      <c r="N1393" s="356"/>
      <c r="O1393" s="356"/>
      <c r="P1393" s="356"/>
      <c r="Q1393" s="356"/>
      <c r="R1393" s="108">
        <f>SUM(Tableau8[[#This Row],[Indicative
     /PPE]:[Autre]])</f>
        <v>0</v>
      </c>
      <c r="S1393" s="356"/>
      <c r="T1393" s="356"/>
      <c r="U1393" s="356"/>
      <c r="V1393" s="356"/>
      <c r="W1393" s="356"/>
      <c r="X1393" s="336">
        <f t="shared" si="110"/>
        <v>0</v>
      </c>
      <c r="Y1393" s="89" t="s">
        <v>0</v>
      </c>
      <c r="Z1393" s="89" t="s">
        <v>0</v>
      </c>
      <c r="AA1393" s="89" t="s">
        <v>0</v>
      </c>
      <c r="AB1393" s="91" t="s">
        <v>0</v>
      </c>
      <c r="AC1393" s="356" t="s">
        <v>0</v>
      </c>
      <c r="AD1393" s="356" t="s">
        <v>0</v>
      </c>
      <c r="AE1393" s="356" t="s">
        <v>0</v>
      </c>
      <c r="AF1393" s="357">
        <f t="shared" si="112"/>
        <v>0</v>
      </c>
      <c r="AG1393" s="92"/>
      <c r="AH1393" s="368" t="s">
        <v>3</v>
      </c>
      <c r="AI1393" s="368" t="s">
        <v>3</v>
      </c>
      <c r="AJ1393" s="368" t="s">
        <v>3</v>
      </c>
      <c r="AK1393" s="368">
        <f t="shared" si="111"/>
        <v>0</v>
      </c>
      <c r="AL1393" s="95"/>
      <c r="AM1393" s="371"/>
      <c r="AN1393" s="371"/>
      <c r="AO1393" s="372"/>
      <c r="AP1393" s="382"/>
      <c r="AR1393" s="374"/>
      <c r="AS1393" s="101"/>
      <c r="AT1393" s="102"/>
      <c r="AU1393" s="103"/>
      <c r="AV1393" s="104">
        <f>Tableau8[[#This Row],[Fin]]-Tableau8[[#This Row],[Début]]</f>
        <v>0</v>
      </c>
      <c r="AW1393" s="105"/>
      <c r="AX1393" s="106"/>
      <c r="AY1393" s="106"/>
      <c r="AZ1393" s="106"/>
      <c r="BA1393" s="106"/>
      <c r="BB1393" s="103"/>
      <c r="BC1393" s="106"/>
      <c r="BD1393" s="106"/>
      <c r="BE1393" s="106"/>
      <c r="BF1393" s="106"/>
      <c r="BG1393" s="106"/>
      <c r="BH1393" s="106"/>
      <c r="BI1393" s="106"/>
    </row>
    <row r="1394" spans="1:61" ht="13.5" hidden="1" thickBot="1" x14ac:dyDescent="0.25">
      <c r="A1394" s="82"/>
      <c r="B1394" s="83"/>
      <c r="C1394" s="361"/>
      <c r="D1394" s="361"/>
      <c r="E1394" s="85"/>
      <c r="F1394" s="85"/>
      <c r="G1394" s="86"/>
      <c r="H1394" s="153"/>
      <c r="I1394" s="147"/>
      <c r="J1394" s="86"/>
      <c r="K1394" s="220"/>
      <c r="L1394" s="88"/>
      <c r="M1394" s="356"/>
      <c r="N1394" s="356"/>
      <c r="O1394" s="356"/>
      <c r="P1394" s="356"/>
      <c r="Q1394" s="356"/>
      <c r="R1394" s="108">
        <f>SUM(Tableau8[[#This Row],[Indicative
     /PPE]:[Autre]])</f>
        <v>0</v>
      </c>
      <c r="S1394" s="356"/>
      <c r="T1394" s="356"/>
      <c r="U1394" s="356"/>
      <c r="V1394" s="356"/>
      <c r="W1394" s="356"/>
      <c r="X1394" s="336">
        <f t="shared" si="110"/>
        <v>0</v>
      </c>
      <c r="Y1394" s="89" t="s">
        <v>0</v>
      </c>
      <c r="Z1394" s="89" t="s">
        <v>0</v>
      </c>
      <c r="AA1394" s="89" t="s">
        <v>0</v>
      </c>
      <c r="AB1394" s="91" t="s">
        <v>0</v>
      </c>
      <c r="AC1394" s="356" t="s">
        <v>0</v>
      </c>
      <c r="AD1394" s="356" t="s">
        <v>0</v>
      </c>
      <c r="AE1394" s="356" t="s">
        <v>0</v>
      </c>
      <c r="AF1394" s="357">
        <f t="shared" si="112"/>
        <v>0</v>
      </c>
      <c r="AG1394" s="92"/>
      <c r="AH1394" s="368" t="s">
        <v>3</v>
      </c>
      <c r="AI1394" s="368" t="s">
        <v>3</v>
      </c>
      <c r="AJ1394" s="368" t="s">
        <v>3</v>
      </c>
      <c r="AK1394" s="368">
        <f t="shared" si="111"/>
        <v>0</v>
      </c>
      <c r="AL1394" s="95"/>
      <c r="AM1394" s="371"/>
      <c r="AN1394" s="371"/>
      <c r="AO1394" s="372"/>
      <c r="AP1394" s="382"/>
      <c r="AR1394" s="374"/>
      <c r="AS1394" s="101"/>
      <c r="AT1394" s="102"/>
      <c r="AU1394" s="103"/>
      <c r="AV1394" s="104">
        <f>Tableau8[[#This Row],[Fin]]-Tableau8[[#This Row],[Début]]</f>
        <v>0</v>
      </c>
      <c r="AW1394" s="105"/>
      <c r="AX1394" s="106"/>
      <c r="AY1394" s="106"/>
      <c r="AZ1394" s="106"/>
      <c r="BA1394" s="106"/>
      <c r="BB1394" s="103"/>
      <c r="BC1394" s="106"/>
      <c r="BD1394" s="106"/>
      <c r="BE1394" s="106"/>
      <c r="BF1394" s="106"/>
      <c r="BG1394" s="106"/>
      <c r="BH1394" s="106"/>
      <c r="BI1394" s="106"/>
    </row>
    <row r="1395" spans="1:61" ht="13.5" hidden="1" thickBot="1" x14ac:dyDescent="0.25">
      <c r="A1395" s="82"/>
      <c r="B1395" s="83"/>
      <c r="C1395" s="361"/>
      <c r="D1395" s="361"/>
      <c r="E1395" s="85"/>
      <c r="F1395" s="85"/>
      <c r="G1395" s="86"/>
      <c r="H1395" s="153"/>
      <c r="I1395" s="147"/>
      <c r="J1395" s="86"/>
      <c r="K1395" s="220"/>
      <c r="L1395" s="88"/>
      <c r="M1395" s="356"/>
      <c r="N1395" s="356"/>
      <c r="O1395" s="356"/>
      <c r="P1395" s="356"/>
      <c r="Q1395" s="356"/>
      <c r="R1395" s="108">
        <f>SUM(Tableau8[[#This Row],[Indicative
     /PPE]:[Autre]])</f>
        <v>0</v>
      </c>
      <c r="S1395" s="356"/>
      <c r="T1395" s="356"/>
      <c r="U1395" s="356"/>
      <c r="V1395" s="356"/>
      <c r="W1395" s="356"/>
      <c r="X1395" s="336">
        <f t="shared" si="110"/>
        <v>0</v>
      </c>
      <c r="Y1395" s="89" t="s">
        <v>0</v>
      </c>
      <c r="Z1395" s="89" t="s">
        <v>0</v>
      </c>
      <c r="AA1395" s="89" t="s">
        <v>0</v>
      </c>
      <c r="AB1395" s="91" t="s">
        <v>0</v>
      </c>
      <c r="AC1395" s="356" t="s">
        <v>0</v>
      </c>
      <c r="AD1395" s="356" t="s">
        <v>0</v>
      </c>
      <c r="AE1395" s="356" t="s">
        <v>0</v>
      </c>
      <c r="AF1395" s="357">
        <f t="shared" si="112"/>
        <v>0</v>
      </c>
      <c r="AG1395" s="92"/>
      <c r="AH1395" s="368" t="s">
        <v>3</v>
      </c>
      <c r="AI1395" s="368" t="s">
        <v>3</v>
      </c>
      <c r="AJ1395" s="368" t="s">
        <v>3</v>
      </c>
      <c r="AK1395" s="368">
        <f t="shared" si="111"/>
        <v>0</v>
      </c>
      <c r="AL1395" s="95"/>
      <c r="AM1395" s="371"/>
      <c r="AN1395" s="371"/>
      <c r="AO1395" s="372"/>
      <c r="AP1395" s="382"/>
      <c r="AR1395" s="374"/>
      <c r="AS1395" s="101"/>
      <c r="AT1395" s="102"/>
      <c r="AU1395" s="103"/>
      <c r="AV1395" s="104">
        <f>Tableau8[[#This Row],[Fin]]-Tableau8[[#This Row],[Début]]</f>
        <v>0</v>
      </c>
      <c r="AW1395" s="105"/>
      <c r="AX1395" s="106"/>
      <c r="AY1395" s="106"/>
      <c r="AZ1395" s="106"/>
      <c r="BA1395" s="106"/>
      <c r="BB1395" s="103"/>
      <c r="BC1395" s="106"/>
      <c r="BD1395" s="106"/>
      <c r="BE1395" s="106"/>
      <c r="BF1395" s="106"/>
      <c r="BG1395" s="106"/>
      <c r="BH1395" s="106"/>
      <c r="BI1395" s="106"/>
    </row>
    <row r="1396" spans="1:61" ht="13.5" hidden="1" thickBot="1" x14ac:dyDescent="0.25">
      <c r="A1396" s="82"/>
      <c r="B1396" s="83"/>
      <c r="C1396" s="361"/>
      <c r="D1396" s="361"/>
      <c r="E1396" s="85"/>
      <c r="F1396" s="85"/>
      <c r="G1396" s="86"/>
      <c r="H1396" s="153"/>
      <c r="I1396" s="147"/>
      <c r="J1396" s="86"/>
      <c r="K1396" s="220"/>
      <c r="L1396" s="88"/>
      <c r="M1396" s="356"/>
      <c r="N1396" s="356"/>
      <c r="O1396" s="356"/>
      <c r="P1396" s="356"/>
      <c r="Q1396" s="356"/>
      <c r="R1396" s="108">
        <f>SUM(Tableau8[[#This Row],[Indicative
     /PPE]:[Autre]])</f>
        <v>0</v>
      </c>
      <c r="S1396" s="356"/>
      <c r="T1396" s="356"/>
      <c r="U1396" s="356"/>
      <c r="V1396" s="356"/>
      <c r="W1396" s="356"/>
      <c r="X1396" s="336">
        <f t="shared" si="110"/>
        <v>0</v>
      </c>
      <c r="Y1396" s="89" t="s">
        <v>0</v>
      </c>
      <c r="Z1396" s="89" t="s">
        <v>0</v>
      </c>
      <c r="AA1396" s="89" t="s">
        <v>0</v>
      </c>
      <c r="AB1396" s="91" t="s">
        <v>0</v>
      </c>
      <c r="AC1396" s="356" t="s">
        <v>0</v>
      </c>
      <c r="AD1396" s="356" t="s">
        <v>0</v>
      </c>
      <c r="AE1396" s="356" t="s">
        <v>0</v>
      </c>
      <c r="AF1396" s="357">
        <f t="shared" si="112"/>
        <v>0</v>
      </c>
      <c r="AG1396" s="92"/>
      <c r="AH1396" s="368" t="s">
        <v>3</v>
      </c>
      <c r="AI1396" s="368" t="s">
        <v>3</v>
      </c>
      <c r="AJ1396" s="368" t="s">
        <v>3</v>
      </c>
      <c r="AK1396" s="368">
        <f t="shared" si="111"/>
        <v>0</v>
      </c>
      <c r="AL1396" s="95"/>
      <c r="AM1396" s="371"/>
      <c r="AN1396" s="371"/>
      <c r="AO1396" s="372"/>
      <c r="AP1396" s="382"/>
      <c r="AR1396" s="374"/>
      <c r="AS1396" s="101"/>
      <c r="AT1396" s="102"/>
      <c r="AU1396" s="103"/>
      <c r="AV1396" s="104">
        <f>Tableau8[[#This Row],[Fin]]-Tableau8[[#This Row],[Début]]</f>
        <v>0</v>
      </c>
      <c r="AW1396" s="105"/>
      <c r="AX1396" s="106"/>
      <c r="AY1396" s="106"/>
      <c r="AZ1396" s="106"/>
      <c r="BA1396" s="106"/>
      <c r="BB1396" s="103"/>
      <c r="BC1396" s="106"/>
      <c r="BD1396" s="106"/>
      <c r="BE1396" s="106"/>
      <c r="BF1396" s="106"/>
      <c r="BG1396" s="106"/>
      <c r="BH1396" s="106"/>
      <c r="BI1396" s="106"/>
    </row>
    <row r="1397" spans="1:61" ht="13.5" hidden="1" thickBot="1" x14ac:dyDescent="0.25">
      <c r="A1397" s="82"/>
      <c r="B1397" s="83"/>
      <c r="C1397" s="361"/>
      <c r="D1397" s="361"/>
      <c r="E1397" s="85"/>
      <c r="F1397" s="85"/>
      <c r="G1397" s="86"/>
      <c r="H1397" s="153"/>
      <c r="I1397" s="147"/>
      <c r="J1397" s="86"/>
      <c r="K1397" s="220"/>
      <c r="L1397" s="88"/>
      <c r="M1397" s="356"/>
      <c r="N1397" s="356"/>
      <c r="O1397" s="356"/>
      <c r="P1397" s="356"/>
      <c r="Q1397" s="356"/>
      <c r="R1397" s="108">
        <f>SUM(Tableau8[[#This Row],[Indicative
     /PPE]:[Autre]])</f>
        <v>0</v>
      </c>
      <c r="S1397" s="356"/>
      <c r="T1397" s="356"/>
      <c r="U1397" s="356"/>
      <c r="V1397" s="356"/>
      <c r="W1397" s="356"/>
      <c r="X1397" s="336">
        <f t="shared" si="110"/>
        <v>0</v>
      </c>
      <c r="Y1397" s="89" t="s">
        <v>0</v>
      </c>
      <c r="Z1397" s="89" t="s">
        <v>0</v>
      </c>
      <c r="AA1397" s="89" t="s">
        <v>0</v>
      </c>
      <c r="AB1397" s="91" t="s">
        <v>0</v>
      </c>
      <c r="AC1397" s="356" t="s">
        <v>0</v>
      </c>
      <c r="AD1397" s="356" t="s">
        <v>0</v>
      </c>
      <c r="AE1397" s="356" t="s">
        <v>0</v>
      </c>
      <c r="AF1397" s="357">
        <f t="shared" si="112"/>
        <v>0</v>
      </c>
      <c r="AG1397" s="92"/>
      <c r="AH1397" s="368" t="s">
        <v>3</v>
      </c>
      <c r="AI1397" s="368" t="s">
        <v>3</v>
      </c>
      <c r="AJ1397" s="368" t="s">
        <v>3</v>
      </c>
      <c r="AK1397" s="368">
        <f t="shared" si="111"/>
        <v>0</v>
      </c>
      <c r="AL1397" s="95"/>
      <c r="AM1397" s="371"/>
      <c r="AN1397" s="371"/>
      <c r="AO1397" s="372"/>
      <c r="AP1397" s="382"/>
      <c r="AR1397" s="374"/>
      <c r="AS1397" s="101"/>
      <c r="AT1397" s="102"/>
      <c r="AU1397" s="103"/>
      <c r="AV1397" s="104">
        <f>Tableau8[[#This Row],[Fin]]-Tableau8[[#This Row],[Début]]</f>
        <v>0</v>
      </c>
      <c r="AW1397" s="105"/>
      <c r="AX1397" s="106"/>
      <c r="AY1397" s="106"/>
      <c r="AZ1397" s="106"/>
      <c r="BA1397" s="106"/>
      <c r="BB1397" s="103"/>
      <c r="BC1397" s="106"/>
      <c r="BD1397" s="106"/>
      <c r="BE1397" s="106"/>
      <c r="BF1397" s="106"/>
      <c r="BG1397" s="106"/>
      <c r="BH1397" s="106"/>
      <c r="BI1397" s="106"/>
    </row>
    <row r="1398" spans="1:61" ht="13.5" hidden="1" thickBot="1" x14ac:dyDescent="0.25">
      <c r="A1398" s="82"/>
      <c r="B1398" s="83"/>
      <c r="C1398" s="361"/>
      <c r="D1398" s="361"/>
      <c r="E1398" s="85"/>
      <c r="F1398" s="85"/>
      <c r="G1398" s="86"/>
      <c r="H1398" s="153"/>
      <c r="I1398" s="147"/>
      <c r="J1398" s="86"/>
      <c r="K1398" s="220"/>
      <c r="L1398" s="88"/>
      <c r="M1398" s="356"/>
      <c r="N1398" s="356"/>
      <c r="O1398" s="356"/>
      <c r="P1398" s="356"/>
      <c r="Q1398" s="356"/>
      <c r="R1398" s="108">
        <f>SUM(Tableau8[[#This Row],[Indicative
     /PPE]:[Autre]])</f>
        <v>0</v>
      </c>
      <c r="S1398" s="356"/>
      <c r="T1398" s="356"/>
      <c r="U1398" s="356"/>
      <c r="V1398" s="356"/>
      <c r="W1398" s="356"/>
      <c r="X1398" s="336">
        <f t="shared" si="110"/>
        <v>0</v>
      </c>
      <c r="Y1398" s="89" t="s">
        <v>0</v>
      </c>
      <c r="Z1398" s="89" t="s">
        <v>0</v>
      </c>
      <c r="AA1398" s="89" t="s">
        <v>0</v>
      </c>
      <c r="AB1398" s="91" t="s">
        <v>0</v>
      </c>
      <c r="AC1398" s="356" t="s">
        <v>0</v>
      </c>
      <c r="AD1398" s="356" t="s">
        <v>0</v>
      </c>
      <c r="AE1398" s="356" t="s">
        <v>0</v>
      </c>
      <c r="AF1398" s="357">
        <f t="shared" si="112"/>
        <v>0</v>
      </c>
      <c r="AG1398" s="92"/>
      <c r="AH1398" s="368" t="s">
        <v>3</v>
      </c>
      <c r="AI1398" s="368" t="s">
        <v>3</v>
      </c>
      <c r="AJ1398" s="368" t="s">
        <v>3</v>
      </c>
      <c r="AK1398" s="368">
        <f t="shared" si="111"/>
        <v>0</v>
      </c>
      <c r="AL1398" s="95"/>
      <c r="AM1398" s="371"/>
      <c r="AN1398" s="371"/>
      <c r="AO1398" s="372"/>
      <c r="AP1398" s="382"/>
      <c r="AR1398" s="374"/>
      <c r="AS1398" s="101"/>
      <c r="AT1398" s="102"/>
      <c r="AU1398" s="103"/>
      <c r="AV1398" s="104">
        <f>Tableau8[[#This Row],[Fin]]-Tableau8[[#This Row],[Début]]</f>
        <v>0</v>
      </c>
      <c r="AW1398" s="105"/>
      <c r="AX1398" s="106"/>
      <c r="AY1398" s="106"/>
      <c r="AZ1398" s="106"/>
      <c r="BA1398" s="106"/>
      <c r="BB1398" s="103"/>
      <c r="BC1398" s="106"/>
      <c r="BD1398" s="106"/>
      <c r="BE1398" s="106"/>
      <c r="BF1398" s="106"/>
      <c r="BG1398" s="106"/>
      <c r="BH1398" s="106"/>
      <c r="BI1398" s="106"/>
    </row>
    <row r="1399" spans="1:61" ht="13.5" hidden="1" thickBot="1" x14ac:dyDescent="0.25">
      <c r="A1399" s="82"/>
      <c r="B1399" s="83"/>
      <c r="C1399" s="361"/>
      <c r="D1399" s="361"/>
      <c r="E1399" s="85"/>
      <c r="F1399" s="85"/>
      <c r="G1399" s="86"/>
      <c r="H1399" s="153"/>
      <c r="I1399" s="147"/>
      <c r="J1399" s="86"/>
      <c r="K1399" s="220"/>
      <c r="L1399" s="88"/>
      <c r="M1399" s="356"/>
      <c r="N1399" s="356"/>
      <c r="O1399" s="356"/>
      <c r="P1399" s="356"/>
      <c r="Q1399" s="356"/>
      <c r="R1399" s="108">
        <f>SUM(Tableau8[[#This Row],[Indicative
     /PPE]:[Autre]])</f>
        <v>0</v>
      </c>
      <c r="S1399" s="356"/>
      <c r="T1399" s="356"/>
      <c r="U1399" s="356"/>
      <c r="V1399" s="356"/>
      <c r="W1399" s="356"/>
      <c r="X1399" s="336">
        <f t="shared" si="110"/>
        <v>0</v>
      </c>
      <c r="Y1399" s="89" t="s">
        <v>0</v>
      </c>
      <c r="Z1399" s="89" t="s">
        <v>0</v>
      </c>
      <c r="AA1399" s="89" t="s">
        <v>0</v>
      </c>
      <c r="AB1399" s="91" t="s">
        <v>0</v>
      </c>
      <c r="AC1399" s="356" t="s">
        <v>0</v>
      </c>
      <c r="AD1399" s="356" t="s">
        <v>0</v>
      </c>
      <c r="AE1399" s="356" t="s">
        <v>0</v>
      </c>
      <c r="AF1399" s="357">
        <f t="shared" si="112"/>
        <v>0</v>
      </c>
      <c r="AG1399" s="92"/>
      <c r="AH1399" s="368" t="s">
        <v>3</v>
      </c>
      <c r="AI1399" s="368" t="s">
        <v>3</v>
      </c>
      <c r="AJ1399" s="368" t="s">
        <v>3</v>
      </c>
      <c r="AK1399" s="368">
        <f t="shared" si="111"/>
        <v>0</v>
      </c>
      <c r="AL1399" s="95"/>
      <c r="AM1399" s="371"/>
      <c r="AN1399" s="371"/>
      <c r="AO1399" s="372"/>
      <c r="AP1399" s="382"/>
      <c r="AR1399" s="374"/>
      <c r="AS1399" s="101"/>
      <c r="AT1399" s="102"/>
      <c r="AU1399" s="103"/>
      <c r="AV1399" s="104">
        <f>Tableau8[[#This Row],[Fin]]-Tableau8[[#This Row],[Début]]</f>
        <v>0</v>
      </c>
      <c r="AW1399" s="105"/>
      <c r="AX1399" s="106"/>
      <c r="AY1399" s="106"/>
      <c r="AZ1399" s="106"/>
      <c r="BA1399" s="106"/>
      <c r="BB1399" s="103"/>
      <c r="BC1399" s="106"/>
      <c r="BD1399" s="106"/>
      <c r="BE1399" s="106"/>
      <c r="BF1399" s="106"/>
      <c r="BG1399" s="106"/>
      <c r="BH1399" s="106"/>
      <c r="BI1399" s="106"/>
    </row>
    <row r="1400" spans="1:61" ht="13.5" hidden="1" thickBot="1" x14ac:dyDescent="0.25">
      <c r="A1400" s="82"/>
      <c r="B1400" s="83"/>
      <c r="C1400" s="361"/>
      <c r="D1400" s="361"/>
      <c r="E1400" s="85"/>
      <c r="F1400" s="85"/>
      <c r="G1400" s="86"/>
      <c r="H1400" s="153"/>
      <c r="I1400" s="147"/>
      <c r="J1400" s="86"/>
      <c r="K1400" s="220"/>
      <c r="L1400" s="88"/>
      <c r="M1400" s="356"/>
      <c r="N1400" s="356"/>
      <c r="O1400" s="356"/>
      <c r="P1400" s="356"/>
      <c r="Q1400" s="356"/>
      <c r="R1400" s="108">
        <f>SUM(Tableau8[[#This Row],[Indicative
     /PPE]:[Autre]])</f>
        <v>0</v>
      </c>
      <c r="S1400" s="356"/>
      <c r="T1400" s="356"/>
      <c r="U1400" s="356"/>
      <c r="V1400" s="356"/>
      <c r="W1400" s="356"/>
      <c r="X1400" s="336">
        <f t="shared" si="110"/>
        <v>0</v>
      </c>
      <c r="Y1400" s="89" t="s">
        <v>0</v>
      </c>
      <c r="Z1400" s="89" t="s">
        <v>0</v>
      </c>
      <c r="AA1400" s="89" t="s">
        <v>0</v>
      </c>
      <c r="AB1400" s="91" t="s">
        <v>0</v>
      </c>
      <c r="AC1400" s="356" t="s">
        <v>0</v>
      </c>
      <c r="AD1400" s="356" t="s">
        <v>0</v>
      </c>
      <c r="AE1400" s="356" t="s">
        <v>0</v>
      </c>
      <c r="AF1400" s="357">
        <f t="shared" si="112"/>
        <v>0</v>
      </c>
      <c r="AG1400" s="92"/>
      <c r="AH1400" s="368" t="s">
        <v>3</v>
      </c>
      <c r="AI1400" s="368" t="s">
        <v>3</v>
      </c>
      <c r="AJ1400" s="368" t="s">
        <v>3</v>
      </c>
      <c r="AK1400" s="368">
        <f t="shared" si="111"/>
        <v>0</v>
      </c>
      <c r="AL1400" s="95"/>
      <c r="AM1400" s="371"/>
      <c r="AN1400" s="371"/>
      <c r="AO1400" s="372"/>
      <c r="AP1400" s="382"/>
      <c r="AR1400" s="374"/>
      <c r="AS1400" s="101"/>
      <c r="AT1400" s="102"/>
      <c r="AU1400" s="103"/>
      <c r="AV1400" s="104">
        <f>Tableau8[[#This Row],[Fin]]-Tableau8[[#This Row],[Début]]</f>
        <v>0</v>
      </c>
      <c r="AW1400" s="105"/>
      <c r="AX1400" s="106"/>
      <c r="AY1400" s="106"/>
      <c r="AZ1400" s="106"/>
      <c r="BA1400" s="106"/>
      <c r="BB1400" s="103"/>
      <c r="BC1400" s="106"/>
      <c r="BD1400" s="106"/>
      <c r="BE1400" s="106"/>
      <c r="BF1400" s="106"/>
      <c r="BG1400" s="106"/>
      <c r="BH1400" s="106"/>
      <c r="BI1400" s="106"/>
    </row>
    <row r="1401" spans="1:61" ht="13.5" hidden="1" thickBot="1" x14ac:dyDescent="0.25">
      <c r="A1401" s="82"/>
      <c r="B1401" s="83"/>
      <c r="C1401" s="361"/>
      <c r="D1401" s="361"/>
      <c r="E1401" s="85"/>
      <c r="F1401" s="85"/>
      <c r="G1401" s="86"/>
      <c r="H1401" s="153"/>
      <c r="I1401" s="147"/>
      <c r="J1401" s="86"/>
      <c r="K1401" s="220"/>
      <c r="L1401" s="88"/>
      <c r="M1401" s="356"/>
      <c r="N1401" s="356"/>
      <c r="O1401" s="356"/>
      <c r="P1401" s="356"/>
      <c r="Q1401" s="356"/>
      <c r="R1401" s="108">
        <f>SUM(Tableau8[[#This Row],[Indicative
     /PPE]:[Autre]])</f>
        <v>0</v>
      </c>
      <c r="S1401" s="356"/>
      <c r="T1401" s="356"/>
      <c r="U1401" s="356"/>
      <c r="V1401" s="356"/>
      <c r="W1401" s="356"/>
      <c r="X1401" s="336">
        <f t="shared" si="110"/>
        <v>0</v>
      </c>
      <c r="Y1401" s="89" t="s">
        <v>0</v>
      </c>
      <c r="Z1401" s="89" t="s">
        <v>0</v>
      </c>
      <c r="AA1401" s="89" t="s">
        <v>0</v>
      </c>
      <c r="AB1401" s="91" t="s">
        <v>0</v>
      </c>
      <c r="AC1401" s="356" t="s">
        <v>0</v>
      </c>
      <c r="AD1401" s="356" t="s">
        <v>0</v>
      </c>
      <c r="AE1401" s="356" t="s">
        <v>0</v>
      </c>
      <c r="AF1401" s="357">
        <f t="shared" si="112"/>
        <v>0</v>
      </c>
      <c r="AG1401" s="92"/>
      <c r="AH1401" s="368" t="s">
        <v>3</v>
      </c>
      <c r="AI1401" s="368" t="s">
        <v>3</v>
      </c>
      <c r="AJ1401" s="368" t="s">
        <v>3</v>
      </c>
      <c r="AK1401" s="368">
        <f t="shared" si="111"/>
        <v>0</v>
      </c>
      <c r="AL1401" s="95"/>
      <c r="AM1401" s="371"/>
      <c r="AN1401" s="371"/>
      <c r="AO1401" s="372"/>
      <c r="AP1401" s="382"/>
      <c r="AR1401" s="374"/>
      <c r="AS1401" s="101"/>
      <c r="AT1401" s="102"/>
      <c r="AU1401" s="103"/>
      <c r="AV1401" s="104">
        <f>Tableau8[[#This Row],[Fin]]-Tableau8[[#This Row],[Début]]</f>
        <v>0</v>
      </c>
      <c r="AW1401" s="105"/>
      <c r="AX1401" s="106"/>
      <c r="AY1401" s="106"/>
      <c r="AZ1401" s="106"/>
      <c r="BA1401" s="106"/>
      <c r="BB1401" s="103"/>
      <c r="BC1401" s="106"/>
      <c r="BD1401" s="106"/>
      <c r="BE1401" s="106"/>
      <c r="BF1401" s="106"/>
      <c r="BG1401" s="106"/>
      <c r="BH1401" s="106"/>
      <c r="BI1401" s="106"/>
    </row>
    <row r="1402" spans="1:61" ht="13.5" hidden="1" thickBot="1" x14ac:dyDescent="0.25">
      <c r="A1402" s="82"/>
      <c r="B1402" s="83"/>
      <c r="C1402" s="361"/>
      <c r="D1402" s="361"/>
      <c r="E1402" s="85"/>
      <c r="F1402" s="85"/>
      <c r="G1402" s="86"/>
      <c r="H1402" s="153"/>
      <c r="I1402" s="147"/>
      <c r="J1402" s="86"/>
      <c r="K1402" s="220"/>
      <c r="L1402" s="88"/>
      <c r="M1402" s="356"/>
      <c r="N1402" s="356"/>
      <c r="O1402" s="356"/>
      <c r="P1402" s="356"/>
      <c r="Q1402" s="356"/>
      <c r="R1402" s="108">
        <f>SUM(Tableau8[[#This Row],[Indicative
     /PPE]:[Autre]])</f>
        <v>0</v>
      </c>
      <c r="S1402" s="356"/>
      <c r="T1402" s="356"/>
      <c r="U1402" s="356"/>
      <c r="V1402" s="356"/>
      <c r="W1402" s="356"/>
      <c r="X1402" s="336">
        <f t="shared" si="110"/>
        <v>0</v>
      </c>
      <c r="Y1402" s="89" t="s">
        <v>0</v>
      </c>
      <c r="Z1402" s="89" t="s">
        <v>0</v>
      </c>
      <c r="AA1402" s="89" t="s">
        <v>0</v>
      </c>
      <c r="AB1402" s="91" t="s">
        <v>0</v>
      </c>
      <c r="AC1402" s="356" t="s">
        <v>0</v>
      </c>
      <c r="AD1402" s="356" t="s">
        <v>0</v>
      </c>
      <c r="AE1402" s="356" t="s">
        <v>0</v>
      </c>
      <c r="AF1402" s="357">
        <f t="shared" si="112"/>
        <v>0</v>
      </c>
      <c r="AG1402" s="92"/>
      <c r="AH1402" s="368" t="s">
        <v>3</v>
      </c>
      <c r="AI1402" s="368" t="s">
        <v>3</v>
      </c>
      <c r="AJ1402" s="368" t="s">
        <v>3</v>
      </c>
      <c r="AK1402" s="368">
        <f t="shared" si="111"/>
        <v>0</v>
      </c>
      <c r="AL1402" s="95"/>
      <c r="AM1402" s="371"/>
      <c r="AN1402" s="371"/>
      <c r="AO1402" s="372"/>
      <c r="AP1402" s="382"/>
      <c r="AR1402" s="374"/>
      <c r="AS1402" s="101"/>
      <c r="AT1402" s="102"/>
      <c r="AU1402" s="103"/>
      <c r="AV1402" s="104">
        <f>Tableau8[[#This Row],[Fin]]-Tableau8[[#This Row],[Début]]</f>
        <v>0</v>
      </c>
      <c r="AW1402" s="105"/>
      <c r="AX1402" s="106"/>
      <c r="AY1402" s="106"/>
      <c r="AZ1402" s="106"/>
      <c r="BA1402" s="106"/>
      <c r="BB1402" s="103"/>
      <c r="BC1402" s="106"/>
      <c r="BD1402" s="106"/>
      <c r="BE1402" s="106"/>
      <c r="BF1402" s="106"/>
      <c r="BG1402" s="106"/>
      <c r="BH1402" s="106"/>
      <c r="BI1402" s="106"/>
    </row>
    <row r="1403" spans="1:61" ht="13.5" hidden="1" thickBot="1" x14ac:dyDescent="0.25">
      <c r="A1403" s="82"/>
      <c r="B1403" s="83"/>
      <c r="C1403" s="361"/>
      <c r="D1403" s="361"/>
      <c r="E1403" s="85"/>
      <c r="F1403" s="85"/>
      <c r="G1403" s="86"/>
      <c r="H1403" s="153"/>
      <c r="I1403" s="147"/>
      <c r="J1403" s="86"/>
      <c r="K1403" s="220"/>
      <c r="L1403" s="88"/>
      <c r="M1403" s="356"/>
      <c r="N1403" s="356"/>
      <c r="O1403" s="356"/>
      <c r="P1403" s="356"/>
      <c r="Q1403" s="356"/>
      <c r="R1403" s="108">
        <f>SUM(Tableau8[[#This Row],[Indicative
     /PPE]:[Autre]])</f>
        <v>0</v>
      </c>
      <c r="S1403" s="356"/>
      <c r="T1403" s="356"/>
      <c r="U1403" s="356"/>
      <c r="V1403" s="356"/>
      <c r="W1403" s="356"/>
      <c r="X1403" s="336">
        <f t="shared" si="110"/>
        <v>0</v>
      </c>
      <c r="Y1403" s="89" t="s">
        <v>0</v>
      </c>
      <c r="Z1403" s="89" t="s">
        <v>0</v>
      </c>
      <c r="AA1403" s="89" t="s">
        <v>0</v>
      </c>
      <c r="AB1403" s="91" t="s">
        <v>0</v>
      </c>
      <c r="AC1403" s="356" t="s">
        <v>0</v>
      </c>
      <c r="AD1403" s="356" t="s">
        <v>0</v>
      </c>
      <c r="AE1403" s="356" t="s">
        <v>0</v>
      </c>
      <c r="AF1403" s="357">
        <f t="shared" si="112"/>
        <v>0</v>
      </c>
      <c r="AG1403" s="92"/>
      <c r="AH1403" s="368" t="s">
        <v>3</v>
      </c>
      <c r="AI1403" s="368" t="s">
        <v>3</v>
      </c>
      <c r="AJ1403" s="368" t="s">
        <v>3</v>
      </c>
      <c r="AK1403" s="368">
        <f t="shared" si="111"/>
        <v>0</v>
      </c>
      <c r="AL1403" s="95"/>
      <c r="AM1403" s="371"/>
      <c r="AN1403" s="371"/>
      <c r="AO1403" s="372"/>
      <c r="AP1403" s="382"/>
      <c r="AR1403" s="374"/>
      <c r="AS1403" s="101"/>
      <c r="AT1403" s="102"/>
      <c r="AU1403" s="103"/>
      <c r="AV1403" s="104">
        <f>Tableau8[[#This Row],[Fin]]-Tableau8[[#This Row],[Début]]</f>
        <v>0</v>
      </c>
      <c r="AW1403" s="105"/>
      <c r="AX1403" s="106"/>
      <c r="AY1403" s="106"/>
      <c r="AZ1403" s="106"/>
      <c r="BA1403" s="106"/>
      <c r="BB1403" s="103"/>
      <c r="BC1403" s="106"/>
      <c r="BD1403" s="106"/>
      <c r="BE1403" s="106"/>
      <c r="BF1403" s="106"/>
      <c r="BG1403" s="106"/>
      <c r="BH1403" s="106"/>
      <c r="BI1403" s="106"/>
    </row>
    <row r="1404" spans="1:61" ht="13.5" hidden="1" thickBot="1" x14ac:dyDescent="0.25">
      <c r="A1404" s="82"/>
      <c r="B1404" s="83"/>
      <c r="C1404" s="361"/>
      <c r="D1404" s="361"/>
      <c r="E1404" s="85"/>
      <c r="F1404" s="85"/>
      <c r="G1404" s="86"/>
      <c r="H1404" s="153"/>
      <c r="I1404" s="147"/>
      <c r="J1404" s="86"/>
      <c r="K1404" s="220"/>
      <c r="L1404" s="88"/>
      <c r="M1404" s="356"/>
      <c r="N1404" s="356"/>
      <c r="O1404" s="356"/>
      <c r="P1404" s="356"/>
      <c r="Q1404" s="356"/>
      <c r="R1404" s="108">
        <f>SUM(Tableau8[[#This Row],[Indicative
     /PPE]:[Autre]])</f>
        <v>0</v>
      </c>
      <c r="S1404" s="356"/>
      <c r="T1404" s="356"/>
      <c r="U1404" s="356"/>
      <c r="V1404" s="356"/>
      <c r="W1404" s="356"/>
      <c r="X1404" s="336">
        <f t="shared" si="110"/>
        <v>0</v>
      </c>
      <c r="Y1404" s="89" t="s">
        <v>0</v>
      </c>
      <c r="Z1404" s="89" t="s">
        <v>0</v>
      </c>
      <c r="AA1404" s="89" t="s">
        <v>0</v>
      </c>
      <c r="AB1404" s="91" t="s">
        <v>0</v>
      </c>
      <c r="AC1404" s="356" t="s">
        <v>0</v>
      </c>
      <c r="AD1404" s="356" t="s">
        <v>0</v>
      </c>
      <c r="AE1404" s="356" t="s">
        <v>0</v>
      </c>
      <c r="AF1404" s="357">
        <f t="shared" si="112"/>
        <v>0</v>
      </c>
      <c r="AG1404" s="92"/>
      <c r="AH1404" s="368" t="s">
        <v>3</v>
      </c>
      <c r="AI1404" s="368" t="s">
        <v>3</v>
      </c>
      <c r="AJ1404" s="368" t="s">
        <v>3</v>
      </c>
      <c r="AK1404" s="368">
        <f t="shared" si="111"/>
        <v>0</v>
      </c>
      <c r="AL1404" s="95"/>
      <c r="AM1404" s="371"/>
      <c r="AN1404" s="371"/>
      <c r="AO1404" s="372"/>
      <c r="AP1404" s="382"/>
      <c r="AR1404" s="374"/>
      <c r="AS1404" s="101"/>
      <c r="AT1404" s="102"/>
      <c r="AU1404" s="103"/>
      <c r="AV1404" s="104">
        <f>Tableau8[[#This Row],[Fin]]-Tableau8[[#This Row],[Début]]</f>
        <v>0</v>
      </c>
      <c r="AW1404" s="105"/>
      <c r="AX1404" s="106"/>
      <c r="AY1404" s="106"/>
      <c r="AZ1404" s="106"/>
      <c r="BA1404" s="106"/>
      <c r="BB1404" s="103"/>
      <c r="BC1404" s="106"/>
      <c r="BD1404" s="106"/>
      <c r="BE1404" s="106"/>
      <c r="BF1404" s="106"/>
      <c r="BG1404" s="106"/>
      <c r="BH1404" s="106"/>
      <c r="BI1404" s="106"/>
    </row>
    <row r="1405" spans="1:61" ht="13.5" hidden="1" thickBot="1" x14ac:dyDescent="0.25">
      <c r="A1405" s="82"/>
      <c r="B1405" s="83"/>
      <c r="C1405" s="361"/>
      <c r="D1405" s="361"/>
      <c r="E1405" s="85"/>
      <c r="F1405" s="85"/>
      <c r="G1405" s="86"/>
      <c r="H1405" s="153"/>
      <c r="I1405" s="147"/>
      <c r="J1405" s="86"/>
      <c r="K1405" s="220"/>
      <c r="L1405" s="88"/>
      <c r="M1405" s="356"/>
      <c r="N1405" s="356"/>
      <c r="O1405" s="356"/>
      <c r="P1405" s="356"/>
      <c r="Q1405" s="356"/>
      <c r="R1405" s="108">
        <f>SUM(Tableau8[[#This Row],[Indicative
     /PPE]:[Autre]])</f>
        <v>0</v>
      </c>
      <c r="S1405" s="356"/>
      <c r="T1405" s="356"/>
      <c r="U1405" s="356"/>
      <c r="V1405" s="356"/>
      <c r="W1405" s="356"/>
      <c r="X1405" s="336">
        <f t="shared" si="110"/>
        <v>0</v>
      </c>
      <c r="Y1405" s="89" t="s">
        <v>0</v>
      </c>
      <c r="Z1405" s="89" t="s">
        <v>0</v>
      </c>
      <c r="AA1405" s="89" t="s">
        <v>0</v>
      </c>
      <c r="AB1405" s="91" t="s">
        <v>0</v>
      </c>
      <c r="AC1405" s="356" t="s">
        <v>0</v>
      </c>
      <c r="AD1405" s="356" t="s">
        <v>0</v>
      </c>
      <c r="AE1405" s="356" t="s">
        <v>0</v>
      </c>
      <c r="AF1405" s="357">
        <f t="shared" si="112"/>
        <v>0</v>
      </c>
      <c r="AG1405" s="92"/>
      <c r="AH1405" s="368" t="s">
        <v>3</v>
      </c>
      <c r="AI1405" s="368" t="s">
        <v>3</v>
      </c>
      <c r="AJ1405" s="368" t="s">
        <v>3</v>
      </c>
      <c r="AK1405" s="368">
        <f t="shared" si="111"/>
        <v>0</v>
      </c>
      <c r="AL1405" s="95"/>
      <c r="AM1405" s="371"/>
      <c r="AN1405" s="371"/>
      <c r="AO1405" s="372"/>
      <c r="AP1405" s="382"/>
      <c r="AR1405" s="374"/>
      <c r="AS1405" s="101"/>
      <c r="AT1405" s="102"/>
      <c r="AU1405" s="103"/>
      <c r="AV1405" s="104">
        <f>Tableau8[[#This Row],[Fin]]-Tableau8[[#This Row],[Début]]</f>
        <v>0</v>
      </c>
      <c r="AW1405" s="105"/>
      <c r="AX1405" s="106"/>
      <c r="AY1405" s="106"/>
      <c r="AZ1405" s="106"/>
      <c r="BA1405" s="106"/>
      <c r="BB1405" s="103"/>
      <c r="BC1405" s="106"/>
      <c r="BD1405" s="106"/>
      <c r="BE1405" s="106"/>
      <c r="BF1405" s="106"/>
      <c r="BG1405" s="106"/>
      <c r="BH1405" s="106"/>
      <c r="BI1405" s="106"/>
    </row>
    <row r="1406" spans="1:61" ht="13.5" hidden="1" thickBot="1" x14ac:dyDescent="0.25">
      <c r="A1406" s="82"/>
      <c r="B1406" s="83"/>
      <c r="C1406" s="361"/>
      <c r="D1406" s="361"/>
      <c r="E1406" s="85"/>
      <c r="F1406" s="85"/>
      <c r="G1406" s="86"/>
      <c r="H1406" s="153"/>
      <c r="I1406" s="147"/>
      <c r="J1406" s="86"/>
      <c r="K1406" s="220"/>
      <c r="L1406" s="88"/>
      <c r="M1406" s="356"/>
      <c r="N1406" s="356"/>
      <c r="O1406" s="356"/>
      <c r="P1406" s="356"/>
      <c r="Q1406" s="356"/>
      <c r="R1406" s="108">
        <f>SUM(Tableau8[[#This Row],[Indicative
     /PPE]:[Autre]])</f>
        <v>0</v>
      </c>
      <c r="S1406" s="356"/>
      <c r="T1406" s="356"/>
      <c r="U1406" s="356"/>
      <c r="V1406" s="356"/>
      <c r="W1406" s="356"/>
      <c r="X1406" s="336">
        <f t="shared" si="110"/>
        <v>0</v>
      </c>
      <c r="Y1406" s="89" t="s">
        <v>0</v>
      </c>
      <c r="Z1406" s="89" t="s">
        <v>0</v>
      </c>
      <c r="AA1406" s="89" t="s">
        <v>0</v>
      </c>
      <c r="AB1406" s="91" t="s">
        <v>0</v>
      </c>
      <c r="AC1406" s="356" t="s">
        <v>0</v>
      </c>
      <c r="AD1406" s="356" t="s">
        <v>0</v>
      </c>
      <c r="AE1406" s="356" t="s">
        <v>0</v>
      </c>
      <c r="AF1406" s="357">
        <f t="shared" si="112"/>
        <v>0</v>
      </c>
      <c r="AG1406" s="92"/>
      <c r="AH1406" s="368" t="s">
        <v>3</v>
      </c>
      <c r="AI1406" s="368" t="s">
        <v>3</v>
      </c>
      <c r="AJ1406" s="368" t="s">
        <v>3</v>
      </c>
      <c r="AK1406" s="368">
        <f t="shared" si="111"/>
        <v>0</v>
      </c>
      <c r="AL1406" s="95"/>
      <c r="AM1406" s="371"/>
      <c r="AN1406" s="371"/>
      <c r="AO1406" s="372"/>
      <c r="AP1406" s="382"/>
      <c r="AR1406" s="374"/>
      <c r="AS1406" s="101"/>
      <c r="AT1406" s="102"/>
      <c r="AU1406" s="103"/>
      <c r="AV1406" s="104">
        <f>Tableau8[[#This Row],[Fin]]-Tableau8[[#This Row],[Début]]</f>
        <v>0</v>
      </c>
      <c r="AW1406" s="105"/>
      <c r="AX1406" s="106"/>
      <c r="AY1406" s="106"/>
      <c r="AZ1406" s="106"/>
      <c r="BA1406" s="106"/>
      <c r="BB1406" s="103"/>
      <c r="BC1406" s="106"/>
      <c r="BD1406" s="106"/>
      <c r="BE1406" s="106"/>
      <c r="BF1406" s="106"/>
      <c r="BG1406" s="106"/>
      <c r="BH1406" s="106"/>
      <c r="BI1406" s="106"/>
    </row>
    <row r="1407" spans="1:61" ht="13.5" hidden="1" thickBot="1" x14ac:dyDescent="0.25">
      <c r="A1407" s="82"/>
      <c r="B1407" s="83"/>
      <c r="C1407" s="361"/>
      <c r="D1407" s="361"/>
      <c r="E1407" s="85"/>
      <c r="F1407" s="85"/>
      <c r="G1407" s="86"/>
      <c r="H1407" s="153"/>
      <c r="I1407" s="147"/>
      <c r="J1407" s="86"/>
      <c r="K1407" s="220"/>
      <c r="L1407" s="88"/>
      <c r="M1407" s="356"/>
      <c r="N1407" s="356"/>
      <c r="O1407" s="356"/>
      <c r="P1407" s="356"/>
      <c r="Q1407" s="356"/>
      <c r="R1407" s="108">
        <f>SUM(Tableau8[[#This Row],[Indicative
     /PPE]:[Autre]])</f>
        <v>0</v>
      </c>
      <c r="S1407" s="356"/>
      <c r="T1407" s="356"/>
      <c r="U1407" s="356"/>
      <c r="V1407" s="356"/>
      <c r="W1407" s="356"/>
      <c r="X1407" s="336">
        <f t="shared" si="110"/>
        <v>0</v>
      </c>
      <c r="Y1407" s="89" t="s">
        <v>0</v>
      </c>
      <c r="Z1407" s="89" t="s">
        <v>0</v>
      </c>
      <c r="AA1407" s="89" t="s">
        <v>0</v>
      </c>
      <c r="AB1407" s="91" t="s">
        <v>0</v>
      </c>
      <c r="AC1407" s="356" t="s">
        <v>0</v>
      </c>
      <c r="AD1407" s="356" t="s">
        <v>0</v>
      </c>
      <c r="AE1407" s="356" t="s">
        <v>0</v>
      </c>
      <c r="AF1407" s="357">
        <f t="shared" si="112"/>
        <v>0</v>
      </c>
      <c r="AG1407" s="92"/>
      <c r="AH1407" s="368" t="s">
        <v>3</v>
      </c>
      <c r="AI1407" s="368" t="s">
        <v>3</v>
      </c>
      <c r="AJ1407" s="368" t="s">
        <v>3</v>
      </c>
      <c r="AK1407" s="368">
        <f t="shared" si="111"/>
        <v>0</v>
      </c>
      <c r="AL1407" s="95"/>
      <c r="AM1407" s="371"/>
      <c r="AN1407" s="371"/>
      <c r="AO1407" s="372"/>
      <c r="AP1407" s="382"/>
      <c r="AR1407" s="374"/>
      <c r="AS1407" s="101"/>
      <c r="AT1407" s="102"/>
      <c r="AU1407" s="103"/>
      <c r="AV1407" s="104">
        <f>Tableau8[[#This Row],[Fin]]-Tableau8[[#This Row],[Début]]</f>
        <v>0</v>
      </c>
      <c r="AW1407" s="105"/>
      <c r="AX1407" s="106"/>
      <c r="AY1407" s="106"/>
      <c r="AZ1407" s="106"/>
      <c r="BA1407" s="106"/>
      <c r="BB1407" s="103"/>
      <c r="BC1407" s="106"/>
      <c r="BD1407" s="106"/>
      <c r="BE1407" s="106"/>
      <c r="BF1407" s="106"/>
      <c r="BG1407" s="106"/>
      <c r="BH1407" s="106"/>
      <c r="BI1407" s="106"/>
    </row>
    <row r="1408" spans="1:61" ht="13.5" hidden="1" thickBot="1" x14ac:dyDescent="0.25">
      <c r="A1408" s="82"/>
      <c r="B1408" s="83"/>
      <c r="C1408" s="361"/>
      <c r="D1408" s="361"/>
      <c r="E1408" s="85"/>
      <c r="F1408" s="85"/>
      <c r="G1408" s="86"/>
      <c r="H1408" s="153"/>
      <c r="I1408" s="147"/>
      <c r="J1408" s="86"/>
      <c r="K1408" s="220"/>
      <c r="L1408" s="88"/>
      <c r="M1408" s="356"/>
      <c r="N1408" s="356"/>
      <c r="O1408" s="356"/>
      <c r="P1408" s="356"/>
      <c r="Q1408" s="356"/>
      <c r="R1408" s="108">
        <f>SUM(Tableau8[[#This Row],[Indicative
     /PPE]:[Autre]])</f>
        <v>0</v>
      </c>
      <c r="S1408" s="356"/>
      <c r="T1408" s="356"/>
      <c r="U1408" s="356"/>
      <c r="V1408" s="356"/>
      <c r="W1408" s="356"/>
      <c r="X1408" s="336">
        <f t="shared" si="110"/>
        <v>0</v>
      </c>
      <c r="Y1408" s="89" t="s">
        <v>0</v>
      </c>
      <c r="Z1408" s="89" t="s">
        <v>0</v>
      </c>
      <c r="AA1408" s="89" t="s">
        <v>0</v>
      </c>
      <c r="AB1408" s="91" t="s">
        <v>0</v>
      </c>
      <c r="AC1408" s="356" t="s">
        <v>0</v>
      </c>
      <c r="AD1408" s="356" t="s">
        <v>0</v>
      </c>
      <c r="AE1408" s="356" t="s">
        <v>0</v>
      </c>
      <c r="AF1408" s="357">
        <f t="shared" si="112"/>
        <v>0</v>
      </c>
      <c r="AG1408" s="92"/>
      <c r="AH1408" s="368" t="s">
        <v>3</v>
      </c>
      <c r="AI1408" s="368" t="s">
        <v>3</v>
      </c>
      <c r="AJ1408" s="368" t="s">
        <v>3</v>
      </c>
      <c r="AK1408" s="368">
        <f t="shared" si="111"/>
        <v>0</v>
      </c>
      <c r="AL1408" s="95"/>
      <c r="AM1408" s="371"/>
      <c r="AN1408" s="371"/>
      <c r="AO1408" s="372"/>
      <c r="AP1408" s="382"/>
      <c r="AR1408" s="374"/>
      <c r="AS1408" s="101"/>
      <c r="AT1408" s="102"/>
      <c r="AU1408" s="103"/>
      <c r="AV1408" s="104">
        <f>Tableau8[[#This Row],[Fin]]-Tableau8[[#This Row],[Début]]</f>
        <v>0</v>
      </c>
      <c r="AW1408" s="105"/>
      <c r="AX1408" s="106"/>
      <c r="AY1408" s="106"/>
      <c r="AZ1408" s="106"/>
      <c r="BA1408" s="106"/>
      <c r="BB1408" s="103"/>
      <c r="BC1408" s="106"/>
      <c r="BD1408" s="106"/>
      <c r="BE1408" s="106"/>
      <c r="BF1408" s="106"/>
      <c r="BG1408" s="106"/>
      <c r="BH1408" s="106"/>
      <c r="BI1408" s="106"/>
    </row>
    <row r="1409" spans="1:61" ht="13.5" hidden="1" thickBot="1" x14ac:dyDescent="0.25">
      <c r="A1409" s="82"/>
      <c r="B1409" s="83"/>
      <c r="C1409" s="361"/>
      <c r="D1409" s="361"/>
      <c r="E1409" s="85"/>
      <c r="F1409" s="85"/>
      <c r="G1409" s="86"/>
      <c r="H1409" s="153"/>
      <c r="I1409" s="147"/>
      <c r="J1409" s="86"/>
      <c r="K1409" s="220"/>
      <c r="L1409" s="88"/>
      <c r="M1409" s="356"/>
      <c r="N1409" s="356"/>
      <c r="O1409" s="356"/>
      <c r="P1409" s="356"/>
      <c r="Q1409" s="356"/>
      <c r="R1409" s="108">
        <f>SUM(Tableau8[[#This Row],[Indicative
     /PPE]:[Autre]])</f>
        <v>0</v>
      </c>
      <c r="S1409" s="356"/>
      <c r="T1409" s="356"/>
      <c r="U1409" s="356"/>
      <c r="V1409" s="356"/>
      <c r="W1409" s="356"/>
      <c r="X1409" s="336">
        <f t="shared" si="110"/>
        <v>0</v>
      </c>
      <c r="Y1409" s="89" t="s">
        <v>0</v>
      </c>
      <c r="Z1409" s="89" t="s">
        <v>0</v>
      </c>
      <c r="AA1409" s="89" t="s">
        <v>0</v>
      </c>
      <c r="AB1409" s="91" t="s">
        <v>0</v>
      </c>
      <c r="AC1409" s="356" t="s">
        <v>0</v>
      </c>
      <c r="AD1409" s="356" t="s">
        <v>0</v>
      </c>
      <c r="AE1409" s="356" t="s">
        <v>0</v>
      </c>
      <c r="AF1409" s="357">
        <f t="shared" si="112"/>
        <v>0</v>
      </c>
      <c r="AG1409" s="92"/>
      <c r="AH1409" s="368" t="s">
        <v>3</v>
      </c>
      <c r="AI1409" s="368" t="s">
        <v>3</v>
      </c>
      <c r="AJ1409" s="368" t="s">
        <v>3</v>
      </c>
      <c r="AK1409" s="368">
        <f t="shared" si="111"/>
        <v>0</v>
      </c>
      <c r="AL1409" s="95"/>
      <c r="AM1409" s="371"/>
      <c r="AN1409" s="371"/>
      <c r="AO1409" s="372"/>
      <c r="AP1409" s="382"/>
      <c r="AR1409" s="374"/>
      <c r="AS1409" s="101"/>
      <c r="AT1409" s="102"/>
      <c r="AU1409" s="103"/>
      <c r="AV1409" s="104">
        <f>Tableau8[[#This Row],[Fin]]-Tableau8[[#This Row],[Début]]</f>
        <v>0</v>
      </c>
      <c r="AW1409" s="105"/>
      <c r="AX1409" s="106"/>
      <c r="AY1409" s="106"/>
      <c r="AZ1409" s="106"/>
      <c r="BA1409" s="106"/>
      <c r="BB1409" s="103"/>
      <c r="BC1409" s="106"/>
      <c r="BD1409" s="106"/>
      <c r="BE1409" s="106"/>
      <c r="BF1409" s="106"/>
      <c r="BG1409" s="106"/>
      <c r="BH1409" s="106"/>
      <c r="BI1409" s="106"/>
    </row>
    <row r="1410" spans="1:61" ht="13.5" hidden="1" thickBot="1" x14ac:dyDescent="0.25">
      <c r="A1410" s="82"/>
      <c r="B1410" s="83"/>
      <c r="C1410" s="361"/>
      <c r="D1410" s="361"/>
      <c r="E1410" s="85"/>
      <c r="F1410" s="85"/>
      <c r="G1410" s="86"/>
      <c r="H1410" s="153"/>
      <c r="I1410" s="147"/>
      <c r="J1410" s="86"/>
      <c r="K1410" s="220"/>
      <c r="L1410" s="88"/>
      <c r="M1410" s="356"/>
      <c r="N1410" s="356"/>
      <c r="O1410" s="356"/>
      <c r="P1410" s="356"/>
      <c r="Q1410" s="356"/>
      <c r="R1410" s="108">
        <f>SUM(Tableau8[[#This Row],[Indicative
     /PPE]:[Autre]])</f>
        <v>0</v>
      </c>
      <c r="S1410" s="356"/>
      <c r="T1410" s="356"/>
      <c r="U1410" s="356"/>
      <c r="V1410" s="356"/>
      <c r="W1410" s="356"/>
      <c r="X1410" s="336">
        <f t="shared" si="110"/>
        <v>0</v>
      </c>
      <c r="Y1410" s="89" t="s">
        <v>0</v>
      </c>
      <c r="Z1410" s="89" t="s">
        <v>0</v>
      </c>
      <c r="AA1410" s="89" t="s">
        <v>0</v>
      </c>
      <c r="AB1410" s="91" t="s">
        <v>0</v>
      </c>
      <c r="AC1410" s="356" t="s">
        <v>0</v>
      </c>
      <c r="AD1410" s="356" t="s">
        <v>0</v>
      </c>
      <c r="AE1410" s="356" t="s">
        <v>0</v>
      </c>
      <c r="AF1410" s="357">
        <f t="shared" si="112"/>
        <v>0</v>
      </c>
      <c r="AG1410" s="92"/>
      <c r="AH1410" s="368" t="s">
        <v>3</v>
      </c>
      <c r="AI1410" s="368" t="s">
        <v>3</v>
      </c>
      <c r="AJ1410" s="368" t="s">
        <v>3</v>
      </c>
      <c r="AK1410" s="368">
        <f t="shared" si="111"/>
        <v>0</v>
      </c>
      <c r="AL1410" s="95"/>
      <c r="AM1410" s="371"/>
      <c r="AN1410" s="371"/>
      <c r="AO1410" s="372"/>
      <c r="AP1410" s="382"/>
      <c r="AR1410" s="374"/>
      <c r="AS1410" s="101"/>
      <c r="AT1410" s="102"/>
      <c r="AU1410" s="103"/>
      <c r="AV1410" s="104">
        <f>Tableau8[[#This Row],[Fin]]-Tableau8[[#This Row],[Début]]</f>
        <v>0</v>
      </c>
      <c r="AW1410" s="105"/>
      <c r="AX1410" s="106"/>
      <c r="AY1410" s="106"/>
      <c r="AZ1410" s="106"/>
      <c r="BA1410" s="106"/>
      <c r="BB1410" s="103"/>
      <c r="BC1410" s="106"/>
      <c r="BD1410" s="106"/>
      <c r="BE1410" s="106"/>
      <c r="BF1410" s="106"/>
      <c r="BG1410" s="106"/>
      <c r="BH1410" s="106"/>
      <c r="BI1410" s="106"/>
    </row>
    <row r="1411" spans="1:61" ht="13.5" hidden="1" thickBot="1" x14ac:dyDescent="0.25">
      <c r="A1411" s="82"/>
      <c r="B1411" s="83"/>
      <c r="C1411" s="361"/>
      <c r="D1411" s="361"/>
      <c r="E1411" s="85"/>
      <c r="F1411" s="85"/>
      <c r="G1411" s="86"/>
      <c r="H1411" s="153"/>
      <c r="I1411" s="147"/>
      <c r="J1411" s="86"/>
      <c r="K1411" s="220"/>
      <c r="L1411" s="88"/>
      <c r="M1411" s="356"/>
      <c r="N1411" s="356"/>
      <c r="O1411" s="356"/>
      <c r="P1411" s="356"/>
      <c r="Q1411" s="356"/>
      <c r="R1411" s="108">
        <f>SUM(Tableau8[[#This Row],[Indicative
     /PPE]:[Autre]])</f>
        <v>0</v>
      </c>
      <c r="S1411" s="356"/>
      <c r="T1411" s="356"/>
      <c r="U1411" s="356"/>
      <c r="V1411" s="356"/>
      <c r="W1411" s="356"/>
      <c r="X1411" s="336">
        <f t="shared" si="110"/>
        <v>0</v>
      </c>
      <c r="Y1411" s="89" t="s">
        <v>0</v>
      </c>
      <c r="Z1411" s="89" t="s">
        <v>0</v>
      </c>
      <c r="AA1411" s="89" t="s">
        <v>0</v>
      </c>
      <c r="AB1411" s="91" t="s">
        <v>0</v>
      </c>
      <c r="AC1411" s="356" t="s">
        <v>0</v>
      </c>
      <c r="AD1411" s="356" t="s">
        <v>0</v>
      </c>
      <c r="AE1411" s="356" t="s">
        <v>0</v>
      </c>
      <c r="AF1411" s="357">
        <f t="shared" si="112"/>
        <v>0</v>
      </c>
      <c r="AG1411" s="92"/>
      <c r="AH1411" s="368" t="s">
        <v>3</v>
      </c>
      <c r="AI1411" s="368" t="s">
        <v>3</v>
      </c>
      <c r="AJ1411" s="368" t="s">
        <v>3</v>
      </c>
      <c r="AK1411" s="368">
        <f t="shared" si="111"/>
        <v>0</v>
      </c>
      <c r="AL1411" s="95"/>
      <c r="AM1411" s="371"/>
      <c r="AN1411" s="371"/>
      <c r="AO1411" s="372"/>
      <c r="AP1411" s="382"/>
      <c r="AR1411" s="374"/>
      <c r="AS1411" s="101"/>
      <c r="AT1411" s="102"/>
      <c r="AU1411" s="103"/>
      <c r="AV1411" s="104">
        <f>Tableau8[[#This Row],[Fin]]-Tableau8[[#This Row],[Début]]</f>
        <v>0</v>
      </c>
      <c r="AW1411" s="105"/>
      <c r="AX1411" s="106"/>
      <c r="AY1411" s="106"/>
      <c r="AZ1411" s="106"/>
      <c r="BA1411" s="106"/>
      <c r="BB1411" s="103"/>
      <c r="BC1411" s="106"/>
      <c r="BD1411" s="106"/>
      <c r="BE1411" s="106"/>
      <c r="BF1411" s="106"/>
      <c r="BG1411" s="106"/>
      <c r="BH1411" s="106"/>
      <c r="BI1411" s="106"/>
    </row>
    <row r="1412" spans="1:61" ht="13.5" hidden="1" thickBot="1" x14ac:dyDescent="0.25">
      <c r="A1412" s="82"/>
      <c r="B1412" s="83"/>
      <c r="C1412" s="361"/>
      <c r="D1412" s="361"/>
      <c r="E1412" s="85"/>
      <c r="F1412" s="85"/>
      <c r="G1412" s="86"/>
      <c r="H1412" s="153"/>
      <c r="I1412" s="147"/>
      <c r="J1412" s="86"/>
      <c r="K1412" s="220"/>
      <c r="L1412" s="88"/>
      <c r="M1412" s="356"/>
      <c r="N1412" s="356"/>
      <c r="O1412" s="356"/>
      <c r="P1412" s="356"/>
      <c r="Q1412" s="356"/>
      <c r="R1412" s="108">
        <f>SUM(Tableau8[[#This Row],[Indicative
     /PPE]:[Autre]])</f>
        <v>0</v>
      </c>
      <c r="S1412" s="356"/>
      <c r="T1412" s="356"/>
      <c r="U1412" s="356"/>
      <c r="V1412" s="356"/>
      <c r="W1412" s="356"/>
      <c r="X1412" s="336">
        <f t="shared" si="110"/>
        <v>0</v>
      </c>
      <c r="Y1412" s="89" t="s">
        <v>0</v>
      </c>
      <c r="Z1412" s="89" t="s">
        <v>0</v>
      </c>
      <c r="AA1412" s="89" t="s">
        <v>0</v>
      </c>
      <c r="AB1412" s="91" t="s">
        <v>0</v>
      </c>
      <c r="AC1412" s="356" t="s">
        <v>0</v>
      </c>
      <c r="AD1412" s="356" t="s">
        <v>0</v>
      </c>
      <c r="AE1412" s="356" t="s">
        <v>0</v>
      </c>
      <c r="AF1412" s="357">
        <f t="shared" si="112"/>
        <v>0</v>
      </c>
      <c r="AG1412" s="92"/>
      <c r="AH1412" s="368" t="s">
        <v>3</v>
      </c>
      <c r="AI1412" s="368" t="s">
        <v>3</v>
      </c>
      <c r="AJ1412" s="368" t="s">
        <v>3</v>
      </c>
      <c r="AK1412" s="368">
        <f t="shared" si="111"/>
        <v>0</v>
      </c>
      <c r="AL1412" s="95"/>
      <c r="AM1412" s="371"/>
      <c r="AN1412" s="371"/>
      <c r="AO1412" s="372"/>
      <c r="AP1412" s="382"/>
      <c r="AR1412" s="374"/>
      <c r="AS1412" s="101"/>
      <c r="AT1412" s="102"/>
      <c r="AU1412" s="103"/>
      <c r="AV1412" s="104">
        <f>Tableau8[[#This Row],[Fin]]-Tableau8[[#This Row],[Début]]</f>
        <v>0</v>
      </c>
      <c r="AW1412" s="105"/>
      <c r="AX1412" s="106"/>
      <c r="AY1412" s="106"/>
      <c r="AZ1412" s="106"/>
      <c r="BA1412" s="106"/>
      <c r="BB1412" s="103"/>
      <c r="BC1412" s="106"/>
      <c r="BD1412" s="106"/>
      <c r="BE1412" s="106"/>
      <c r="BF1412" s="106"/>
      <c r="BG1412" s="106"/>
      <c r="BH1412" s="106"/>
      <c r="BI1412" s="106"/>
    </row>
    <row r="1413" spans="1:61" ht="13.5" hidden="1" thickBot="1" x14ac:dyDescent="0.25">
      <c r="A1413" s="82"/>
      <c r="B1413" s="83"/>
      <c r="C1413" s="361"/>
      <c r="D1413" s="361"/>
      <c r="E1413" s="85"/>
      <c r="F1413" s="85"/>
      <c r="G1413" s="86"/>
      <c r="H1413" s="153"/>
      <c r="I1413" s="147"/>
      <c r="J1413" s="86"/>
      <c r="K1413" s="220"/>
      <c r="L1413" s="88"/>
      <c r="M1413" s="356"/>
      <c r="N1413" s="356"/>
      <c r="O1413" s="356"/>
      <c r="P1413" s="356"/>
      <c r="Q1413" s="356"/>
      <c r="R1413" s="108">
        <f>SUM(Tableau8[[#This Row],[Indicative
     /PPE]:[Autre]])</f>
        <v>0</v>
      </c>
      <c r="S1413" s="356"/>
      <c r="T1413" s="356"/>
      <c r="U1413" s="356"/>
      <c r="V1413" s="356"/>
      <c r="W1413" s="356"/>
      <c r="X1413" s="336">
        <f t="shared" si="110"/>
        <v>0</v>
      </c>
      <c r="Y1413" s="89" t="s">
        <v>0</v>
      </c>
      <c r="Z1413" s="89" t="s">
        <v>0</v>
      </c>
      <c r="AA1413" s="89" t="s">
        <v>0</v>
      </c>
      <c r="AB1413" s="91" t="s">
        <v>0</v>
      </c>
      <c r="AC1413" s="356" t="s">
        <v>0</v>
      </c>
      <c r="AD1413" s="356" t="s">
        <v>0</v>
      </c>
      <c r="AE1413" s="356" t="s">
        <v>0</v>
      </c>
      <c r="AF1413" s="357">
        <f t="shared" si="112"/>
        <v>0</v>
      </c>
      <c r="AG1413" s="92"/>
      <c r="AH1413" s="368" t="s">
        <v>3</v>
      </c>
      <c r="AI1413" s="368" t="s">
        <v>3</v>
      </c>
      <c r="AJ1413" s="368" t="s">
        <v>3</v>
      </c>
      <c r="AK1413" s="368">
        <f t="shared" si="111"/>
        <v>0</v>
      </c>
      <c r="AL1413" s="95"/>
      <c r="AM1413" s="371"/>
      <c r="AN1413" s="371"/>
      <c r="AO1413" s="372"/>
      <c r="AP1413" s="382"/>
      <c r="AR1413" s="374"/>
      <c r="AS1413" s="101"/>
      <c r="AT1413" s="102"/>
      <c r="AU1413" s="103"/>
      <c r="AV1413" s="104">
        <f>Tableau8[[#This Row],[Fin]]-Tableau8[[#This Row],[Début]]</f>
        <v>0</v>
      </c>
      <c r="AW1413" s="105"/>
      <c r="AX1413" s="106"/>
      <c r="AY1413" s="106"/>
      <c r="AZ1413" s="106"/>
      <c r="BA1413" s="106"/>
      <c r="BB1413" s="103"/>
      <c r="BC1413" s="106"/>
      <c r="BD1413" s="106"/>
      <c r="BE1413" s="106"/>
      <c r="BF1413" s="106"/>
      <c r="BG1413" s="106"/>
      <c r="BH1413" s="106"/>
      <c r="BI1413" s="106"/>
    </row>
    <row r="1414" spans="1:61" ht="13.5" hidden="1" thickBot="1" x14ac:dyDescent="0.25">
      <c r="A1414" s="82"/>
      <c r="B1414" s="83"/>
      <c r="C1414" s="361"/>
      <c r="D1414" s="361"/>
      <c r="E1414" s="85"/>
      <c r="F1414" s="85"/>
      <c r="G1414" s="86"/>
      <c r="H1414" s="153"/>
      <c r="I1414" s="147"/>
      <c r="J1414" s="86"/>
      <c r="K1414" s="220"/>
      <c r="L1414" s="88"/>
      <c r="M1414" s="356"/>
      <c r="N1414" s="356"/>
      <c r="O1414" s="356"/>
      <c r="P1414" s="356"/>
      <c r="Q1414" s="356"/>
      <c r="R1414" s="108">
        <f>SUM(Tableau8[[#This Row],[Indicative
     /PPE]:[Autre]])</f>
        <v>0</v>
      </c>
      <c r="S1414" s="356"/>
      <c r="T1414" s="356"/>
      <c r="U1414" s="356"/>
      <c r="V1414" s="356"/>
      <c r="W1414" s="356"/>
      <c r="X1414" s="336">
        <f t="shared" si="110"/>
        <v>0</v>
      </c>
      <c r="Y1414" s="89" t="s">
        <v>0</v>
      </c>
      <c r="Z1414" s="89" t="s">
        <v>0</v>
      </c>
      <c r="AA1414" s="89" t="s">
        <v>0</v>
      </c>
      <c r="AB1414" s="91" t="s">
        <v>0</v>
      </c>
      <c r="AC1414" s="356" t="s">
        <v>0</v>
      </c>
      <c r="AD1414" s="356" t="s">
        <v>0</v>
      </c>
      <c r="AE1414" s="356" t="s">
        <v>0</v>
      </c>
      <c r="AF1414" s="357">
        <f t="shared" si="112"/>
        <v>0</v>
      </c>
      <c r="AG1414" s="92"/>
      <c r="AH1414" s="368" t="s">
        <v>3</v>
      </c>
      <c r="AI1414" s="368" t="s">
        <v>3</v>
      </c>
      <c r="AJ1414" s="368" t="s">
        <v>3</v>
      </c>
      <c r="AK1414" s="368">
        <f t="shared" si="111"/>
        <v>0</v>
      </c>
      <c r="AL1414" s="95"/>
      <c r="AM1414" s="371"/>
      <c r="AN1414" s="371"/>
      <c r="AO1414" s="372"/>
      <c r="AP1414" s="382"/>
      <c r="AR1414" s="374"/>
      <c r="AS1414" s="101"/>
      <c r="AT1414" s="102"/>
      <c r="AU1414" s="103"/>
      <c r="AV1414" s="104">
        <f>Tableau8[[#This Row],[Fin]]-Tableau8[[#This Row],[Début]]</f>
        <v>0</v>
      </c>
      <c r="AW1414" s="105"/>
      <c r="AX1414" s="106"/>
      <c r="AY1414" s="106"/>
      <c r="AZ1414" s="106"/>
      <c r="BA1414" s="106"/>
      <c r="BB1414" s="103"/>
      <c r="BC1414" s="106"/>
      <c r="BD1414" s="106"/>
      <c r="BE1414" s="106"/>
      <c r="BF1414" s="106"/>
      <c r="BG1414" s="106"/>
      <c r="BH1414" s="106"/>
      <c r="BI1414" s="106"/>
    </row>
    <row r="1415" spans="1:61" ht="13.5" hidden="1" thickBot="1" x14ac:dyDescent="0.25">
      <c r="A1415" s="82"/>
      <c r="B1415" s="83"/>
      <c r="C1415" s="361"/>
      <c r="D1415" s="361"/>
      <c r="E1415" s="85"/>
      <c r="F1415" s="85"/>
      <c r="G1415" s="86"/>
      <c r="H1415" s="153"/>
      <c r="I1415" s="147"/>
      <c r="J1415" s="86"/>
      <c r="K1415" s="220"/>
      <c r="L1415" s="88"/>
      <c r="M1415" s="356"/>
      <c r="N1415" s="356"/>
      <c r="O1415" s="356"/>
      <c r="P1415" s="356"/>
      <c r="Q1415" s="356"/>
      <c r="R1415" s="108">
        <f>SUM(Tableau8[[#This Row],[Indicative
     /PPE]:[Autre]])</f>
        <v>0</v>
      </c>
      <c r="S1415" s="356"/>
      <c r="T1415" s="356"/>
      <c r="U1415" s="356"/>
      <c r="V1415" s="356"/>
      <c r="W1415" s="356"/>
      <c r="X1415" s="336">
        <f t="shared" si="110"/>
        <v>0</v>
      </c>
      <c r="Y1415" s="89" t="s">
        <v>0</v>
      </c>
      <c r="Z1415" s="89" t="s">
        <v>0</v>
      </c>
      <c r="AA1415" s="89" t="s">
        <v>0</v>
      </c>
      <c r="AB1415" s="91" t="s">
        <v>0</v>
      </c>
      <c r="AC1415" s="356" t="s">
        <v>0</v>
      </c>
      <c r="AD1415" s="356" t="s">
        <v>0</v>
      </c>
      <c r="AE1415" s="356" t="s">
        <v>0</v>
      </c>
      <c r="AF1415" s="357">
        <f t="shared" si="112"/>
        <v>0</v>
      </c>
      <c r="AG1415" s="92"/>
      <c r="AH1415" s="368" t="s">
        <v>3</v>
      </c>
      <c r="AI1415" s="368" t="s">
        <v>3</v>
      </c>
      <c r="AJ1415" s="368" t="s">
        <v>3</v>
      </c>
      <c r="AK1415" s="368">
        <f t="shared" si="111"/>
        <v>0</v>
      </c>
      <c r="AL1415" s="95"/>
      <c r="AM1415" s="371"/>
      <c r="AN1415" s="371"/>
      <c r="AO1415" s="372"/>
      <c r="AP1415" s="382"/>
      <c r="AR1415" s="374"/>
      <c r="AS1415" s="101"/>
      <c r="AT1415" s="102"/>
      <c r="AU1415" s="103"/>
      <c r="AV1415" s="104">
        <f>Tableau8[[#This Row],[Fin]]-Tableau8[[#This Row],[Début]]</f>
        <v>0</v>
      </c>
      <c r="AW1415" s="105"/>
      <c r="AX1415" s="106"/>
      <c r="AY1415" s="106"/>
      <c r="AZ1415" s="106"/>
      <c r="BA1415" s="106"/>
      <c r="BB1415" s="103"/>
      <c r="BC1415" s="106"/>
      <c r="BD1415" s="106"/>
      <c r="BE1415" s="106"/>
      <c r="BF1415" s="106"/>
      <c r="BG1415" s="106"/>
      <c r="BH1415" s="106"/>
      <c r="BI1415" s="106"/>
    </row>
    <row r="1416" spans="1:61" ht="13.5" hidden="1" thickBot="1" x14ac:dyDescent="0.25">
      <c r="A1416" s="82"/>
      <c r="B1416" s="83"/>
      <c r="C1416" s="361"/>
      <c r="D1416" s="361"/>
      <c r="E1416" s="85"/>
      <c r="F1416" s="85"/>
      <c r="G1416" s="86"/>
      <c r="H1416" s="153"/>
      <c r="I1416" s="147"/>
      <c r="J1416" s="86"/>
      <c r="K1416" s="220"/>
      <c r="L1416" s="88"/>
      <c r="M1416" s="356"/>
      <c r="N1416" s="356"/>
      <c r="O1416" s="356"/>
      <c r="P1416" s="356"/>
      <c r="Q1416" s="356"/>
      <c r="R1416" s="108">
        <f>SUM(Tableau8[[#This Row],[Indicative
     /PPE]:[Autre]])</f>
        <v>0</v>
      </c>
      <c r="S1416" s="356"/>
      <c r="T1416" s="356"/>
      <c r="U1416" s="356"/>
      <c r="V1416" s="356"/>
      <c r="W1416" s="356"/>
      <c r="X1416" s="336">
        <f t="shared" si="110"/>
        <v>0</v>
      </c>
      <c r="Y1416" s="89" t="s">
        <v>0</v>
      </c>
      <c r="Z1416" s="89" t="s">
        <v>0</v>
      </c>
      <c r="AA1416" s="89" t="s">
        <v>0</v>
      </c>
      <c r="AB1416" s="91" t="s">
        <v>0</v>
      </c>
      <c r="AC1416" s="356" t="s">
        <v>0</v>
      </c>
      <c r="AD1416" s="356" t="s">
        <v>0</v>
      </c>
      <c r="AE1416" s="356" t="s">
        <v>0</v>
      </c>
      <c r="AF1416" s="357">
        <f t="shared" si="112"/>
        <v>0</v>
      </c>
      <c r="AG1416" s="92"/>
      <c r="AH1416" s="368" t="s">
        <v>3</v>
      </c>
      <c r="AI1416" s="368" t="s">
        <v>3</v>
      </c>
      <c r="AJ1416" s="368" t="s">
        <v>3</v>
      </c>
      <c r="AK1416" s="368">
        <f t="shared" si="111"/>
        <v>0</v>
      </c>
      <c r="AL1416" s="95"/>
      <c r="AM1416" s="371"/>
      <c r="AN1416" s="371"/>
      <c r="AO1416" s="372"/>
      <c r="AP1416" s="382"/>
      <c r="AR1416" s="374"/>
      <c r="AS1416" s="101"/>
      <c r="AT1416" s="102"/>
      <c r="AU1416" s="103"/>
      <c r="AV1416" s="104">
        <f>Tableau8[[#This Row],[Fin]]-Tableau8[[#This Row],[Début]]</f>
        <v>0</v>
      </c>
      <c r="AW1416" s="105"/>
      <c r="AX1416" s="106"/>
      <c r="AY1416" s="106"/>
      <c r="AZ1416" s="106"/>
      <c r="BA1416" s="106"/>
      <c r="BB1416" s="103"/>
      <c r="BC1416" s="106"/>
      <c r="BD1416" s="106"/>
      <c r="BE1416" s="106"/>
      <c r="BF1416" s="106"/>
      <c r="BG1416" s="106"/>
      <c r="BH1416" s="106"/>
      <c r="BI1416" s="106"/>
    </row>
    <row r="1417" spans="1:61" ht="13.5" hidden="1" thickBot="1" x14ac:dyDescent="0.25">
      <c r="A1417" s="82"/>
      <c r="B1417" s="83"/>
      <c r="C1417" s="361"/>
      <c r="D1417" s="361"/>
      <c r="E1417" s="85"/>
      <c r="F1417" s="85"/>
      <c r="G1417" s="86"/>
      <c r="H1417" s="153"/>
      <c r="I1417" s="147"/>
      <c r="J1417" s="86"/>
      <c r="K1417" s="220"/>
      <c r="L1417" s="88"/>
      <c r="M1417" s="356"/>
      <c r="N1417" s="356"/>
      <c r="O1417" s="356"/>
      <c r="P1417" s="356"/>
      <c r="Q1417" s="356"/>
      <c r="R1417" s="108">
        <f>SUM(Tableau8[[#This Row],[Indicative
     /PPE]:[Autre]])</f>
        <v>0</v>
      </c>
      <c r="S1417" s="356"/>
      <c r="T1417" s="356"/>
      <c r="U1417" s="356"/>
      <c r="V1417" s="356"/>
      <c r="W1417" s="356"/>
      <c r="X1417" s="336">
        <f>SUM(S1417:W1417)</f>
        <v>0</v>
      </c>
      <c r="Y1417" s="89" t="s">
        <v>0</v>
      </c>
      <c r="Z1417" s="89" t="s">
        <v>0</v>
      </c>
      <c r="AA1417" s="89" t="s">
        <v>0</v>
      </c>
      <c r="AB1417" s="91" t="s">
        <v>0</v>
      </c>
      <c r="AC1417" s="356" t="s">
        <v>0</v>
      </c>
      <c r="AD1417" s="356" t="s">
        <v>0</v>
      </c>
      <c r="AE1417" s="356" t="s">
        <v>0</v>
      </c>
      <c r="AF1417" s="357">
        <f t="shared" si="112"/>
        <v>0</v>
      </c>
      <c r="AG1417" s="92"/>
      <c r="AH1417" s="368" t="s">
        <v>3</v>
      </c>
      <c r="AI1417" s="368" t="s">
        <v>3</v>
      </c>
      <c r="AJ1417" s="368" t="s">
        <v>3</v>
      </c>
      <c r="AK1417" s="368">
        <f t="shared" si="111"/>
        <v>0</v>
      </c>
      <c r="AL1417" s="95"/>
      <c r="AM1417" s="371"/>
      <c r="AN1417" s="371"/>
      <c r="AO1417" s="372"/>
      <c r="AP1417" s="382"/>
      <c r="AR1417" s="374"/>
      <c r="AS1417" s="101"/>
      <c r="AT1417" s="102"/>
      <c r="AU1417" s="103"/>
      <c r="AV1417" s="104">
        <f>Tableau8[[#This Row],[Fin]]-Tableau8[[#This Row],[Début]]</f>
        <v>0</v>
      </c>
      <c r="AW1417" s="105"/>
      <c r="AX1417" s="106"/>
      <c r="AY1417" s="106"/>
      <c r="AZ1417" s="106"/>
      <c r="BA1417" s="106"/>
      <c r="BB1417" s="103"/>
      <c r="BC1417" s="106"/>
      <c r="BD1417" s="106"/>
      <c r="BE1417" s="106"/>
      <c r="BF1417" s="106"/>
      <c r="BG1417" s="106"/>
      <c r="BH1417" s="106"/>
      <c r="BI1417" s="106"/>
    </row>
    <row r="1418" spans="1:61" ht="13.5" hidden="1" thickBot="1" x14ac:dyDescent="0.25">
      <c r="A1418" s="82"/>
      <c r="B1418" s="83"/>
      <c r="C1418" s="361"/>
      <c r="D1418" s="361"/>
      <c r="E1418" s="85"/>
      <c r="F1418" s="85"/>
      <c r="G1418" s="86"/>
      <c r="H1418" s="153"/>
      <c r="I1418" s="147"/>
      <c r="J1418" s="86"/>
      <c r="K1418" s="220"/>
      <c r="L1418" s="88"/>
      <c r="M1418" s="356"/>
      <c r="N1418" s="356"/>
      <c r="O1418" s="356"/>
      <c r="P1418" s="356"/>
      <c r="Q1418" s="356"/>
      <c r="R1418" s="108">
        <f>SUM(Tableau8[[#This Row],[Indicative
     /PPE]:[Autre]])</f>
        <v>0</v>
      </c>
      <c r="S1418" s="356"/>
      <c r="T1418" s="356"/>
      <c r="U1418" s="356"/>
      <c r="V1418" s="356"/>
      <c r="W1418" s="356"/>
      <c r="X1418" s="336">
        <f>SUM(S1418:W1418)</f>
        <v>0</v>
      </c>
      <c r="Y1418" s="89" t="s">
        <v>0</v>
      </c>
      <c r="Z1418" s="89" t="s">
        <v>0</v>
      </c>
      <c r="AA1418" s="89" t="s">
        <v>0</v>
      </c>
      <c r="AB1418" s="91" t="s">
        <v>0</v>
      </c>
      <c r="AC1418" s="356" t="s">
        <v>0</v>
      </c>
      <c r="AD1418" s="356" t="s">
        <v>0</v>
      </c>
      <c r="AE1418" s="356" t="s">
        <v>0</v>
      </c>
      <c r="AF1418" s="357">
        <f t="shared" si="112"/>
        <v>0</v>
      </c>
      <c r="AG1418" s="92"/>
      <c r="AH1418" s="368" t="s">
        <v>3</v>
      </c>
      <c r="AI1418" s="368" t="s">
        <v>3</v>
      </c>
      <c r="AJ1418" s="368" t="s">
        <v>3</v>
      </c>
      <c r="AK1418" s="368">
        <f t="shared" si="111"/>
        <v>0</v>
      </c>
      <c r="AL1418" s="95"/>
      <c r="AM1418" s="371"/>
      <c r="AN1418" s="371"/>
      <c r="AO1418" s="372"/>
      <c r="AP1418" s="382"/>
      <c r="AR1418" s="374"/>
      <c r="AS1418" s="101"/>
      <c r="AT1418" s="102"/>
      <c r="AU1418" s="103"/>
      <c r="AV1418" s="104">
        <f>Tableau8[[#This Row],[Fin]]-Tableau8[[#This Row],[Début]]</f>
        <v>0</v>
      </c>
      <c r="AW1418" s="105"/>
      <c r="AX1418" s="106"/>
      <c r="AY1418" s="106"/>
      <c r="AZ1418" s="106"/>
      <c r="BA1418" s="106"/>
      <c r="BB1418" s="103"/>
      <c r="BC1418" s="106"/>
      <c r="BD1418" s="106"/>
      <c r="BE1418" s="106"/>
      <c r="BF1418" s="106"/>
      <c r="BG1418" s="106"/>
      <c r="BH1418" s="106"/>
      <c r="BI1418" s="106"/>
    </row>
    <row r="1419" spans="1:61" ht="13.5" hidden="1" thickBot="1" x14ac:dyDescent="0.25">
      <c r="A1419" s="82"/>
      <c r="B1419" s="83"/>
      <c r="C1419" s="361"/>
      <c r="D1419" s="361"/>
      <c r="E1419" s="85"/>
      <c r="F1419" s="85"/>
      <c r="G1419" s="86"/>
      <c r="H1419" s="153"/>
      <c r="I1419" s="147"/>
      <c r="J1419" s="86"/>
      <c r="K1419" s="220"/>
      <c r="L1419" s="88"/>
      <c r="M1419" s="356"/>
      <c r="N1419" s="356"/>
      <c r="O1419" s="356"/>
      <c r="P1419" s="356"/>
      <c r="Q1419" s="356"/>
      <c r="R1419" s="108">
        <f>SUM(Tableau8[[#This Row],[Indicative
     /PPE]:[Autre]])</f>
        <v>0</v>
      </c>
      <c r="S1419" s="356"/>
      <c r="T1419" s="356"/>
      <c r="U1419" s="356"/>
      <c r="V1419" s="356"/>
      <c r="W1419" s="356"/>
      <c r="X1419" s="336">
        <f>SUM(S1419:W1419)</f>
        <v>0</v>
      </c>
      <c r="Y1419" s="89" t="s">
        <v>0</v>
      </c>
      <c r="Z1419" s="89" t="s">
        <v>0</v>
      </c>
      <c r="AA1419" s="89" t="s">
        <v>0</v>
      </c>
      <c r="AB1419" s="91" t="s">
        <v>0</v>
      </c>
      <c r="AC1419" s="356" t="s">
        <v>0</v>
      </c>
      <c r="AD1419" s="356" t="s">
        <v>0</v>
      </c>
      <c r="AE1419" s="356" t="s">
        <v>0</v>
      </c>
      <c r="AF1419" s="357">
        <f t="shared" si="112"/>
        <v>0</v>
      </c>
      <c r="AG1419" s="92"/>
      <c r="AH1419" s="368" t="s">
        <v>3</v>
      </c>
      <c r="AI1419" s="368" t="s">
        <v>3</v>
      </c>
      <c r="AJ1419" s="368" t="s">
        <v>3</v>
      </c>
      <c r="AK1419" s="368">
        <f t="shared" si="111"/>
        <v>0</v>
      </c>
      <c r="AL1419" s="95"/>
      <c r="AM1419" s="371"/>
      <c r="AN1419" s="371"/>
      <c r="AO1419" s="372"/>
      <c r="AP1419" s="382"/>
      <c r="AR1419" s="374"/>
      <c r="AS1419" s="101"/>
      <c r="AT1419" s="102"/>
      <c r="AU1419" s="103"/>
      <c r="AV1419" s="104">
        <f>Tableau8[[#This Row],[Fin]]-Tableau8[[#This Row],[Début]]</f>
        <v>0</v>
      </c>
      <c r="AW1419" s="105"/>
      <c r="AX1419" s="106"/>
      <c r="AY1419" s="106"/>
      <c r="AZ1419" s="106"/>
      <c r="BA1419" s="106"/>
      <c r="BB1419" s="103"/>
      <c r="BC1419" s="106"/>
      <c r="BD1419" s="106"/>
      <c r="BE1419" s="106"/>
      <c r="BF1419" s="106"/>
      <c r="BG1419" s="106"/>
      <c r="BH1419" s="106"/>
      <c r="BI1419" s="106"/>
    </row>
    <row r="1420" spans="1:61" ht="13.5" hidden="1" thickBot="1" x14ac:dyDescent="0.25">
      <c r="A1420" s="82"/>
      <c r="B1420" s="83"/>
      <c r="C1420" s="361"/>
      <c r="D1420" s="361"/>
      <c r="E1420" s="85"/>
      <c r="F1420" s="85"/>
      <c r="G1420" s="86"/>
      <c r="H1420" s="153"/>
      <c r="I1420" s="147"/>
      <c r="J1420" s="86"/>
      <c r="K1420" s="220"/>
      <c r="L1420" s="88"/>
      <c r="M1420" s="356"/>
      <c r="N1420" s="356"/>
      <c r="O1420" s="356"/>
      <c r="P1420" s="356"/>
      <c r="Q1420" s="356"/>
      <c r="R1420" s="108">
        <f>SUM(Tableau8[[#This Row],[Indicative
     /PPE]:[Autre]])</f>
        <v>0</v>
      </c>
      <c r="S1420" s="356"/>
      <c r="T1420" s="356"/>
      <c r="U1420" s="356"/>
      <c r="V1420" s="356"/>
      <c r="W1420" s="356"/>
      <c r="X1420" s="336">
        <f t="shared" ref="X1420:X1483" si="113">SUM(S1420:W1420)</f>
        <v>0</v>
      </c>
      <c r="Y1420" s="89" t="s">
        <v>0</v>
      </c>
      <c r="Z1420" s="89" t="s">
        <v>0</v>
      </c>
      <c r="AA1420" s="89" t="s">
        <v>0</v>
      </c>
      <c r="AB1420" s="91" t="s">
        <v>0</v>
      </c>
      <c r="AC1420" s="356" t="s">
        <v>0</v>
      </c>
      <c r="AD1420" s="356" t="s">
        <v>0</v>
      </c>
      <c r="AE1420" s="356" t="s">
        <v>0</v>
      </c>
      <c r="AF1420" s="357">
        <f t="shared" si="112"/>
        <v>0</v>
      </c>
      <c r="AG1420" s="92"/>
      <c r="AH1420" s="368" t="s">
        <v>3</v>
      </c>
      <c r="AI1420" s="368" t="s">
        <v>3</v>
      </c>
      <c r="AJ1420" s="368" t="s">
        <v>3</v>
      </c>
      <c r="AK1420" s="368">
        <f t="shared" si="111"/>
        <v>0</v>
      </c>
      <c r="AL1420" s="95"/>
      <c r="AM1420" s="371"/>
      <c r="AN1420" s="371"/>
      <c r="AO1420" s="372"/>
      <c r="AP1420" s="382"/>
      <c r="AR1420" s="374"/>
      <c r="AS1420" s="101"/>
      <c r="AT1420" s="102"/>
      <c r="AU1420" s="103"/>
      <c r="AV1420" s="104">
        <f>Tableau8[[#This Row],[Fin]]-Tableau8[[#This Row],[Début]]</f>
        <v>0</v>
      </c>
      <c r="AW1420" s="105"/>
      <c r="AX1420" s="106"/>
      <c r="AY1420" s="106"/>
      <c r="AZ1420" s="106"/>
      <c r="BA1420" s="106"/>
      <c r="BB1420" s="103"/>
      <c r="BC1420" s="106"/>
      <c r="BD1420" s="106"/>
      <c r="BE1420" s="106"/>
      <c r="BF1420" s="106"/>
      <c r="BG1420" s="106"/>
      <c r="BH1420" s="106"/>
      <c r="BI1420" s="106"/>
    </row>
    <row r="1421" spans="1:61" ht="13.5" hidden="1" thickBot="1" x14ac:dyDescent="0.25">
      <c r="A1421" s="82"/>
      <c r="B1421" s="83"/>
      <c r="C1421" s="361"/>
      <c r="D1421" s="361"/>
      <c r="E1421" s="85"/>
      <c r="F1421" s="85"/>
      <c r="G1421" s="86"/>
      <c r="H1421" s="153"/>
      <c r="I1421" s="147"/>
      <c r="J1421" s="86"/>
      <c r="K1421" s="220"/>
      <c r="L1421" s="88"/>
      <c r="M1421" s="356"/>
      <c r="N1421" s="356"/>
      <c r="O1421" s="356"/>
      <c r="P1421" s="356"/>
      <c r="Q1421" s="356"/>
      <c r="R1421" s="108">
        <f>SUM(Tableau8[[#This Row],[Indicative
     /PPE]:[Autre]])</f>
        <v>0</v>
      </c>
      <c r="S1421" s="356"/>
      <c r="T1421" s="356"/>
      <c r="U1421" s="356"/>
      <c r="V1421" s="356"/>
      <c r="W1421" s="356"/>
      <c r="X1421" s="336">
        <f t="shared" si="113"/>
        <v>0</v>
      </c>
      <c r="Y1421" s="89" t="s">
        <v>0</v>
      </c>
      <c r="Z1421" s="89" t="s">
        <v>0</v>
      </c>
      <c r="AA1421" s="89" t="s">
        <v>0</v>
      </c>
      <c r="AB1421" s="91" t="s">
        <v>0</v>
      </c>
      <c r="AC1421" s="356" t="s">
        <v>0</v>
      </c>
      <c r="AD1421" s="356" t="s">
        <v>0</v>
      </c>
      <c r="AE1421" s="356" t="s">
        <v>0</v>
      </c>
      <c r="AF1421" s="357">
        <f t="shared" si="112"/>
        <v>0</v>
      </c>
      <c r="AG1421" s="92"/>
      <c r="AH1421" s="368" t="s">
        <v>3</v>
      </c>
      <c r="AI1421" s="368" t="s">
        <v>3</v>
      </c>
      <c r="AJ1421" s="368" t="s">
        <v>3</v>
      </c>
      <c r="AK1421" s="368">
        <f t="shared" si="111"/>
        <v>0</v>
      </c>
      <c r="AL1421" s="95"/>
      <c r="AM1421" s="371"/>
      <c r="AN1421" s="371"/>
      <c r="AO1421" s="372"/>
      <c r="AP1421" s="382"/>
      <c r="AR1421" s="374"/>
      <c r="AS1421" s="101"/>
      <c r="AT1421" s="102"/>
      <c r="AU1421" s="103"/>
      <c r="AV1421" s="104">
        <f>Tableau8[[#This Row],[Fin]]-Tableau8[[#This Row],[Début]]</f>
        <v>0</v>
      </c>
      <c r="AW1421" s="105"/>
      <c r="AX1421" s="106"/>
      <c r="AY1421" s="106"/>
      <c r="AZ1421" s="106"/>
      <c r="BA1421" s="106"/>
      <c r="BB1421" s="103"/>
      <c r="BC1421" s="106"/>
      <c r="BD1421" s="106"/>
      <c r="BE1421" s="106"/>
      <c r="BF1421" s="106"/>
      <c r="BG1421" s="106"/>
      <c r="BH1421" s="106"/>
      <c r="BI1421" s="106"/>
    </row>
    <row r="1422" spans="1:61" ht="13.5" hidden="1" thickBot="1" x14ac:dyDescent="0.25">
      <c r="A1422" s="82"/>
      <c r="B1422" s="83"/>
      <c r="C1422" s="361"/>
      <c r="D1422" s="361"/>
      <c r="E1422" s="85"/>
      <c r="F1422" s="85"/>
      <c r="G1422" s="86"/>
      <c r="H1422" s="153"/>
      <c r="I1422" s="147"/>
      <c r="J1422" s="86"/>
      <c r="K1422" s="220"/>
      <c r="L1422" s="88"/>
      <c r="M1422" s="356"/>
      <c r="N1422" s="356"/>
      <c r="O1422" s="356"/>
      <c r="P1422" s="356"/>
      <c r="Q1422" s="356"/>
      <c r="R1422" s="108">
        <f>SUM(Tableau8[[#This Row],[Indicative
     /PPE]:[Autre]])</f>
        <v>0</v>
      </c>
      <c r="S1422" s="356"/>
      <c r="T1422" s="356"/>
      <c r="U1422" s="356"/>
      <c r="V1422" s="356"/>
      <c r="W1422" s="356"/>
      <c r="X1422" s="336">
        <f t="shared" si="113"/>
        <v>0</v>
      </c>
      <c r="Y1422" s="89" t="s">
        <v>0</v>
      </c>
      <c r="Z1422" s="89" t="s">
        <v>0</v>
      </c>
      <c r="AA1422" s="89" t="s">
        <v>0</v>
      </c>
      <c r="AB1422" s="91" t="s">
        <v>0</v>
      </c>
      <c r="AC1422" s="356" t="s">
        <v>0</v>
      </c>
      <c r="AD1422" s="356" t="s">
        <v>0</v>
      </c>
      <c r="AE1422" s="356" t="s">
        <v>0</v>
      </c>
      <c r="AF1422" s="357">
        <f t="shared" si="112"/>
        <v>0</v>
      </c>
      <c r="AG1422" s="92"/>
      <c r="AH1422" s="368" t="s">
        <v>3</v>
      </c>
      <c r="AI1422" s="368" t="s">
        <v>3</v>
      </c>
      <c r="AJ1422" s="368" t="s">
        <v>3</v>
      </c>
      <c r="AK1422" s="368">
        <f t="shared" si="111"/>
        <v>0</v>
      </c>
      <c r="AL1422" s="95"/>
      <c r="AM1422" s="371"/>
      <c r="AN1422" s="371"/>
      <c r="AO1422" s="372"/>
      <c r="AP1422" s="382"/>
      <c r="AR1422" s="374"/>
      <c r="AS1422" s="101"/>
      <c r="AT1422" s="102"/>
      <c r="AU1422" s="103"/>
      <c r="AV1422" s="104">
        <f>Tableau8[[#This Row],[Fin]]-Tableau8[[#This Row],[Début]]</f>
        <v>0</v>
      </c>
      <c r="AW1422" s="105"/>
      <c r="AX1422" s="106"/>
      <c r="AY1422" s="106"/>
      <c r="AZ1422" s="106"/>
      <c r="BA1422" s="106"/>
      <c r="BB1422" s="103"/>
      <c r="BC1422" s="106"/>
      <c r="BD1422" s="106"/>
      <c r="BE1422" s="106"/>
      <c r="BF1422" s="106"/>
      <c r="BG1422" s="106"/>
      <c r="BH1422" s="106"/>
      <c r="BI1422" s="106"/>
    </row>
    <row r="1423" spans="1:61" ht="13.5" hidden="1" thickBot="1" x14ac:dyDescent="0.25">
      <c r="A1423" s="82"/>
      <c r="B1423" s="83"/>
      <c r="C1423" s="361"/>
      <c r="D1423" s="361"/>
      <c r="E1423" s="85"/>
      <c r="F1423" s="85"/>
      <c r="G1423" s="86"/>
      <c r="H1423" s="153"/>
      <c r="I1423" s="147"/>
      <c r="J1423" s="86"/>
      <c r="K1423" s="220"/>
      <c r="L1423" s="88"/>
      <c r="M1423" s="356"/>
      <c r="N1423" s="356"/>
      <c r="O1423" s="356"/>
      <c r="P1423" s="356"/>
      <c r="Q1423" s="356"/>
      <c r="R1423" s="108">
        <f>SUM(Tableau8[[#This Row],[Indicative
     /PPE]:[Autre]])</f>
        <v>0</v>
      </c>
      <c r="S1423" s="356"/>
      <c r="T1423" s="356"/>
      <c r="U1423" s="356"/>
      <c r="V1423" s="356"/>
      <c r="W1423" s="356"/>
      <c r="X1423" s="336">
        <f t="shared" si="113"/>
        <v>0</v>
      </c>
      <c r="Y1423" s="89" t="s">
        <v>0</v>
      </c>
      <c r="Z1423" s="89" t="s">
        <v>0</v>
      </c>
      <c r="AA1423" s="89" t="s">
        <v>0</v>
      </c>
      <c r="AB1423" s="91" t="s">
        <v>0</v>
      </c>
      <c r="AC1423" s="356" t="s">
        <v>0</v>
      </c>
      <c r="AD1423" s="356" t="s">
        <v>0</v>
      </c>
      <c r="AE1423" s="356" t="s">
        <v>0</v>
      </c>
      <c r="AF1423" s="357">
        <f t="shared" si="112"/>
        <v>0</v>
      </c>
      <c r="AG1423" s="92"/>
      <c r="AH1423" s="368" t="s">
        <v>3</v>
      </c>
      <c r="AI1423" s="368" t="s">
        <v>3</v>
      </c>
      <c r="AJ1423" s="368" t="s">
        <v>3</v>
      </c>
      <c r="AK1423" s="368">
        <f t="shared" si="111"/>
        <v>0</v>
      </c>
      <c r="AL1423" s="95"/>
      <c r="AM1423" s="371"/>
      <c r="AN1423" s="371"/>
      <c r="AO1423" s="372"/>
      <c r="AP1423" s="382"/>
      <c r="AR1423" s="374"/>
      <c r="AS1423" s="101"/>
      <c r="AT1423" s="102"/>
      <c r="AU1423" s="103"/>
      <c r="AV1423" s="104">
        <f>Tableau8[[#This Row],[Fin]]-Tableau8[[#This Row],[Début]]</f>
        <v>0</v>
      </c>
      <c r="AW1423" s="105"/>
      <c r="AX1423" s="106"/>
      <c r="AY1423" s="106"/>
      <c r="AZ1423" s="106"/>
      <c r="BA1423" s="106"/>
      <c r="BB1423" s="103"/>
      <c r="BC1423" s="106"/>
      <c r="BD1423" s="106"/>
      <c r="BE1423" s="106"/>
      <c r="BF1423" s="106"/>
      <c r="BG1423" s="106"/>
      <c r="BH1423" s="106"/>
      <c r="BI1423" s="106"/>
    </row>
    <row r="1424" spans="1:61" ht="13.5" hidden="1" thickBot="1" x14ac:dyDescent="0.25">
      <c r="A1424" s="82"/>
      <c r="B1424" s="83"/>
      <c r="C1424" s="361"/>
      <c r="D1424" s="361"/>
      <c r="E1424" s="85"/>
      <c r="F1424" s="85"/>
      <c r="G1424" s="86"/>
      <c r="H1424" s="153"/>
      <c r="I1424" s="147"/>
      <c r="J1424" s="86"/>
      <c r="K1424" s="220"/>
      <c r="L1424" s="88"/>
      <c r="M1424" s="356"/>
      <c r="N1424" s="356"/>
      <c r="O1424" s="356"/>
      <c r="P1424" s="356"/>
      <c r="Q1424" s="356"/>
      <c r="R1424" s="108">
        <f>SUM(Tableau8[[#This Row],[Indicative
     /PPE]:[Autre]])</f>
        <v>0</v>
      </c>
      <c r="S1424" s="356"/>
      <c r="T1424" s="356"/>
      <c r="U1424" s="356"/>
      <c r="V1424" s="356"/>
      <c r="W1424" s="356"/>
      <c r="X1424" s="336">
        <f t="shared" si="113"/>
        <v>0</v>
      </c>
      <c r="Y1424" s="89" t="s">
        <v>0</v>
      </c>
      <c r="Z1424" s="89" t="s">
        <v>0</v>
      </c>
      <c r="AA1424" s="89" t="s">
        <v>0</v>
      </c>
      <c r="AB1424" s="91" t="s">
        <v>0</v>
      </c>
      <c r="AC1424" s="356" t="s">
        <v>0</v>
      </c>
      <c r="AD1424" s="356" t="s">
        <v>0</v>
      </c>
      <c r="AE1424" s="356" t="s">
        <v>0</v>
      </c>
      <c r="AF1424" s="357">
        <f t="shared" si="112"/>
        <v>0</v>
      </c>
      <c r="AG1424" s="92"/>
      <c r="AH1424" s="368" t="s">
        <v>3</v>
      </c>
      <c r="AI1424" s="368" t="s">
        <v>3</v>
      </c>
      <c r="AJ1424" s="368" t="s">
        <v>3</v>
      </c>
      <c r="AK1424" s="368">
        <f t="shared" si="111"/>
        <v>0</v>
      </c>
      <c r="AL1424" s="95"/>
      <c r="AM1424" s="371"/>
      <c r="AN1424" s="371"/>
      <c r="AO1424" s="372"/>
      <c r="AP1424" s="382"/>
      <c r="AR1424" s="374"/>
      <c r="AS1424" s="101"/>
      <c r="AT1424" s="102"/>
      <c r="AU1424" s="103"/>
      <c r="AV1424" s="104">
        <f>Tableau8[[#This Row],[Fin]]-Tableau8[[#This Row],[Début]]</f>
        <v>0</v>
      </c>
      <c r="AW1424" s="105"/>
      <c r="AX1424" s="106"/>
      <c r="AY1424" s="106"/>
      <c r="AZ1424" s="106"/>
      <c r="BA1424" s="106"/>
      <c r="BB1424" s="103"/>
      <c r="BC1424" s="106"/>
      <c r="BD1424" s="106"/>
      <c r="BE1424" s="106"/>
      <c r="BF1424" s="106"/>
      <c r="BG1424" s="106"/>
      <c r="BH1424" s="106"/>
      <c r="BI1424" s="106"/>
    </row>
    <row r="1425" spans="1:61" ht="13.5" hidden="1" thickBot="1" x14ac:dyDescent="0.25">
      <c r="A1425" s="82"/>
      <c r="B1425" s="83"/>
      <c r="C1425" s="361"/>
      <c r="D1425" s="361"/>
      <c r="E1425" s="85"/>
      <c r="F1425" s="85"/>
      <c r="G1425" s="86"/>
      <c r="H1425" s="153"/>
      <c r="I1425" s="147"/>
      <c r="J1425" s="86"/>
      <c r="K1425" s="220"/>
      <c r="L1425" s="88"/>
      <c r="M1425" s="356"/>
      <c r="N1425" s="356"/>
      <c r="O1425" s="356"/>
      <c r="P1425" s="356"/>
      <c r="Q1425" s="356"/>
      <c r="R1425" s="108">
        <f>SUM(Tableau8[[#This Row],[Indicative
     /PPE]:[Autre]])</f>
        <v>0</v>
      </c>
      <c r="S1425" s="356"/>
      <c r="T1425" s="356"/>
      <c r="U1425" s="356"/>
      <c r="V1425" s="356"/>
      <c r="W1425" s="356"/>
      <c r="X1425" s="336">
        <f t="shared" si="113"/>
        <v>0</v>
      </c>
      <c r="Y1425" s="89" t="s">
        <v>0</v>
      </c>
      <c r="Z1425" s="89" t="s">
        <v>0</v>
      </c>
      <c r="AA1425" s="89" t="s">
        <v>0</v>
      </c>
      <c r="AB1425" s="91" t="s">
        <v>0</v>
      </c>
      <c r="AC1425" s="356" t="s">
        <v>0</v>
      </c>
      <c r="AD1425" s="356" t="s">
        <v>0</v>
      </c>
      <c r="AE1425" s="356" t="s">
        <v>0</v>
      </c>
      <c r="AF1425" s="357">
        <f t="shared" si="112"/>
        <v>0</v>
      </c>
      <c r="AG1425" s="92"/>
      <c r="AH1425" s="368" t="s">
        <v>3</v>
      </c>
      <c r="AI1425" s="368" t="s">
        <v>3</v>
      </c>
      <c r="AJ1425" s="368" t="s">
        <v>3</v>
      </c>
      <c r="AK1425" s="368">
        <f t="shared" si="111"/>
        <v>0</v>
      </c>
      <c r="AL1425" s="95"/>
      <c r="AM1425" s="371"/>
      <c r="AN1425" s="371"/>
      <c r="AO1425" s="372"/>
      <c r="AP1425" s="382"/>
      <c r="AR1425" s="374"/>
      <c r="AS1425" s="101"/>
      <c r="AT1425" s="102"/>
      <c r="AU1425" s="103"/>
      <c r="AV1425" s="104">
        <f>Tableau8[[#This Row],[Fin]]-Tableau8[[#This Row],[Début]]</f>
        <v>0</v>
      </c>
      <c r="AW1425" s="105"/>
      <c r="AX1425" s="106"/>
      <c r="AY1425" s="106"/>
      <c r="AZ1425" s="106"/>
      <c r="BA1425" s="106"/>
      <c r="BB1425" s="103"/>
      <c r="BC1425" s="106"/>
      <c r="BD1425" s="106"/>
      <c r="BE1425" s="106"/>
      <c r="BF1425" s="106"/>
      <c r="BG1425" s="106"/>
      <c r="BH1425" s="106"/>
      <c r="BI1425" s="106"/>
    </row>
    <row r="1426" spans="1:61" ht="13.5" hidden="1" thickBot="1" x14ac:dyDescent="0.25">
      <c r="A1426" s="82"/>
      <c r="B1426" s="83"/>
      <c r="C1426" s="361"/>
      <c r="D1426" s="361"/>
      <c r="E1426" s="85"/>
      <c r="F1426" s="85"/>
      <c r="G1426" s="86"/>
      <c r="H1426" s="153"/>
      <c r="I1426" s="147"/>
      <c r="J1426" s="86"/>
      <c r="K1426" s="220"/>
      <c r="L1426" s="88"/>
      <c r="M1426" s="356"/>
      <c r="N1426" s="356"/>
      <c r="O1426" s="356"/>
      <c r="P1426" s="356"/>
      <c r="Q1426" s="356"/>
      <c r="R1426" s="108">
        <f>SUM(Tableau8[[#This Row],[Indicative
     /PPE]:[Autre]])</f>
        <v>0</v>
      </c>
      <c r="S1426" s="356"/>
      <c r="T1426" s="356"/>
      <c r="U1426" s="356"/>
      <c r="V1426" s="356"/>
      <c r="W1426" s="356"/>
      <c r="X1426" s="336">
        <f t="shared" si="113"/>
        <v>0</v>
      </c>
      <c r="Y1426" s="89" t="s">
        <v>0</v>
      </c>
      <c r="Z1426" s="89" t="s">
        <v>0</v>
      </c>
      <c r="AA1426" s="89" t="s">
        <v>0</v>
      </c>
      <c r="AB1426" s="91" t="s">
        <v>0</v>
      </c>
      <c r="AC1426" s="356" t="s">
        <v>0</v>
      </c>
      <c r="AD1426" s="356" t="s">
        <v>0</v>
      </c>
      <c r="AE1426" s="356" t="s">
        <v>0</v>
      </c>
      <c r="AF1426" s="357">
        <f t="shared" si="112"/>
        <v>0</v>
      </c>
      <c r="AG1426" s="92"/>
      <c r="AH1426" s="368" t="s">
        <v>3</v>
      </c>
      <c r="AI1426" s="368" t="s">
        <v>3</v>
      </c>
      <c r="AJ1426" s="368" t="s">
        <v>3</v>
      </c>
      <c r="AK1426" s="368">
        <f t="shared" si="111"/>
        <v>0</v>
      </c>
      <c r="AL1426" s="95"/>
      <c r="AM1426" s="371"/>
      <c r="AN1426" s="371"/>
      <c r="AO1426" s="372"/>
      <c r="AP1426" s="382"/>
      <c r="AR1426" s="374"/>
      <c r="AS1426" s="101"/>
      <c r="AT1426" s="102"/>
      <c r="AU1426" s="103"/>
      <c r="AV1426" s="104">
        <f>Tableau8[[#This Row],[Fin]]-Tableau8[[#This Row],[Début]]</f>
        <v>0</v>
      </c>
      <c r="AW1426" s="105"/>
      <c r="AX1426" s="106"/>
      <c r="AY1426" s="106"/>
      <c r="AZ1426" s="106"/>
      <c r="BA1426" s="106"/>
      <c r="BB1426" s="103"/>
      <c r="BC1426" s="106"/>
      <c r="BD1426" s="106"/>
      <c r="BE1426" s="106"/>
      <c r="BF1426" s="106"/>
      <c r="BG1426" s="106"/>
      <c r="BH1426" s="106"/>
      <c r="BI1426" s="106"/>
    </row>
    <row r="1427" spans="1:61" ht="13.5" hidden="1" thickBot="1" x14ac:dyDescent="0.25">
      <c r="A1427" s="82"/>
      <c r="B1427" s="83"/>
      <c r="C1427" s="361"/>
      <c r="D1427" s="361"/>
      <c r="E1427" s="85"/>
      <c r="F1427" s="85"/>
      <c r="G1427" s="86"/>
      <c r="H1427" s="153"/>
      <c r="I1427" s="147"/>
      <c r="J1427" s="86"/>
      <c r="K1427" s="220"/>
      <c r="L1427" s="88"/>
      <c r="M1427" s="356"/>
      <c r="N1427" s="356"/>
      <c r="O1427" s="356"/>
      <c r="P1427" s="356"/>
      <c r="Q1427" s="356"/>
      <c r="R1427" s="108">
        <f>SUM(Tableau8[[#This Row],[Indicative
     /PPE]:[Autre]])</f>
        <v>0</v>
      </c>
      <c r="S1427" s="356"/>
      <c r="T1427" s="356"/>
      <c r="U1427" s="356"/>
      <c r="V1427" s="356"/>
      <c r="W1427" s="356"/>
      <c r="X1427" s="336">
        <f t="shared" si="113"/>
        <v>0</v>
      </c>
      <c r="Y1427" s="89" t="s">
        <v>0</v>
      </c>
      <c r="Z1427" s="89" t="s">
        <v>0</v>
      </c>
      <c r="AA1427" s="89" t="s">
        <v>0</v>
      </c>
      <c r="AB1427" s="91" t="s">
        <v>0</v>
      </c>
      <c r="AC1427" s="356" t="s">
        <v>0</v>
      </c>
      <c r="AD1427" s="356" t="s">
        <v>0</v>
      </c>
      <c r="AE1427" s="356" t="s">
        <v>0</v>
      </c>
      <c r="AF1427" s="357">
        <f t="shared" si="112"/>
        <v>0</v>
      </c>
      <c r="AG1427" s="92"/>
      <c r="AH1427" s="368" t="s">
        <v>3</v>
      </c>
      <c r="AI1427" s="368" t="s">
        <v>3</v>
      </c>
      <c r="AJ1427" s="368" t="s">
        <v>3</v>
      </c>
      <c r="AK1427" s="368">
        <f t="shared" si="111"/>
        <v>0</v>
      </c>
      <c r="AL1427" s="95"/>
      <c r="AM1427" s="371"/>
      <c r="AN1427" s="371"/>
      <c r="AO1427" s="372"/>
      <c r="AP1427" s="382"/>
      <c r="AR1427" s="374"/>
      <c r="AS1427" s="101"/>
      <c r="AT1427" s="102"/>
      <c r="AU1427" s="103"/>
      <c r="AV1427" s="104">
        <f>Tableau8[[#This Row],[Fin]]-Tableau8[[#This Row],[Début]]</f>
        <v>0</v>
      </c>
      <c r="AW1427" s="105"/>
      <c r="AX1427" s="106"/>
      <c r="AY1427" s="106"/>
      <c r="AZ1427" s="106"/>
      <c r="BA1427" s="106"/>
      <c r="BB1427" s="103"/>
      <c r="BC1427" s="106"/>
      <c r="BD1427" s="106"/>
      <c r="BE1427" s="106"/>
      <c r="BF1427" s="106"/>
      <c r="BG1427" s="106"/>
      <c r="BH1427" s="106"/>
      <c r="BI1427" s="106"/>
    </row>
    <row r="1428" spans="1:61" ht="13.5" hidden="1" thickBot="1" x14ac:dyDescent="0.25">
      <c r="A1428" s="82"/>
      <c r="B1428" s="83"/>
      <c r="C1428" s="361"/>
      <c r="D1428" s="361"/>
      <c r="E1428" s="85"/>
      <c r="F1428" s="85"/>
      <c r="G1428" s="86"/>
      <c r="H1428" s="153"/>
      <c r="I1428" s="147"/>
      <c r="J1428" s="86"/>
      <c r="K1428" s="220"/>
      <c r="L1428" s="88"/>
      <c r="M1428" s="356"/>
      <c r="N1428" s="356"/>
      <c r="O1428" s="356"/>
      <c r="P1428" s="356"/>
      <c r="Q1428" s="356"/>
      <c r="R1428" s="108">
        <f>SUM(Tableau8[[#This Row],[Indicative
     /PPE]:[Autre]])</f>
        <v>0</v>
      </c>
      <c r="S1428" s="356"/>
      <c r="T1428" s="356"/>
      <c r="U1428" s="356"/>
      <c r="V1428" s="356"/>
      <c r="W1428" s="356"/>
      <c r="X1428" s="336">
        <f t="shared" si="113"/>
        <v>0</v>
      </c>
      <c r="Y1428" s="89" t="s">
        <v>0</v>
      </c>
      <c r="Z1428" s="89" t="s">
        <v>0</v>
      </c>
      <c r="AA1428" s="89" t="s">
        <v>0</v>
      </c>
      <c r="AB1428" s="91" t="s">
        <v>0</v>
      </c>
      <c r="AC1428" s="356" t="s">
        <v>0</v>
      </c>
      <c r="AD1428" s="356" t="s">
        <v>0</v>
      </c>
      <c r="AE1428" s="356" t="s">
        <v>0</v>
      </c>
      <c r="AF1428" s="357">
        <f t="shared" si="112"/>
        <v>0</v>
      </c>
      <c r="AG1428" s="92"/>
      <c r="AH1428" s="368" t="s">
        <v>3</v>
      </c>
      <c r="AI1428" s="368" t="s">
        <v>3</v>
      </c>
      <c r="AJ1428" s="368" t="s">
        <v>3</v>
      </c>
      <c r="AK1428" s="368">
        <f t="shared" si="111"/>
        <v>0</v>
      </c>
      <c r="AL1428" s="95"/>
      <c r="AM1428" s="371"/>
      <c r="AN1428" s="371"/>
      <c r="AO1428" s="372"/>
      <c r="AP1428" s="382"/>
      <c r="AR1428" s="374"/>
      <c r="AS1428" s="101"/>
      <c r="AT1428" s="102"/>
      <c r="AU1428" s="103"/>
      <c r="AV1428" s="104">
        <f>Tableau8[[#This Row],[Fin]]-Tableau8[[#This Row],[Début]]</f>
        <v>0</v>
      </c>
      <c r="AW1428" s="105"/>
      <c r="AX1428" s="106"/>
      <c r="AY1428" s="106"/>
      <c r="AZ1428" s="106"/>
      <c r="BA1428" s="106"/>
      <c r="BB1428" s="103"/>
      <c r="BC1428" s="106"/>
      <c r="BD1428" s="106"/>
      <c r="BE1428" s="106"/>
      <c r="BF1428" s="106"/>
      <c r="BG1428" s="106"/>
      <c r="BH1428" s="106"/>
      <c r="BI1428" s="106"/>
    </row>
    <row r="1429" spans="1:61" ht="13.5" hidden="1" thickBot="1" x14ac:dyDescent="0.25">
      <c r="A1429" s="82"/>
      <c r="B1429" s="83"/>
      <c r="C1429" s="361"/>
      <c r="D1429" s="361"/>
      <c r="E1429" s="85"/>
      <c r="F1429" s="85"/>
      <c r="G1429" s="86"/>
      <c r="H1429" s="153"/>
      <c r="I1429" s="147"/>
      <c r="J1429" s="86"/>
      <c r="K1429" s="220"/>
      <c r="L1429" s="88"/>
      <c r="M1429" s="356"/>
      <c r="N1429" s="356"/>
      <c r="O1429" s="356"/>
      <c r="P1429" s="356"/>
      <c r="Q1429" s="356"/>
      <c r="R1429" s="108">
        <f>SUM(Tableau8[[#This Row],[Indicative
     /PPE]:[Autre]])</f>
        <v>0</v>
      </c>
      <c r="S1429" s="356"/>
      <c r="T1429" s="356"/>
      <c r="U1429" s="356"/>
      <c r="V1429" s="356"/>
      <c r="W1429" s="356"/>
      <c r="X1429" s="336">
        <f t="shared" si="113"/>
        <v>0</v>
      </c>
      <c r="Y1429" s="89" t="s">
        <v>0</v>
      </c>
      <c r="Z1429" s="89" t="s">
        <v>0</v>
      </c>
      <c r="AA1429" s="89" t="s">
        <v>0</v>
      </c>
      <c r="AB1429" s="91" t="s">
        <v>0</v>
      </c>
      <c r="AC1429" s="356" t="s">
        <v>0</v>
      </c>
      <c r="AD1429" s="356" t="s">
        <v>0</v>
      </c>
      <c r="AE1429" s="356" t="s">
        <v>0</v>
      </c>
      <c r="AF1429" s="357">
        <f t="shared" si="112"/>
        <v>0</v>
      </c>
      <c r="AG1429" s="92"/>
      <c r="AH1429" s="368" t="s">
        <v>3</v>
      </c>
      <c r="AI1429" s="368" t="s">
        <v>3</v>
      </c>
      <c r="AJ1429" s="368" t="s">
        <v>3</v>
      </c>
      <c r="AK1429" s="368">
        <f t="shared" si="111"/>
        <v>0</v>
      </c>
      <c r="AL1429" s="95"/>
      <c r="AM1429" s="371"/>
      <c r="AN1429" s="371"/>
      <c r="AO1429" s="372"/>
      <c r="AP1429" s="382"/>
      <c r="AR1429" s="374"/>
      <c r="AS1429" s="101"/>
      <c r="AT1429" s="102"/>
      <c r="AU1429" s="103"/>
      <c r="AV1429" s="104">
        <f>Tableau8[[#This Row],[Fin]]-Tableau8[[#This Row],[Début]]</f>
        <v>0</v>
      </c>
      <c r="AW1429" s="105"/>
      <c r="AX1429" s="106"/>
      <c r="AY1429" s="106"/>
      <c r="AZ1429" s="106"/>
      <c r="BA1429" s="106"/>
      <c r="BB1429" s="103"/>
      <c r="BC1429" s="106"/>
      <c r="BD1429" s="106"/>
      <c r="BE1429" s="106"/>
      <c r="BF1429" s="106"/>
      <c r="BG1429" s="106"/>
      <c r="BH1429" s="106"/>
      <c r="BI1429" s="106"/>
    </row>
    <row r="1430" spans="1:61" ht="13.5" hidden="1" thickBot="1" x14ac:dyDescent="0.25">
      <c r="A1430" s="82"/>
      <c r="B1430" s="83"/>
      <c r="C1430" s="361"/>
      <c r="D1430" s="361"/>
      <c r="E1430" s="85"/>
      <c r="F1430" s="85"/>
      <c r="G1430" s="86"/>
      <c r="H1430" s="153"/>
      <c r="I1430" s="147"/>
      <c r="J1430" s="86"/>
      <c r="K1430" s="220"/>
      <c r="L1430" s="88"/>
      <c r="M1430" s="356"/>
      <c r="N1430" s="356"/>
      <c r="O1430" s="356"/>
      <c r="P1430" s="356"/>
      <c r="Q1430" s="356"/>
      <c r="R1430" s="108">
        <f>SUM(Tableau8[[#This Row],[Indicative
     /PPE]:[Autre]])</f>
        <v>0</v>
      </c>
      <c r="S1430" s="356"/>
      <c r="T1430" s="356"/>
      <c r="U1430" s="356"/>
      <c r="V1430" s="356"/>
      <c r="W1430" s="356"/>
      <c r="X1430" s="336">
        <f t="shared" si="113"/>
        <v>0</v>
      </c>
      <c r="Y1430" s="89" t="s">
        <v>0</v>
      </c>
      <c r="Z1430" s="89" t="s">
        <v>0</v>
      </c>
      <c r="AA1430" s="89" t="s">
        <v>0</v>
      </c>
      <c r="AB1430" s="91" t="s">
        <v>0</v>
      </c>
      <c r="AC1430" s="356" t="s">
        <v>0</v>
      </c>
      <c r="AD1430" s="356" t="s">
        <v>0</v>
      </c>
      <c r="AE1430" s="356" t="s">
        <v>0</v>
      </c>
      <c r="AF1430" s="357">
        <f t="shared" si="112"/>
        <v>0</v>
      </c>
      <c r="AG1430" s="92"/>
      <c r="AH1430" s="368" t="s">
        <v>3</v>
      </c>
      <c r="AI1430" s="368" t="s">
        <v>3</v>
      </c>
      <c r="AJ1430" s="368" t="s">
        <v>3</v>
      </c>
      <c r="AK1430" s="368">
        <f t="shared" si="111"/>
        <v>0</v>
      </c>
      <c r="AL1430" s="95"/>
      <c r="AM1430" s="371"/>
      <c r="AN1430" s="371"/>
      <c r="AO1430" s="372"/>
      <c r="AP1430" s="382"/>
      <c r="AR1430" s="374"/>
      <c r="AS1430" s="101"/>
      <c r="AT1430" s="102"/>
      <c r="AU1430" s="103"/>
      <c r="AV1430" s="104">
        <f>Tableau8[[#This Row],[Fin]]-Tableau8[[#This Row],[Début]]</f>
        <v>0</v>
      </c>
      <c r="AW1430" s="105"/>
      <c r="AX1430" s="106"/>
      <c r="AY1430" s="106"/>
      <c r="AZ1430" s="106"/>
      <c r="BA1430" s="106"/>
      <c r="BB1430" s="103"/>
      <c r="BC1430" s="106"/>
      <c r="BD1430" s="106"/>
      <c r="BE1430" s="106"/>
      <c r="BF1430" s="106"/>
      <c r="BG1430" s="106"/>
      <c r="BH1430" s="106"/>
      <c r="BI1430" s="106"/>
    </row>
    <row r="1431" spans="1:61" ht="13.5" hidden="1" thickBot="1" x14ac:dyDescent="0.25">
      <c r="A1431" s="82"/>
      <c r="B1431" s="83"/>
      <c r="C1431" s="361"/>
      <c r="D1431" s="361"/>
      <c r="E1431" s="85"/>
      <c r="F1431" s="85"/>
      <c r="G1431" s="86"/>
      <c r="H1431" s="153"/>
      <c r="I1431" s="147"/>
      <c r="J1431" s="86"/>
      <c r="K1431" s="220"/>
      <c r="L1431" s="88"/>
      <c r="M1431" s="356"/>
      <c r="N1431" s="356"/>
      <c r="O1431" s="356"/>
      <c r="P1431" s="356"/>
      <c r="Q1431" s="356"/>
      <c r="R1431" s="108">
        <f>SUM(Tableau8[[#This Row],[Indicative
     /PPE]:[Autre]])</f>
        <v>0</v>
      </c>
      <c r="S1431" s="356"/>
      <c r="T1431" s="356"/>
      <c r="U1431" s="356"/>
      <c r="V1431" s="356"/>
      <c r="W1431" s="356"/>
      <c r="X1431" s="336">
        <f t="shared" si="113"/>
        <v>0</v>
      </c>
      <c r="Y1431" s="89" t="s">
        <v>0</v>
      </c>
      <c r="Z1431" s="89" t="s">
        <v>0</v>
      </c>
      <c r="AA1431" s="89" t="s">
        <v>0</v>
      </c>
      <c r="AB1431" s="91" t="s">
        <v>0</v>
      </c>
      <c r="AC1431" s="356" t="s">
        <v>0</v>
      </c>
      <c r="AD1431" s="356" t="s">
        <v>0</v>
      </c>
      <c r="AE1431" s="356" t="s">
        <v>0</v>
      </c>
      <c r="AF1431" s="357">
        <f t="shared" si="112"/>
        <v>0</v>
      </c>
      <c r="AG1431" s="92"/>
      <c r="AH1431" s="368" t="s">
        <v>3</v>
      </c>
      <c r="AI1431" s="368" t="s">
        <v>3</v>
      </c>
      <c r="AJ1431" s="368" t="s">
        <v>3</v>
      </c>
      <c r="AK1431" s="368">
        <f t="shared" si="111"/>
        <v>0</v>
      </c>
      <c r="AL1431" s="95"/>
      <c r="AM1431" s="371"/>
      <c r="AN1431" s="371"/>
      <c r="AO1431" s="372"/>
      <c r="AP1431" s="382"/>
      <c r="AR1431" s="374"/>
      <c r="AS1431" s="101"/>
      <c r="AT1431" s="102"/>
      <c r="AU1431" s="103"/>
      <c r="AV1431" s="104">
        <f>Tableau8[[#This Row],[Fin]]-Tableau8[[#This Row],[Début]]</f>
        <v>0</v>
      </c>
      <c r="AW1431" s="105"/>
      <c r="AX1431" s="106"/>
      <c r="AY1431" s="106"/>
      <c r="AZ1431" s="106"/>
      <c r="BA1431" s="106"/>
      <c r="BB1431" s="103"/>
      <c r="BC1431" s="106"/>
      <c r="BD1431" s="106"/>
      <c r="BE1431" s="106"/>
      <c r="BF1431" s="106"/>
      <c r="BG1431" s="106"/>
      <c r="BH1431" s="106"/>
      <c r="BI1431" s="106"/>
    </row>
    <row r="1432" spans="1:61" ht="13.5" hidden="1" thickBot="1" x14ac:dyDescent="0.25">
      <c r="A1432" s="82"/>
      <c r="B1432" s="83"/>
      <c r="C1432" s="361"/>
      <c r="D1432" s="361"/>
      <c r="E1432" s="85"/>
      <c r="F1432" s="85"/>
      <c r="G1432" s="86"/>
      <c r="H1432" s="153"/>
      <c r="I1432" s="147"/>
      <c r="J1432" s="86"/>
      <c r="K1432" s="220"/>
      <c r="L1432" s="88"/>
      <c r="M1432" s="356"/>
      <c r="N1432" s="356"/>
      <c r="O1432" s="356"/>
      <c r="P1432" s="356"/>
      <c r="Q1432" s="356"/>
      <c r="R1432" s="108">
        <f>SUM(Tableau8[[#This Row],[Indicative
     /PPE]:[Autre]])</f>
        <v>0</v>
      </c>
      <c r="S1432" s="356"/>
      <c r="T1432" s="356"/>
      <c r="U1432" s="356"/>
      <c r="V1432" s="356"/>
      <c r="W1432" s="356"/>
      <c r="X1432" s="336">
        <f t="shared" si="113"/>
        <v>0</v>
      </c>
      <c r="Y1432" s="89" t="s">
        <v>0</v>
      </c>
      <c r="Z1432" s="89" t="s">
        <v>0</v>
      </c>
      <c r="AA1432" s="89" t="s">
        <v>0</v>
      </c>
      <c r="AB1432" s="91" t="s">
        <v>0</v>
      </c>
      <c r="AC1432" s="356" t="s">
        <v>0</v>
      </c>
      <c r="AD1432" s="356" t="s">
        <v>0</v>
      </c>
      <c r="AE1432" s="356" t="s">
        <v>0</v>
      </c>
      <c r="AF1432" s="357">
        <f t="shared" si="112"/>
        <v>0</v>
      </c>
      <c r="AG1432" s="92"/>
      <c r="AH1432" s="368" t="s">
        <v>3</v>
      </c>
      <c r="AI1432" s="368" t="s">
        <v>3</v>
      </c>
      <c r="AJ1432" s="368" t="s">
        <v>3</v>
      </c>
      <c r="AK1432" s="368">
        <f t="shared" si="111"/>
        <v>0</v>
      </c>
      <c r="AL1432" s="95"/>
      <c r="AM1432" s="371"/>
      <c r="AN1432" s="371"/>
      <c r="AO1432" s="372"/>
      <c r="AP1432" s="382"/>
      <c r="AR1432" s="374"/>
      <c r="AS1432" s="101"/>
      <c r="AT1432" s="102"/>
      <c r="AU1432" s="103"/>
      <c r="AV1432" s="104">
        <f>Tableau8[[#This Row],[Fin]]-Tableau8[[#This Row],[Début]]</f>
        <v>0</v>
      </c>
      <c r="AW1432" s="105"/>
      <c r="AX1432" s="106"/>
      <c r="AY1432" s="106"/>
      <c r="AZ1432" s="106"/>
      <c r="BA1432" s="106"/>
      <c r="BB1432" s="103"/>
      <c r="BC1432" s="106"/>
      <c r="BD1432" s="106"/>
      <c r="BE1432" s="106"/>
      <c r="BF1432" s="106"/>
      <c r="BG1432" s="106"/>
      <c r="BH1432" s="106"/>
      <c r="BI1432" s="106"/>
    </row>
    <row r="1433" spans="1:61" ht="13.5" hidden="1" thickBot="1" x14ac:dyDescent="0.25">
      <c r="A1433" s="82"/>
      <c r="B1433" s="83"/>
      <c r="C1433" s="361"/>
      <c r="D1433" s="361"/>
      <c r="E1433" s="85"/>
      <c r="F1433" s="85"/>
      <c r="G1433" s="86"/>
      <c r="H1433" s="153"/>
      <c r="I1433" s="147"/>
      <c r="J1433" s="86"/>
      <c r="K1433" s="220"/>
      <c r="L1433" s="88"/>
      <c r="M1433" s="356"/>
      <c r="N1433" s="356"/>
      <c r="O1433" s="356"/>
      <c r="P1433" s="356"/>
      <c r="Q1433" s="356"/>
      <c r="R1433" s="108">
        <f>SUM(Tableau8[[#This Row],[Indicative
     /PPE]:[Autre]])</f>
        <v>0</v>
      </c>
      <c r="S1433" s="356"/>
      <c r="T1433" s="356"/>
      <c r="U1433" s="356"/>
      <c r="V1433" s="356"/>
      <c r="W1433" s="356"/>
      <c r="X1433" s="336">
        <f t="shared" si="113"/>
        <v>0</v>
      </c>
      <c r="Y1433" s="89" t="s">
        <v>0</v>
      </c>
      <c r="Z1433" s="89" t="s">
        <v>0</v>
      </c>
      <c r="AA1433" s="89" t="s">
        <v>0</v>
      </c>
      <c r="AB1433" s="91" t="s">
        <v>0</v>
      </c>
      <c r="AC1433" s="356" t="s">
        <v>0</v>
      </c>
      <c r="AD1433" s="356" t="s">
        <v>0</v>
      </c>
      <c r="AE1433" s="356" t="s">
        <v>0</v>
      </c>
      <c r="AF1433" s="357">
        <f t="shared" si="112"/>
        <v>0</v>
      </c>
      <c r="AG1433" s="92"/>
      <c r="AH1433" s="368" t="s">
        <v>3</v>
      </c>
      <c r="AI1433" s="368" t="s">
        <v>3</v>
      </c>
      <c r="AJ1433" s="368" t="s">
        <v>3</v>
      </c>
      <c r="AK1433" s="368">
        <f t="shared" si="111"/>
        <v>0</v>
      </c>
      <c r="AL1433" s="95"/>
      <c r="AM1433" s="371"/>
      <c r="AN1433" s="371"/>
      <c r="AO1433" s="372"/>
      <c r="AP1433" s="382"/>
      <c r="AR1433" s="374"/>
      <c r="AS1433" s="101"/>
      <c r="AT1433" s="102"/>
      <c r="AU1433" s="103"/>
      <c r="AV1433" s="104">
        <f>Tableau8[[#This Row],[Fin]]-Tableau8[[#This Row],[Début]]</f>
        <v>0</v>
      </c>
      <c r="AW1433" s="105"/>
      <c r="AX1433" s="106"/>
      <c r="AY1433" s="106"/>
      <c r="AZ1433" s="106"/>
      <c r="BA1433" s="106"/>
      <c r="BB1433" s="103"/>
      <c r="BC1433" s="106"/>
      <c r="BD1433" s="106"/>
      <c r="BE1433" s="106"/>
      <c r="BF1433" s="106"/>
      <c r="BG1433" s="106"/>
      <c r="BH1433" s="106"/>
      <c r="BI1433" s="106"/>
    </row>
    <row r="1434" spans="1:61" ht="13.5" hidden="1" thickBot="1" x14ac:dyDescent="0.25">
      <c r="A1434" s="82"/>
      <c r="B1434" s="83"/>
      <c r="C1434" s="361"/>
      <c r="D1434" s="361"/>
      <c r="E1434" s="85"/>
      <c r="F1434" s="85"/>
      <c r="G1434" s="86"/>
      <c r="H1434" s="153"/>
      <c r="I1434" s="147"/>
      <c r="J1434" s="86"/>
      <c r="K1434" s="220"/>
      <c r="L1434" s="88"/>
      <c r="M1434" s="356"/>
      <c r="N1434" s="356"/>
      <c r="O1434" s="356"/>
      <c r="P1434" s="356"/>
      <c r="Q1434" s="356"/>
      <c r="R1434" s="108">
        <f>SUM(Tableau8[[#This Row],[Indicative
     /PPE]:[Autre]])</f>
        <v>0</v>
      </c>
      <c r="S1434" s="356"/>
      <c r="T1434" s="356"/>
      <c r="U1434" s="356"/>
      <c r="V1434" s="356"/>
      <c r="W1434" s="356"/>
      <c r="X1434" s="336">
        <f t="shared" si="113"/>
        <v>0</v>
      </c>
      <c r="Y1434" s="89" t="s">
        <v>0</v>
      </c>
      <c r="Z1434" s="89" t="s">
        <v>0</v>
      </c>
      <c r="AA1434" s="89" t="s">
        <v>0</v>
      </c>
      <c r="AB1434" s="91" t="s">
        <v>0</v>
      </c>
      <c r="AC1434" s="356" t="s">
        <v>0</v>
      </c>
      <c r="AD1434" s="356" t="s">
        <v>0</v>
      </c>
      <c r="AE1434" s="356" t="s">
        <v>0</v>
      </c>
      <c r="AF1434" s="357">
        <f t="shared" si="112"/>
        <v>0</v>
      </c>
      <c r="AG1434" s="92"/>
      <c r="AH1434" s="368" t="s">
        <v>3</v>
      </c>
      <c r="AI1434" s="368" t="s">
        <v>3</v>
      </c>
      <c r="AJ1434" s="368" t="s">
        <v>3</v>
      </c>
      <c r="AK1434" s="368">
        <f t="shared" si="111"/>
        <v>0</v>
      </c>
      <c r="AL1434" s="95"/>
      <c r="AM1434" s="371"/>
      <c r="AN1434" s="371"/>
      <c r="AO1434" s="372"/>
      <c r="AP1434" s="382"/>
      <c r="AR1434" s="374"/>
      <c r="AS1434" s="101"/>
      <c r="AT1434" s="102"/>
      <c r="AU1434" s="103"/>
      <c r="AV1434" s="104">
        <f>Tableau8[[#This Row],[Fin]]-Tableau8[[#This Row],[Début]]</f>
        <v>0</v>
      </c>
      <c r="AW1434" s="105"/>
      <c r="AX1434" s="106"/>
      <c r="AY1434" s="106"/>
      <c r="AZ1434" s="106"/>
      <c r="BA1434" s="106"/>
      <c r="BB1434" s="103"/>
      <c r="BC1434" s="106"/>
      <c r="BD1434" s="106"/>
      <c r="BE1434" s="106"/>
      <c r="BF1434" s="106"/>
      <c r="BG1434" s="106"/>
      <c r="BH1434" s="106"/>
      <c r="BI1434" s="106"/>
    </row>
    <row r="1435" spans="1:61" ht="13.5" hidden="1" thickBot="1" x14ac:dyDescent="0.25">
      <c r="A1435" s="82"/>
      <c r="B1435" s="83"/>
      <c r="C1435" s="361"/>
      <c r="D1435" s="361"/>
      <c r="E1435" s="85"/>
      <c r="F1435" s="85"/>
      <c r="G1435" s="86"/>
      <c r="H1435" s="153"/>
      <c r="I1435" s="147"/>
      <c r="J1435" s="86"/>
      <c r="K1435" s="220"/>
      <c r="L1435" s="88"/>
      <c r="M1435" s="356"/>
      <c r="N1435" s="356"/>
      <c r="O1435" s="356"/>
      <c r="P1435" s="356"/>
      <c r="Q1435" s="356"/>
      <c r="R1435" s="108">
        <f>SUM(Tableau8[[#This Row],[Indicative
     /PPE]:[Autre]])</f>
        <v>0</v>
      </c>
      <c r="S1435" s="356"/>
      <c r="T1435" s="356"/>
      <c r="U1435" s="356"/>
      <c r="V1435" s="356"/>
      <c r="W1435" s="356"/>
      <c r="X1435" s="336">
        <f t="shared" si="113"/>
        <v>0</v>
      </c>
      <c r="Y1435" s="89" t="s">
        <v>0</v>
      </c>
      <c r="Z1435" s="89" t="s">
        <v>0</v>
      </c>
      <c r="AA1435" s="89" t="s">
        <v>0</v>
      </c>
      <c r="AB1435" s="91" t="s">
        <v>0</v>
      </c>
      <c r="AC1435" s="356" t="s">
        <v>0</v>
      </c>
      <c r="AD1435" s="356" t="s">
        <v>0</v>
      </c>
      <c r="AE1435" s="356" t="s">
        <v>0</v>
      </c>
      <c r="AF1435" s="357">
        <f t="shared" si="112"/>
        <v>0</v>
      </c>
      <c r="AG1435" s="92"/>
      <c r="AH1435" s="368" t="s">
        <v>3</v>
      </c>
      <c r="AI1435" s="368" t="s">
        <v>3</v>
      </c>
      <c r="AJ1435" s="368" t="s">
        <v>3</v>
      </c>
      <c r="AK1435" s="368">
        <f t="shared" si="111"/>
        <v>0</v>
      </c>
      <c r="AL1435" s="95"/>
      <c r="AM1435" s="371"/>
      <c r="AN1435" s="371"/>
      <c r="AO1435" s="372"/>
      <c r="AP1435" s="382"/>
      <c r="AR1435" s="374"/>
      <c r="AS1435" s="101"/>
      <c r="AT1435" s="102"/>
      <c r="AU1435" s="103"/>
      <c r="AV1435" s="104">
        <f>Tableau8[[#This Row],[Fin]]-Tableau8[[#This Row],[Début]]</f>
        <v>0</v>
      </c>
      <c r="AW1435" s="105"/>
      <c r="AX1435" s="106"/>
      <c r="AY1435" s="106"/>
      <c r="AZ1435" s="106"/>
      <c r="BA1435" s="106"/>
      <c r="BB1435" s="103"/>
      <c r="BC1435" s="106"/>
      <c r="BD1435" s="106"/>
      <c r="BE1435" s="106"/>
      <c r="BF1435" s="106"/>
      <c r="BG1435" s="106"/>
      <c r="BH1435" s="106"/>
      <c r="BI1435" s="106"/>
    </row>
    <row r="1436" spans="1:61" ht="13.5" hidden="1" thickBot="1" x14ac:dyDescent="0.25">
      <c r="A1436" s="82"/>
      <c r="B1436" s="83"/>
      <c r="C1436" s="361"/>
      <c r="D1436" s="361"/>
      <c r="E1436" s="85"/>
      <c r="F1436" s="85"/>
      <c r="G1436" s="86"/>
      <c r="H1436" s="153"/>
      <c r="I1436" s="147"/>
      <c r="J1436" s="86"/>
      <c r="K1436" s="220"/>
      <c r="L1436" s="88"/>
      <c r="M1436" s="356"/>
      <c r="N1436" s="356"/>
      <c r="O1436" s="356"/>
      <c r="P1436" s="356"/>
      <c r="Q1436" s="356"/>
      <c r="R1436" s="108">
        <f>SUM(Tableau8[[#This Row],[Indicative
     /PPE]:[Autre]])</f>
        <v>0</v>
      </c>
      <c r="S1436" s="356"/>
      <c r="T1436" s="356"/>
      <c r="U1436" s="356"/>
      <c r="V1436" s="356"/>
      <c r="W1436" s="356"/>
      <c r="X1436" s="336">
        <f t="shared" si="113"/>
        <v>0</v>
      </c>
      <c r="Y1436" s="89" t="s">
        <v>0</v>
      </c>
      <c r="Z1436" s="89" t="s">
        <v>0</v>
      </c>
      <c r="AA1436" s="89" t="s">
        <v>0</v>
      </c>
      <c r="AB1436" s="91" t="s">
        <v>0</v>
      </c>
      <c r="AC1436" s="356" t="s">
        <v>0</v>
      </c>
      <c r="AD1436" s="356" t="s">
        <v>0</v>
      </c>
      <c r="AE1436" s="356" t="s">
        <v>0</v>
      </c>
      <c r="AF1436" s="357">
        <f t="shared" si="112"/>
        <v>0</v>
      </c>
      <c r="AG1436" s="92"/>
      <c r="AH1436" s="368" t="s">
        <v>3</v>
      </c>
      <c r="AI1436" s="368" t="s">
        <v>3</v>
      </c>
      <c r="AJ1436" s="368" t="s">
        <v>3</v>
      </c>
      <c r="AK1436" s="368">
        <f t="shared" si="111"/>
        <v>0</v>
      </c>
      <c r="AL1436" s="95"/>
      <c r="AM1436" s="371"/>
      <c r="AN1436" s="371"/>
      <c r="AO1436" s="372"/>
      <c r="AP1436" s="382"/>
      <c r="AR1436" s="374"/>
      <c r="AS1436" s="101"/>
      <c r="AT1436" s="102"/>
      <c r="AU1436" s="103"/>
      <c r="AV1436" s="104">
        <f>Tableau8[[#This Row],[Fin]]-Tableau8[[#This Row],[Début]]</f>
        <v>0</v>
      </c>
      <c r="AW1436" s="105"/>
      <c r="AX1436" s="106"/>
      <c r="AY1436" s="106"/>
      <c r="AZ1436" s="106"/>
      <c r="BA1436" s="106"/>
      <c r="BB1436" s="103"/>
      <c r="BC1436" s="106"/>
      <c r="BD1436" s="106"/>
      <c r="BE1436" s="106"/>
      <c r="BF1436" s="106"/>
      <c r="BG1436" s="106"/>
      <c r="BH1436" s="106"/>
      <c r="BI1436" s="106"/>
    </row>
    <row r="1437" spans="1:61" ht="13.5" hidden="1" thickBot="1" x14ac:dyDescent="0.25">
      <c r="A1437" s="82"/>
      <c r="B1437" s="83"/>
      <c r="C1437" s="361"/>
      <c r="D1437" s="361"/>
      <c r="E1437" s="85"/>
      <c r="F1437" s="85"/>
      <c r="G1437" s="86"/>
      <c r="H1437" s="153"/>
      <c r="I1437" s="147"/>
      <c r="J1437" s="86"/>
      <c r="K1437" s="220"/>
      <c r="L1437" s="88"/>
      <c r="M1437" s="356"/>
      <c r="N1437" s="356"/>
      <c r="O1437" s="356"/>
      <c r="P1437" s="356"/>
      <c r="Q1437" s="356"/>
      <c r="R1437" s="108">
        <f>SUM(Tableau8[[#This Row],[Indicative
     /PPE]:[Autre]])</f>
        <v>0</v>
      </c>
      <c r="S1437" s="356"/>
      <c r="T1437" s="356"/>
      <c r="U1437" s="356"/>
      <c r="V1437" s="356"/>
      <c r="W1437" s="356"/>
      <c r="X1437" s="336">
        <f t="shared" si="113"/>
        <v>0</v>
      </c>
      <c r="Y1437" s="89" t="s">
        <v>0</v>
      </c>
      <c r="Z1437" s="89" t="s">
        <v>0</v>
      </c>
      <c r="AA1437" s="89" t="s">
        <v>0</v>
      </c>
      <c r="AB1437" s="91" t="s">
        <v>0</v>
      </c>
      <c r="AC1437" s="356" t="s">
        <v>0</v>
      </c>
      <c r="AD1437" s="356" t="s">
        <v>0</v>
      </c>
      <c r="AE1437" s="356" t="s">
        <v>0</v>
      </c>
      <c r="AF1437" s="357">
        <f t="shared" si="112"/>
        <v>0</v>
      </c>
      <c r="AG1437" s="92"/>
      <c r="AH1437" s="368" t="s">
        <v>3</v>
      </c>
      <c r="AI1437" s="368" t="s">
        <v>3</v>
      </c>
      <c r="AJ1437" s="368" t="s">
        <v>3</v>
      </c>
      <c r="AK1437" s="368">
        <f t="shared" si="111"/>
        <v>0</v>
      </c>
      <c r="AL1437" s="95"/>
      <c r="AM1437" s="371"/>
      <c r="AN1437" s="371"/>
      <c r="AO1437" s="372"/>
      <c r="AP1437" s="382"/>
      <c r="AR1437" s="374"/>
      <c r="AS1437" s="101"/>
      <c r="AT1437" s="102"/>
      <c r="AU1437" s="103"/>
      <c r="AV1437" s="104">
        <f>Tableau8[[#This Row],[Fin]]-Tableau8[[#This Row],[Début]]</f>
        <v>0</v>
      </c>
      <c r="AW1437" s="105"/>
      <c r="AX1437" s="106"/>
      <c r="AY1437" s="106"/>
      <c r="AZ1437" s="106"/>
      <c r="BA1437" s="106"/>
      <c r="BB1437" s="103"/>
      <c r="BC1437" s="106"/>
      <c r="BD1437" s="106"/>
      <c r="BE1437" s="106"/>
      <c r="BF1437" s="106"/>
      <c r="BG1437" s="106"/>
      <c r="BH1437" s="106"/>
      <c r="BI1437" s="106"/>
    </row>
    <row r="1438" spans="1:61" ht="13.5" hidden="1" thickBot="1" x14ac:dyDescent="0.25">
      <c r="A1438" s="82"/>
      <c r="B1438" s="83"/>
      <c r="C1438" s="361"/>
      <c r="D1438" s="361"/>
      <c r="E1438" s="85"/>
      <c r="F1438" s="85"/>
      <c r="G1438" s="86"/>
      <c r="H1438" s="153"/>
      <c r="I1438" s="147"/>
      <c r="J1438" s="86"/>
      <c r="K1438" s="220"/>
      <c r="L1438" s="88"/>
      <c r="M1438" s="356"/>
      <c r="N1438" s="356"/>
      <c r="O1438" s="356"/>
      <c r="P1438" s="356"/>
      <c r="Q1438" s="356"/>
      <c r="R1438" s="108">
        <f>SUM(Tableau8[[#This Row],[Indicative
     /PPE]:[Autre]])</f>
        <v>0</v>
      </c>
      <c r="S1438" s="356"/>
      <c r="T1438" s="356"/>
      <c r="U1438" s="356"/>
      <c r="V1438" s="356"/>
      <c r="W1438" s="356"/>
      <c r="X1438" s="336">
        <f t="shared" si="113"/>
        <v>0</v>
      </c>
      <c r="Y1438" s="89" t="s">
        <v>0</v>
      </c>
      <c r="Z1438" s="89" t="s">
        <v>0</v>
      </c>
      <c r="AA1438" s="89" t="s">
        <v>0</v>
      </c>
      <c r="AB1438" s="91" t="s">
        <v>0</v>
      </c>
      <c r="AC1438" s="356" t="s">
        <v>0</v>
      </c>
      <c r="AD1438" s="356" t="s">
        <v>0</v>
      </c>
      <c r="AE1438" s="356" t="s">
        <v>0</v>
      </c>
      <c r="AF1438" s="357">
        <f t="shared" si="112"/>
        <v>0</v>
      </c>
      <c r="AG1438" s="92"/>
      <c r="AH1438" s="368" t="s">
        <v>3</v>
      </c>
      <c r="AI1438" s="368" t="s">
        <v>3</v>
      </c>
      <c r="AJ1438" s="368" t="s">
        <v>3</v>
      </c>
      <c r="AK1438" s="368">
        <f t="shared" si="111"/>
        <v>0</v>
      </c>
      <c r="AL1438" s="95"/>
      <c r="AM1438" s="371"/>
      <c r="AN1438" s="371"/>
      <c r="AO1438" s="372"/>
      <c r="AP1438" s="382"/>
      <c r="AR1438" s="374"/>
      <c r="AS1438" s="101"/>
      <c r="AT1438" s="102"/>
      <c r="AU1438" s="103"/>
      <c r="AV1438" s="104">
        <f>Tableau8[[#This Row],[Fin]]-Tableau8[[#This Row],[Début]]</f>
        <v>0</v>
      </c>
      <c r="AW1438" s="105"/>
      <c r="AX1438" s="106"/>
      <c r="AY1438" s="106"/>
      <c r="AZ1438" s="106"/>
      <c r="BA1438" s="106"/>
      <c r="BB1438" s="103"/>
      <c r="BC1438" s="106"/>
      <c r="BD1438" s="106"/>
      <c r="BE1438" s="106"/>
      <c r="BF1438" s="106"/>
      <c r="BG1438" s="106"/>
      <c r="BH1438" s="106"/>
      <c r="BI1438" s="106"/>
    </row>
    <row r="1439" spans="1:61" ht="13.5" hidden="1" thickBot="1" x14ac:dyDescent="0.25">
      <c r="A1439" s="82"/>
      <c r="B1439" s="83"/>
      <c r="C1439" s="361"/>
      <c r="D1439" s="361"/>
      <c r="E1439" s="85"/>
      <c r="F1439" s="85"/>
      <c r="G1439" s="86"/>
      <c r="H1439" s="153"/>
      <c r="I1439" s="147"/>
      <c r="J1439" s="86"/>
      <c r="K1439" s="220"/>
      <c r="L1439" s="88"/>
      <c r="M1439" s="356"/>
      <c r="N1439" s="356"/>
      <c r="O1439" s="356"/>
      <c r="P1439" s="356"/>
      <c r="Q1439" s="356"/>
      <c r="R1439" s="108">
        <f>SUM(Tableau8[[#This Row],[Indicative
     /PPE]:[Autre]])</f>
        <v>0</v>
      </c>
      <c r="S1439" s="356"/>
      <c r="T1439" s="356"/>
      <c r="U1439" s="356"/>
      <c r="V1439" s="356"/>
      <c r="W1439" s="356"/>
      <c r="X1439" s="336">
        <f t="shared" si="113"/>
        <v>0</v>
      </c>
      <c r="Y1439" s="89" t="s">
        <v>0</v>
      </c>
      <c r="Z1439" s="89" t="s">
        <v>0</v>
      </c>
      <c r="AA1439" s="89" t="s">
        <v>0</v>
      </c>
      <c r="AB1439" s="91" t="s">
        <v>0</v>
      </c>
      <c r="AC1439" s="356" t="s">
        <v>0</v>
      </c>
      <c r="AD1439" s="356" t="s">
        <v>0</v>
      </c>
      <c r="AE1439" s="356" t="s">
        <v>0</v>
      </c>
      <c r="AF1439" s="357">
        <f t="shared" si="112"/>
        <v>0</v>
      </c>
      <c r="AG1439" s="92"/>
      <c r="AH1439" s="368" t="s">
        <v>3</v>
      </c>
      <c r="AI1439" s="368" t="s">
        <v>3</v>
      </c>
      <c r="AJ1439" s="368" t="s">
        <v>3</v>
      </c>
      <c r="AK1439" s="368">
        <f t="shared" si="111"/>
        <v>0</v>
      </c>
      <c r="AL1439" s="95"/>
      <c r="AM1439" s="371"/>
      <c r="AN1439" s="371"/>
      <c r="AO1439" s="372"/>
      <c r="AP1439" s="382"/>
      <c r="AR1439" s="374"/>
      <c r="AS1439" s="101"/>
      <c r="AT1439" s="102"/>
      <c r="AU1439" s="103"/>
      <c r="AV1439" s="104">
        <f>Tableau8[[#This Row],[Fin]]-Tableau8[[#This Row],[Début]]</f>
        <v>0</v>
      </c>
      <c r="AW1439" s="105"/>
      <c r="AX1439" s="106"/>
      <c r="AY1439" s="106"/>
      <c r="AZ1439" s="106"/>
      <c r="BA1439" s="106"/>
      <c r="BB1439" s="103"/>
      <c r="BC1439" s="106"/>
      <c r="BD1439" s="106"/>
      <c r="BE1439" s="106"/>
      <c r="BF1439" s="106"/>
      <c r="BG1439" s="106"/>
      <c r="BH1439" s="106"/>
      <c r="BI1439" s="106"/>
    </row>
    <row r="1440" spans="1:61" ht="13.5" hidden="1" thickBot="1" x14ac:dyDescent="0.25">
      <c r="A1440" s="82"/>
      <c r="B1440" s="83"/>
      <c r="C1440" s="361"/>
      <c r="D1440" s="361"/>
      <c r="E1440" s="85"/>
      <c r="F1440" s="85"/>
      <c r="G1440" s="86"/>
      <c r="H1440" s="153"/>
      <c r="I1440" s="147"/>
      <c r="J1440" s="86"/>
      <c r="K1440" s="220"/>
      <c r="L1440" s="88"/>
      <c r="M1440" s="356"/>
      <c r="N1440" s="356"/>
      <c r="O1440" s="356"/>
      <c r="P1440" s="356"/>
      <c r="Q1440" s="356"/>
      <c r="R1440" s="108">
        <f>SUM(Tableau8[[#This Row],[Indicative
     /PPE]:[Autre]])</f>
        <v>0</v>
      </c>
      <c r="S1440" s="356"/>
      <c r="T1440" s="356"/>
      <c r="U1440" s="356"/>
      <c r="V1440" s="356"/>
      <c r="W1440" s="356"/>
      <c r="X1440" s="336">
        <f t="shared" si="113"/>
        <v>0</v>
      </c>
      <c r="Y1440" s="89" t="s">
        <v>0</v>
      </c>
      <c r="Z1440" s="89" t="s">
        <v>0</v>
      </c>
      <c r="AA1440" s="89" t="s">
        <v>0</v>
      </c>
      <c r="AB1440" s="91" t="s">
        <v>0</v>
      </c>
      <c r="AC1440" s="356" t="s">
        <v>0</v>
      </c>
      <c r="AD1440" s="356" t="s">
        <v>0</v>
      </c>
      <c r="AE1440" s="356" t="s">
        <v>0</v>
      </c>
      <c r="AF1440" s="357">
        <f t="shared" si="112"/>
        <v>0</v>
      </c>
      <c r="AG1440" s="92"/>
      <c r="AH1440" s="368" t="s">
        <v>3</v>
      </c>
      <c r="AI1440" s="368" t="s">
        <v>3</v>
      </c>
      <c r="AJ1440" s="368" t="s">
        <v>3</v>
      </c>
      <c r="AK1440" s="368">
        <f t="shared" si="111"/>
        <v>0</v>
      </c>
      <c r="AL1440" s="95"/>
      <c r="AM1440" s="371"/>
      <c r="AN1440" s="371"/>
      <c r="AO1440" s="372"/>
      <c r="AP1440" s="382"/>
      <c r="AR1440" s="374"/>
      <c r="AS1440" s="101"/>
      <c r="AT1440" s="102"/>
      <c r="AU1440" s="103"/>
      <c r="AV1440" s="104">
        <f>Tableau8[[#This Row],[Fin]]-Tableau8[[#This Row],[Début]]</f>
        <v>0</v>
      </c>
      <c r="AW1440" s="105"/>
      <c r="AX1440" s="106"/>
      <c r="AY1440" s="106"/>
      <c r="AZ1440" s="106"/>
      <c r="BA1440" s="106"/>
      <c r="BB1440" s="103"/>
      <c r="BC1440" s="106"/>
      <c r="BD1440" s="106"/>
      <c r="BE1440" s="106"/>
      <c r="BF1440" s="106"/>
      <c r="BG1440" s="106"/>
      <c r="BH1440" s="106"/>
      <c r="BI1440" s="106"/>
    </row>
    <row r="1441" spans="1:61" ht="13.5" hidden="1" thickBot="1" x14ac:dyDescent="0.25">
      <c r="A1441" s="82"/>
      <c r="B1441" s="83"/>
      <c r="C1441" s="361"/>
      <c r="D1441" s="361"/>
      <c r="E1441" s="85"/>
      <c r="F1441" s="85"/>
      <c r="G1441" s="86"/>
      <c r="H1441" s="153"/>
      <c r="I1441" s="147"/>
      <c r="J1441" s="86"/>
      <c r="K1441" s="220"/>
      <c r="L1441" s="88"/>
      <c r="M1441" s="356"/>
      <c r="N1441" s="356"/>
      <c r="O1441" s="356"/>
      <c r="P1441" s="356"/>
      <c r="Q1441" s="356"/>
      <c r="R1441" s="108">
        <f>SUM(Tableau8[[#This Row],[Indicative
     /PPE]:[Autre]])</f>
        <v>0</v>
      </c>
      <c r="S1441" s="356"/>
      <c r="T1441" s="356"/>
      <c r="U1441" s="356"/>
      <c r="V1441" s="356"/>
      <c r="W1441" s="356"/>
      <c r="X1441" s="336">
        <f t="shared" si="113"/>
        <v>0</v>
      </c>
      <c r="Y1441" s="89" t="s">
        <v>0</v>
      </c>
      <c r="Z1441" s="89" t="s">
        <v>0</v>
      </c>
      <c r="AA1441" s="89" t="s">
        <v>0</v>
      </c>
      <c r="AB1441" s="91" t="s">
        <v>0</v>
      </c>
      <c r="AC1441" s="356" t="s">
        <v>0</v>
      </c>
      <c r="AD1441" s="356" t="s">
        <v>0</v>
      </c>
      <c r="AE1441" s="356" t="s">
        <v>0</v>
      </c>
      <c r="AF1441" s="357">
        <f t="shared" si="112"/>
        <v>0</v>
      </c>
      <c r="AG1441" s="92"/>
      <c r="AH1441" s="368" t="s">
        <v>3</v>
      </c>
      <c r="AI1441" s="368" t="s">
        <v>3</v>
      </c>
      <c r="AJ1441" s="368" t="s">
        <v>3</v>
      </c>
      <c r="AK1441" s="368">
        <f t="shared" si="111"/>
        <v>0</v>
      </c>
      <c r="AL1441" s="95"/>
      <c r="AM1441" s="371"/>
      <c r="AN1441" s="371"/>
      <c r="AO1441" s="372"/>
      <c r="AP1441" s="382"/>
      <c r="AR1441" s="374"/>
      <c r="AS1441" s="101"/>
      <c r="AT1441" s="102"/>
      <c r="AU1441" s="103"/>
      <c r="AV1441" s="104">
        <f>Tableau8[[#This Row],[Fin]]-Tableau8[[#This Row],[Début]]</f>
        <v>0</v>
      </c>
      <c r="AW1441" s="105"/>
      <c r="AX1441" s="106"/>
      <c r="AY1441" s="106"/>
      <c r="AZ1441" s="106"/>
      <c r="BA1441" s="106"/>
      <c r="BB1441" s="103"/>
      <c r="BC1441" s="106"/>
      <c r="BD1441" s="106"/>
      <c r="BE1441" s="106"/>
      <c r="BF1441" s="106"/>
      <c r="BG1441" s="106"/>
      <c r="BH1441" s="106"/>
      <c r="BI1441" s="106"/>
    </row>
    <row r="1442" spans="1:61" ht="13.5" hidden="1" thickBot="1" x14ac:dyDescent="0.25">
      <c r="A1442" s="82"/>
      <c r="B1442" s="83"/>
      <c r="C1442" s="361"/>
      <c r="D1442" s="361"/>
      <c r="E1442" s="85"/>
      <c r="F1442" s="85"/>
      <c r="G1442" s="86"/>
      <c r="H1442" s="153"/>
      <c r="I1442" s="147"/>
      <c r="J1442" s="86"/>
      <c r="K1442" s="220"/>
      <c r="L1442" s="88"/>
      <c r="M1442" s="356"/>
      <c r="N1442" s="356"/>
      <c r="O1442" s="356"/>
      <c r="P1442" s="356"/>
      <c r="Q1442" s="356"/>
      <c r="R1442" s="108">
        <f>SUM(Tableau8[[#This Row],[Indicative
     /PPE]:[Autre]])</f>
        <v>0</v>
      </c>
      <c r="S1442" s="356"/>
      <c r="T1442" s="356"/>
      <c r="U1442" s="356"/>
      <c r="V1442" s="356"/>
      <c r="W1442" s="356"/>
      <c r="X1442" s="336">
        <f t="shared" si="113"/>
        <v>0</v>
      </c>
      <c r="Y1442" s="89" t="s">
        <v>0</v>
      </c>
      <c r="Z1442" s="89" t="s">
        <v>0</v>
      </c>
      <c r="AA1442" s="89" t="s">
        <v>0</v>
      </c>
      <c r="AB1442" s="91" t="s">
        <v>0</v>
      </c>
      <c r="AC1442" s="356" t="s">
        <v>0</v>
      </c>
      <c r="AD1442" s="356" t="s">
        <v>0</v>
      </c>
      <c r="AE1442" s="356" t="s">
        <v>0</v>
      </c>
      <c r="AF1442" s="357">
        <f t="shared" si="112"/>
        <v>0</v>
      </c>
      <c r="AG1442" s="92"/>
      <c r="AH1442" s="368" t="s">
        <v>3</v>
      </c>
      <c r="AI1442" s="368" t="s">
        <v>3</v>
      </c>
      <c r="AJ1442" s="368" t="s">
        <v>3</v>
      </c>
      <c r="AK1442" s="368">
        <f t="shared" si="111"/>
        <v>0</v>
      </c>
      <c r="AL1442" s="95"/>
      <c r="AM1442" s="371"/>
      <c r="AN1442" s="371"/>
      <c r="AO1442" s="372"/>
      <c r="AP1442" s="382"/>
      <c r="AR1442" s="374"/>
      <c r="AS1442" s="101"/>
      <c r="AT1442" s="102"/>
      <c r="AU1442" s="103"/>
      <c r="AV1442" s="104">
        <f>Tableau8[[#This Row],[Fin]]-Tableau8[[#This Row],[Début]]</f>
        <v>0</v>
      </c>
      <c r="AW1442" s="105"/>
      <c r="AX1442" s="106"/>
      <c r="AY1442" s="106"/>
      <c r="AZ1442" s="106"/>
      <c r="BA1442" s="106"/>
      <c r="BB1442" s="103"/>
      <c r="BC1442" s="106"/>
      <c r="BD1442" s="106"/>
      <c r="BE1442" s="106"/>
      <c r="BF1442" s="106"/>
      <c r="BG1442" s="106"/>
      <c r="BH1442" s="106"/>
      <c r="BI1442" s="106"/>
    </row>
    <row r="1443" spans="1:61" ht="13.5" hidden="1" thickBot="1" x14ac:dyDescent="0.25">
      <c r="A1443" s="82"/>
      <c r="B1443" s="83"/>
      <c r="C1443" s="361"/>
      <c r="D1443" s="361"/>
      <c r="E1443" s="85"/>
      <c r="F1443" s="85"/>
      <c r="G1443" s="86"/>
      <c r="H1443" s="153"/>
      <c r="I1443" s="147"/>
      <c r="J1443" s="86"/>
      <c r="K1443" s="220"/>
      <c r="L1443" s="88"/>
      <c r="M1443" s="356"/>
      <c r="N1443" s="356"/>
      <c r="O1443" s="356"/>
      <c r="P1443" s="356"/>
      <c r="Q1443" s="356"/>
      <c r="R1443" s="108">
        <f>SUM(Tableau8[[#This Row],[Indicative
     /PPE]:[Autre]])</f>
        <v>0</v>
      </c>
      <c r="S1443" s="356"/>
      <c r="T1443" s="356"/>
      <c r="U1443" s="356"/>
      <c r="V1443" s="356"/>
      <c r="W1443" s="356"/>
      <c r="X1443" s="336">
        <f t="shared" si="113"/>
        <v>0</v>
      </c>
      <c r="Y1443" s="89" t="s">
        <v>0</v>
      </c>
      <c r="Z1443" s="89" t="s">
        <v>0</v>
      </c>
      <c r="AA1443" s="89" t="s">
        <v>0</v>
      </c>
      <c r="AB1443" s="91" t="s">
        <v>0</v>
      </c>
      <c r="AC1443" s="356" t="s">
        <v>0</v>
      </c>
      <c r="AD1443" s="356" t="s">
        <v>0</v>
      </c>
      <c r="AE1443" s="356" t="s">
        <v>0</v>
      </c>
      <c r="AF1443" s="357">
        <f t="shared" si="112"/>
        <v>0</v>
      </c>
      <c r="AG1443" s="92"/>
      <c r="AH1443" s="368" t="s">
        <v>3</v>
      </c>
      <c r="AI1443" s="368" t="s">
        <v>3</v>
      </c>
      <c r="AJ1443" s="368" t="s">
        <v>3</v>
      </c>
      <c r="AK1443" s="368">
        <f t="shared" si="111"/>
        <v>0</v>
      </c>
      <c r="AL1443" s="95"/>
      <c r="AM1443" s="371"/>
      <c r="AN1443" s="371"/>
      <c r="AO1443" s="372"/>
      <c r="AP1443" s="382"/>
      <c r="AR1443" s="374"/>
      <c r="AS1443" s="101"/>
      <c r="AT1443" s="102"/>
      <c r="AU1443" s="103"/>
      <c r="AV1443" s="104">
        <f>Tableau8[[#This Row],[Fin]]-Tableau8[[#This Row],[Début]]</f>
        <v>0</v>
      </c>
      <c r="AW1443" s="105"/>
      <c r="AX1443" s="106"/>
      <c r="AY1443" s="106"/>
      <c r="AZ1443" s="106"/>
      <c r="BA1443" s="106"/>
      <c r="BB1443" s="103"/>
      <c r="BC1443" s="106"/>
      <c r="BD1443" s="106"/>
      <c r="BE1443" s="106"/>
      <c r="BF1443" s="106"/>
      <c r="BG1443" s="106"/>
      <c r="BH1443" s="106"/>
      <c r="BI1443" s="106"/>
    </row>
    <row r="1444" spans="1:61" ht="13.5" hidden="1" thickBot="1" x14ac:dyDescent="0.25">
      <c r="A1444" s="82"/>
      <c r="B1444" s="83"/>
      <c r="C1444" s="361"/>
      <c r="D1444" s="361"/>
      <c r="E1444" s="85"/>
      <c r="F1444" s="85"/>
      <c r="G1444" s="86"/>
      <c r="H1444" s="153"/>
      <c r="I1444" s="147"/>
      <c r="J1444" s="86"/>
      <c r="K1444" s="220"/>
      <c r="L1444" s="88"/>
      <c r="M1444" s="356"/>
      <c r="N1444" s="356"/>
      <c r="O1444" s="356"/>
      <c r="P1444" s="356"/>
      <c r="Q1444" s="356"/>
      <c r="R1444" s="108">
        <f>SUM(Tableau8[[#This Row],[Indicative
     /PPE]:[Autre]])</f>
        <v>0</v>
      </c>
      <c r="S1444" s="356"/>
      <c r="T1444" s="356"/>
      <c r="U1444" s="356"/>
      <c r="V1444" s="356"/>
      <c r="W1444" s="356"/>
      <c r="X1444" s="336">
        <f t="shared" si="113"/>
        <v>0</v>
      </c>
      <c r="Y1444" s="89" t="s">
        <v>0</v>
      </c>
      <c r="Z1444" s="89" t="s">
        <v>0</v>
      </c>
      <c r="AA1444" s="89" t="s">
        <v>0</v>
      </c>
      <c r="AB1444" s="91" t="s">
        <v>0</v>
      </c>
      <c r="AC1444" s="356" t="s">
        <v>0</v>
      </c>
      <c r="AD1444" s="356" t="s">
        <v>0</v>
      </c>
      <c r="AE1444" s="356" t="s">
        <v>0</v>
      </c>
      <c r="AF1444" s="357">
        <f t="shared" si="112"/>
        <v>0</v>
      </c>
      <c r="AG1444" s="92"/>
      <c r="AH1444" s="368" t="s">
        <v>3</v>
      </c>
      <c r="AI1444" s="368" t="s">
        <v>3</v>
      </c>
      <c r="AJ1444" s="368" t="s">
        <v>3</v>
      </c>
      <c r="AK1444" s="368">
        <f t="shared" si="111"/>
        <v>0</v>
      </c>
      <c r="AL1444" s="95"/>
      <c r="AM1444" s="371"/>
      <c r="AN1444" s="371"/>
      <c r="AO1444" s="372"/>
      <c r="AP1444" s="382"/>
      <c r="AR1444" s="374"/>
      <c r="AS1444" s="101"/>
      <c r="AT1444" s="102"/>
      <c r="AU1444" s="103"/>
      <c r="AV1444" s="104">
        <f>Tableau8[[#This Row],[Fin]]-Tableau8[[#This Row],[Début]]</f>
        <v>0</v>
      </c>
      <c r="AW1444" s="105"/>
      <c r="AX1444" s="106"/>
      <c r="AY1444" s="106"/>
      <c r="AZ1444" s="106"/>
      <c r="BA1444" s="106"/>
      <c r="BB1444" s="103"/>
      <c r="BC1444" s="106"/>
      <c r="BD1444" s="106"/>
      <c r="BE1444" s="106"/>
      <c r="BF1444" s="106"/>
      <c r="BG1444" s="106"/>
      <c r="BH1444" s="106"/>
      <c r="BI1444" s="106"/>
    </row>
    <row r="1445" spans="1:61" ht="13.5" hidden="1" thickBot="1" x14ac:dyDescent="0.25">
      <c r="A1445" s="82"/>
      <c r="B1445" s="83"/>
      <c r="C1445" s="361"/>
      <c r="D1445" s="361"/>
      <c r="E1445" s="85"/>
      <c r="F1445" s="85"/>
      <c r="G1445" s="86"/>
      <c r="H1445" s="153"/>
      <c r="I1445" s="147"/>
      <c r="J1445" s="86"/>
      <c r="K1445" s="220"/>
      <c r="L1445" s="88"/>
      <c r="M1445" s="356"/>
      <c r="N1445" s="356"/>
      <c r="O1445" s="356"/>
      <c r="P1445" s="356"/>
      <c r="Q1445" s="356"/>
      <c r="R1445" s="108">
        <f>SUM(Tableau8[[#This Row],[Indicative
     /PPE]:[Autre]])</f>
        <v>0</v>
      </c>
      <c r="S1445" s="356"/>
      <c r="T1445" s="356"/>
      <c r="U1445" s="356"/>
      <c r="V1445" s="356"/>
      <c r="W1445" s="356"/>
      <c r="X1445" s="336">
        <f t="shared" si="113"/>
        <v>0</v>
      </c>
      <c r="Y1445" s="89" t="s">
        <v>0</v>
      </c>
      <c r="Z1445" s="89" t="s">
        <v>0</v>
      </c>
      <c r="AA1445" s="89" t="s">
        <v>0</v>
      </c>
      <c r="AB1445" s="91" t="s">
        <v>0</v>
      </c>
      <c r="AC1445" s="356" t="s">
        <v>0</v>
      </c>
      <c r="AD1445" s="356" t="s">
        <v>0</v>
      </c>
      <c r="AE1445" s="356" t="s">
        <v>0</v>
      </c>
      <c r="AF1445" s="357">
        <f t="shared" si="112"/>
        <v>0</v>
      </c>
      <c r="AG1445" s="92"/>
      <c r="AH1445" s="368" t="s">
        <v>3</v>
      </c>
      <c r="AI1445" s="368" t="s">
        <v>3</v>
      </c>
      <c r="AJ1445" s="368" t="s">
        <v>3</v>
      </c>
      <c r="AK1445" s="368">
        <f t="shared" si="111"/>
        <v>0</v>
      </c>
      <c r="AL1445" s="95"/>
      <c r="AM1445" s="371"/>
      <c r="AN1445" s="371"/>
      <c r="AO1445" s="372"/>
      <c r="AP1445" s="382"/>
      <c r="AR1445" s="374"/>
      <c r="AS1445" s="101"/>
      <c r="AT1445" s="102"/>
      <c r="AU1445" s="103"/>
      <c r="AV1445" s="104">
        <f>Tableau8[[#This Row],[Fin]]-Tableau8[[#This Row],[Début]]</f>
        <v>0</v>
      </c>
      <c r="AW1445" s="105"/>
      <c r="AX1445" s="106"/>
      <c r="AY1445" s="106"/>
      <c r="AZ1445" s="106"/>
      <c r="BA1445" s="106"/>
      <c r="BB1445" s="103"/>
      <c r="BC1445" s="106"/>
      <c r="BD1445" s="106"/>
      <c r="BE1445" s="106"/>
      <c r="BF1445" s="106"/>
      <c r="BG1445" s="106"/>
      <c r="BH1445" s="106"/>
      <c r="BI1445" s="106"/>
    </row>
    <row r="1446" spans="1:61" ht="13.5" hidden="1" thickBot="1" x14ac:dyDescent="0.25">
      <c r="A1446" s="82"/>
      <c r="B1446" s="83"/>
      <c r="C1446" s="361"/>
      <c r="D1446" s="361"/>
      <c r="E1446" s="85"/>
      <c r="F1446" s="85"/>
      <c r="G1446" s="86"/>
      <c r="H1446" s="153"/>
      <c r="I1446" s="147"/>
      <c r="J1446" s="86"/>
      <c r="K1446" s="220"/>
      <c r="L1446" s="88"/>
      <c r="M1446" s="356"/>
      <c r="N1446" s="356"/>
      <c r="O1446" s="356"/>
      <c r="P1446" s="356"/>
      <c r="Q1446" s="356"/>
      <c r="R1446" s="108">
        <f>SUM(Tableau8[[#This Row],[Indicative
     /PPE]:[Autre]])</f>
        <v>0</v>
      </c>
      <c r="S1446" s="356"/>
      <c r="T1446" s="356"/>
      <c r="U1446" s="356"/>
      <c r="V1446" s="356"/>
      <c r="W1446" s="356"/>
      <c r="X1446" s="336">
        <f t="shared" si="113"/>
        <v>0</v>
      </c>
      <c r="Y1446" s="89" t="s">
        <v>0</v>
      </c>
      <c r="Z1446" s="89" t="s">
        <v>0</v>
      </c>
      <c r="AA1446" s="89" t="s">
        <v>0</v>
      </c>
      <c r="AB1446" s="91" t="s">
        <v>0</v>
      </c>
      <c r="AC1446" s="356" t="s">
        <v>0</v>
      </c>
      <c r="AD1446" s="356" t="s">
        <v>0</v>
      </c>
      <c r="AE1446" s="356" t="s">
        <v>0</v>
      </c>
      <c r="AF1446" s="357">
        <f t="shared" si="112"/>
        <v>0</v>
      </c>
      <c r="AG1446" s="92"/>
      <c r="AH1446" s="368" t="s">
        <v>3</v>
      </c>
      <c r="AI1446" s="368" t="s">
        <v>3</v>
      </c>
      <c r="AJ1446" s="368" t="s">
        <v>3</v>
      </c>
      <c r="AK1446" s="368">
        <f t="shared" si="111"/>
        <v>0</v>
      </c>
      <c r="AL1446" s="95"/>
      <c r="AM1446" s="371"/>
      <c r="AN1446" s="371"/>
      <c r="AO1446" s="372"/>
      <c r="AP1446" s="382"/>
      <c r="AR1446" s="374"/>
      <c r="AS1446" s="101"/>
      <c r="AT1446" s="102"/>
      <c r="AU1446" s="103"/>
      <c r="AV1446" s="104">
        <f>Tableau8[[#This Row],[Fin]]-Tableau8[[#This Row],[Début]]</f>
        <v>0</v>
      </c>
      <c r="AW1446" s="105"/>
      <c r="AX1446" s="106"/>
      <c r="AY1446" s="106"/>
      <c r="AZ1446" s="106"/>
      <c r="BA1446" s="106"/>
      <c r="BB1446" s="103"/>
      <c r="BC1446" s="106"/>
      <c r="BD1446" s="106"/>
      <c r="BE1446" s="106"/>
      <c r="BF1446" s="106"/>
      <c r="BG1446" s="106"/>
      <c r="BH1446" s="106"/>
      <c r="BI1446" s="106"/>
    </row>
    <row r="1447" spans="1:61" ht="13.5" hidden="1" thickBot="1" x14ac:dyDescent="0.25">
      <c r="A1447" s="82"/>
      <c r="B1447" s="83"/>
      <c r="C1447" s="361"/>
      <c r="D1447" s="361"/>
      <c r="E1447" s="85"/>
      <c r="F1447" s="85"/>
      <c r="G1447" s="86"/>
      <c r="H1447" s="153"/>
      <c r="I1447" s="147"/>
      <c r="J1447" s="86"/>
      <c r="K1447" s="220"/>
      <c r="L1447" s="88"/>
      <c r="M1447" s="356"/>
      <c r="N1447" s="356"/>
      <c r="O1447" s="356"/>
      <c r="P1447" s="356"/>
      <c r="Q1447" s="356"/>
      <c r="R1447" s="108">
        <f>SUM(Tableau8[[#This Row],[Indicative
     /PPE]:[Autre]])</f>
        <v>0</v>
      </c>
      <c r="S1447" s="356"/>
      <c r="T1447" s="356"/>
      <c r="U1447" s="356"/>
      <c r="V1447" s="356"/>
      <c r="W1447" s="356"/>
      <c r="X1447" s="336">
        <f t="shared" si="113"/>
        <v>0</v>
      </c>
      <c r="Y1447" s="89" t="s">
        <v>0</v>
      </c>
      <c r="Z1447" s="89" t="s">
        <v>0</v>
      </c>
      <c r="AA1447" s="89" t="s">
        <v>0</v>
      </c>
      <c r="AB1447" s="91" t="s">
        <v>0</v>
      </c>
      <c r="AC1447" s="356" t="s">
        <v>0</v>
      </c>
      <c r="AD1447" s="356" t="s">
        <v>0</v>
      </c>
      <c r="AE1447" s="356" t="s">
        <v>0</v>
      </c>
      <c r="AF1447" s="357">
        <f t="shared" si="112"/>
        <v>0</v>
      </c>
      <c r="AG1447" s="92"/>
      <c r="AH1447" s="368" t="s">
        <v>3</v>
      </c>
      <c r="AI1447" s="368" t="s">
        <v>3</v>
      </c>
      <c r="AJ1447" s="368" t="s">
        <v>3</v>
      </c>
      <c r="AK1447" s="368">
        <f t="shared" si="111"/>
        <v>0</v>
      </c>
      <c r="AL1447" s="95"/>
      <c r="AM1447" s="371"/>
      <c r="AN1447" s="371"/>
      <c r="AO1447" s="372"/>
      <c r="AP1447" s="382"/>
      <c r="AR1447" s="374"/>
      <c r="AS1447" s="101"/>
      <c r="AT1447" s="102"/>
      <c r="AU1447" s="103"/>
      <c r="AV1447" s="104">
        <f>Tableau8[[#This Row],[Fin]]-Tableau8[[#This Row],[Début]]</f>
        <v>0</v>
      </c>
      <c r="AW1447" s="105"/>
      <c r="AX1447" s="106"/>
      <c r="AY1447" s="106"/>
      <c r="AZ1447" s="106"/>
      <c r="BA1447" s="106"/>
      <c r="BB1447" s="103"/>
      <c r="BC1447" s="106"/>
      <c r="BD1447" s="106"/>
      <c r="BE1447" s="106"/>
      <c r="BF1447" s="106"/>
      <c r="BG1447" s="106"/>
      <c r="BH1447" s="106"/>
      <c r="BI1447" s="106"/>
    </row>
    <row r="1448" spans="1:61" ht="13.5" hidden="1" thickBot="1" x14ac:dyDescent="0.25">
      <c r="A1448" s="82"/>
      <c r="B1448" s="83"/>
      <c r="C1448" s="361"/>
      <c r="D1448" s="361"/>
      <c r="E1448" s="85"/>
      <c r="F1448" s="85"/>
      <c r="G1448" s="86"/>
      <c r="H1448" s="153"/>
      <c r="I1448" s="147"/>
      <c r="J1448" s="86"/>
      <c r="K1448" s="220"/>
      <c r="L1448" s="88"/>
      <c r="M1448" s="356"/>
      <c r="N1448" s="356"/>
      <c r="O1448" s="356"/>
      <c r="P1448" s="356"/>
      <c r="Q1448" s="356"/>
      <c r="R1448" s="108">
        <f>SUM(Tableau8[[#This Row],[Indicative
     /PPE]:[Autre]])</f>
        <v>0</v>
      </c>
      <c r="S1448" s="356"/>
      <c r="T1448" s="356"/>
      <c r="U1448" s="356"/>
      <c r="V1448" s="356"/>
      <c r="W1448" s="356"/>
      <c r="X1448" s="336">
        <f t="shared" si="113"/>
        <v>0</v>
      </c>
      <c r="Y1448" s="89" t="s">
        <v>0</v>
      </c>
      <c r="Z1448" s="89" t="s">
        <v>0</v>
      </c>
      <c r="AA1448" s="89" t="s">
        <v>0</v>
      </c>
      <c r="AB1448" s="91" t="s">
        <v>0</v>
      </c>
      <c r="AC1448" s="356" t="s">
        <v>0</v>
      </c>
      <c r="AD1448" s="356" t="s">
        <v>0</v>
      </c>
      <c r="AE1448" s="356" t="s">
        <v>0</v>
      </c>
      <c r="AF1448" s="357">
        <f t="shared" si="112"/>
        <v>0</v>
      </c>
      <c r="AG1448" s="92"/>
      <c r="AH1448" s="368" t="s">
        <v>3</v>
      </c>
      <c r="AI1448" s="368" t="s">
        <v>3</v>
      </c>
      <c r="AJ1448" s="368" t="s">
        <v>3</v>
      </c>
      <c r="AK1448" s="368">
        <f t="shared" si="111"/>
        <v>0</v>
      </c>
      <c r="AL1448" s="95"/>
      <c r="AM1448" s="371"/>
      <c r="AN1448" s="371"/>
      <c r="AO1448" s="372"/>
      <c r="AP1448" s="382"/>
      <c r="AR1448" s="374"/>
      <c r="AS1448" s="101"/>
      <c r="AT1448" s="102"/>
      <c r="AU1448" s="103"/>
      <c r="AV1448" s="104">
        <f>Tableau8[[#This Row],[Fin]]-Tableau8[[#This Row],[Début]]</f>
        <v>0</v>
      </c>
      <c r="AW1448" s="105"/>
      <c r="AX1448" s="106"/>
      <c r="AY1448" s="106"/>
      <c r="AZ1448" s="106"/>
      <c r="BA1448" s="106"/>
      <c r="BB1448" s="103"/>
      <c r="BC1448" s="106"/>
      <c r="BD1448" s="106"/>
      <c r="BE1448" s="106"/>
      <c r="BF1448" s="106"/>
      <c r="BG1448" s="106"/>
      <c r="BH1448" s="106"/>
      <c r="BI1448" s="106"/>
    </row>
    <row r="1449" spans="1:61" ht="13.5" hidden="1" thickBot="1" x14ac:dyDescent="0.25">
      <c r="A1449" s="82"/>
      <c r="B1449" s="83"/>
      <c r="C1449" s="361"/>
      <c r="D1449" s="361"/>
      <c r="E1449" s="85"/>
      <c r="F1449" s="85"/>
      <c r="G1449" s="86"/>
      <c r="H1449" s="153"/>
      <c r="I1449" s="147"/>
      <c r="J1449" s="86"/>
      <c r="K1449" s="220"/>
      <c r="L1449" s="88"/>
      <c r="M1449" s="356"/>
      <c r="N1449" s="356"/>
      <c r="O1449" s="356"/>
      <c r="P1449" s="356"/>
      <c r="Q1449" s="356"/>
      <c r="R1449" s="108">
        <f>SUM(Tableau8[[#This Row],[Indicative
     /PPE]:[Autre]])</f>
        <v>0</v>
      </c>
      <c r="S1449" s="356"/>
      <c r="T1449" s="356"/>
      <c r="U1449" s="356"/>
      <c r="V1449" s="356"/>
      <c r="W1449" s="356"/>
      <c r="X1449" s="336">
        <f t="shared" si="113"/>
        <v>0</v>
      </c>
      <c r="Y1449" s="89" t="s">
        <v>0</v>
      </c>
      <c r="Z1449" s="89" t="s">
        <v>0</v>
      </c>
      <c r="AA1449" s="89" t="s">
        <v>0</v>
      </c>
      <c r="AB1449" s="91" t="s">
        <v>0</v>
      </c>
      <c r="AC1449" s="356" t="s">
        <v>0</v>
      </c>
      <c r="AD1449" s="356" t="s">
        <v>0</v>
      </c>
      <c r="AE1449" s="356" t="s">
        <v>0</v>
      </c>
      <c r="AF1449" s="357">
        <f t="shared" si="112"/>
        <v>0</v>
      </c>
      <c r="AG1449" s="92"/>
      <c r="AH1449" s="368" t="s">
        <v>3</v>
      </c>
      <c r="AI1449" s="368" t="s">
        <v>3</v>
      </c>
      <c r="AJ1449" s="368" t="s">
        <v>3</v>
      </c>
      <c r="AK1449" s="368">
        <f t="shared" si="111"/>
        <v>0</v>
      </c>
      <c r="AL1449" s="95"/>
      <c r="AM1449" s="371"/>
      <c r="AN1449" s="371"/>
      <c r="AO1449" s="372"/>
      <c r="AP1449" s="382"/>
      <c r="AR1449" s="374"/>
      <c r="AS1449" s="101"/>
      <c r="AT1449" s="102"/>
      <c r="AU1449" s="103"/>
      <c r="AV1449" s="104">
        <f>Tableau8[[#This Row],[Fin]]-Tableau8[[#This Row],[Début]]</f>
        <v>0</v>
      </c>
      <c r="AW1449" s="105"/>
      <c r="AX1449" s="106"/>
      <c r="AY1449" s="106"/>
      <c r="AZ1449" s="106"/>
      <c r="BA1449" s="106"/>
      <c r="BB1449" s="103"/>
      <c r="BC1449" s="106"/>
      <c r="BD1449" s="106"/>
      <c r="BE1449" s="106"/>
      <c r="BF1449" s="106"/>
      <c r="BG1449" s="106"/>
      <c r="BH1449" s="106"/>
      <c r="BI1449" s="106"/>
    </row>
    <row r="1450" spans="1:61" ht="13.5" hidden="1" thickBot="1" x14ac:dyDescent="0.25">
      <c r="A1450" s="82"/>
      <c r="B1450" s="83"/>
      <c r="C1450" s="361"/>
      <c r="D1450" s="361"/>
      <c r="E1450" s="85"/>
      <c r="F1450" s="85"/>
      <c r="G1450" s="86"/>
      <c r="H1450" s="153"/>
      <c r="I1450" s="147"/>
      <c r="J1450" s="86"/>
      <c r="K1450" s="220"/>
      <c r="L1450" s="88"/>
      <c r="M1450" s="356"/>
      <c r="N1450" s="356"/>
      <c r="O1450" s="356"/>
      <c r="P1450" s="356"/>
      <c r="Q1450" s="356"/>
      <c r="R1450" s="108">
        <f>SUM(Tableau8[[#This Row],[Indicative
     /PPE]:[Autre]])</f>
        <v>0</v>
      </c>
      <c r="S1450" s="356"/>
      <c r="T1450" s="356"/>
      <c r="U1450" s="356"/>
      <c r="V1450" s="356"/>
      <c r="W1450" s="356"/>
      <c r="X1450" s="336">
        <f t="shared" si="113"/>
        <v>0</v>
      </c>
      <c r="Y1450" s="89" t="s">
        <v>0</v>
      </c>
      <c r="Z1450" s="89" t="s">
        <v>0</v>
      </c>
      <c r="AA1450" s="89" t="s">
        <v>0</v>
      </c>
      <c r="AB1450" s="91" t="s">
        <v>0</v>
      </c>
      <c r="AC1450" s="356" t="s">
        <v>0</v>
      </c>
      <c r="AD1450" s="356" t="s">
        <v>0</v>
      </c>
      <c r="AE1450" s="356" t="s">
        <v>0</v>
      </c>
      <c r="AF1450" s="357">
        <f t="shared" si="112"/>
        <v>0</v>
      </c>
      <c r="AG1450" s="92"/>
      <c r="AH1450" s="368" t="s">
        <v>3</v>
      </c>
      <c r="AI1450" s="368" t="s">
        <v>3</v>
      </c>
      <c r="AJ1450" s="368" t="s">
        <v>3</v>
      </c>
      <c r="AK1450" s="368">
        <f t="shared" si="111"/>
        <v>0</v>
      </c>
      <c r="AL1450" s="95"/>
      <c r="AM1450" s="371"/>
      <c r="AN1450" s="371"/>
      <c r="AO1450" s="372"/>
      <c r="AP1450" s="382"/>
      <c r="AR1450" s="374"/>
      <c r="AS1450" s="101"/>
      <c r="AT1450" s="102"/>
      <c r="AU1450" s="103"/>
      <c r="AV1450" s="104">
        <f>Tableau8[[#This Row],[Fin]]-Tableau8[[#This Row],[Début]]</f>
        <v>0</v>
      </c>
      <c r="AW1450" s="105"/>
      <c r="AX1450" s="106"/>
      <c r="AY1450" s="106"/>
      <c r="AZ1450" s="106"/>
      <c r="BA1450" s="106"/>
      <c r="BB1450" s="103"/>
      <c r="BC1450" s="106"/>
      <c r="BD1450" s="106"/>
      <c r="BE1450" s="106"/>
      <c r="BF1450" s="106"/>
      <c r="BG1450" s="106"/>
      <c r="BH1450" s="106"/>
      <c r="BI1450" s="106"/>
    </row>
    <row r="1451" spans="1:61" ht="13.5" hidden="1" thickBot="1" x14ac:dyDescent="0.25">
      <c r="A1451" s="82"/>
      <c r="B1451" s="83"/>
      <c r="C1451" s="361"/>
      <c r="D1451" s="361"/>
      <c r="E1451" s="85"/>
      <c r="F1451" s="85"/>
      <c r="G1451" s="86"/>
      <c r="H1451" s="153"/>
      <c r="I1451" s="147"/>
      <c r="J1451" s="86"/>
      <c r="K1451" s="220"/>
      <c r="L1451" s="88"/>
      <c r="M1451" s="356"/>
      <c r="N1451" s="356"/>
      <c r="O1451" s="356"/>
      <c r="P1451" s="356"/>
      <c r="Q1451" s="356"/>
      <c r="R1451" s="108">
        <f>SUM(Tableau8[[#This Row],[Indicative
     /PPE]:[Autre]])</f>
        <v>0</v>
      </c>
      <c r="S1451" s="356"/>
      <c r="T1451" s="356"/>
      <c r="U1451" s="356"/>
      <c r="V1451" s="356"/>
      <c r="W1451" s="356"/>
      <c r="X1451" s="336">
        <f t="shared" si="113"/>
        <v>0</v>
      </c>
      <c r="Y1451" s="89" t="s">
        <v>0</v>
      </c>
      <c r="Z1451" s="89" t="s">
        <v>0</v>
      </c>
      <c r="AA1451" s="89" t="s">
        <v>0</v>
      </c>
      <c r="AB1451" s="91" t="s">
        <v>0</v>
      </c>
      <c r="AC1451" s="356" t="s">
        <v>0</v>
      </c>
      <c r="AD1451" s="356" t="s">
        <v>0</v>
      </c>
      <c r="AE1451" s="356" t="s">
        <v>0</v>
      </c>
      <c r="AF1451" s="357">
        <f t="shared" si="112"/>
        <v>0</v>
      </c>
      <c r="AG1451" s="92"/>
      <c r="AH1451" s="368" t="s">
        <v>3</v>
      </c>
      <c r="AI1451" s="368" t="s">
        <v>3</v>
      </c>
      <c r="AJ1451" s="368" t="s">
        <v>3</v>
      </c>
      <c r="AK1451" s="368">
        <f t="shared" si="111"/>
        <v>0</v>
      </c>
      <c r="AL1451" s="95"/>
      <c r="AM1451" s="371"/>
      <c r="AN1451" s="371"/>
      <c r="AO1451" s="372"/>
      <c r="AP1451" s="382"/>
      <c r="AR1451" s="374"/>
      <c r="AS1451" s="101"/>
      <c r="AT1451" s="102"/>
      <c r="AU1451" s="103"/>
      <c r="AV1451" s="104">
        <f>Tableau8[[#This Row],[Fin]]-Tableau8[[#This Row],[Début]]</f>
        <v>0</v>
      </c>
      <c r="AW1451" s="105"/>
      <c r="AX1451" s="106"/>
      <c r="AY1451" s="106"/>
      <c r="AZ1451" s="106"/>
      <c r="BA1451" s="106"/>
      <c r="BB1451" s="103"/>
      <c r="BC1451" s="106"/>
      <c r="BD1451" s="106"/>
      <c r="BE1451" s="106"/>
      <c r="BF1451" s="106"/>
      <c r="BG1451" s="106"/>
      <c r="BH1451" s="106"/>
      <c r="BI1451" s="106"/>
    </row>
    <row r="1452" spans="1:61" ht="13.5" hidden="1" thickBot="1" x14ac:dyDescent="0.25">
      <c r="A1452" s="82"/>
      <c r="B1452" s="83"/>
      <c r="C1452" s="361"/>
      <c r="D1452" s="361"/>
      <c r="E1452" s="85"/>
      <c r="F1452" s="85"/>
      <c r="G1452" s="86"/>
      <c r="H1452" s="153"/>
      <c r="I1452" s="147"/>
      <c r="J1452" s="86"/>
      <c r="K1452" s="220"/>
      <c r="L1452" s="88"/>
      <c r="M1452" s="356"/>
      <c r="N1452" s="356"/>
      <c r="O1452" s="356"/>
      <c r="P1452" s="356"/>
      <c r="Q1452" s="356"/>
      <c r="R1452" s="108">
        <f>SUM(Tableau8[[#This Row],[Indicative
     /PPE]:[Autre]])</f>
        <v>0</v>
      </c>
      <c r="S1452" s="356"/>
      <c r="T1452" s="356"/>
      <c r="U1452" s="356"/>
      <c r="V1452" s="356"/>
      <c r="W1452" s="356"/>
      <c r="X1452" s="336">
        <f t="shared" si="113"/>
        <v>0</v>
      </c>
      <c r="Y1452" s="89" t="s">
        <v>0</v>
      </c>
      <c r="Z1452" s="89" t="s">
        <v>0</v>
      </c>
      <c r="AA1452" s="89" t="s">
        <v>0</v>
      </c>
      <c r="AB1452" s="91" t="s">
        <v>0</v>
      </c>
      <c r="AC1452" s="356" t="s">
        <v>0</v>
      </c>
      <c r="AD1452" s="356" t="s">
        <v>0</v>
      </c>
      <c r="AE1452" s="356" t="s">
        <v>0</v>
      </c>
      <c r="AF1452" s="357">
        <f t="shared" si="112"/>
        <v>0</v>
      </c>
      <c r="AG1452" s="92"/>
      <c r="AH1452" s="368" t="s">
        <v>3</v>
      </c>
      <c r="AI1452" s="368" t="s">
        <v>3</v>
      </c>
      <c r="AJ1452" s="368" t="s">
        <v>3</v>
      </c>
      <c r="AK1452" s="368">
        <f t="shared" ref="AK1452:AK1499" si="114">SUM(AH1452:AJ1452)</f>
        <v>0</v>
      </c>
      <c r="AL1452" s="95"/>
      <c r="AM1452" s="371"/>
      <c r="AN1452" s="371"/>
      <c r="AO1452" s="372"/>
      <c r="AP1452" s="382"/>
      <c r="AR1452" s="374"/>
      <c r="AS1452" s="101"/>
      <c r="AT1452" s="102"/>
      <c r="AU1452" s="103"/>
      <c r="AV1452" s="104">
        <f>Tableau8[[#This Row],[Fin]]-Tableau8[[#This Row],[Début]]</f>
        <v>0</v>
      </c>
      <c r="AW1452" s="105"/>
      <c r="AX1452" s="106"/>
      <c r="AY1452" s="106"/>
      <c r="AZ1452" s="106"/>
      <c r="BA1452" s="106"/>
      <c r="BB1452" s="103"/>
      <c r="BC1452" s="106"/>
      <c r="BD1452" s="106"/>
      <c r="BE1452" s="106"/>
      <c r="BF1452" s="106"/>
      <c r="BG1452" s="106"/>
      <c r="BH1452" s="106"/>
      <c r="BI1452" s="106"/>
    </row>
    <row r="1453" spans="1:61" ht="13.5" hidden="1" thickBot="1" x14ac:dyDescent="0.25">
      <c r="A1453" s="82"/>
      <c r="B1453" s="83"/>
      <c r="C1453" s="361"/>
      <c r="D1453" s="361"/>
      <c r="E1453" s="85"/>
      <c r="F1453" s="85"/>
      <c r="G1453" s="86"/>
      <c r="H1453" s="153"/>
      <c r="I1453" s="147"/>
      <c r="J1453" s="86"/>
      <c r="K1453" s="220"/>
      <c r="L1453" s="88"/>
      <c r="M1453" s="356"/>
      <c r="N1453" s="356"/>
      <c r="O1453" s="356"/>
      <c r="P1453" s="356"/>
      <c r="Q1453" s="356"/>
      <c r="R1453" s="108">
        <f>SUM(Tableau8[[#This Row],[Indicative
     /PPE]:[Autre]])</f>
        <v>0</v>
      </c>
      <c r="S1453" s="356"/>
      <c r="T1453" s="356"/>
      <c r="U1453" s="356"/>
      <c r="V1453" s="356"/>
      <c r="W1453" s="356"/>
      <c r="X1453" s="336">
        <f t="shared" si="113"/>
        <v>0</v>
      </c>
      <c r="Y1453" s="89" t="s">
        <v>0</v>
      </c>
      <c r="Z1453" s="89" t="s">
        <v>0</v>
      </c>
      <c r="AA1453" s="89" t="s">
        <v>0</v>
      </c>
      <c r="AB1453" s="91" t="s">
        <v>0</v>
      </c>
      <c r="AC1453" s="356" t="s">
        <v>0</v>
      </c>
      <c r="AD1453" s="356" t="s">
        <v>0</v>
      </c>
      <c r="AE1453" s="356" t="s">
        <v>0</v>
      </c>
      <c r="AF1453" s="357">
        <f t="shared" ref="AF1453:AF1499" si="115">SUM(AC1453:AE1453)</f>
        <v>0</v>
      </c>
      <c r="AG1453" s="92"/>
      <c r="AH1453" s="368" t="s">
        <v>3</v>
      </c>
      <c r="AI1453" s="368" t="s">
        <v>3</v>
      </c>
      <c r="AJ1453" s="368" t="s">
        <v>3</v>
      </c>
      <c r="AK1453" s="368">
        <f t="shared" si="114"/>
        <v>0</v>
      </c>
      <c r="AL1453" s="95"/>
      <c r="AM1453" s="371"/>
      <c r="AN1453" s="371"/>
      <c r="AO1453" s="372"/>
      <c r="AP1453" s="382"/>
      <c r="AR1453" s="374"/>
      <c r="AS1453" s="101"/>
      <c r="AT1453" s="102"/>
      <c r="AU1453" s="103"/>
      <c r="AV1453" s="104">
        <f>Tableau8[[#This Row],[Fin]]-Tableau8[[#This Row],[Début]]</f>
        <v>0</v>
      </c>
      <c r="AW1453" s="105"/>
      <c r="AX1453" s="106"/>
      <c r="AY1453" s="106"/>
      <c r="AZ1453" s="106"/>
      <c r="BA1453" s="106"/>
      <c r="BB1453" s="103"/>
      <c r="BC1453" s="106"/>
      <c r="BD1453" s="106"/>
      <c r="BE1453" s="106"/>
      <c r="BF1453" s="106"/>
      <c r="BG1453" s="106"/>
      <c r="BH1453" s="106"/>
      <c r="BI1453" s="106"/>
    </row>
    <row r="1454" spans="1:61" ht="13.5" hidden="1" thickBot="1" x14ac:dyDescent="0.25">
      <c r="A1454" s="82"/>
      <c r="B1454" s="83"/>
      <c r="C1454" s="361"/>
      <c r="D1454" s="361"/>
      <c r="E1454" s="85"/>
      <c r="F1454" s="85"/>
      <c r="G1454" s="86"/>
      <c r="H1454" s="153"/>
      <c r="I1454" s="147"/>
      <c r="J1454" s="86"/>
      <c r="K1454" s="220"/>
      <c r="L1454" s="88"/>
      <c r="M1454" s="356"/>
      <c r="N1454" s="356"/>
      <c r="O1454" s="356"/>
      <c r="P1454" s="356"/>
      <c r="Q1454" s="356"/>
      <c r="R1454" s="108">
        <f>SUM(Tableau8[[#This Row],[Indicative
     /PPE]:[Autre]])</f>
        <v>0</v>
      </c>
      <c r="S1454" s="356"/>
      <c r="T1454" s="356"/>
      <c r="U1454" s="356"/>
      <c r="V1454" s="356"/>
      <c r="W1454" s="356"/>
      <c r="X1454" s="336">
        <f t="shared" si="113"/>
        <v>0</v>
      </c>
      <c r="Y1454" s="89" t="s">
        <v>0</v>
      </c>
      <c r="Z1454" s="89" t="s">
        <v>0</v>
      </c>
      <c r="AA1454" s="89" t="s">
        <v>0</v>
      </c>
      <c r="AB1454" s="91" t="s">
        <v>0</v>
      </c>
      <c r="AC1454" s="356" t="s">
        <v>0</v>
      </c>
      <c r="AD1454" s="356" t="s">
        <v>0</v>
      </c>
      <c r="AE1454" s="356" t="s">
        <v>0</v>
      </c>
      <c r="AF1454" s="357">
        <f t="shared" si="115"/>
        <v>0</v>
      </c>
      <c r="AG1454" s="92"/>
      <c r="AH1454" s="368" t="s">
        <v>3</v>
      </c>
      <c r="AI1454" s="368" t="s">
        <v>3</v>
      </c>
      <c r="AJ1454" s="368" t="s">
        <v>3</v>
      </c>
      <c r="AK1454" s="368">
        <f t="shared" si="114"/>
        <v>0</v>
      </c>
      <c r="AL1454" s="95"/>
      <c r="AM1454" s="371"/>
      <c r="AN1454" s="371"/>
      <c r="AO1454" s="372"/>
      <c r="AP1454" s="382"/>
      <c r="AR1454" s="374"/>
      <c r="AS1454" s="101"/>
      <c r="AT1454" s="102"/>
      <c r="AU1454" s="103"/>
      <c r="AV1454" s="104">
        <f>Tableau8[[#This Row],[Fin]]-Tableau8[[#This Row],[Début]]</f>
        <v>0</v>
      </c>
      <c r="AW1454" s="105"/>
      <c r="AX1454" s="106"/>
      <c r="AY1454" s="106"/>
      <c r="AZ1454" s="106"/>
      <c r="BA1454" s="106"/>
      <c r="BB1454" s="103"/>
      <c r="BC1454" s="106"/>
      <c r="BD1454" s="106"/>
      <c r="BE1454" s="106"/>
      <c r="BF1454" s="106"/>
      <c r="BG1454" s="106"/>
      <c r="BH1454" s="106"/>
      <c r="BI1454" s="106"/>
    </row>
    <row r="1455" spans="1:61" ht="13.5" hidden="1" thickBot="1" x14ac:dyDescent="0.25">
      <c r="A1455" s="82"/>
      <c r="B1455" s="83"/>
      <c r="C1455" s="361"/>
      <c r="D1455" s="361"/>
      <c r="E1455" s="85"/>
      <c r="F1455" s="85"/>
      <c r="G1455" s="86"/>
      <c r="H1455" s="153"/>
      <c r="I1455" s="147"/>
      <c r="J1455" s="86"/>
      <c r="K1455" s="220"/>
      <c r="L1455" s="88"/>
      <c r="M1455" s="356"/>
      <c r="N1455" s="356"/>
      <c r="O1455" s="356"/>
      <c r="P1455" s="356"/>
      <c r="Q1455" s="356"/>
      <c r="R1455" s="108">
        <f>SUM(Tableau8[[#This Row],[Indicative
     /PPE]:[Autre]])</f>
        <v>0</v>
      </c>
      <c r="S1455" s="356"/>
      <c r="T1455" s="356"/>
      <c r="U1455" s="356"/>
      <c r="V1455" s="356"/>
      <c r="W1455" s="356"/>
      <c r="X1455" s="336">
        <f t="shared" si="113"/>
        <v>0</v>
      </c>
      <c r="Y1455" s="89" t="s">
        <v>0</v>
      </c>
      <c r="Z1455" s="89" t="s">
        <v>0</v>
      </c>
      <c r="AA1455" s="89" t="s">
        <v>0</v>
      </c>
      <c r="AB1455" s="91" t="s">
        <v>0</v>
      </c>
      <c r="AC1455" s="356" t="s">
        <v>0</v>
      </c>
      <c r="AD1455" s="356" t="s">
        <v>0</v>
      </c>
      <c r="AE1455" s="356" t="s">
        <v>0</v>
      </c>
      <c r="AF1455" s="357">
        <f t="shared" si="115"/>
        <v>0</v>
      </c>
      <c r="AG1455" s="92"/>
      <c r="AH1455" s="368" t="s">
        <v>3</v>
      </c>
      <c r="AI1455" s="368" t="s">
        <v>3</v>
      </c>
      <c r="AJ1455" s="368" t="s">
        <v>3</v>
      </c>
      <c r="AK1455" s="368">
        <f t="shared" si="114"/>
        <v>0</v>
      </c>
      <c r="AL1455" s="95"/>
      <c r="AM1455" s="371"/>
      <c r="AN1455" s="371"/>
      <c r="AO1455" s="372"/>
      <c r="AP1455" s="382"/>
      <c r="AR1455" s="374"/>
      <c r="AS1455" s="101"/>
      <c r="AT1455" s="102"/>
      <c r="AU1455" s="103"/>
      <c r="AV1455" s="104">
        <f>Tableau8[[#This Row],[Fin]]-Tableau8[[#This Row],[Début]]</f>
        <v>0</v>
      </c>
      <c r="AW1455" s="105"/>
      <c r="AX1455" s="106"/>
      <c r="AY1455" s="106"/>
      <c r="AZ1455" s="106"/>
      <c r="BA1455" s="106"/>
      <c r="BB1455" s="103"/>
      <c r="BC1455" s="106"/>
      <c r="BD1455" s="106"/>
      <c r="BE1455" s="106"/>
      <c r="BF1455" s="106"/>
      <c r="BG1455" s="106"/>
      <c r="BH1455" s="106"/>
      <c r="BI1455" s="106"/>
    </row>
    <row r="1456" spans="1:61" ht="13.5" hidden="1" thickBot="1" x14ac:dyDescent="0.25">
      <c r="A1456" s="82"/>
      <c r="B1456" s="83"/>
      <c r="C1456" s="361"/>
      <c r="D1456" s="361"/>
      <c r="E1456" s="85"/>
      <c r="F1456" s="85"/>
      <c r="G1456" s="86"/>
      <c r="H1456" s="153"/>
      <c r="I1456" s="147"/>
      <c r="J1456" s="86"/>
      <c r="K1456" s="220"/>
      <c r="L1456" s="88"/>
      <c r="M1456" s="356"/>
      <c r="N1456" s="356"/>
      <c r="O1456" s="356"/>
      <c r="P1456" s="356"/>
      <c r="Q1456" s="356"/>
      <c r="R1456" s="108">
        <f>SUM(Tableau8[[#This Row],[Indicative
     /PPE]:[Autre]])</f>
        <v>0</v>
      </c>
      <c r="S1456" s="356"/>
      <c r="T1456" s="356"/>
      <c r="U1456" s="356"/>
      <c r="V1456" s="356"/>
      <c r="W1456" s="356"/>
      <c r="X1456" s="336">
        <f t="shared" si="113"/>
        <v>0</v>
      </c>
      <c r="Y1456" s="89" t="s">
        <v>0</v>
      </c>
      <c r="Z1456" s="89" t="s">
        <v>0</v>
      </c>
      <c r="AA1456" s="89" t="s">
        <v>0</v>
      </c>
      <c r="AB1456" s="91" t="s">
        <v>0</v>
      </c>
      <c r="AC1456" s="356" t="s">
        <v>0</v>
      </c>
      <c r="AD1456" s="356" t="s">
        <v>0</v>
      </c>
      <c r="AE1456" s="356" t="s">
        <v>0</v>
      </c>
      <c r="AF1456" s="357">
        <f t="shared" si="115"/>
        <v>0</v>
      </c>
      <c r="AG1456" s="92"/>
      <c r="AH1456" s="368" t="s">
        <v>3</v>
      </c>
      <c r="AI1456" s="368" t="s">
        <v>3</v>
      </c>
      <c r="AJ1456" s="368" t="s">
        <v>3</v>
      </c>
      <c r="AK1456" s="368">
        <f t="shared" si="114"/>
        <v>0</v>
      </c>
      <c r="AL1456" s="95"/>
      <c r="AM1456" s="371"/>
      <c r="AN1456" s="371"/>
      <c r="AO1456" s="372"/>
      <c r="AP1456" s="382"/>
      <c r="AR1456" s="374"/>
      <c r="AS1456" s="101"/>
      <c r="AT1456" s="102"/>
      <c r="AU1456" s="103"/>
      <c r="AV1456" s="104">
        <f>Tableau8[[#This Row],[Fin]]-Tableau8[[#This Row],[Début]]</f>
        <v>0</v>
      </c>
      <c r="AW1456" s="105"/>
      <c r="AX1456" s="106"/>
      <c r="AY1456" s="106"/>
      <c r="AZ1456" s="106"/>
      <c r="BA1456" s="106"/>
      <c r="BB1456" s="103"/>
      <c r="BC1456" s="106"/>
      <c r="BD1456" s="106"/>
      <c r="BE1456" s="106"/>
      <c r="BF1456" s="106"/>
      <c r="BG1456" s="106"/>
      <c r="BH1456" s="106"/>
      <c r="BI1456" s="106"/>
    </row>
    <row r="1457" spans="1:61" ht="13.5" hidden="1" thickBot="1" x14ac:dyDescent="0.25">
      <c r="A1457" s="82"/>
      <c r="B1457" s="83"/>
      <c r="C1457" s="361"/>
      <c r="D1457" s="361"/>
      <c r="E1457" s="85"/>
      <c r="F1457" s="85"/>
      <c r="G1457" s="86"/>
      <c r="H1457" s="153"/>
      <c r="I1457" s="147"/>
      <c r="J1457" s="86"/>
      <c r="K1457" s="220"/>
      <c r="L1457" s="88"/>
      <c r="M1457" s="356"/>
      <c r="N1457" s="356"/>
      <c r="O1457" s="356"/>
      <c r="P1457" s="356"/>
      <c r="Q1457" s="356"/>
      <c r="R1457" s="108">
        <f>SUM(Tableau8[[#This Row],[Indicative
     /PPE]:[Autre]])</f>
        <v>0</v>
      </c>
      <c r="S1457" s="356"/>
      <c r="T1457" s="356"/>
      <c r="U1457" s="356"/>
      <c r="V1457" s="356"/>
      <c r="W1457" s="356"/>
      <c r="X1457" s="336">
        <f t="shared" si="113"/>
        <v>0</v>
      </c>
      <c r="Y1457" s="89" t="s">
        <v>0</v>
      </c>
      <c r="Z1457" s="89" t="s">
        <v>0</v>
      </c>
      <c r="AA1457" s="89" t="s">
        <v>0</v>
      </c>
      <c r="AB1457" s="91" t="s">
        <v>0</v>
      </c>
      <c r="AC1457" s="356" t="s">
        <v>0</v>
      </c>
      <c r="AD1457" s="356" t="s">
        <v>0</v>
      </c>
      <c r="AE1457" s="356" t="s">
        <v>0</v>
      </c>
      <c r="AF1457" s="357">
        <f t="shared" si="115"/>
        <v>0</v>
      </c>
      <c r="AG1457" s="92"/>
      <c r="AH1457" s="368" t="s">
        <v>3</v>
      </c>
      <c r="AI1457" s="368" t="s">
        <v>3</v>
      </c>
      <c r="AJ1457" s="368" t="s">
        <v>3</v>
      </c>
      <c r="AK1457" s="368">
        <f t="shared" si="114"/>
        <v>0</v>
      </c>
      <c r="AL1457" s="95"/>
      <c r="AM1457" s="371"/>
      <c r="AN1457" s="371"/>
      <c r="AO1457" s="372"/>
      <c r="AP1457" s="382"/>
      <c r="AR1457" s="374"/>
      <c r="AS1457" s="101"/>
      <c r="AT1457" s="102"/>
      <c r="AU1457" s="103"/>
      <c r="AV1457" s="104">
        <f>Tableau8[[#This Row],[Fin]]-Tableau8[[#This Row],[Début]]</f>
        <v>0</v>
      </c>
      <c r="AW1457" s="105"/>
      <c r="AX1457" s="106"/>
      <c r="AY1457" s="106"/>
      <c r="AZ1457" s="106"/>
      <c r="BA1457" s="106"/>
      <c r="BB1457" s="103"/>
      <c r="BC1457" s="106"/>
      <c r="BD1457" s="106"/>
      <c r="BE1457" s="106"/>
      <c r="BF1457" s="106"/>
      <c r="BG1457" s="106"/>
      <c r="BH1457" s="106"/>
      <c r="BI1457" s="106"/>
    </row>
    <row r="1458" spans="1:61" ht="13.5" hidden="1" thickBot="1" x14ac:dyDescent="0.25">
      <c r="A1458" s="82"/>
      <c r="B1458" s="83"/>
      <c r="C1458" s="361"/>
      <c r="D1458" s="361"/>
      <c r="E1458" s="85"/>
      <c r="F1458" s="85"/>
      <c r="G1458" s="86"/>
      <c r="H1458" s="153"/>
      <c r="I1458" s="147"/>
      <c r="J1458" s="86"/>
      <c r="K1458" s="220"/>
      <c r="L1458" s="88"/>
      <c r="M1458" s="356"/>
      <c r="N1458" s="356"/>
      <c r="O1458" s="356"/>
      <c r="P1458" s="356"/>
      <c r="Q1458" s="356"/>
      <c r="R1458" s="108">
        <f>SUM(Tableau8[[#This Row],[Indicative
     /PPE]:[Autre]])</f>
        <v>0</v>
      </c>
      <c r="S1458" s="356"/>
      <c r="T1458" s="356"/>
      <c r="U1458" s="356"/>
      <c r="V1458" s="356"/>
      <c r="W1458" s="356"/>
      <c r="X1458" s="336">
        <f t="shared" si="113"/>
        <v>0</v>
      </c>
      <c r="Y1458" s="89" t="s">
        <v>0</v>
      </c>
      <c r="Z1458" s="89" t="s">
        <v>0</v>
      </c>
      <c r="AA1458" s="89" t="s">
        <v>0</v>
      </c>
      <c r="AB1458" s="91" t="s">
        <v>0</v>
      </c>
      <c r="AC1458" s="356" t="s">
        <v>0</v>
      </c>
      <c r="AD1458" s="356" t="s">
        <v>0</v>
      </c>
      <c r="AE1458" s="356" t="s">
        <v>0</v>
      </c>
      <c r="AF1458" s="357">
        <f t="shared" si="115"/>
        <v>0</v>
      </c>
      <c r="AG1458" s="92"/>
      <c r="AH1458" s="368" t="s">
        <v>3</v>
      </c>
      <c r="AI1458" s="368" t="s">
        <v>3</v>
      </c>
      <c r="AJ1458" s="368" t="s">
        <v>3</v>
      </c>
      <c r="AK1458" s="368">
        <f t="shared" si="114"/>
        <v>0</v>
      </c>
      <c r="AL1458" s="95"/>
      <c r="AM1458" s="371"/>
      <c r="AN1458" s="371"/>
      <c r="AO1458" s="372"/>
      <c r="AP1458" s="382"/>
      <c r="AR1458" s="374"/>
      <c r="AS1458" s="101"/>
      <c r="AT1458" s="102"/>
      <c r="AU1458" s="103"/>
      <c r="AV1458" s="104">
        <f>Tableau8[[#This Row],[Fin]]-Tableau8[[#This Row],[Début]]</f>
        <v>0</v>
      </c>
      <c r="AW1458" s="105"/>
      <c r="AX1458" s="106"/>
      <c r="AY1458" s="106"/>
      <c r="AZ1458" s="106"/>
      <c r="BA1458" s="106"/>
      <c r="BB1458" s="103"/>
      <c r="BC1458" s="106"/>
      <c r="BD1458" s="106"/>
      <c r="BE1458" s="106"/>
      <c r="BF1458" s="106"/>
      <c r="BG1458" s="106"/>
      <c r="BH1458" s="106"/>
      <c r="BI1458" s="106"/>
    </row>
    <row r="1459" spans="1:61" ht="13.5" hidden="1" thickBot="1" x14ac:dyDescent="0.25">
      <c r="A1459" s="82"/>
      <c r="B1459" s="83"/>
      <c r="C1459" s="361"/>
      <c r="D1459" s="361"/>
      <c r="E1459" s="85"/>
      <c r="F1459" s="85"/>
      <c r="G1459" s="86"/>
      <c r="H1459" s="153"/>
      <c r="I1459" s="147"/>
      <c r="J1459" s="86"/>
      <c r="K1459" s="220"/>
      <c r="L1459" s="88"/>
      <c r="M1459" s="356"/>
      <c r="N1459" s="356"/>
      <c r="O1459" s="356"/>
      <c r="P1459" s="356"/>
      <c r="Q1459" s="356"/>
      <c r="R1459" s="108">
        <f>SUM(Tableau8[[#This Row],[Indicative
     /PPE]:[Autre]])</f>
        <v>0</v>
      </c>
      <c r="S1459" s="356"/>
      <c r="T1459" s="356"/>
      <c r="U1459" s="356"/>
      <c r="V1459" s="356"/>
      <c r="W1459" s="356"/>
      <c r="X1459" s="336">
        <f t="shared" si="113"/>
        <v>0</v>
      </c>
      <c r="Y1459" s="89" t="s">
        <v>0</v>
      </c>
      <c r="Z1459" s="89" t="s">
        <v>0</v>
      </c>
      <c r="AA1459" s="89" t="s">
        <v>0</v>
      </c>
      <c r="AB1459" s="91" t="s">
        <v>0</v>
      </c>
      <c r="AC1459" s="356" t="s">
        <v>0</v>
      </c>
      <c r="AD1459" s="356" t="s">
        <v>0</v>
      </c>
      <c r="AE1459" s="356" t="s">
        <v>0</v>
      </c>
      <c r="AF1459" s="357">
        <f t="shared" si="115"/>
        <v>0</v>
      </c>
      <c r="AG1459" s="92"/>
      <c r="AH1459" s="368" t="s">
        <v>3</v>
      </c>
      <c r="AI1459" s="368" t="s">
        <v>3</v>
      </c>
      <c r="AJ1459" s="368" t="s">
        <v>3</v>
      </c>
      <c r="AK1459" s="368">
        <f t="shared" si="114"/>
        <v>0</v>
      </c>
      <c r="AL1459" s="95"/>
      <c r="AM1459" s="371"/>
      <c r="AN1459" s="371"/>
      <c r="AO1459" s="372"/>
      <c r="AP1459" s="382"/>
      <c r="AR1459" s="374"/>
      <c r="AS1459" s="101"/>
      <c r="AT1459" s="102"/>
      <c r="AU1459" s="103"/>
      <c r="AV1459" s="104">
        <f>Tableau8[[#This Row],[Fin]]-Tableau8[[#This Row],[Début]]</f>
        <v>0</v>
      </c>
      <c r="AW1459" s="105"/>
      <c r="AX1459" s="106"/>
      <c r="AY1459" s="106"/>
      <c r="AZ1459" s="106"/>
      <c r="BA1459" s="106"/>
      <c r="BB1459" s="103"/>
      <c r="BC1459" s="106"/>
      <c r="BD1459" s="106"/>
      <c r="BE1459" s="106"/>
      <c r="BF1459" s="106"/>
      <c r="BG1459" s="106"/>
      <c r="BH1459" s="106"/>
      <c r="BI1459" s="106"/>
    </row>
    <row r="1460" spans="1:61" ht="13.5" hidden="1" thickBot="1" x14ac:dyDescent="0.25">
      <c r="A1460" s="82"/>
      <c r="B1460" s="83"/>
      <c r="C1460" s="361"/>
      <c r="D1460" s="361"/>
      <c r="E1460" s="85"/>
      <c r="F1460" s="85"/>
      <c r="G1460" s="86"/>
      <c r="H1460" s="153"/>
      <c r="I1460" s="147"/>
      <c r="J1460" s="86"/>
      <c r="K1460" s="220"/>
      <c r="L1460" s="88"/>
      <c r="M1460" s="356"/>
      <c r="N1460" s="356"/>
      <c r="O1460" s="356"/>
      <c r="P1460" s="356"/>
      <c r="Q1460" s="356"/>
      <c r="R1460" s="108">
        <f>SUM(Tableau8[[#This Row],[Indicative
     /PPE]:[Autre]])</f>
        <v>0</v>
      </c>
      <c r="S1460" s="356"/>
      <c r="T1460" s="356"/>
      <c r="U1460" s="356"/>
      <c r="V1460" s="356"/>
      <c r="W1460" s="356"/>
      <c r="X1460" s="336">
        <f t="shared" si="113"/>
        <v>0</v>
      </c>
      <c r="Y1460" s="89" t="s">
        <v>0</v>
      </c>
      <c r="Z1460" s="89" t="s">
        <v>0</v>
      </c>
      <c r="AA1460" s="89" t="s">
        <v>0</v>
      </c>
      <c r="AB1460" s="91" t="s">
        <v>0</v>
      </c>
      <c r="AC1460" s="356" t="s">
        <v>0</v>
      </c>
      <c r="AD1460" s="356" t="s">
        <v>0</v>
      </c>
      <c r="AE1460" s="356" t="s">
        <v>0</v>
      </c>
      <c r="AF1460" s="357">
        <f t="shared" si="115"/>
        <v>0</v>
      </c>
      <c r="AG1460" s="92"/>
      <c r="AH1460" s="368" t="s">
        <v>3</v>
      </c>
      <c r="AI1460" s="368" t="s">
        <v>3</v>
      </c>
      <c r="AJ1460" s="368" t="s">
        <v>3</v>
      </c>
      <c r="AK1460" s="368">
        <f t="shared" si="114"/>
        <v>0</v>
      </c>
      <c r="AL1460" s="95"/>
      <c r="AM1460" s="371"/>
      <c r="AN1460" s="371"/>
      <c r="AO1460" s="372"/>
      <c r="AP1460" s="382"/>
      <c r="AR1460" s="374"/>
      <c r="AS1460" s="101"/>
      <c r="AT1460" s="102"/>
      <c r="AU1460" s="103"/>
      <c r="AV1460" s="104">
        <f>Tableau8[[#This Row],[Fin]]-Tableau8[[#This Row],[Début]]</f>
        <v>0</v>
      </c>
      <c r="AW1460" s="105"/>
      <c r="AX1460" s="106"/>
      <c r="AY1460" s="106"/>
      <c r="AZ1460" s="106"/>
      <c r="BA1460" s="106"/>
      <c r="BB1460" s="103"/>
      <c r="BC1460" s="106"/>
      <c r="BD1460" s="106"/>
      <c r="BE1460" s="106"/>
      <c r="BF1460" s="106"/>
      <c r="BG1460" s="106"/>
      <c r="BH1460" s="106"/>
      <c r="BI1460" s="106"/>
    </row>
    <row r="1461" spans="1:61" ht="13.5" hidden="1" thickBot="1" x14ac:dyDescent="0.25">
      <c r="A1461" s="82"/>
      <c r="B1461" s="83"/>
      <c r="C1461" s="361"/>
      <c r="D1461" s="361"/>
      <c r="E1461" s="85"/>
      <c r="F1461" s="85"/>
      <c r="G1461" s="86"/>
      <c r="H1461" s="153"/>
      <c r="I1461" s="147"/>
      <c r="J1461" s="86"/>
      <c r="K1461" s="220"/>
      <c r="L1461" s="88"/>
      <c r="M1461" s="356"/>
      <c r="N1461" s="356"/>
      <c r="O1461" s="356"/>
      <c r="P1461" s="356"/>
      <c r="Q1461" s="356"/>
      <c r="R1461" s="108">
        <f>SUM(Tableau8[[#This Row],[Indicative
     /PPE]:[Autre]])</f>
        <v>0</v>
      </c>
      <c r="S1461" s="356"/>
      <c r="T1461" s="356"/>
      <c r="U1461" s="356"/>
      <c r="V1461" s="356"/>
      <c r="W1461" s="356"/>
      <c r="X1461" s="336">
        <f t="shared" si="113"/>
        <v>0</v>
      </c>
      <c r="Y1461" s="89" t="s">
        <v>0</v>
      </c>
      <c r="Z1461" s="89" t="s">
        <v>0</v>
      </c>
      <c r="AA1461" s="89" t="s">
        <v>0</v>
      </c>
      <c r="AB1461" s="91" t="s">
        <v>0</v>
      </c>
      <c r="AC1461" s="356" t="s">
        <v>0</v>
      </c>
      <c r="AD1461" s="356" t="s">
        <v>0</v>
      </c>
      <c r="AE1461" s="356" t="s">
        <v>0</v>
      </c>
      <c r="AF1461" s="357">
        <f t="shared" si="115"/>
        <v>0</v>
      </c>
      <c r="AG1461" s="92"/>
      <c r="AH1461" s="368" t="s">
        <v>3</v>
      </c>
      <c r="AI1461" s="368" t="s">
        <v>3</v>
      </c>
      <c r="AJ1461" s="368" t="s">
        <v>3</v>
      </c>
      <c r="AK1461" s="368">
        <f t="shared" si="114"/>
        <v>0</v>
      </c>
      <c r="AL1461" s="95"/>
      <c r="AM1461" s="371"/>
      <c r="AN1461" s="371"/>
      <c r="AO1461" s="372"/>
      <c r="AP1461" s="382"/>
      <c r="AR1461" s="374"/>
      <c r="AS1461" s="101"/>
      <c r="AT1461" s="102"/>
      <c r="AU1461" s="103"/>
      <c r="AV1461" s="104">
        <f>Tableau8[[#This Row],[Fin]]-Tableau8[[#This Row],[Début]]</f>
        <v>0</v>
      </c>
      <c r="AW1461" s="105"/>
      <c r="AX1461" s="106"/>
      <c r="AY1461" s="106"/>
      <c r="AZ1461" s="106"/>
      <c r="BA1461" s="106"/>
      <c r="BB1461" s="103"/>
      <c r="BC1461" s="106"/>
      <c r="BD1461" s="106"/>
      <c r="BE1461" s="106"/>
      <c r="BF1461" s="106"/>
      <c r="BG1461" s="106"/>
      <c r="BH1461" s="106"/>
      <c r="BI1461" s="106"/>
    </row>
    <row r="1462" spans="1:61" ht="13.5" hidden="1" thickBot="1" x14ac:dyDescent="0.25">
      <c r="A1462" s="82"/>
      <c r="B1462" s="83"/>
      <c r="C1462" s="361"/>
      <c r="D1462" s="361"/>
      <c r="E1462" s="85"/>
      <c r="F1462" s="85"/>
      <c r="G1462" s="86"/>
      <c r="H1462" s="153"/>
      <c r="I1462" s="147"/>
      <c r="J1462" s="86"/>
      <c r="K1462" s="220"/>
      <c r="L1462" s="88"/>
      <c r="M1462" s="356"/>
      <c r="N1462" s="356"/>
      <c r="O1462" s="356"/>
      <c r="P1462" s="356"/>
      <c r="Q1462" s="356"/>
      <c r="R1462" s="108">
        <f>SUM(Tableau8[[#This Row],[Indicative
     /PPE]:[Autre]])</f>
        <v>0</v>
      </c>
      <c r="S1462" s="356"/>
      <c r="T1462" s="356"/>
      <c r="U1462" s="356"/>
      <c r="V1462" s="356"/>
      <c r="W1462" s="356"/>
      <c r="X1462" s="336">
        <f t="shared" si="113"/>
        <v>0</v>
      </c>
      <c r="Y1462" s="89" t="s">
        <v>0</v>
      </c>
      <c r="Z1462" s="89" t="s">
        <v>0</v>
      </c>
      <c r="AA1462" s="89" t="s">
        <v>0</v>
      </c>
      <c r="AB1462" s="91" t="s">
        <v>0</v>
      </c>
      <c r="AC1462" s="356" t="s">
        <v>0</v>
      </c>
      <c r="AD1462" s="356" t="s">
        <v>0</v>
      </c>
      <c r="AE1462" s="356" t="s">
        <v>0</v>
      </c>
      <c r="AF1462" s="357">
        <f t="shared" si="115"/>
        <v>0</v>
      </c>
      <c r="AG1462" s="92"/>
      <c r="AH1462" s="368" t="s">
        <v>3</v>
      </c>
      <c r="AI1462" s="368" t="s">
        <v>3</v>
      </c>
      <c r="AJ1462" s="368" t="s">
        <v>3</v>
      </c>
      <c r="AK1462" s="368">
        <f t="shared" si="114"/>
        <v>0</v>
      </c>
      <c r="AL1462" s="95"/>
      <c r="AM1462" s="371"/>
      <c r="AN1462" s="371"/>
      <c r="AO1462" s="372"/>
      <c r="AP1462" s="382"/>
      <c r="AR1462" s="374"/>
      <c r="AS1462" s="101"/>
      <c r="AT1462" s="102"/>
      <c r="AU1462" s="103"/>
      <c r="AV1462" s="104">
        <f>Tableau8[[#This Row],[Fin]]-Tableau8[[#This Row],[Début]]</f>
        <v>0</v>
      </c>
      <c r="AW1462" s="105"/>
      <c r="AX1462" s="106"/>
      <c r="AY1462" s="106"/>
      <c r="AZ1462" s="106"/>
      <c r="BA1462" s="106"/>
      <c r="BB1462" s="103"/>
      <c r="BC1462" s="106"/>
      <c r="BD1462" s="106"/>
      <c r="BE1462" s="106"/>
      <c r="BF1462" s="106"/>
      <c r="BG1462" s="106"/>
      <c r="BH1462" s="106"/>
      <c r="BI1462" s="106"/>
    </row>
    <row r="1463" spans="1:61" ht="13.5" hidden="1" thickBot="1" x14ac:dyDescent="0.25">
      <c r="A1463" s="82"/>
      <c r="B1463" s="83"/>
      <c r="C1463" s="361"/>
      <c r="D1463" s="361"/>
      <c r="E1463" s="85"/>
      <c r="F1463" s="85"/>
      <c r="G1463" s="86"/>
      <c r="H1463" s="153"/>
      <c r="I1463" s="147"/>
      <c r="J1463" s="86"/>
      <c r="K1463" s="220"/>
      <c r="L1463" s="88"/>
      <c r="M1463" s="356"/>
      <c r="N1463" s="356"/>
      <c r="O1463" s="356"/>
      <c r="P1463" s="356"/>
      <c r="Q1463" s="356"/>
      <c r="R1463" s="108">
        <f>SUM(Tableau8[[#This Row],[Indicative
     /PPE]:[Autre]])</f>
        <v>0</v>
      </c>
      <c r="S1463" s="356"/>
      <c r="T1463" s="356"/>
      <c r="U1463" s="356"/>
      <c r="V1463" s="356"/>
      <c r="W1463" s="356"/>
      <c r="X1463" s="336">
        <f t="shared" si="113"/>
        <v>0</v>
      </c>
      <c r="Y1463" s="89" t="s">
        <v>0</v>
      </c>
      <c r="Z1463" s="89" t="s">
        <v>0</v>
      </c>
      <c r="AA1463" s="89" t="s">
        <v>0</v>
      </c>
      <c r="AB1463" s="91" t="s">
        <v>0</v>
      </c>
      <c r="AC1463" s="356" t="s">
        <v>0</v>
      </c>
      <c r="AD1463" s="356" t="s">
        <v>0</v>
      </c>
      <c r="AE1463" s="356" t="s">
        <v>0</v>
      </c>
      <c r="AF1463" s="357">
        <f t="shared" si="115"/>
        <v>0</v>
      </c>
      <c r="AG1463" s="92"/>
      <c r="AH1463" s="368" t="s">
        <v>3</v>
      </c>
      <c r="AI1463" s="368" t="s">
        <v>3</v>
      </c>
      <c r="AJ1463" s="368" t="s">
        <v>3</v>
      </c>
      <c r="AK1463" s="368">
        <f t="shared" si="114"/>
        <v>0</v>
      </c>
      <c r="AL1463" s="95"/>
      <c r="AM1463" s="371"/>
      <c r="AN1463" s="371"/>
      <c r="AO1463" s="372"/>
      <c r="AP1463" s="382"/>
      <c r="AR1463" s="374"/>
      <c r="AS1463" s="101"/>
      <c r="AT1463" s="102"/>
      <c r="AU1463" s="103"/>
      <c r="AV1463" s="104">
        <f>Tableau8[[#This Row],[Fin]]-Tableau8[[#This Row],[Début]]</f>
        <v>0</v>
      </c>
      <c r="AW1463" s="105"/>
      <c r="AX1463" s="106"/>
      <c r="AY1463" s="106"/>
      <c r="AZ1463" s="106"/>
      <c r="BA1463" s="106"/>
      <c r="BB1463" s="103"/>
      <c r="BC1463" s="106"/>
      <c r="BD1463" s="106"/>
      <c r="BE1463" s="106"/>
      <c r="BF1463" s="106"/>
      <c r="BG1463" s="106"/>
      <c r="BH1463" s="106"/>
      <c r="BI1463" s="106"/>
    </row>
    <row r="1464" spans="1:61" ht="13.5" hidden="1" thickBot="1" x14ac:dyDescent="0.25">
      <c r="A1464" s="82"/>
      <c r="B1464" s="83"/>
      <c r="C1464" s="361"/>
      <c r="D1464" s="361"/>
      <c r="E1464" s="85"/>
      <c r="F1464" s="85"/>
      <c r="G1464" s="86"/>
      <c r="H1464" s="153"/>
      <c r="I1464" s="147"/>
      <c r="J1464" s="86"/>
      <c r="K1464" s="220"/>
      <c r="L1464" s="88"/>
      <c r="M1464" s="356"/>
      <c r="N1464" s="356"/>
      <c r="O1464" s="356"/>
      <c r="P1464" s="356"/>
      <c r="Q1464" s="356"/>
      <c r="R1464" s="108">
        <f>SUM(Tableau8[[#This Row],[Indicative
     /PPE]:[Autre]])</f>
        <v>0</v>
      </c>
      <c r="S1464" s="356"/>
      <c r="T1464" s="356"/>
      <c r="U1464" s="356"/>
      <c r="V1464" s="356"/>
      <c r="W1464" s="356"/>
      <c r="X1464" s="336">
        <f t="shared" si="113"/>
        <v>0</v>
      </c>
      <c r="Y1464" s="89" t="s">
        <v>0</v>
      </c>
      <c r="Z1464" s="89" t="s">
        <v>0</v>
      </c>
      <c r="AA1464" s="89" t="s">
        <v>0</v>
      </c>
      <c r="AB1464" s="91" t="s">
        <v>0</v>
      </c>
      <c r="AC1464" s="356" t="s">
        <v>0</v>
      </c>
      <c r="AD1464" s="356" t="s">
        <v>0</v>
      </c>
      <c r="AE1464" s="356" t="s">
        <v>0</v>
      </c>
      <c r="AF1464" s="357">
        <f t="shared" si="115"/>
        <v>0</v>
      </c>
      <c r="AG1464" s="92"/>
      <c r="AH1464" s="368" t="s">
        <v>3</v>
      </c>
      <c r="AI1464" s="368" t="s">
        <v>3</v>
      </c>
      <c r="AJ1464" s="368" t="s">
        <v>3</v>
      </c>
      <c r="AK1464" s="368">
        <f t="shared" si="114"/>
        <v>0</v>
      </c>
      <c r="AL1464" s="95"/>
      <c r="AM1464" s="371"/>
      <c r="AN1464" s="371"/>
      <c r="AO1464" s="372"/>
      <c r="AP1464" s="382"/>
      <c r="AR1464" s="374"/>
      <c r="AS1464" s="101"/>
      <c r="AT1464" s="102"/>
      <c r="AU1464" s="103"/>
      <c r="AV1464" s="104">
        <f>Tableau8[[#This Row],[Fin]]-Tableau8[[#This Row],[Début]]</f>
        <v>0</v>
      </c>
      <c r="AW1464" s="105"/>
      <c r="AX1464" s="106"/>
      <c r="AY1464" s="106"/>
      <c r="AZ1464" s="106"/>
      <c r="BA1464" s="106"/>
      <c r="BB1464" s="103"/>
      <c r="BC1464" s="106"/>
      <c r="BD1464" s="106"/>
      <c r="BE1464" s="106"/>
      <c r="BF1464" s="106"/>
      <c r="BG1464" s="106"/>
      <c r="BH1464" s="106"/>
      <c r="BI1464" s="106"/>
    </row>
    <row r="1465" spans="1:61" ht="13.5" hidden="1" thickBot="1" x14ac:dyDescent="0.25">
      <c r="A1465" s="82"/>
      <c r="B1465" s="83"/>
      <c r="C1465" s="361"/>
      <c r="D1465" s="361"/>
      <c r="E1465" s="85"/>
      <c r="F1465" s="85"/>
      <c r="G1465" s="86"/>
      <c r="H1465" s="153"/>
      <c r="I1465" s="147"/>
      <c r="J1465" s="86"/>
      <c r="K1465" s="220"/>
      <c r="L1465" s="88"/>
      <c r="M1465" s="356"/>
      <c r="N1465" s="356"/>
      <c r="O1465" s="356"/>
      <c r="P1465" s="356"/>
      <c r="Q1465" s="356"/>
      <c r="R1465" s="108">
        <f>SUM(Tableau8[[#This Row],[Indicative
     /PPE]:[Autre]])</f>
        <v>0</v>
      </c>
      <c r="S1465" s="356"/>
      <c r="T1465" s="356"/>
      <c r="U1465" s="356"/>
      <c r="V1465" s="356"/>
      <c r="W1465" s="356"/>
      <c r="X1465" s="336">
        <f t="shared" si="113"/>
        <v>0</v>
      </c>
      <c r="Y1465" s="89" t="s">
        <v>0</v>
      </c>
      <c r="Z1465" s="89" t="s">
        <v>0</v>
      </c>
      <c r="AA1465" s="89" t="s">
        <v>0</v>
      </c>
      <c r="AB1465" s="91" t="s">
        <v>0</v>
      </c>
      <c r="AC1465" s="356" t="s">
        <v>0</v>
      </c>
      <c r="AD1465" s="356" t="s">
        <v>0</v>
      </c>
      <c r="AE1465" s="356" t="s">
        <v>0</v>
      </c>
      <c r="AF1465" s="357">
        <f t="shared" si="115"/>
        <v>0</v>
      </c>
      <c r="AG1465" s="92"/>
      <c r="AH1465" s="368" t="s">
        <v>3</v>
      </c>
      <c r="AI1465" s="368" t="s">
        <v>3</v>
      </c>
      <c r="AJ1465" s="368" t="s">
        <v>3</v>
      </c>
      <c r="AK1465" s="368">
        <f t="shared" si="114"/>
        <v>0</v>
      </c>
      <c r="AL1465" s="95"/>
      <c r="AM1465" s="371"/>
      <c r="AN1465" s="371"/>
      <c r="AO1465" s="372"/>
      <c r="AP1465" s="382"/>
      <c r="AR1465" s="374"/>
      <c r="AS1465" s="101"/>
      <c r="AT1465" s="102"/>
      <c r="AU1465" s="103"/>
      <c r="AV1465" s="104">
        <f>Tableau8[[#This Row],[Fin]]-Tableau8[[#This Row],[Début]]</f>
        <v>0</v>
      </c>
      <c r="AW1465" s="105"/>
      <c r="AX1465" s="106"/>
      <c r="AY1465" s="106"/>
      <c r="AZ1465" s="106"/>
      <c r="BA1465" s="106"/>
      <c r="BB1465" s="103"/>
      <c r="BC1465" s="106"/>
      <c r="BD1465" s="106"/>
      <c r="BE1465" s="106"/>
      <c r="BF1465" s="106"/>
      <c r="BG1465" s="106"/>
      <c r="BH1465" s="106"/>
      <c r="BI1465" s="106"/>
    </row>
    <row r="1466" spans="1:61" ht="13.5" hidden="1" thickBot="1" x14ac:dyDescent="0.25">
      <c r="A1466" s="82"/>
      <c r="B1466" s="83"/>
      <c r="C1466" s="361"/>
      <c r="D1466" s="361"/>
      <c r="E1466" s="85"/>
      <c r="F1466" s="85"/>
      <c r="G1466" s="86"/>
      <c r="H1466" s="153"/>
      <c r="I1466" s="147"/>
      <c r="J1466" s="86"/>
      <c r="K1466" s="220"/>
      <c r="L1466" s="88"/>
      <c r="M1466" s="356"/>
      <c r="N1466" s="356"/>
      <c r="O1466" s="356"/>
      <c r="P1466" s="356"/>
      <c r="Q1466" s="356"/>
      <c r="R1466" s="108">
        <f>SUM(Tableau8[[#This Row],[Indicative
     /PPE]:[Autre]])</f>
        <v>0</v>
      </c>
      <c r="S1466" s="356"/>
      <c r="T1466" s="356"/>
      <c r="U1466" s="356"/>
      <c r="V1466" s="356"/>
      <c r="W1466" s="356"/>
      <c r="X1466" s="336">
        <f t="shared" si="113"/>
        <v>0</v>
      </c>
      <c r="Y1466" s="89" t="s">
        <v>0</v>
      </c>
      <c r="Z1466" s="89" t="s">
        <v>0</v>
      </c>
      <c r="AA1466" s="89" t="s">
        <v>0</v>
      </c>
      <c r="AB1466" s="91" t="s">
        <v>0</v>
      </c>
      <c r="AC1466" s="356" t="s">
        <v>0</v>
      </c>
      <c r="AD1466" s="356" t="s">
        <v>0</v>
      </c>
      <c r="AE1466" s="356" t="s">
        <v>0</v>
      </c>
      <c r="AF1466" s="357">
        <f t="shared" si="115"/>
        <v>0</v>
      </c>
      <c r="AG1466" s="92"/>
      <c r="AH1466" s="368" t="s">
        <v>3</v>
      </c>
      <c r="AI1466" s="368" t="s">
        <v>3</v>
      </c>
      <c r="AJ1466" s="368" t="s">
        <v>3</v>
      </c>
      <c r="AK1466" s="368">
        <f t="shared" si="114"/>
        <v>0</v>
      </c>
      <c r="AL1466" s="95"/>
      <c r="AM1466" s="371"/>
      <c r="AN1466" s="371"/>
      <c r="AO1466" s="372"/>
      <c r="AP1466" s="382"/>
      <c r="AR1466" s="374"/>
      <c r="AS1466" s="101"/>
      <c r="AT1466" s="102"/>
      <c r="AU1466" s="103"/>
      <c r="AV1466" s="104">
        <f>Tableau8[[#This Row],[Fin]]-Tableau8[[#This Row],[Début]]</f>
        <v>0</v>
      </c>
      <c r="AW1466" s="105"/>
      <c r="AX1466" s="106"/>
      <c r="AY1466" s="106"/>
      <c r="AZ1466" s="106"/>
      <c r="BA1466" s="106"/>
      <c r="BB1466" s="103"/>
      <c r="BC1466" s="106"/>
      <c r="BD1466" s="106"/>
      <c r="BE1466" s="106"/>
      <c r="BF1466" s="106"/>
      <c r="BG1466" s="106"/>
      <c r="BH1466" s="106"/>
      <c r="BI1466" s="106"/>
    </row>
    <row r="1467" spans="1:61" ht="13.5" hidden="1" thickBot="1" x14ac:dyDescent="0.25">
      <c r="A1467" s="82"/>
      <c r="B1467" s="83"/>
      <c r="C1467" s="361"/>
      <c r="D1467" s="361"/>
      <c r="E1467" s="85"/>
      <c r="F1467" s="85"/>
      <c r="G1467" s="86"/>
      <c r="H1467" s="153"/>
      <c r="I1467" s="147"/>
      <c r="J1467" s="86"/>
      <c r="K1467" s="220"/>
      <c r="L1467" s="88"/>
      <c r="M1467" s="356"/>
      <c r="N1467" s="356"/>
      <c r="O1467" s="356"/>
      <c r="P1467" s="356"/>
      <c r="Q1467" s="356"/>
      <c r="R1467" s="108">
        <f>SUM(Tableau8[[#This Row],[Indicative
     /PPE]:[Autre]])</f>
        <v>0</v>
      </c>
      <c r="S1467" s="356"/>
      <c r="T1467" s="356"/>
      <c r="U1467" s="356"/>
      <c r="V1467" s="356"/>
      <c r="W1467" s="356"/>
      <c r="X1467" s="336">
        <f t="shared" si="113"/>
        <v>0</v>
      </c>
      <c r="Y1467" s="89" t="s">
        <v>0</v>
      </c>
      <c r="Z1467" s="89" t="s">
        <v>0</v>
      </c>
      <c r="AA1467" s="89" t="s">
        <v>0</v>
      </c>
      <c r="AB1467" s="91" t="s">
        <v>0</v>
      </c>
      <c r="AC1467" s="356" t="s">
        <v>0</v>
      </c>
      <c r="AD1467" s="356" t="s">
        <v>0</v>
      </c>
      <c r="AE1467" s="356" t="s">
        <v>0</v>
      </c>
      <c r="AF1467" s="357">
        <f t="shared" si="115"/>
        <v>0</v>
      </c>
      <c r="AG1467" s="92"/>
      <c r="AH1467" s="368" t="s">
        <v>3</v>
      </c>
      <c r="AI1467" s="368" t="s">
        <v>3</v>
      </c>
      <c r="AJ1467" s="368" t="s">
        <v>3</v>
      </c>
      <c r="AK1467" s="368">
        <f t="shared" si="114"/>
        <v>0</v>
      </c>
      <c r="AL1467" s="95"/>
      <c r="AM1467" s="371"/>
      <c r="AN1467" s="371"/>
      <c r="AO1467" s="372"/>
      <c r="AP1467" s="382"/>
      <c r="AR1467" s="374"/>
      <c r="AS1467" s="101"/>
      <c r="AT1467" s="102"/>
      <c r="AU1467" s="103"/>
      <c r="AV1467" s="104">
        <f>Tableau8[[#This Row],[Fin]]-Tableau8[[#This Row],[Début]]</f>
        <v>0</v>
      </c>
      <c r="AW1467" s="105"/>
      <c r="AX1467" s="106"/>
      <c r="AY1467" s="106"/>
      <c r="AZ1467" s="106"/>
      <c r="BA1467" s="106"/>
      <c r="BB1467" s="103"/>
      <c r="BC1467" s="106"/>
      <c r="BD1467" s="106"/>
      <c r="BE1467" s="106"/>
      <c r="BF1467" s="106"/>
      <c r="BG1467" s="106"/>
      <c r="BH1467" s="106"/>
      <c r="BI1467" s="106"/>
    </row>
    <row r="1468" spans="1:61" ht="13.5" hidden="1" thickBot="1" x14ac:dyDescent="0.25">
      <c r="A1468" s="82"/>
      <c r="B1468" s="83"/>
      <c r="C1468" s="361"/>
      <c r="D1468" s="361"/>
      <c r="E1468" s="85"/>
      <c r="F1468" s="85"/>
      <c r="G1468" s="86"/>
      <c r="H1468" s="153"/>
      <c r="I1468" s="147"/>
      <c r="J1468" s="86"/>
      <c r="K1468" s="220"/>
      <c r="L1468" s="88"/>
      <c r="M1468" s="356"/>
      <c r="N1468" s="356"/>
      <c r="O1468" s="356"/>
      <c r="P1468" s="356"/>
      <c r="Q1468" s="356"/>
      <c r="R1468" s="108">
        <f>SUM(Tableau8[[#This Row],[Indicative
     /PPE]:[Autre]])</f>
        <v>0</v>
      </c>
      <c r="S1468" s="356"/>
      <c r="T1468" s="356"/>
      <c r="U1468" s="356"/>
      <c r="V1468" s="356"/>
      <c r="W1468" s="356"/>
      <c r="X1468" s="336">
        <f t="shared" si="113"/>
        <v>0</v>
      </c>
      <c r="Y1468" s="89" t="s">
        <v>0</v>
      </c>
      <c r="Z1468" s="89" t="s">
        <v>0</v>
      </c>
      <c r="AA1468" s="89" t="s">
        <v>0</v>
      </c>
      <c r="AB1468" s="91" t="s">
        <v>0</v>
      </c>
      <c r="AC1468" s="356" t="s">
        <v>0</v>
      </c>
      <c r="AD1468" s="356" t="s">
        <v>0</v>
      </c>
      <c r="AE1468" s="356" t="s">
        <v>0</v>
      </c>
      <c r="AF1468" s="357">
        <f t="shared" si="115"/>
        <v>0</v>
      </c>
      <c r="AG1468" s="92"/>
      <c r="AH1468" s="368" t="s">
        <v>3</v>
      </c>
      <c r="AI1468" s="368" t="s">
        <v>3</v>
      </c>
      <c r="AJ1468" s="368" t="s">
        <v>3</v>
      </c>
      <c r="AK1468" s="368">
        <f t="shared" si="114"/>
        <v>0</v>
      </c>
      <c r="AL1468" s="95"/>
      <c r="AM1468" s="371"/>
      <c r="AN1468" s="371"/>
      <c r="AO1468" s="372"/>
      <c r="AP1468" s="382"/>
      <c r="AR1468" s="374"/>
      <c r="AS1468" s="101"/>
      <c r="AT1468" s="102"/>
      <c r="AU1468" s="103"/>
      <c r="AV1468" s="104">
        <f>Tableau8[[#This Row],[Fin]]-Tableau8[[#This Row],[Début]]</f>
        <v>0</v>
      </c>
      <c r="AW1468" s="105"/>
      <c r="AX1468" s="106"/>
      <c r="AY1468" s="106"/>
      <c r="AZ1468" s="106"/>
      <c r="BA1468" s="106"/>
      <c r="BB1468" s="103"/>
      <c r="BC1468" s="106"/>
      <c r="BD1468" s="106"/>
      <c r="BE1468" s="106"/>
      <c r="BF1468" s="106"/>
      <c r="BG1468" s="106"/>
      <c r="BH1468" s="106"/>
      <c r="BI1468" s="106"/>
    </row>
    <row r="1469" spans="1:61" ht="13.5" hidden="1" thickBot="1" x14ac:dyDescent="0.25">
      <c r="A1469" s="82"/>
      <c r="B1469" s="83"/>
      <c r="C1469" s="361"/>
      <c r="D1469" s="361"/>
      <c r="E1469" s="85"/>
      <c r="F1469" s="85"/>
      <c r="G1469" s="86"/>
      <c r="H1469" s="153"/>
      <c r="I1469" s="147"/>
      <c r="J1469" s="86"/>
      <c r="K1469" s="220"/>
      <c r="L1469" s="88"/>
      <c r="M1469" s="356"/>
      <c r="N1469" s="356"/>
      <c r="O1469" s="356"/>
      <c r="P1469" s="356"/>
      <c r="Q1469" s="356"/>
      <c r="R1469" s="108">
        <f>SUM(Tableau8[[#This Row],[Indicative
     /PPE]:[Autre]])</f>
        <v>0</v>
      </c>
      <c r="S1469" s="356"/>
      <c r="T1469" s="356"/>
      <c r="U1469" s="356"/>
      <c r="V1469" s="356"/>
      <c r="W1469" s="356"/>
      <c r="X1469" s="336">
        <f t="shared" si="113"/>
        <v>0</v>
      </c>
      <c r="Y1469" s="89" t="s">
        <v>0</v>
      </c>
      <c r="Z1469" s="89" t="s">
        <v>0</v>
      </c>
      <c r="AA1469" s="89" t="s">
        <v>0</v>
      </c>
      <c r="AB1469" s="91" t="s">
        <v>0</v>
      </c>
      <c r="AC1469" s="356" t="s">
        <v>0</v>
      </c>
      <c r="AD1469" s="356" t="s">
        <v>0</v>
      </c>
      <c r="AE1469" s="356" t="s">
        <v>0</v>
      </c>
      <c r="AF1469" s="357">
        <f t="shared" si="115"/>
        <v>0</v>
      </c>
      <c r="AG1469" s="92"/>
      <c r="AH1469" s="368" t="s">
        <v>3</v>
      </c>
      <c r="AI1469" s="368" t="s">
        <v>3</v>
      </c>
      <c r="AJ1469" s="368" t="s">
        <v>3</v>
      </c>
      <c r="AK1469" s="368">
        <f t="shared" si="114"/>
        <v>0</v>
      </c>
      <c r="AL1469" s="95"/>
      <c r="AM1469" s="371"/>
      <c r="AN1469" s="371"/>
      <c r="AO1469" s="372"/>
      <c r="AP1469" s="382"/>
      <c r="AR1469" s="374"/>
      <c r="AS1469" s="101"/>
      <c r="AT1469" s="102"/>
      <c r="AU1469" s="103"/>
      <c r="AV1469" s="104">
        <f>Tableau8[[#This Row],[Fin]]-Tableau8[[#This Row],[Début]]</f>
        <v>0</v>
      </c>
      <c r="AW1469" s="105"/>
      <c r="AX1469" s="106"/>
      <c r="AY1469" s="106"/>
      <c r="AZ1469" s="106"/>
      <c r="BA1469" s="106"/>
      <c r="BB1469" s="103"/>
      <c r="BC1469" s="106"/>
      <c r="BD1469" s="106"/>
      <c r="BE1469" s="106"/>
      <c r="BF1469" s="106"/>
      <c r="BG1469" s="106"/>
      <c r="BH1469" s="106"/>
      <c r="BI1469" s="106"/>
    </row>
    <row r="1470" spans="1:61" ht="13.5" hidden="1" thickBot="1" x14ac:dyDescent="0.25">
      <c r="A1470" s="82"/>
      <c r="B1470" s="83"/>
      <c r="C1470" s="361"/>
      <c r="D1470" s="361"/>
      <c r="E1470" s="85"/>
      <c r="F1470" s="85"/>
      <c r="G1470" s="86"/>
      <c r="H1470" s="153"/>
      <c r="I1470" s="147"/>
      <c r="J1470" s="86"/>
      <c r="K1470" s="220"/>
      <c r="L1470" s="88"/>
      <c r="M1470" s="356"/>
      <c r="N1470" s="356"/>
      <c r="O1470" s="356"/>
      <c r="P1470" s="356"/>
      <c r="Q1470" s="356"/>
      <c r="R1470" s="108">
        <f>SUM(Tableau8[[#This Row],[Indicative
     /PPE]:[Autre]])</f>
        <v>0</v>
      </c>
      <c r="S1470" s="356"/>
      <c r="T1470" s="356"/>
      <c r="U1470" s="356"/>
      <c r="V1470" s="356"/>
      <c r="W1470" s="356"/>
      <c r="X1470" s="336">
        <f t="shared" si="113"/>
        <v>0</v>
      </c>
      <c r="Y1470" s="89" t="s">
        <v>0</v>
      </c>
      <c r="Z1470" s="89" t="s">
        <v>0</v>
      </c>
      <c r="AA1470" s="89" t="s">
        <v>0</v>
      </c>
      <c r="AB1470" s="91" t="s">
        <v>0</v>
      </c>
      <c r="AC1470" s="356" t="s">
        <v>0</v>
      </c>
      <c r="AD1470" s="356" t="s">
        <v>0</v>
      </c>
      <c r="AE1470" s="356" t="s">
        <v>0</v>
      </c>
      <c r="AF1470" s="357">
        <f t="shared" si="115"/>
        <v>0</v>
      </c>
      <c r="AG1470" s="92"/>
      <c r="AH1470" s="368" t="s">
        <v>3</v>
      </c>
      <c r="AI1470" s="368" t="s">
        <v>3</v>
      </c>
      <c r="AJ1470" s="368" t="s">
        <v>3</v>
      </c>
      <c r="AK1470" s="368">
        <f t="shared" si="114"/>
        <v>0</v>
      </c>
      <c r="AL1470" s="95"/>
      <c r="AM1470" s="371"/>
      <c r="AN1470" s="371"/>
      <c r="AO1470" s="372"/>
      <c r="AP1470" s="382"/>
      <c r="AR1470" s="374"/>
      <c r="AS1470" s="101"/>
      <c r="AT1470" s="102"/>
      <c r="AU1470" s="103"/>
      <c r="AV1470" s="104">
        <f>Tableau8[[#This Row],[Fin]]-Tableau8[[#This Row],[Début]]</f>
        <v>0</v>
      </c>
      <c r="AW1470" s="105"/>
      <c r="AX1470" s="106"/>
      <c r="AY1470" s="106"/>
      <c r="AZ1470" s="106"/>
      <c r="BA1470" s="106"/>
      <c r="BB1470" s="103"/>
      <c r="BC1470" s="106"/>
      <c r="BD1470" s="106"/>
      <c r="BE1470" s="106"/>
      <c r="BF1470" s="106"/>
      <c r="BG1470" s="106"/>
      <c r="BH1470" s="106"/>
      <c r="BI1470" s="106"/>
    </row>
    <row r="1471" spans="1:61" ht="13.5" hidden="1" thickBot="1" x14ac:dyDescent="0.25">
      <c r="A1471" s="82"/>
      <c r="B1471" s="83"/>
      <c r="C1471" s="361"/>
      <c r="D1471" s="361"/>
      <c r="E1471" s="85"/>
      <c r="F1471" s="85"/>
      <c r="G1471" s="86"/>
      <c r="H1471" s="153"/>
      <c r="I1471" s="147"/>
      <c r="J1471" s="86"/>
      <c r="K1471" s="220"/>
      <c r="L1471" s="88"/>
      <c r="M1471" s="356"/>
      <c r="N1471" s="356"/>
      <c r="O1471" s="356"/>
      <c r="P1471" s="356"/>
      <c r="Q1471" s="356"/>
      <c r="R1471" s="108">
        <f>SUM(Tableau8[[#This Row],[Indicative
     /PPE]:[Autre]])</f>
        <v>0</v>
      </c>
      <c r="S1471" s="356"/>
      <c r="T1471" s="356"/>
      <c r="U1471" s="356"/>
      <c r="V1471" s="356"/>
      <c r="W1471" s="356"/>
      <c r="X1471" s="336">
        <f t="shared" si="113"/>
        <v>0</v>
      </c>
      <c r="Y1471" s="89" t="s">
        <v>0</v>
      </c>
      <c r="Z1471" s="89" t="s">
        <v>0</v>
      </c>
      <c r="AA1471" s="89" t="s">
        <v>0</v>
      </c>
      <c r="AB1471" s="91" t="s">
        <v>0</v>
      </c>
      <c r="AC1471" s="356" t="s">
        <v>0</v>
      </c>
      <c r="AD1471" s="356" t="s">
        <v>0</v>
      </c>
      <c r="AE1471" s="356" t="s">
        <v>0</v>
      </c>
      <c r="AF1471" s="357">
        <f t="shared" si="115"/>
        <v>0</v>
      </c>
      <c r="AG1471" s="92"/>
      <c r="AH1471" s="368" t="s">
        <v>3</v>
      </c>
      <c r="AI1471" s="368" t="s">
        <v>3</v>
      </c>
      <c r="AJ1471" s="368" t="s">
        <v>3</v>
      </c>
      <c r="AK1471" s="368">
        <f t="shared" si="114"/>
        <v>0</v>
      </c>
      <c r="AL1471" s="95"/>
      <c r="AM1471" s="371"/>
      <c r="AN1471" s="371"/>
      <c r="AO1471" s="372"/>
      <c r="AP1471" s="382"/>
      <c r="AR1471" s="374"/>
      <c r="AS1471" s="101"/>
      <c r="AT1471" s="102"/>
      <c r="AU1471" s="103"/>
      <c r="AV1471" s="104">
        <f>Tableau8[[#This Row],[Fin]]-Tableau8[[#This Row],[Début]]</f>
        <v>0</v>
      </c>
      <c r="AW1471" s="105"/>
      <c r="AX1471" s="106"/>
      <c r="AY1471" s="106"/>
      <c r="AZ1471" s="106"/>
      <c r="BA1471" s="106"/>
      <c r="BB1471" s="103"/>
      <c r="BC1471" s="106"/>
      <c r="BD1471" s="106"/>
      <c r="BE1471" s="106"/>
      <c r="BF1471" s="106"/>
      <c r="BG1471" s="106"/>
      <c r="BH1471" s="106"/>
      <c r="BI1471" s="106"/>
    </row>
    <row r="1472" spans="1:61" ht="13.5" hidden="1" thickBot="1" x14ac:dyDescent="0.25">
      <c r="A1472" s="82"/>
      <c r="B1472" s="83"/>
      <c r="C1472" s="361"/>
      <c r="D1472" s="361"/>
      <c r="E1472" s="85"/>
      <c r="F1472" s="85"/>
      <c r="G1472" s="86"/>
      <c r="H1472" s="153"/>
      <c r="I1472" s="147"/>
      <c r="J1472" s="86"/>
      <c r="K1472" s="220"/>
      <c r="L1472" s="88"/>
      <c r="M1472" s="356"/>
      <c r="N1472" s="356"/>
      <c r="O1472" s="356"/>
      <c r="P1472" s="356"/>
      <c r="Q1472" s="356"/>
      <c r="R1472" s="108">
        <f>SUM(Tableau8[[#This Row],[Indicative
     /PPE]:[Autre]])</f>
        <v>0</v>
      </c>
      <c r="S1472" s="356"/>
      <c r="T1472" s="356"/>
      <c r="U1472" s="356"/>
      <c r="V1472" s="356"/>
      <c r="W1472" s="356"/>
      <c r="X1472" s="336">
        <f t="shared" si="113"/>
        <v>0</v>
      </c>
      <c r="Y1472" s="89" t="s">
        <v>0</v>
      </c>
      <c r="Z1472" s="89" t="s">
        <v>0</v>
      </c>
      <c r="AA1472" s="89" t="s">
        <v>0</v>
      </c>
      <c r="AB1472" s="91" t="s">
        <v>0</v>
      </c>
      <c r="AC1472" s="356" t="s">
        <v>0</v>
      </c>
      <c r="AD1472" s="356" t="s">
        <v>0</v>
      </c>
      <c r="AE1472" s="356" t="s">
        <v>0</v>
      </c>
      <c r="AF1472" s="357">
        <f t="shared" si="115"/>
        <v>0</v>
      </c>
      <c r="AG1472" s="92"/>
      <c r="AH1472" s="368" t="s">
        <v>3</v>
      </c>
      <c r="AI1472" s="368" t="s">
        <v>3</v>
      </c>
      <c r="AJ1472" s="368" t="s">
        <v>3</v>
      </c>
      <c r="AK1472" s="368">
        <f t="shared" si="114"/>
        <v>0</v>
      </c>
      <c r="AL1472" s="95"/>
      <c r="AM1472" s="371"/>
      <c r="AN1472" s="371"/>
      <c r="AO1472" s="372"/>
      <c r="AP1472" s="382"/>
      <c r="AR1472" s="374"/>
      <c r="AS1472" s="101"/>
      <c r="AT1472" s="102"/>
      <c r="AU1472" s="103"/>
      <c r="AV1472" s="104">
        <f>Tableau8[[#This Row],[Fin]]-Tableau8[[#This Row],[Début]]</f>
        <v>0</v>
      </c>
      <c r="AW1472" s="105"/>
      <c r="AX1472" s="106"/>
      <c r="AY1472" s="106"/>
      <c r="AZ1472" s="106"/>
      <c r="BA1472" s="106"/>
      <c r="BB1472" s="103"/>
      <c r="BC1472" s="106"/>
      <c r="BD1472" s="106"/>
      <c r="BE1472" s="106"/>
      <c r="BF1472" s="106"/>
      <c r="BG1472" s="106"/>
      <c r="BH1472" s="106"/>
      <c r="BI1472" s="106"/>
    </row>
    <row r="1473" spans="1:61" ht="13.5" hidden="1" thickBot="1" x14ac:dyDescent="0.25">
      <c r="A1473" s="82"/>
      <c r="B1473" s="83"/>
      <c r="C1473" s="361"/>
      <c r="D1473" s="361"/>
      <c r="E1473" s="85"/>
      <c r="F1473" s="85"/>
      <c r="G1473" s="86"/>
      <c r="H1473" s="153"/>
      <c r="I1473" s="147"/>
      <c r="J1473" s="86"/>
      <c r="K1473" s="220"/>
      <c r="L1473" s="88"/>
      <c r="M1473" s="356"/>
      <c r="N1473" s="356"/>
      <c r="O1473" s="356"/>
      <c r="P1473" s="356"/>
      <c r="Q1473" s="356"/>
      <c r="R1473" s="108">
        <f>SUM(Tableau8[[#This Row],[Indicative
     /PPE]:[Autre]])</f>
        <v>0</v>
      </c>
      <c r="S1473" s="356"/>
      <c r="T1473" s="356"/>
      <c r="U1473" s="356"/>
      <c r="V1473" s="356"/>
      <c r="W1473" s="356"/>
      <c r="X1473" s="336">
        <f t="shared" si="113"/>
        <v>0</v>
      </c>
      <c r="Y1473" s="89" t="s">
        <v>0</v>
      </c>
      <c r="Z1473" s="89" t="s">
        <v>0</v>
      </c>
      <c r="AA1473" s="89" t="s">
        <v>0</v>
      </c>
      <c r="AB1473" s="91" t="s">
        <v>0</v>
      </c>
      <c r="AC1473" s="356" t="s">
        <v>0</v>
      </c>
      <c r="AD1473" s="356" t="s">
        <v>0</v>
      </c>
      <c r="AE1473" s="356" t="s">
        <v>0</v>
      </c>
      <c r="AF1473" s="357">
        <f t="shared" si="115"/>
        <v>0</v>
      </c>
      <c r="AG1473" s="92"/>
      <c r="AH1473" s="368" t="s">
        <v>3</v>
      </c>
      <c r="AI1473" s="368" t="s">
        <v>3</v>
      </c>
      <c r="AJ1473" s="368" t="s">
        <v>3</v>
      </c>
      <c r="AK1473" s="368">
        <f t="shared" si="114"/>
        <v>0</v>
      </c>
      <c r="AL1473" s="95"/>
      <c r="AM1473" s="371"/>
      <c r="AN1473" s="371"/>
      <c r="AO1473" s="372"/>
      <c r="AP1473" s="382"/>
      <c r="AR1473" s="374"/>
      <c r="AS1473" s="101"/>
      <c r="AT1473" s="102"/>
      <c r="AU1473" s="103"/>
      <c r="AV1473" s="104">
        <f>Tableau8[[#This Row],[Fin]]-Tableau8[[#This Row],[Début]]</f>
        <v>0</v>
      </c>
      <c r="AW1473" s="105"/>
      <c r="AX1473" s="106"/>
      <c r="AY1473" s="106"/>
      <c r="AZ1473" s="106"/>
      <c r="BA1473" s="106"/>
      <c r="BB1473" s="103"/>
      <c r="BC1473" s="106"/>
      <c r="BD1473" s="106"/>
      <c r="BE1473" s="106"/>
      <c r="BF1473" s="106"/>
      <c r="BG1473" s="106"/>
      <c r="BH1473" s="106"/>
      <c r="BI1473" s="106"/>
    </row>
    <row r="1474" spans="1:61" ht="13.5" hidden="1" thickBot="1" x14ac:dyDescent="0.25">
      <c r="A1474" s="82"/>
      <c r="B1474" s="83"/>
      <c r="C1474" s="361"/>
      <c r="D1474" s="361"/>
      <c r="E1474" s="85"/>
      <c r="F1474" s="85"/>
      <c r="G1474" s="86"/>
      <c r="H1474" s="153"/>
      <c r="I1474" s="147"/>
      <c r="J1474" s="86"/>
      <c r="K1474" s="220"/>
      <c r="L1474" s="88"/>
      <c r="M1474" s="356"/>
      <c r="N1474" s="356"/>
      <c r="O1474" s="356"/>
      <c r="P1474" s="356"/>
      <c r="Q1474" s="356"/>
      <c r="R1474" s="108">
        <f>SUM(Tableau8[[#This Row],[Indicative
     /PPE]:[Autre]])</f>
        <v>0</v>
      </c>
      <c r="S1474" s="356"/>
      <c r="T1474" s="356"/>
      <c r="U1474" s="356"/>
      <c r="V1474" s="356"/>
      <c r="W1474" s="356"/>
      <c r="X1474" s="336">
        <f t="shared" si="113"/>
        <v>0</v>
      </c>
      <c r="Y1474" s="89" t="s">
        <v>0</v>
      </c>
      <c r="Z1474" s="89" t="s">
        <v>0</v>
      </c>
      <c r="AA1474" s="89" t="s">
        <v>0</v>
      </c>
      <c r="AB1474" s="91" t="s">
        <v>0</v>
      </c>
      <c r="AC1474" s="356" t="s">
        <v>0</v>
      </c>
      <c r="AD1474" s="356" t="s">
        <v>0</v>
      </c>
      <c r="AE1474" s="356" t="s">
        <v>0</v>
      </c>
      <c r="AF1474" s="357">
        <f t="shared" si="115"/>
        <v>0</v>
      </c>
      <c r="AG1474" s="92"/>
      <c r="AH1474" s="368" t="s">
        <v>3</v>
      </c>
      <c r="AI1474" s="368" t="s">
        <v>3</v>
      </c>
      <c r="AJ1474" s="368" t="s">
        <v>3</v>
      </c>
      <c r="AK1474" s="368">
        <f t="shared" si="114"/>
        <v>0</v>
      </c>
      <c r="AL1474" s="95"/>
      <c r="AM1474" s="371"/>
      <c r="AN1474" s="371"/>
      <c r="AO1474" s="372"/>
      <c r="AP1474" s="382"/>
      <c r="AR1474" s="374"/>
      <c r="AS1474" s="101"/>
      <c r="AT1474" s="102"/>
      <c r="AU1474" s="103"/>
      <c r="AV1474" s="104">
        <f>Tableau8[[#This Row],[Fin]]-Tableau8[[#This Row],[Début]]</f>
        <v>0</v>
      </c>
      <c r="AW1474" s="105"/>
      <c r="AX1474" s="106"/>
      <c r="AY1474" s="106"/>
      <c r="AZ1474" s="106"/>
      <c r="BA1474" s="106"/>
      <c r="BB1474" s="103"/>
      <c r="BC1474" s="106"/>
      <c r="BD1474" s="106"/>
      <c r="BE1474" s="106"/>
      <c r="BF1474" s="106"/>
      <c r="BG1474" s="106"/>
      <c r="BH1474" s="106"/>
      <c r="BI1474" s="106"/>
    </row>
    <row r="1475" spans="1:61" ht="13.5" hidden="1" thickBot="1" x14ac:dyDescent="0.25">
      <c r="A1475" s="82"/>
      <c r="B1475" s="83"/>
      <c r="C1475" s="361"/>
      <c r="D1475" s="361"/>
      <c r="E1475" s="85"/>
      <c r="F1475" s="85"/>
      <c r="G1475" s="86"/>
      <c r="H1475" s="153"/>
      <c r="I1475" s="147"/>
      <c r="J1475" s="86"/>
      <c r="K1475" s="220"/>
      <c r="L1475" s="88"/>
      <c r="M1475" s="356"/>
      <c r="N1475" s="356"/>
      <c r="O1475" s="356"/>
      <c r="P1475" s="356"/>
      <c r="Q1475" s="356"/>
      <c r="R1475" s="108">
        <f>SUM(Tableau8[[#This Row],[Indicative
     /PPE]:[Autre]])</f>
        <v>0</v>
      </c>
      <c r="S1475" s="356"/>
      <c r="T1475" s="356"/>
      <c r="U1475" s="356"/>
      <c r="V1475" s="356"/>
      <c r="W1475" s="356"/>
      <c r="X1475" s="336">
        <f t="shared" si="113"/>
        <v>0</v>
      </c>
      <c r="Y1475" s="89" t="s">
        <v>0</v>
      </c>
      <c r="Z1475" s="89" t="s">
        <v>0</v>
      </c>
      <c r="AA1475" s="89" t="s">
        <v>0</v>
      </c>
      <c r="AB1475" s="91" t="s">
        <v>0</v>
      </c>
      <c r="AC1475" s="356" t="s">
        <v>0</v>
      </c>
      <c r="AD1475" s="356" t="s">
        <v>0</v>
      </c>
      <c r="AE1475" s="356" t="s">
        <v>0</v>
      </c>
      <c r="AF1475" s="357">
        <f t="shared" si="115"/>
        <v>0</v>
      </c>
      <c r="AG1475" s="92"/>
      <c r="AH1475" s="368" t="s">
        <v>3</v>
      </c>
      <c r="AI1475" s="368" t="s">
        <v>3</v>
      </c>
      <c r="AJ1475" s="368" t="s">
        <v>3</v>
      </c>
      <c r="AK1475" s="368">
        <f t="shared" si="114"/>
        <v>0</v>
      </c>
      <c r="AL1475" s="95"/>
      <c r="AM1475" s="371"/>
      <c r="AN1475" s="371"/>
      <c r="AO1475" s="372"/>
      <c r="AP1475" s="382"/>
      <c r="AR1475" s="374"/>
      <c r="AS1475" s="101"/>
      <c r="AT1475" s="102"/>
      <c r="AU1475" s="103"/>
      <c r="AV1475" s="104">
        <f>Tableau8[[#This Row],[Fin]]-Tableau8[[#This Row],[Début]]</f>
        <v>0</v>
      </c>
      <c r="AW1475" s="105"/>
      <c r="AX1475" s="106"/>
      <c r="AY1475" s="106"/>
      <c r="AZ1475" s="106"/>
      <c r="BA1475" s="106"/>
      <c r="BB1475" s="103"/>
      <c r="BC1475" s="106"/>
      <c r="BD1475" s="106"/>
      <c r="BE1475" s="106"/>
      <c r="BF1475" s="106"/>
      <c r="BG1475" s="106"/>
      <c r="BH1475" s="106"/>
      <c r="BI1475" s="106"/>
    </row>
    <row r="1476" spans="1:61" ht="13.5" hidden="1" thickBot="1" x14ac:dyDescent="0.25">
      <c r="A1476" s="82"/>
      <c r="B1476" s="83"/>
      <c r="C1476" s="361"/>
      <c r="D1476" s="361"/>
      <c r="E1476" s="85"/>
      <c r="F1476" s="85"/>
      <c r="G1476" s="86"/>
      <c r="H1476" s="153"/>
      <c r="I1476" s="147"/>
      <c r="J1476" s="86"/>
      <c r="K1476" s="220"/>
      <c r="L1476" s="88"/>
      <c r="M1476" s="356"/>
      <c r="N1476" s="356"/>
      <c r="O1476" s="356"/>
      <c r="P1476" s="356"/>
      <c r="Q1476" s="356"/>
      <c r="R1476" s="108">
        <f>SUM(Tableau8[[#This Row],[Indicative
     /PPE]:[Autre]])</f>
        <v>0</v>
      </c>
      <c r="S1476" s="356"/>
      <c r="T1476" s="356"/>
      <c r="U1476" s="356"/>
      <c r="V1476" s="356"/>
      <c r="W1476" s="356"/>
      <c r="X1476" s="336">
        <f t="shared" si="113"/>
        <v>0</v>
      </c>
      <c r="Y1476" s="89" t="s">
        <v>0</v>
      </c>
      <c r="Z1476" s="89" t="s">
        <v>0</v>
      </c>
      <c r="AA1476" s="89" t="s">
        <v>0</v>
      </c>
      <c r="AB1476" s="91" t="s">
        <v>0</v>
      </c>
      <c r="AC1476" s="356" t="s">
        <v>0</v>
      </c>
      <c r="AD1476" s="356" t="s">
        <v>0</v>
      </c>
      <c r="AE1476" s="356" t="s">
        <v>0</v>
      </c>
      <c r="AF1476" s="357">
        <f t="shared" si="115"/>
        <v>0</v>
      </c>
      <c r="AG1476" s="92"/>
      <c r="AH1476" s="368" t="s">
        <v>3</v>
      </c>
      <c r="AI1476" s="368" t="s">
        <v>3</v>
      </c>
      <c r="AJ1476" s="368" t="s">
        <v>3</v>
      </c>
      <c r="AK1476" s="368">
        <f t="shared" si="114"/>
        <v>0</v>
      </c>
      <c r="AL1476" s="95"/>
      <c r="AM1476" s="371"/>
      <c r="AN1476" s="371"/>
      <c r="AO1476" s="372"/>
      <c r="AP1476" s="382"/>
      <c r="AR1476" s="374"/>
      <c r="AS1476" s="101"/>
      <c r="AT1476" s="102"/>
      <c r="AU1476" s="103"/>
      <c r="AV1476" s="104">
        <f>Tableau8[[#This Row],[Fin]]-Tableau8[[#This Row],[Début]]</f>
        <v>0</v>
      </c>
      <c r="AW1476" s="105"/>
      <c r="AX1476" s="106"/>
      <c r="AY1476" s="106"/>
      <c r="AZ1476" s="106"/>
      <c r="BA1476" s="106"/>
      <c r="BB1476" s="103"/>
      <c r="BC1476" s="106"/>
      <c r="BD1476" s="106"/>
      <c r="BE1476" s="106"/>
      <c r="BF1476" s="106"/>
      <c r="BG1476" s="106"/>
      <c r="BH1476" s="106"/>
      <c r="BI1476" s="106"/>
    </row>
    <row r="1477" spans="1:61" ht="13.5" hidden="1" thickBot="1" x14ac:dyDescent="0.25">
      <c r="A1477" s="82"/>
      <c r="B1477" s="83"/>
      <c r="C1477" s="361"/>
      <c r="D1477" s="361"/>
      <c r="E1477" s="85"/>
      <c r="F1477" s="85"/>
      <c r="G1477" s="86"/>
      <c r="H1477" s="153"/>
      <c r="I1477" s="147"/>
      <c r="J1477" s="86"/>
      <c r="K1477" s="220"/>
      <c r="L1477" s="88"/>
      <c r="M1477" s="356"/>
      <c r="N1477" s="356"/>
      <c r="O1477" s="356"/>
      <c r="P1477" s="356"/>
      <c r="Q1477" s="356"/>
      <c r="R1477" s="108">
        <f>SUM(Tableau8[[#This Row],[Indicative
     /PPE]:[Autre]])</f>
        <v>0</v>
      </c>
      <c r="S1477" s="356"/>
      <c r="T1477" s="356"/>
      <c r="U1477" s="356"/>
      <c r="V1477" s="356"/>
      <c r="W1477" s="356"/>
      <c r="X1477" s="336">
        <f t="shared" si="113"/>
        <v>0</v>
      </c>
      <c r="Y1477" s="89" t="s">
        <v>0</v>
      </c>
      <c r="Z1477" s="89" t="s">
        <v>0</v>
      </c>
      <c r="AA1477" s="89" t="s">
        <v>0</v>
      </c>
      <c r="AB1477" s="91" t="s">
        <v>0</v>
      </c>
      <c r="AC1477" s="356" t="s">
        <v>0</v>
      </c>
      <c r="AD1477" s="356" t="s">
        <v>0</v>
      </c>
      <c r="AE1477" s="356" t="s">
        <v>0</v>
      </c>
      <c r="AF1477" s="357">
        <f t="shared" si="115"/>
        <v>0</v>
      </c>
      <c r="AG1477" s="92"/>
      <c r="AH1477" s="368" t="s">
        <v>3</v>
      </c>
      <c r="AI1477" s="368" t="s">
        <v>3</v>
      </c>
      <c r="AJ1477" s="368" t="s">
        <v>3</v>
      </c>
      <c r="AK1477" s="368">
        <f t="shared" si="114"/>
        <v>0</v>
      </c>
      <c r="AL1477" s="95"/>
      <c r="AM1477" s="371"/>
      <c r="AN1477" s="371"/>
      <c r="AO1477" s="372"/>
      <c r="AP1477" s="382"/>
      <c r="AR1477" s="374"/>
      <c r="AS1477" s="101"/>
      <c r="AT1477" s="102"/>
      <c r="AU1477" s="103"/>
      <c r="AV1477" s="104">
        <f>Tableau8[[#This Row],[Fin]]-Tableau8[[#This Row],[Début]]</f>
        <v>0</v>
      </c>
      <c r="AW1477" s="105"/>
      <c r="AX1477" s="106"/>
      <c r="AY1477" s="106"/>
      <c r="AZ1477" s="106"/>
      <c r="BA1477" s="106"/>
      <c r="BB1477" s="103"/>
      <c r="BC1477" s="106"/>
      <c r="BD1477" s="106"/>
      <c r="BE1477" s="106"/>
      <c r="BF1477" s="106"/>
      <c r="BG1477" s="106"/>
      <c r="BH1477" s="106"/>
      <c r="BI1477" s="106"/>
    </row>
    <row r="1478" spans="1:61" ht="13.5" hidden="1" thickBot="1" x14ac:dyDescent="0.25">
      <c r="A1478" s="82"/>
      <c r="B1478" s="83"/>
      <c r="C1478" s="361"/>
      <c r="D1478" s="361"/>
      <c r="E1478" s="85"/>
      <c r="F1478" s="85"/>
      <c r="G1478" s="86"/>
      <c r="H1478" s="153"/>
      <c r="I1478" s="147"/>
      <c r="J1478" s="86"/>
      <c r="K1478" s="220"/>
      <c r="L1478" s="88"/>
      <c r="M1478" s="356"/>
      <c r="N1478" s="356"/>
      <c r="O1478" s="356"/>
      <c r="P1478" s="356"/>
      <c r="Q1478" s="356"/>
      <c r="R1478" s="108">
        <f>SUM(Tableau8[[#This Row],[Indicative
     /PPE]:[Autre]])</f>
        <v>0</v>
      </c>
      <c r="S1478" s="356"/>
      <c r="T1478" s="356"/>
      <c r="U1478" s="356"/>
      <c r="V1478" s="356"/>
      <c r="W1478" s="356"/>
      <c r="X1478" s="336">
        <f t="shared" si="113"/>
        <v>0</v>
      </c>
      <c r="Y1478" s="89" t="s">
        <v>0</v>
      </c>
      <c r="Z1478" s="89" t="s">
        <v>0</v>
      </c>
      <c r="AA1478" s="89" t="s">
        <v>0</v>
      </c>
      <c r="AB1478" s="91" t="s">
        <v>0</v>
      </c>
      <c r="AC1478" s="356" t="s">
        <v>0</v>
      </c>
      <c r="AD1478" s="356" t="s">
        <v>0</v>
      </c>
      <c r="AE1478" s="356" t="s">
        <v>0</v>
      </c>
      <c r="AF1478" s="357">
        <f t="shared" si="115"/>
        <v>0</v>
      </c>
      <c r="AG1478" s="92"/>
      <c r="AH1478" s="368" t="s">
        <v>3</v>
      </c>
      <c r="AI1478" s="368" t="s">
        <v>3</v>
      </c>
      <c r="AJ1478" s="368" t="s">
        <v>3</v>
      </c>
      <c r="AK1478" s="368">
        <f t="shared" si="114"/>
        <v>0</v>
      </c>
      <c r="AL1478" s="95"/>
      <c r="AM1478" s="371"/>
      <c r="AN1478" s="371"/>
      <c r="AO1478" s="372"/>
      <c r="AP1478" s="382"/>
      <c r="AR1478" s="374"/>
      <c r="AS1478" s="101"/>
      <c r="AT1478" s="102"/>
      <c r="AU1478" s="103"/>
      <c r="AV1478" s="104">
        <f>Tableau8[[#This Row],[Fin]]-Tableau8[[#This Row],[Début]]</f>
        <v>0</v>
      </c>
      <c r="AW1478" s="105"/>
      <c r="AX1478" s="106"/>
      <c r="AY1478" s="106"/>
      <c r="AZ1478" s="106"/>
      <c r="BA1478" s="106"/>
      <c r="BB1478" s="103"/>
      <c r="BC1478" s="106"/>
      <c r="BD1478" s="106"/>
      <c r="BE1478" s="106"/>
      <c r="BF1478" s="106"/>
      <c r="BG1478" s="106"/>
      <c r="BH1478" s="106"/>
      <c r="BI1478" s="106"/>
    </row>
    <row r="1479" spans="1:61" ht="13.5" hidden="1" thickBot="1" x14ac:dyDescent="0.25">
      <c r="A1479" s="82"/>
      <c r="B1479" s="83"/>
      <c r="C1479" s="361"/>
      <c r="D1479" s="361"/>
      <c r="E1479" s="85"/>
      <c r="F1479" s="85"/>
      <c r="G1479" s="86"/>
      <c r="H1479" s="153"/>
      <c r="I1479" s="147"/>
      <c r="J1479" s="86"/>
      <c r="K1479" s="220"/>
      <c r="L1479" s="88"/>
      <c r="M1479" s="356"/>
      <c r="N1479" s="356"/>
      <c r="O1479" s="356"/>
      <c r="P1479" s="356"/>
      <c r="Q1479" s="356"/>
      <c r="R1479" s="108">
        <f>SUM(Tableau8[[#This Row],[Indicative
     /PPE]:[Autre]])</f>
        <v>0</v>
      </c>
      <c r="S1479" s="356"/>
      <c r="T1479" s="356"/>
      <c r="U1479" s="356"/>
      <c r="V1479" s="356"/>
      <c r="W1479" s="356"/>
      <c r="X1479" s="336">
        <f t="shared" si="113"/>
        <v>0</v>
      </c>
      <c r="Y1479" s="89" t="s">
        <v>0</v>
      </c>
      <c r="Z1479" s="89" t="s">
        <v>0</v>
      </c>
      <c r="AA1479" s="89" t="s">
        <v>0</v>
      </c>
      <c r="AB1479" s="91" t="s">
        <v>0</v>
      </c>
      <c r="AC1479" s="356" t="s">
        <v>0</v>
      </c>
      <c r="AD1479" s="356" t="s">
        <v>0</v>
      </c>
      <c r="AE1479" s="356" t="s">
        <v>0</v>
      </c>
      <c r="AF1479" s="357">
        <f t="shared" si="115"/>
        <v>0</v>
      </c>
      <c r="AG1479" s="92"/>
      <c r="AH1479" s="368" t="s">
        <v>3</v>
      </c>
      <c r="AI1479" s="368" t="s">
        <v>3</v>
      </c>
      <c r="AJ1479" s="368" t="s">
        <v>3</v>
      </c>
      <c r="AK1479" s="368">
        <f t="shared" si="114"/>
        <v>0</v>
      </c>
      <c r="AL1479" s="95"/>
      <c r="AM1479" s="371"/>
      <c r="AN1479" s="371"/>
      <c r="AO1479" s="372"/>
      <c r="AP1479" s="382"/>
      <c r="AR1479" s="374"/>
      <c r="AS1479" s="101"/>
      <c r="AT1479" s="102"/>
      <c r="AU1479" s="103"/>
      <c r="AV1479" s="104">
        <f>Tableau8[[#This Row],[Fin]]-Tableau8[[#This Row],[Début]]</f>
        <v>0</v>
      </c>
      <c r="AW1479" s="105"/>
      <c r="AX1479" s="106"/>
      <c r="AY1479" s="106"/>
      <c r="AZ1479" s="106"/>
      <c r="BA1479" s="106"/>
      <c r="BB1479" s="103"/>
      <c r="BC1479" s="106"/>
      <c r="BD1479" s="106"/>
      <c r="BE1479" s="106"/>
      <c r="BF1479" s="106"/>
      <c r="BG1479" s="106"/>
      <c r="BH1479" s="106"/>
      <c r="BI1479" s="106"/>
    </row>
    <row r="1480" spans="1:61" ht="13.5" hidden="1" thickBot="1" x14ac:dyDescent="0.25">
      <c r="A1480" s="82"/>
      <c r="B1480" s="83"/>
      <c r="C1480" s="361"/>
      <c r="D1480" s="361"/>
      <c r="E1480" s="85"/>
      <c r="F1480" s="85"/>
      <c r="G1480" s="86"/>
      <c r="H1480" s="153"/>
      <c r="I1480" s="147"/>
      <c r="J1480" s="86"/>
      <c r="K1480" s="220"/>
      <c r="L1480" s="88"/>
      <c r="M1480" s="356"/>
      <c r="N1480" s="356"/>
      <c r="O1480" s="356"/>
      <c r="P1480" s="356"/>
      <c r="Q1480" s="356"/>
      <c r="R1480" s="108">
        <f>SUM(Tableau8[[#This Row],[Indicative
     /PPE]:[Autre]])</f>
        <v>0</v>
      </c>
      <c r="S1480" s="356"/>
      <c r="T1480" s="356"/>
      <c r="U1480" s="356"/>
      <c r="V1480" s="356"/>
      <c r="W1480" s="356"/>
      <c r="X1480" s="336">
        <f t="shared" si="113"/>
        <v>0</v>
      </c>
      <c r="Y1480" s="89" t="s">
        <v>0</v>
      </c>
      <c r="Z1480" s="89" t="s">
        <v>0</v>
      </c>
      <c r="AA1480" s="89" t="s">
        <v>0</v>
      </c>
      <c r="AB1480" s="91" t="s">
        <v>0</v>
      </c>
      <c r="AC1480" s="356" t="s">
        <v>0</v>
      </c>
      <c r="AD1480" s="356" t="s">
        <v>0</v>
      </c>
      <c r="AE1480" s="356" t="s">
        <v>0</v>
      </c>
      <c r="AF1480" s="357">
        <f t="shared" si="115"/>
        <v>0</v>
      </c>
      <c r="AG1480" s="92"/>
      <c r="AH1480" s="368" t="s">
        <v>3</v>
      </c>
      <c r="AI1480" s="368" t="s">
        <v>3</v>
      </c>
      <c r="AJ1480" s="368" t="s">
        <v>3</v>
      </c>
      <c r="AK1480" s="368">
        <f t="shared" si="114"/>
        <v>0</v>
      </c>
      <c r="AL1480" s="95"/>
      <c r="AM1480" s="371"/>
      <c r="AN1480" s="371"/>
      <c r="AO1480" s="372"/>
      <c r="AP1480" s="382"/>
      <c r="AR1480" s="374"/>
      <c r="AS1480" s="101"/>
      <c r="AT1480" s="102"/>
      <c r="AU1480" s="103"/>
      <c r="AV1480" s="104">
        <f>Tableau8[[#This Row],[Fin]]-Tableau8[[#This Row],[Début]]</f>
        <v>0</v>
      </c>
      <c r="AW1480" s="105"/>
      <c r="AX1480" s="106"/>
      <c r="AY1480" s="106"/>
      <c r="AZ1480" s="106"/>
      <c r="BA1480" s="106"/>
      <c r="BB1480" s="103"/>
      <c r="BC1480" s="106"/>
      <c r="BD1480" s="106"/>
      <c r="BE1480" s="106"/>
      <c r="BF1480" s="106"/>
      <c r="BG1480" s="106"/>
      <c r="BH1480" s="106"/>
      <c r="BI1480" s="106"/>
    </row>
    <row r="1481" spans="1:61" ht="13.5" hidden="1" thickBot="1" x14ac:dyDescent="0.25">
      <c r="A1481" s="82"/>
      <c r="B1481" s="83"/>
      <c r="C1481" s="361"/>
      <c r="D1481" s="361"/>
      <c r="E1481" s="85"/>
      <c r="F1481" s="85"/>
      <c r="G1481" s="86"/>
      <c r="H1481" s="153"/>
      <c r="I1481" s="147"/>
      <c r="J1481" s="86"/>
      <c r="K1481" s="220"/>
      <c r="L1481" s="88"/>
      <c r="M1481" s="356"/>
      <c r="N1481" s="356"/>
      <c r="O1481" s="356"/>
      <c r="P1481" s="356"/>
      <c r="Q1481" s="356"/>
      <c r="R1481" s="108">
        <f>SUM(Tableau8[[#This Row],[Indicative
     /PPE]:[Autre]])</f>
        <v>0</v>
      </c>
      <c r="S1481" s="356"/>
      <c r="T1481" s="356"/>
      <c r="U1481" s="356"/>
      <c r="V1481" s="356"/>
      <c r="W1481" s="356"/>
      <c r="X1481" s="336">
        <f t="shared" si="113"/>
        <v>0</v>
      </c>
      <c r="Y1481" s="89" t="s">
        <v>0</v>
      </c>
      <c r="Z1481" s="89" t="s">
        <v>0</v>
      </c>
      <c r="AA1481" s="89" t="s">
        <v>0</v>
      </c>
      <c r="AB1481" s="91" t="s">
        <v>0</v>
      </c>
      <c r="AC1481" s="356" t="s">
        <v>0</v>
      </c>
      <c r="AD1481" s="356" t="s">
        <v>0</v>
      </c>
      <c r="AE1481" s="356" t="s">
        <v>0</v>
      </c>
      <c r="AF1481" s="357">
        <f t="shared" si="115"/>
        <v>0</v>
      </c>
      <c r="AG1481" s="92"/>
      <c r="AH1481" s="368" t="s">
        <v>3</v>
      </c>
      <c r="AI1481" s="368" t="s">
        <v>3</v>
      </c>
      <c r="AJ1481" s="368" t="s">
        <v>3</v>
      </c>
      <c r="AK1481" s="368">
        <f t="shared" si="114"/>
        <v>0</v>
      </c>
      <c r="AL1481" s="95"/>
      <c r="AM1481" s="371"/>
      <c r="AN1481" s="371"/>
      <c r="AO1481" s="372"/>
      <c r="AP1481" s="382"/>
      <c r="AR1481" s="374"/>
      <c r="AS1481" s="101"/>
      <c r="AT1481" s="102"/>
      <c r="AU1481" s="103"/>
      <c r="AV1481" s="104">
        <f>Tableau8[[#This Row],[Fin]]-Tableau8[[#This Row],[Début]]</f>
        <v>0</v>
      </c>
      <c r="AW1481" s="105"/>
      <c r="AX1481" s="106"/>
      <c r="AY1481" s="106"/>
      <c r="AZ1481" s="106"/>
      <c r="BA1481" s="106"/>
      <c r="BB1481" s="103"/>
      <c r="BC1481" s="106"/>
      <c r="BD1481" s="106"/>
      <c r="BE1481" s="106"/>
      <c r="BF1481" s="106"/>
      <c r="BG1481" s="106"/>
      <c r="BH1481" s="106"/>
      <c r="BI1481" s="106"/>
    </row>
    <row r="1482" spans="1:61" ht="13.5" hidden="1" thickBot="1" x14ac:dyDescent="0.25">
      <c r="A1482" s="82"/>
      <c r="B1482" s="83"/>
      <c r="C1482" s="361"/>
      <c r="D1482" s="361"/>
      <c r="E1482" s="85"/>
      <c r="F1482" s="85"/>
      <c r="G1482" s="86"/>
      <c r="H1482" s="153"/>
      <c r="I1482" s="147"/>
      <c r="J1482" s="86"/>
      <c r="K1482" s="220"/>
      <c r="L1482" s="88"/>
      <c r="M1482" s="356"/>
      <c r="N1482" s="356"/>
      <c r="O1482" s="356"/>
      <c r="P1482" s="356"/>
      <c r="Q1482" s="356"/>
      <c r="R1482" s="108">
        <f>SUM(Tableau8[[#This Row],[Indicative
     /PPE]:[Autre]])</f>
        <v>0</v>
      </c>
      <c r="S1482" s="356"/>
      <c r="T1482" s="356"/>
      <c r="U1482" s="356"/>
      <c r="V1482" s="356"/>
      <c r="W1482" s="356"/>
      <c r="X1482" s="336">
        <f t="shared" si="113"/>
        <v>0</v>
      </c>
      <c r="Y1482" s="89" t="s">
        <v>0</v>
      </c>
      <c r="Z1482" s="89" t="s">
        <v>0</v>
      </c>
      <c r="AA1482" s="89" t="s">
        <v>0</v>
      </c>
      <c r="AB1482" s="91" t="s">
        <v>0</v>
      </c>
      <c r="AC1482" s="356" t="s">
        <v>0</v>
      </c>
      <c r="AD1482" s="356" t="s">
        <v>0</v>
      </c>
      <c r="AE1482" s="356" t="s">
        <v>0</v>
      </c>
      <c r="AF1482" s="357">
        <f t="shared" si="115"/>
        <v>0</v>
      </c>
      <c r="AG1482" s="92"/>
      <c r="AH1482" s="368" t="s">
        <v>3</v>
      </c>
      <c r="AI1482" s="368" t="s">
        <v>3</v>
      </c>
      <c r="AJ1482" s="368" t="s">
        <v>3</v>
      </c>
      <c r="AK1482" s="368">
        <f t="shared" si="114"/>
        <v>0</v>
      </c>
      <c r="AL1482" s="95"/>
      <c r="AM1482" s="371"/>
      <c r="AN1482" s="371"/>
      <c r="AO1482" s="372"/>
      <c r="AP1482" s="382"/>
      <c r="AR1482" s="374"/>
      <c r="AS1482" s="101"/>
      <c r="AT1482" s="102"/>
      <c r="AU1482" s="103"/>
      <c r="AV1482" s="104">
        <f>Tableau8[[#This Row],[Fin]]-Tableau8[[#This Row],[Début]]</f>
        <v>0</v>
      </c>
      <c r="AW1482" s="105"/>
      <c r="AX1482" s="106"/>
      <c r="AY1482" s="106"/>
      <c r="AZ1482" s="106"/>
      <c r="BA1482" s="106"/>
      <c r="BB1482" s="103"/>
      <c r="BC1482" s="106"/>
      <c r="BD1482" s="106"/>
      <c r="BE1482" s="106"/>
      <c r="BF1482" s="106"/>
      <c r="BG1482" s="106"/>
      <c r="BH1482" s="106"/>
      <c r="BI1482" s="106"/>
    </row>
    <row r="1483" spans="1:61" ht="13.5" hidden="1" thickBot="1" x14ac:dyDescent="0.25">
      <c r="A1483" s="82"/>
      <c r="B1483" s="83"/>
      <c r="C1483" s="361"/>
      <c r="D1483" s="361"/>
      <c r="E1483" s="85"/>
      <c r="F1483" s="85"/>
      <c r="G1483" s="86"/>
      <c r="H1483" s="153"/>
      <c r="I1483" s="147"/>
      <c r="J1483" s="86"/>
      <c r="K1483" s="220"/>
      <c r="L1483" s="88"/>
      <c r="M1483" s="356"/>
      <c r="N1483" s="356"/>
      <c r="O1483" s="356"/>
      <c r="P1483" s="356"/>
      <c r="Q1483" s="356"/>
      <c r="R1483" s="108">
        <f>SUM(Tableau8[[#This Row],[Indicative
     /PPE]:[Autre]])</f>
        <v>0</v>
      </c>
      <c r="S1483" s="356"/>
      <c r="T1483" s="356"/>
      <c r="U1483" s="356"/>
      <c r="V1483" s="356"/>
      <c r="W1483" s="356"/>
      <c r="X1483" s="336">
        <f t="shared" si="113"/>
        <v>0</v>
      </c>
      <c r="Y1483" s="89" t="s">
        <v>0</v>
      </c>
      <c r="Z1483" s="89" t="s">
        <v>0</v>
      </c>
      <c r="AA1483" s="89" t="s">
        <v>0</v>
      </c>
      <c r="AB1483" s="91" t="s">
        <v>0</v>
      </c>
      <c r="AC1483" s="356" t="s">
        <v>0</v>
      </c>
      <c r="AD1483" s="356" t="s">
        <v>0</v>
      </c>
      <c r="AE1483" s="356" t="s">
        <v>0</v>
      </c>
      <c r="AF1483" s="357">
        <f t="shared" si="115"/>
        <v>0</v>
      </c>
      <c r="AG1483" s="92"/>
      <c r="AH1483" s="368" t="s">
        <v>3</v>
      </c>
      <c r="AI1483" s="368" t="s">
        <v>3</v>
      </c>
      <c r="AJ1483" s="368" t="s">
        <v>3</v>
      </c>
      <c r="AK1483" s="368">
        <f t="shared" si="114"/>
        <v>0</v>
      </c>
      <c r="AL1483" s="95"/>
      <c r="AM1483" s="371"/>
      <c r="AN1483" s="371"/>
      <c r="AO1483" s="372"/>
      <c r="AP1483" s="382"/>
      <c r="AR1483" s="374"/>
      <c r="AS1483" s="101"/>
      <c r="AT1483" s="102"/>
      <c r="AU1483" s="103"/>
      <c r="AV1483" s="104">
        <f>Tableau8[[#This Row],[Fin]]-Tableau8[[#This Row],[Début]]</f>
        <v>0</v>
      </c>
      <c r="AW1483" s="105"/>
      <c r="AX1483" s="106"/>
      <c r="AY1483" s="106"/>
      <c r="AZ1483" s="106"/>
      <c r="BA1483" s="106"/>
      <c r="BB1483" s="103"/>
      <c r="BC1483" s="106"/>
      <c r="BD1483" s="106"/>
      <c r="BE1483" s="106"/>
      <c r="BF1483" s="106"/>
      <c r="BG1483" s="106"/>
      <c r="BH1483" s="106"/>
      <c r="BI1483" s="106"/>
    </row>
    <row r="1484" spans="1:61" ht="13.5" hidden="1" thickBot="1" x14ac:dyDescent="0.25">
      <c r="A1484" s="82"/>
      <c r="B1484" s="83"/>
      <c r="C1484" s="361"/>
      <c r="D1484" s="361"/>
      <c r="E1484" s="85"/>
      <c r="F1484" s="85"/>
      <c r="G1484" s="86"/>
      <c r="H1484" s="153"/>
      <c r="I1484" s="147"/>
      <c r="J1484" s="86"/>
      <c r="K1484" s="220"/>
      <c r="L1484" s="88"/>
      <c r="M1484" s="356"/>
      <c r="N1484" s="356"/>
      <c r="O1484" s="356"/>
      <c r="P1484" s="356"/>
      <c r="Q1484" s="356"/>
      <c r="R1484" s="108">
        <f>SUM(Tableau8[[#This Row],[Indicative
     /PPE]:[Autre]])</f>
        <v>0</v>
      </c>
      <c r="S1484" s="356"/>
      <c r="T1484" s="356"/>
      <c r="U1484" s="356"/>
      <c r="V1484" s="356"/>
      <c r="W1484" s="356"/>
      <c r="X1484" s="336">
        <f t="shared" ref="X1484:X1499" si="116">SUM(S1484:W1484)</f>
        <v>0</v>
      </c>
      <c r="Y1484" s="89" t="s">
        <v>0</v>
      </c>
      <c r="Z1484" s="89" t="s">
        <v>0</v>
      </c>
      <c r="AA1484" s="89" t="s">
        <v>0</v>
      </c>
      <c r="AB1484" s="91" t="s">
        <v>0</v>
      </c>
      <c r="AC1484" s="356" t="s">
        <v>0</v>
      </c>
      <c r="AD1484" s="356" t="s">
        <v>0</v>
      </c>
      <c r="AE1484" s="356" t="s">
        <v>0</v>
      </c>
      <c r="AF1484" s="357">
        <f t="shared" si="115"/>
        <v>0</v>
      </c>
      <c r="AG1484" s="92"/>
      <c r="AH1484" s="368" t="s">
        <v>3</v>
      </c>
      <c r="AI1484" s="368" t="s">
        <v>3</v>
      </c>
      <c r="AJ1484" s="368" t="s">
        <v>3</v>
      </c>
      <c r="AK1484" s="368">
        <f t="shared" si="114"/>
        <v>0</v>
      </c>
      <c r="AL1484" s="95"/>
      <c r="AM1484" s="371"/>
      <c r="AN1484" s="371"/>
      <c r="AO1484" s="372"/>
      <c r="AP1484" s="382"/>
      <c r="AR1484" s="374"/>
      <c r="AS1484" s="101"/>
      <c r="AT1484" s="102"/>
      <c r="AU1484" s="103"/>
      <c r="AV1484" s="104">
        <f>Tableau8[[#This Row],[Fin]]-Tableau8[[#This Row],[Début]]</f>
        <v>0</v>
      </c>
      <c r="AW1484" s="105"/>
      <c r="AX1484" s="106"/>
      <c r="AY1484" s="106"/>
      <c r="AZ1484" s="106"/>
      <c r="BA1484" s="106"/>
      <c r="BB1484" s="103"/>
      <c r="BC1484" s="106"/>
      <c r="BD1484" s="106"/>
      <c r="BE1484" s="106"/>
      <c r="BF1484" s="106"/>
      <c r="BG1484" s="106"/>
      <c r="BH1484" s="106"/>
      <c r="BI1484" s="106"/>
    </row>
    <row r="1485" spans="1:61" ht="13.5" hidden="1" thickBot="1" x14ac:dyDescent="0.25">
      <c r="A1485" s="82"/>
      <c r="B1485" s="83"/>
      <c r="C1485" s="361"/>
      <c r="D1485" s="361"/>
      <c r="E1485" s="85"/>
      <c r="F1485" s="85"/>
      <c r="G1485" s="86"/>
      <c r="H1485" s="153"/>
      <c r="I1485" s="147"/>
      <c r="J1485" s="86"/>
      <c r="K1485" s="220"/>
      <c r="L1485" s="88"/>
      <c r="M1485" s="356"/>
      <c r="N1485" s="356"/>
      <c r="O1485" s="356"/>
      <c r="P1485" s="356"/>
      <c r="Q1485" s="356"/>
      <c r="R1485" s="108">
        <f>SUM(Tableau8[[#This Row],[Indicative
     /PPE]:[Autre]])</f>
        <v>0</v>
      </c>
      <c r="S1485" s="356"/>
      <c r="T1485" s="356"/>
      <c r="U1485" s="356"/>
      <c r="V1485" s="356"/>
      <c r="W1485" s="356"/>
      <c r="X1485" s="336">
        <f t="shared" si="116"/>
        <v>0</v>
      </c>
      <c r="Y1485" s="89" t="s">
        <v>0</v>
      </c>
      <c r="Z1485" s="89" t="s">
        <v>0</v>
      </c>
      <c r="AA1485" s="89" t="s">
        <v>0</v>
      </c>
      <c r="AB1485" s="91" t="s">
        <v>0</v>
      </c>
      <c r="AC1485" s="356" t="s">
        <v>0</v>
      </c>
      <c r="AD1485" s="356" t="s">
        <v>0</v>
      </c>
      <c r="AE1485" s="356" t="s">
        <v>0</v>
      </c>
      <c r="AF1485" s="357">
        <f t="shared" si="115"/>
        <v>0</v>
      </c>
      <c r="AG1485" s="92"/>
      <c r="AH1485" s="368" t="s">
        <v>3</v>
      </c>
      <c r="AI1485" s="368" t="s">
        <v>3</v>
      </c>
      <c r="AJ1485" s="368" t="s">
        <v>3</v>
      </c>
      <c r="AK1485" s="368">
        <f t="shared" si="114"/>
        <v>0</v>
      </c>
      <c r="AL1485" s="95"/>
      <c r="AM1485" s="371"/>
      <c r="AN1485" s="371"/>
      <c r="AO1485" s="372"/>
      <c r="AP1485" s="382"/>
      <c r="AR1485" s="374"/>
      <c r="AS1485" s="101"/>
      <c r="AT1485" s="102"/>
      <c r="AU1485" s="103"/>
      <c r="AV1485" s="104">
        <f>Tableau8[[#This Row],[Fin]]-Tableau8[[#This Row],[Début]]</f>
        <v>0</v>
      </c>
      <c r="AW1485" s="105"/>
      <c r="AX1485" s="106"/>
      <c r="AY1485" s="106"/>
      <c r="AZ1485" s="106"/>
      <c r="BA1485" s="106"/>
      <c r="BB1485" s="103"/>
      <c r="BC1485" s="106"/>
      <c r="BD1485" s="106"/>
      <c r="BE1485" s="106"/>
      <c r="BF1485" s="106"/>
      <c r="BG1485" s="106"/>
      <c r="BH1485" s="106"/>
      <c r="BI1485" s="106"/>
    </row>
    <row r="1486" spans="1:61" ht="13.5" hidden="1" thickBot="1" x14ac:dyDescent="0.25">
      <c r="A1486" s="82"/>
      <c r="B1486" s="83"/>
      <c r="C1486" s="361"/>
      <c r="D1486" s="361"/>
      <c r="E1486" s="85"/>
      <c r="F1486" s="85"/>
      <c r="G1486" s="86"/>
      <c r="H1486" s="153"/>
      <c r="I1486" s="147"/>
      <c r="J1486" s="86"/>
      <c r="K1486" s="220"/>
      <c r="L1486" s="88"/>
      <c r="M1486" s="356"/>
      <c r="N1486" s="356"/>
      <c r="O1486" s="356"/>
      <c r="P1486" s="356"/>
      <c r="Q1486" s="356"/>
      <c r="R1486" s="108">
        <f>SUM(Tableau8[[#This Row],[Indicative
     /PPE]:[Autre]])</f>
        <v>0</v>
      </c>
      <c r="S1486" s="356"/>
      <c r="T1486" s="356"/>
      <c r="U1486" s="356"/>
      <c r="V1486" s="356"/>
      <c r="W1486" s="356"/>
      <c r="X1486" s="336">
        <f t="shared" si="116"/>
        <v>0</v>
      </c>
      <c r="Y1486" s="89" t="s">
        <v>0</v>
      </c>
      <c r="Z1486" s="89" t="s">
        <v>0</v>
      </c>
      <c r="AA1486" s="89" t="s">
        <v>0</v>
      </c>
      <c r="AB1486" s="91" t="s">
        <v>0</v>
      </c>
      <c r="AC1486" s="356" t="s">
        <v>0</v>
      </c>
      <c r="AD1486" s="356" t="s">
        <v>0</v>
      </c>
      <c r="AE1486" s="356" t="s">
        <v>0</v>
      </c>
      <c r="AF1486" s="357">
        <f t="shared" si="115"/>
        <v>0</v>
      </c>
      <c r="AG1486" s="92"/>
      <c r="AH1486" s="368" t="s">
        <v>3</v>
      </c>
      <c r="AI1486" s="368" t="s">
        <v>3</v>
      </c>
      <c r="AJ1486" s="368" t="s">
        <v>3</v>
      </c>
      <c r="AK1486" s="368">
        <f t="shared" si="114"/>
        <v>0</v>
      </c>
      <c r="AL1486" s="95"/>
      <c r="AM1486" s="371"/>
      <c r="AN1486" s="371"/>
      <c r="AO1486" s="372"/>
      <c r="AP1486" s="382"/>
      <c r="AR1486" s="374"/>
      <c r="AS1486" s="101"/>
      <c r="AT1486" s="102"/>
      <c r="AU1486" s="103"/>
      <c r="AV1486" s="104">
        <f>Tableau8[[#This Row],[Fin]]-Tableau8[[#This Row],[Début]]</f>
        <v>0</v>
      </c>
      <c r="AW1486" s="105"/>
      <c r="AX1486" s="106"/>
      <c r="AY1486" s="106"/>
      <c r="AZ1486" s="106"/>
      <c r="BA1486" s="106"/>
      <c r="BB1486" s="103"/>
      <c r="BC1486" s="106"/>
      <c r="BD1486" s="106"/>
      <c r="BE1486" s="106"/>
      <c r="BF1486" s="106"/>
      <c r="BG1486" s="106"/>
      <c r="BH1486" s="106"/>
      <c r="BI1486" s="106"/>
    </row>
    <row r="1487" spans="1:61" ht="13.5" hidden="1" thickBot="1" x14ac:dyDescent="0.25">
      <c r="A1487" s="82"/>
      <c r="B1487" s="83"/>
      <c r="C1487" s="361"/>
      <c r="D1487" s="361"/>
      <c r="E1487" s="85"/>
      <c r="F1487" s="85"/>
      <c r="G1487" s="86"/>
      <c r="H1487" s="153"/>
      <c r="I1487" s="147"/>
      <c r="J1487" s="86"/>
      <c r="K1487" s="220"/>
      <c r="L1487" s="88"/>
      <c r="M1487" s="356"/>
      <c r="N1487" s="356"/>
      <c r="O1487" s="356"/>
      <c r="P1487" s="356"/>
      <c r="Q1487" s="356"/>
      <c r="R1487" s="108">
        <f>SUM(Tableau8[[#This Row],[Indicative
     /PPE]:[Autre]])</f>
        <v>0</v>
      </c>
      <c r="S1487" s="356"/>
      <c r="T1487" s="356"/>
      <c r="U1487" s="356"/>
      <c r="V1487" s="356"/>
      <c r="W1487" s="356"/>
      <c r="X1487" s="336">
        <f t="shared" si="116"/>
        <v>0</v>
      </c>
      <c r="Y1487" s="89" t="s">
        <v>0</v>
      </c>
      <c r="Z1487" s="89" t="s">
        <v>0</v>
      </c>
      <c r="AA1487" s="89" t="s">
        <v>0</v>
      </c>
      <c r="AB1487" s="91" t="s">
        <v>0</v>
      </c>
      <c r="AC1487" s="356" t="s">
        <v>0</v>
      </c>
      <c r="AD1487" s="356" t="s">
        <v>0</v>
      </c>
      <c r="AE1487" s="356" t="s">
        <v>0</v>
      </c>
      <c r="AF1487" s="357">
        <f t="shared" si="115"/>
        <v>0</v>
      </c>
      <c r="AG1487" s="92"/>
      <c r="AH1487" s="368" t="s">
        <v>3</v>
      </c>
      <c r="AI1487" s="368" t="s">
        <v>3</v>
      </c>
      <c r="AJ1487" s="368" t="s">
        <v>3</v>
      </c>
      <c r="AK1487" s="368">
        <f t="shared" si="114"/>
        <v>0</v>
      </c>
      <c r="AL1487" s="95"/>
      <c r="AM1487" s="371"/>
      <c r="AN1487" s="371"/>
      <c r="AO1487" s="372"/>
      <c r="AP1487" s="382"/>
      <c r="AR1487" s="374"/>
      <c r="AS1487" s="101"/>
      <c r="AT1487" s="102"/>
      <c r="AU1487" s="103"/>
      <c r="AV1487" s="104">
        <f>Tableau8[[#This Row],[Fin]]-Tableau8[[#This Row],[Début]]</f>
        <v>0</v>
      </c>
      <c r="AW1487" s="105"/>
      <c r="AX1487" s="106"/>
      <c r="AY1487" s="106"/>
      <c r="AZ1487" s="106"/>
      <c r="BA1487" s="106"/>
      <c r="BB1487" s="103"/>
      <c r="BC1487" s="106"/>
      <c r="BD1487" s="106"/>
      <c r="BE1487" s="106"/>
      <c r="BF1487" s="106"/>
      <c r="BG1487" s="106"/>
      <c r="BH1487" s="106"/>
      <c r="BI1487" s="106"/>
    </row>
    <row r="1488" spans="1:61" ht="13.5" hidden="1" thickBot="1" x14ac:dyDescent="0.25">
      <c r="A1488" s="82"/>
      <c r="B1488" s="83"/>
      <c r="C1488" s="361"/>
      <c r="D1488" s="361"/>
      <c r="E1488" s="85"/>
      <c r="F1488" s="85"/>
      <c r="G1488" s="86"/>
      <c r="H1488" s="153"/>
      <c r="I1488" s="147"/>
      <c r="J1488" s="86"/>
      <c r="K1488" s="220"/>
      <c r="L1488" s="88"/>
      <c r="M1488" s="356"/>
      <c r="N1488" s="356"/>
      <c r="O1488" s="356"/>
      <c r="P1488" s="356"/>
      <c r="Q1488" s="356"/>
      <c r="R1488" s="108">
        <f>SUM(Tableau8[[#This Row],[Indicative
     /PPE]:[Autre]])</f>
        <v>0</v>
      </c>
      <c r="S1488" s="356"/>
      <c r="T1488" s="356"/>
      <c r="U1488" s="356"/>
      <c r="V1488" s="356"/>
      <c r="W1488" s="356"/>
      <c r="X1488" s="336">
        <f t="shared" si="116"/>
        <v>0</v>
      </c>
      <c r="Y1488" s="89" t="s">
        <v>0</v>
      </c>
      <c r="Z1488" s="89" t="s">
        <v>0</v>
      </c>
      <c r="AA1488" s="89" t="s">
        <v>0</v>
      </c>
      <c r="AB1488" s="91" t="s">
        <v>0</v>
      </c>
      <c r="AC1488" s="356" t="s">
        <v>0</v>
      </c>
      <c r="AD1488" s="356" t="s">
        <v>0</v>
      </c>
      <c r="AE1488" s="356" t="s">
        <v>0</v>
      </c>
      <c r="AF1488" s="357">
        <f t="shared" si="115"/>
        <v>0</v>
      </c>
      <c r="AG1488" s="92"/>
      <c r="AH1488" s="368" t="s">
        <v>3</v>
      </c>
      <c r="AI1488" s="368" t="s">
        <v>3</v>
      </c>
      <c r="AJ1488" s="368" t="s">
        <v>3</v>
      </c>
      <c r="AK1488" s="368">
        <f t="shared" si="114"/>
        <v>0</v>
      </c>
      <c r="AL1488" s="95"/>
      <c r="AM1488" s="371"/>
      <c r="AN1488" s="371"/>
      <c r="AO1488" s="372"/>
      <c r="AP1488" s="382"/>
      <c r="AR1488" s="374"/>
      <c r="AS1488" s="101"/>
      <c r="AT1488" s="102"/>
      <c r="AU1488" s="103"/>
      <c r="AV1488" s="104">
        <f>Tableau8[[#This Row],[Fin]]-Tableau8[[#This Row],[Début]]</f>
        <v>0</v>
      </c>
      <c r="AW1488" s="105"/>
      <c r="AX1488" s="106"/>
      <c r="AY1488" s="106"/>
      <c r="AZ1488" s="106"/>
      <c r="BA1488" s="106"/>
      <c r="BB1488" s="103"/>
      <c r="BC1488" s="106"/>
      <c r="BD1488" s="106"/>
      <c r="BE1488" s="106"/>
      <c r="BF1488" s="106"/>
      <c r="BG1488" s="106"/>
      <c r="BH1488" s="106"/>
      <c r="BI1488" s="106"/>
    </row>
    <row r="1489" spans="1:61" ht="13.5" hidden="1" thickBot="1" x14ac:dyDescent="0.25">
      <c r="A1489" s="82"/>
      <c r="B1489" s="83"/>
      <c r="C1489" s="361"/>
      <c r="D1489" s="361"/>
      <c r="E1489" s="85"/>
      <c r="F1489" s="85"/>
      <c r="G1489" s="86"/>
      <c r="H1489" s="153"/>
      <c r="I1489" s="147"/>
      <c r="J1489" s="86"/>
      <c r="K1489" s="220"/>
      <c r="L1489" s="88"/>
      <c r="M1489" s="356"/>
      <c r="N1489" s="356"/>
      <c r="O1489" s="356"/>
      <c r="P1489" s="356"/>
      <c r="Q1489" s="356"/>
      <c r="R1489" s="108">
        <f>SUM(Tableau8[[#This Row],[Indicative
     /PPE]:[Autre]])</f>
        <v>0</v>
      </c>
      <c r="S1489" s="356"/>
      <c r="T1489" s="356"/>
      <c r="U1489" s="356"/>
      <c r="V1489" s="356"/>
      <c r="W1489" s="356"/>
      <c r="X1489" s="336">
        <f t="shared" si="116"/>
        <v>0</v>
      </c>
      <c r="Y1489" s="89" t="s">
        <v>0</v>
      </c>
      <c r="Z1489" s="89" t="s">
        <v>0</v>
      </c>
      <c r="AA1489" s="89" t="s">
        <v>0</v>
      </c>
      <c r="AB1489" s="91" t="s">
        <v>0</v>
      </c>
      <c r="AC1489" s="356" t="s">
        <v>0</v>
      </c>
      <c r="AD1489" s="356" t="s">
        <v>0</v>
      </c>
      <c r="AE1489" s="356" t="s">
        <v>0</v>
      </c>
      <c r="AF1489" s="357">
        <f t="shared" si="115"/>
        <v>0</v>
      </c>
      <c r="AG1489" s="92"/>
      <c r="AH1489" s="368" t="s">
        <v>3</v>
      </c>
      <c r="AI1489" s="368" t="s">
        <v>3</v>
      </c>
      <c r="AJ1489" s="368" t="s">
        <v>3</v>
      </c>
      <c r="AK1489" s="368">
        <f t="shared" si="114"/>
        <v>0</v>
      </c>
      <c r="AL1489" s="95"/>
      <c r="AM1489" s="371"/>
      <c r="AN1489" s="371"/>
      <c r="AO1489" s="372"/>
      <c r="AP1489" s="382"/>
      <c r="AR1489" s="374"/>
      <c r="AS1489" s="101"/>
      <c r="AT1489" s="102"/>
      <c r="AU1489" s="103"/>
      <c r="AV1489" s="104">
        <f>Tableau8[[#This Row],[Fin]]-Tableau8[[#This Row],[Début]]</f>
        <v>0</v>
      </c>
      <c r="AW1489" s="105"/>
      <c r="AX1489" s="106"/>
      <c r="AY1489" s="106"/>
      <c r="AZ1489" s="106"/>
      <c r="BA1489" s="106"/>
      <c r="BB1489" s="103"/>
      <c r="BC1489" s="106"/>
      <c r="BD1489" s="106"/>
      <c r="BE1489" s="106"/>
      <c r="BF1489" s="106"/>
      <c r="BG1489" s="106"/>
      <c r="BH1489" s="106"/>
      <c r="BI1489" s="106"/>
    </row>
    <row r="1490" spans="1:61" ht="13.5" hidden="1" thickBot="1" x14ac:dyDescent="0.25">
      <c r="A1490" s="82"/>
      <c r="B1490" s="83"/>
      <c r="C1490" s="361"/>
      <c r="D1490" s="361"/>
      <c r="E1490" s="85"/>
      <c r="F1490" s="85"/>
      <c r="G1490" s="86"/>
      <c r="H1490" s="153"/>
      <c r="I1490" s="147"/>
      <c r="J1490" s="86"/>
      <c r="K1490" s="220"/>
      <c r="L1490" s="88"/>
      <c r="M1490" s="356"/>
      <c r="N1490" s="356"/>
      <c r="O1490" s="356"/>
      <c r="P1490" s="356"/>
      <c r="Q1490" s="356"/>
      <c r="R1490" s="108">
        <f>SUM(Tableau8[[#This Row],[Indicative
     /PPE]:[Autre]])</f>
        <v>0</v>
      </c>
      <c r="S1490" s="356"/>
      <c r="T1490" s="356"/>
      <c r="U1490" s="356"/>
      <c r="V1490" s="356"/>
      <c r="W1490" s="356"/>
      <c r="X1490" s="336">
        <f t="shared" si="116"/>
        <v>0</v>
      </c>
      <c r="Y1490" s="89" t="s">
        <v>0</v>
      </c>
      <c r="Z1490" s="89" t="s">
        <v>0</v>
      </c>
      <c r="AA1490" s="89" t="s">
        <v>0</v>
      </c>
      <c r="AB1490" s="91" t="s">
        <v>0</v>
      </c>
      <c r="AC1490" s="356" t="s">
        <v>0</v>
      </c>
      <c r="AD1490" s="356" t="s">
        <v>0</v>
      </c>
      <c r="AE1490" s="356" t="s">
        <v>0</v>
      </c>
      <c r="AF1490" s="357">
        <f t="shared" si="115"/>
        <v>0</v>
      </c>
      <c r="AG1490" s="92"/>
      <c r="AH1490" s="368" t="s">
        <v>3</v>
      </c>
      <c r="AI1490" s="368" t="s">
        <v>3</v>
      </c>
      <c r="AJ1490" s="368" t="s">
        <v>3</v>
      </c>
      <c r="AK1490" s="368">
        <f t="shared" si="114"/>
        <v>0</v>
      </c>
      <c r="AL1490" s="95"/>
      <c r="AM1490" s="371"/>
      <c r="AN1490" s="371"/>
      <c r="AO1490" s="372"/>
      <c r="AP1490" s="382"/>
      <c r="AR1490" s="374"/>
      <c r="AS1490" s="101"/>
      <c r="AT1490" s="102"/>
      <c r="AU1490" s="103"/>
      <c r="AV1490" s="104">
        <f>Tableau8[[#This Row],[Fin]]-Tableau8[[#This Row],[Début]]</f>
        <v>0</v>
      </c>
      <c r="AW1490" s="105"/>
      <c r="AX1490" s="106"/>
      <c r="AY1490" s="106"/>
      <c r="AZ1490" s="106"/>
      <c r="BA1490" s="106"/>
      <c r="BB1490" s="103"/>
      <c r="BC1490" s="106"/>
      <c r="BD1490" s="106"/>
      <c r="BE1490" s="106"/>
      <c r="BF1490" s="106"/>
      <c r="BG1490" s="106"/>
      <c r="BH1490" s="106"/>
      <c r="BI1490" s="106"/>
    </row>
    <row r="1491" spans="1:61" ht="13.5" hidden="1" thickBot="1" x14ac:dyDescent="0.25">
      <c r="A1491" s="82"/>
      <c r="B1491" s="83"/>
      <c r="C1491" s="361"/>
      <c r="D1491" s="361"/>
      <c r="E1491" s="85"/>
      <c r="F1491" s="85"/>
      <c r="G1491" s="86"/>
      <c r="H1491" s="153"/>
      <c r="I1491" s="147"/>
      <c r="J1491" s="86"/>
      <c r="K1491" s="220"/>
      <c r="L1491" s="88"/>
      <c r="M1491" s="356"/>
      <c r="N1491" s="356"/>
      <c r="O1491" s="356"/>
      <c r="P1491" s="356"/>
      <c r="Q1491" s="356"/>
      <c r="R1491" s="108">
        <f>SUM(Tableau8[[#This Row],[Indicative
     /PPE]:[Autre]])</f>
        <v>0</v>
      </c>
      <c r="S1491" s="356"/>
      <c r="T1491" s="356"/>
      <c r="U1491" s="356"/>
      <c r="V1491" s="356"/>
      <c r="W1491" s="356"/>
      <c r="X1491" s="336">
        <f t="shared" si="116"/>
        <v>0</v>
      </c>
      <c r="Y1491" s="89" t="s">
        <v>0</v>
      </c>
      <c r="Z1491" s="89" t="s">
        <v>0</v>
      </c>
      <c r="AA1491" s="89" t="s">
        <v>0</v>
      </c>
      <c r="AB1491" s="91" t="s">
        <v>0</v>
      </c>
      <c r="AC1491" s="356" t="s">
        <v>0</v>
      </c>
      <c r="AD1491" s="356" t="s">
        <v>0</v>
      </c>
      <c r="AE1491" s="356" t="s">
        <v>0</v>
      </c>
      <c r="AF1491" s="357">
        <f t="shared" si="115"/>
        <v>0</v>
      </c>
      <c r="AG1491" s="92"/>
      <c r="AH1491" s="368" t="s">
        <v>3</v>
      </c>
      <c r="AI1491" s="368" t="s">
        <v>3</v>
      </c>
      <c r="AJ1491" s="368" t="s">
        <v>3</v>
      </c>
      <c r="AK1491" s="368">
        <f t="shared" si="114"/>
        <v>0</v>
      </c>
      <c r="AL1491" s="95"/>
      <c r="AM1491" s="371"/>
      <c r="AN1491" s="371"/>
      <c r="AO1491" s="372"/>
      <c r="AP1491" s="382"/>
      <c r="AR1491" s="374"/>
      <c r="AS1491" s="101"/>
      <c r="AT1491" s="102"/>
      <c r="AU1491" s="103"/>
      <c r="AV1491" s="104">
        <f>Tableau8[[#This Row],[Fin]]-Tableau8[[#This Row],[Début]]</f>
        <v>0</v>
      </c>
      <c r="AW1491" s="105"/>
      <c r="AX1491" s="106"/>
      <c r="AY1491" s="106"/>
      <c r="AZ1491" s="106"/>
      <c r="BA1491" s="106"/>
      <c r="BB1491" s="103"/>
      <c r="BC1491" s="106"/>
      <c r="BD1491" s="106"/>
      <c r="BE1491" s="106"/>
      <c r="BF1491" s="106"/>
      <c r="BG1491" s="106"/>
      <c r="BH1491" s="106"/>
      <c r="BI1491" s="106"/>
    </row>
    <row r="1492" spans="1:61" ht="13.5" hidden="1" thickBot="1" x14ac:dyDescent="0.25">
      <c r="A1492" s="82"/>
      <c r="B1492" s="83"/>
      <c r="C1492" s="361"/>
      <c r="D1492" s="361"/>
      <c r="E1492" s="85"/>
      <c r="F1492" s="85"/>
      <c r="G1492" s="86"/>
      <c r="H1492" s="153"/>
      <c r="I1492" s="147"/>
      <c r="J1492" s="86"/>
      <c r="K1492" s="220"/>
      <c r="L1492" s="88"/>
      <c r="M1492" s="356"/>
      <c r="N1492" s="356"/>
      <c r="O1492" s="356"/>
      <c r="P1492" s="356"/>
      <c r="Q1492" s="356"/>
      <c r="R1492" s="108">
        <f>SUM(Tableau8[[#This Row],[Indicative
     /PPE]:[Autre]])</f>
        <v>0</v>
      </c>
      <c r="S1492" s="356"/>
      <c r="T1492" s="356"/>
      <c r="U1492" s="356"/>
      <c r="V1492" s="356"/>
      <c r="W1492" s="356"/>
      <c r="X1492" s="336">
        <f t="shared" si="116"/>
        <v>0</v>
      </c>
      <c r="Y1492" s="89" t="s">
        <v>0</v>
      </c>
      <c r="Z1492" s="89" t="s">
        <v>0</v>
      </c>
      <c r="AA1492" s="89" t="s">
        <v>0</v>
      </c>
      <c r="AB1492" s="91" t="s">
        <v>0</v>
      </c>
      <c r="AC1492" s="356" t="s">
        <v>0</v>
      </c>
      <c r="AD1492" s="356" t="s">
        <v>0</v>
      </c>
      <c r="AE1492" s="356" t="s">
        <v>0</v>
      </c>
      <c r="AF1492" s="357">
        <f t="shared" si="115"/>
        <v>0</v>
      </c>
      <c r="AG1492" s="92"/>
      <c r="AH1492" s="368" t="s">
        <v>3</v>
      </c>
      <c r="AI1492" s="368" t="s">
        <v>3</v>
      </c>
      <c r="AJ1492" s="368" t="s">
        <v>3</v>
      </c>
      <c r="AK1492" s="368">
        <f t="shared" si="114"/>
        <v>0</v>
      </c>
      <c r="AL1492" s="95"/>
      <c r="AM1492" s="371"/>
      <c r="AN1492" s="371"/>
      <c r="AO1492" s="372"/>
      <c r="AP1492" s="382"/>
      <c r="AR1492" s="374"/>
      <c r="AS1492" s="101"/>
      <c r="AT1492" s="102"/>
      <c r="AU1492" s="103"/>
      <c r="AV1492" s="104">
        <f>Tableau8[[#This Row],[Fin]]-Tableau8[[#This Row],[Début]]</f>
        <v>0</v>
      </c>
      <c r="AW1492" s="105"/>
      <c r="AX1492" s="106"/>
      <c r="AY1492" s="106"/>
      <c r="AZ1492" s="106"/>
      <c r="BA1492" s="106"/>
      <c r="BB1492" s="103"/>
      <c r="BC1492" s="106"/>
      <c r="BD1492" s="106"/>
      <c r="BE1492" s="106"/>
      <c r="BF1492" s="106"/>
      <c r="BG1492" s="106"/>
      <c r="BH1492" s="106"/>
      <c r="BI1492" s="106"/>
    </row>
    <row r="1493" spans="1:61" ht="13.5" hidden="1" thickBot="1" x14ac:dyDescent="0.25">
      <c r="A1493" s="82"/>
      <c r="B1493" s="83"/>
      <c r="C1493" s="361"/>
      <c r="D1493" s="361"/>
      <c r="E1493" s="85"/>
      <c r="F1493" s="85"/>
      <c r="G1493" s="86"/>
      <c r="H1493" s="153"/>
      <c r="I1493" s="147"/>
      <c r="J1493" s="86"/>
      <c r="K1493" s="220"/>
      <c r="L1493" s="88"/>
      <c r="M1493" s="356"/>
      <c r="N1493" s="356"/>
      <c r="O1493" s="356"/>
      <c r="P1493" s="356"/>
      <c r="Q1493" s="356"/>
      <c r="R1493" s="108">
        <f>SUM(Tableau8[[#This Row],[Indicative
     /PPE]:[Autre]])</f>
        <v>0</v>
      </c>
      <c r="S1493" s="356"/>
      <c r="T1493" s="356"/>
      <c r="U1493" s="356"/>
      <c r="V1493" s="356"/>
      <c r="W1493" s="356"/>
      <c r="X1493" s="336">
        <f t="shared" si="116"/>
        <v>0</v>
      </c>
      <c r="Y1493" s="89" t="s">
        <v>0</v>
      </c>
      <c r="Z1493" s="89" t="s">
        <v>0</v>
      </c>
      <c r="AA1493" s="89" t="s">
        <v>0</v>
      </c>
      <c r="AB1493" s="91" t="s">
        <v>0</v>
      </c>
      <c r="AC1493" s="356" t="s">
        <v>0</v>
      </c>
      <c r="AD1493" s="356" t="s">
        <v>0</v>
      </c>
      <c r="AE1493" s="356" t="s">
        <v>0</v>
      </c>
      <c r="AF1493" s="357">
        <f t="shared" si="115"/>
        <v>0</v>
      </c>
      <c r="AG1493" s="92"/>
      <c r="AH1493" s="368" t="s">
        <v>3</v>
      </c>
      <c r="AI1493" s="368" t="s">
        <v>3</v>
      </c>
      <c r="AJ1493" s="368" t="s">
        <v>3</v>
      </c>
      <c r="AK1493" s="368">
        <f t="shared" si="114"/>
        <v>0</v>
      </c>
      <c r="AL1493" s="95"/>
      <c r="AM1493" s="371"/>
      <c r="AN1493" s="371"/>
      <c r="AO1493" s="372"/>
      <c r="AP1493" s="382"/>
      <c r="AR1493" s="374"/>
      <c r="AS1493" s="101"/>
      <c r="AT1493" s="102"/>
      <c r="AU1493" s="103"/>
      <c r="AV1493" s="104">
        <f>Tableau8[[#This Row],[Fin]]-Tableau8[[#This Row],[Début]]</f>
        <v>0</v>
      </c>
      <c r="AW1493" s="105"/>
      <c r="AX1493" s="106"/>
      <c r="AY1493" s="106"/>
      <c r="AZ1493" s="106"/>
      <c r="BA1493" s="106"/>
      <c r="BB1493" s="103"/>
      <c r="BC1493" s="106"/>
      <c r="BD1493" s="106"/>
      <c r="BE1493" s="106"/>
      <c r="BF1493" s="106"/>
      <c r="BG1493" s="106"/>
      <c r="BH1493" s="106"/>
      <c r="BI1493" s="106"/>
    </row>
    <row r="1494" spans="1:61" ht="13.5" hidden="1" thickBot="1" x14ac:dyDescent="0.25">
      <c r="A1494" s="82"/>
      <c r="B1494" s="83"/>
      <c r="C1494" s="361"/>
      <c r="D1494" s="361"/>
      <c r="E1494" s="85"/>
      <c r="F1494" s="85"/>
      <c r="G1494" s="86"/>
      <c r="H1494" s="153"/>
      <c r="I1494" s="147"/>
      <c r="J1494" s="86"/>
      <c r="K1494" s="220"/>
      <c r="L1494" s="88"/>
      <c r="M1494" s="356"/>
      <c r="N1494" s="356"/>
      <c r="O1494" s="356"/>
      <c r="P1494" s="356"/>
      <c r="Q1494" s="356"/>
      <c r="R1494" s="108">
        <f>SUM(Tableau8[[#This Row],[Indicative
     /PPE]:[Autre]])</f>
        <v>0</v>
      </c>
      <c r="S1494" s="356"/>
      <c r="T1494" s="356"/>
      <c r="U1494" s="356"/>
      <c r="V1494" s="356"/>
      <c r="W1494" s="356"/>
      <c r="X1494" s="336">
        <f t="shared" si="116"/>
        <v>0</v>
      </c>
      <c r="Y1494" s="89" t="s">
        <v>0</v>
      </c>
      <c r="Z1494" s="89" t="s">
        <v>0</v>
      </c>
      <c r="AA1494" s="89" t="s">
        <v>0</v>
      </c>
      <c r="AB1494" s="91" t="s">
        <v>0</v>
      </c>
      <c r="AC1494" s="356" t="s">
        <v>0</v>
      </c>
      <c r="AD1494" s="356" t="s">
        <v>0</v>
      </c>
      <c r="AE1494" s="356" t="s">
        <v>0</v>
      </c>
      <c r="AF1494" s="357">
        <f t="shared" si="115"/>
        <v>0</v>
      </c>
      <c r="AG1494" s="92"/>
      <c r="AH1494" s="368" t="s">
        <v>3</v>
      </c>
      <c r="AI1494" s="368" t="s">
        <v>3</v>
      </c>
      <c r="AJ1494" s="368" t="s">
        <v>3</v>
      </c>
      <c r="AK1494" s="368">
        <f t="shared" si="114"/>
        <v>0</v>
      </c>
      <c r="AL1494" s="95"/>
      <c r="AM1494" s="371"/>
      <c r="AN1494" s="371"/>
      <c r="AO1494" s="372"/>
      <c r="AP1494" s="382"/>
      <c r="AR1494" s="374"/>
      <c r="AS1494" s="101"/>
      <c r="AT1494" s="102"/>
      <c r="AU1494" s="103"/>
      <c r="AV1494" s="104">
        <f>Tableau8[[#This Row],[Fin]]-Tableau8[[#This Row],[Début]]</f>
        <v>0</v>
      </c>
      <c r="AW1494" s="105"/>
      <c r="AX1494" s="106"/>
      <c r="AY1494" s="106"/>
      <c r="AZ1494" s="106"/>
      <c r="BA1494" s="106"/>
      <c r="BB1494" s="103"/>
      <c r="BC1494" s="106"/>
      <c r="BD1494" s="106"/>
      <c r="BE1494" s="106"/>
      <c r="BF1494" s="106"/>
      <c r="BG1494" s="106"/>
      <c r="BH1494" s="106"/>
      <c r="BI1494" s="106"/>
    </row>
    <row r="1495" spans="1:61" ht="13.5" hidden="1" thickBot="1" x14ac:dyDescent="0.25">
      <c r="A1495" s="82"/>
      <c r="B1495" s="83"/>
      <c r="C1495" s="361"/>
      <c r="D1495" s="361"/>
      <c r="E1495" s="85"/>
      <c r="F1495" s="85"/>
      <c r="G1495" s="86"/>
      <c r="H1495" s="153"/>
      <c r="I1495" s="147"/>
      <c r="J1495" s="86"/>
      <c r="K1495" s="220"/>
      <c r="L1495" s="88"/>
      <c r="M1495" s="356"/>
      <c r="N1495" s="356"/>
      <c r="O1495" s="356"/>
      <c r="P1495" s="356"/>
      <c r="Q1495" s="356"/>
      <c r="R1495" s="108">
        <f>SUM(Tableau8[[#This Row],[Indicative
     /PPE]:[Autre]])</f>
        <v>0</v>
      </c>
      <c r="S1495" s="356"/>
      <c r="T1495" s="356"/>
      <c r="U1495" s="356"/>
      <c r="V1495" s="356"/>
      <c r="W1495" s="356"/>
      <c r="X1495" s="336">
        <f t="shared" si="116"/>
        <v>0</v>
      </c>
      <c r="Y1495" s="89" t="s">
        <v>0</v>
      </c>
      <c r="Z1495" s="89" t="s">
        <v>0</v>
      </c>
      <c r="AA1495" s="89" t="s">
        <v>0</v>
      </c>
      <c r="AB1495" s="91" t="s">
        <v>0</v>
      </c>
      <c r="AC1495" s="356" t="s">
        <v>0</v>
      </c>
      <c r="AD1495" s="356" t="s">
        <v>0</v>
      </c>
      <c r="AE1495" s="356" t="s">
        <v>0</v>
      </c>
      <c r="AF1495" s="357">
        <f t="shared" si="115"/>
        <v>0</v>
      </c>
      <c r="AG1495" s="92"/>
      <c r="AH1495" s="368" t="s">
        <v>3</v>
      </c>
      <c r="AI1495" s="368" t="s">
        <v>3</v>
      </c>
      <c r="AJ1495" s="368" t="s">
        <v>3</v>
      </c>
      <c r="AK1495" s="368">
        <f t="shared" si="114"/>
        <v>0</v>
      </c>
      <c r="AL1495" s="95"/>
      <c r="AM1495" s="371"/>
      <c r="AN1495" s="371"/>
      <c r="AO1495" s="372"/>
      <c r="AP1495" s="382"/>
      <c r="AR1495" s="374"/>
      <c r="AS1495" s="101"/>
      <c r="AT1495" s="102"/>
      <c r="AU1495" s="103"/>
      <c r="AV1495" s="104">
        <f>Tableau8[[#This Row],[Fin]]-Tableau8[[#This Row],[Début]]</f>
        <v>0</v>
      </c>
      <c r="AW1495" s="105"/>
      <c r="AX1495" s="106"/>
      <c r="AY1495" s="106"/>
      <c r="AZ1495" s="106"/>
      <c r="BA1495" s="106"/>
      <c r="BB1495" s="103"/>
      <c r="BC1495" s="106"/>
      <c r="BD1495" s="106"/>
      <c r="BE1495" s="106"/>
      <c r="BF1495" s="106"/>
      <c r="BG1495" s="106"/>
      <c r="BH1495" s="106"/>
      <c r="BI1495" s="106"/>
    </row>
    <row r="1496" spans="1:61" ht="13.5" hidden="1" thickBot="1" x14ac:dyDescent="0.25">
      <c r="A1496" s="82"/>
      <c r="B1496" s="83"/>
      <c r="C1496" s="361"/>
      <c r="D1496" s="361"/>
      <c r="E1496" s="85"/>
      <c r="F1496" s="85"/>
      <c r="G1496" s="86"/>
      <c r="H1496" s="153"/>
      <c r="I1496" s="147"/>
      <c r="J1496" s="86"/>
      <c r="K1496" s="220"/>
      <c r="L1496" s="88"/>
      <c r="M1496" s="356"/>
      <c r="N1496" s="356"/>
      <c r="O1496" s="356"/>
      <c r="P1496" s="356"/>
      <c r="Q1496" s="356"/>
      <c r="R1496" s="108">
        <f>SUM(Tableau8[[#This Row],[Indicative
     /PPE]:[Autre]])</f>
        <v>0</v>
      </c>
      <c r="S1496" s="356"/>
      <c r="T1496" s="356"/>
      <c r="U1496" s="356"/>
      <c r="V1496" s="356"/>
      <c r="W1496" s="356"/>
      <c r="X1496" s="336">
        <f t="shared" si="116"/>
        <v>0</v>
      </c>
      <c r="Y1496" s="89" t="s">
        <v>0</v>
      </c>
      <c r="Z1496" s="89" t="s">
        <v>0</v>
      </c>
      <c r="AA1496" s="89" t="s">
        <v>0</v>
      </c>
      <c r="AB1496" s="91" t="s">
        <v>0</v>
      </c>
      <c r="AC1496" s="356" t="s">
        <v>0</v>
      </c>
      <c r="AD1496" s="356" t="s">
        <v>0</v>
      </c>
      <c r="AE1496" s="356" t="s">
        <v>0</v>
      </c>
      <c r="AF1496" s="357">
        <f t="shared" si="115"/>
        <v>0</v>
      </c>
      <c r="AG1496" s="92"/>
      <c r="AH1496" s="368" t="s">
        <v>3</v>
      </c>
      <c r="AI1496" s="368" t="s">
        <v>3</v>
      </c>
      <c r="AJ1496" s="368" t="s">
        <v>3</v>
      </c>
      <c r="AK1496" s="368">
        <f t="shared" si="114"/>
        <v>0</v>
      </c>
      <c r="AL1496" s="95"/>
      <c r="AM1496" s="371"/>
      <c r="AN1496" s="371"/>
      <c r="AO1496" s="372"/>
      <c r="AP1496" s="382"/>
      <c r="AR1496" s="374"/>
      <c r="AS1496" s="101"/>
      <c r="AT1496" s="102"/>
      <c r="AU1496" s="103"/>
      <c r="AV1496" s="104">
        <f>Tableau8[[#This Row],[Fin]]-Tableau8[[#This Row],[Début]]</f>
        <v>0</v>
      </c>
      <c r="AW1496" s="105"/>
      <c r="AX1496" s="106"/>
      <c r="AY1496" s="106"/>
      <c r="AZ1496" s="106"/>
      <c r="BA1496" s="106"/>
      <c r="BB1496" s="103"/>
      <c r="BC1496" s="106"/>
      <c r="BD1496" s="106"/>
      <c r="BE1496" s="106"/>
      <c r="BF1496" s="106"/>
      <c r="BG1496" s="106"/>
      <c r="BH1496" s="106"/>
      <c r="BI1496" s="106"/>
    </row>
    <row r="1497" spans="1:61" ht="13.5" hidden="1" thickBot="1" x14ac:dyDescent="0.25">
      <c r="A1497" s="82"/>
      <c r="B1497" s="83"/>
      <c r="C1497" s="361"/>
      <c r="D1497" s="361"/>
      <c r="E1497" s="85"/>
      <c r="F1497" s="85"/>
      <c r="G1497" s="86"/>
      <c r="H1497" s="153"/>
      <c r="I1497" s="147"/>
      <c r="J1497" s="86"/>
      <c r="K1497" s="220"/>
      <c r="L1497" s="88"/>
      <c r="M1497" s="356"/>
      <c r="N1497" s="356"/>
      <c r="O1497" s="356"/>
      <c r="P1497" s="356"/>
      <c r="Q1497" s="356"/>
      <c r="R1497" s="108">
        <f>SUM(Tableau8[[#This Row],[Indicative
     /PPE]:[Autre]])</f>
        <v>0</v>
      </c>
      <c r="S1497" s="356"/>
      <c r="T1497" s="356"/>
      <c r="U1497" s="356"/>
      <c r="V1497" s="356"/>
      <c r="W1497" s="356"/>
      <c r="X1497" s="336">
        <f t="shared" si="116"/>
        <v>0</v>
      </c>
      <c r="Y1497" s="89" t="s">
        <v>0</v>
      </c>
      <c r="Z1497" s="89" t="s">
        <v>0</v>
      </c>
      <c r="AA1497" s="89" t="s">
        <v>0</v>
      </c>
      <c r="AB1497" s="91" t="s">
        <v>0</v>
      </c>
      <c r="AC1497" s="356" t="s">
        <v>0</v>
      </c>
      <c r="AD1497" s="356" t="s">
        <v>0</v>
      </c>
      <c r="AE1497" s="356" t="s">
        <v>0</v>
      </c>
      <c r="AF1497" s="357">
        <f t="shared" si="115"/>
        <v>0</v>
      </c>
      <c r="AG1497" s="92"/>
      <c r="AH1497" s="368" t="s">
        <v>3</v>
      </c>
      <c r="AI1497" s="368" t="s">
        <v>3</v>
      </c>
      <c r="AJ1497" s="368" t="s">
        <v>3</v>
      </c>
      <c r="AK1497" s="368">
        <f t="shared" si="114"/>
        <v>0</v>
      </c>
      <c r="AL1497" s="95"/>
      <c r="AM1497" s="371"/>
      <c r="AN1497" s="371"/>
      <c r="AO1497" s="372"/>
      <c r="AP1497" s="382"/>
      <c r="AR1497" s="374"/>
      <c r="AS1497" s="101"/>
      <c r="AT1497" s="102"/>
      <c r="AU1497" s="103"/>
      <c r="AV1497" s="104">
        <f>Tableau8[[#This Row],[Fin]]-Tableau8[[#This Row],[Début]]</f>
        <v>0</v>
      </c>
      <c r="AW1497" s="105"/>
      <c r="AX1497" s="106"/>
      <c r="AY1497" s="106"/>
      <c r="AZ1497" s="106"/>
      <c r="BA1497" s="106"/>
      <c r="BB1497" s="103"/>
      <c r="BC1497" s="106"/>
      <c r="BD1497" s="106"/>
      <c r="BE1497" s="106"/>
      <c r="BF1497" s="106"/>
      <c r="BG1497" s="106"/>
      <c r="BH1497" s="106"/>
      <c r="BI1497" s="106"/>
    </row>
    <row r="1498" spans="1:61" ht="13.5" hidden="1" thickBot="1" x14ac:dyDescent="0.25">
      <c r="A1498" s="82"/>
      <c r="B1498" s="83"/>
      <c r="C1498" s="361"/>
      <c r="D1498" s="361"/>
      <c r="E1498" s="85"/>
      <c r="F1498" s="85"/>
      <c r="G1498" s="86"/>
      <c r="H1498" s="153"/>
      <c r="I1498" s="147"/>
      <c r="J1498" s="86"/>
      <c r="K1498" s="220"/>
      <c r="L1498" s="88"/>
      <c r="M1498" s="356"/>
      <c r="N1498" s="356"/>
      <c r="O1498" s="356"/>
      <c r="P1498" s="356"/>
      <c r="Q1498" s="356"/>
      <c r="R1498" s="108">
        <f>SUM(Tableau8[[#This Row],[Indicative
     /PPE]:[Autre]])</f>
        <v>0</v>
      </c>
      <c r="S1498" s="356"/>
      <c r="T1498" s="356"/>
      <c r="U1498" s="356"/>
      <c r="V1498" s="356"/>
      <c r="W1498" s="356"/>
      <c r="X1498" s="336">
        <f t="shared" si="116"/>
        <v>0</v>
      </c>
      <c r="Y1498" s="89" t="s">
        <v>0</v>
      </c>
      <c r="Z1498" s="89" t="s">
        <v>0</v>
      </c>
      <c r="AA1498" s="89" t="s">
        <v>0</v>
      </c>
      <c r="AB1498" s="91" t="s">
        <v>0</v>
      </c>
      <c r="AC1498" s="356" t="s">
        <v>0</v>
      </c>
      <c r="AD1498" s="356" t="s">
        <v>0</v>
      </c>
      <c r="AE1498" s="356" t="s">
        <v>0</v>
      </c>
      <c r="AF1498" s="357">
        <f t="shared" si="115"/>
        <v>0</v>
      </c>
      <c r="AG1498" s="92"/>
      <c r="AH1498" s="368" t="s">
        <v>3</v>
      </c>
      <c r="AI1498" s="368" t="s">
        <v>3</v>
      </c>
      <c r="AJ1498" s="368" t="s">
        <v>3</v>
      </c>
      <c r="AK1498" s="368">
        <f t="shared" si="114"/>
        <v>0</v>
      </c>
      <c r="AL1498" s="95"/>
      <c r="AM1498" s="371"/>
      <c r="AN1498" s="371"/>
      <c r="AO1498" s="372"/>
      <c r="AP1498" s="382"/>
      <c r="AR1498" s="374"/>
      <c r="AS1498" s="101"/>
      <c r="AT1498" s="102"/>
      <c r="AU1498" s="103"/>
      <c r="AV1498" s="104">
        <f>Tableau8[[#This Row],[Fin]]-Tableau8[[#This Row],[Début]]</f>
        <v>0</v>
      </c>
      <c r="AW1498" s="105"/>
      <c r="AX1498" s="106"/>
      <c r="AY1498" s="106"/>
      <c r="AZ1498" s="106"/>
      <c r="BA1498" s="106"/>
      <c r="BB1498" s="103"/>
      <c r="BC1498" s="106"/>
      <c r="BD1498" s="106"/>
      <c r="BE1498" s="106"/>
      <c r="BF1498" s="106"/>
      <c r="BG1498" s="106"/>
      <c r="BH1498" s="106"/>
      <c r="BI1498" s="106"/>
    </row>
    <row r="1499" spans="1:61" ht="13.5" hidden="1" thickBot="1" x14ac:dyDescent="0.25">
      <c r="A1499" s="82"/>
      <c r="B1499" s="83"/>
      <c r="C1499" s="361"/>
      <c r="D1499" s="361"/>
      <c r="E1499" s="85"/>
      <c r="F1499" s="85"/>
      <c r="G1499" s="86"/>
      <c r="H1499" s="153"/>
      <c r="I1499" s="147"/>
      <c r="J1499" s="86"/>
      <c r="K1499" s="220"/>
      <c r="L1499" s="88"/>
      <c r="M1499" s="356"/>
      <c r="N1499" s="356"/>
      <c r="O1499" s="356"/>
      <c r="P1499" s="356"/>
      <c r="Q1499" s="356"/>
      <c r="R1499" s="108">
        <f>SUM(Tableau8[[#This Row],[Indicative
     /PPE]:[Autre]])</f>
        <v>0</v>
      </c>
      <c r="S1499" s="356"/>
      <c r="T1499" s="356"/>
      <c r="U1499" s="356"/>
      <c r="V1499" s="356"/>
      <c r="W1499" s="356"/>
      <c r="X1499" s="336">
        <f t="shared" si="116"/>
        <v>0</v>
      </c>
      <c r="Y1499" s="89" t="s">
        <v>0</v>
      </c>
      <c r="Z1499" s="89" t="s">
        <v>0</v>
      </c>
      <c r="AA1499" s="89" t="s">
        <v>0</v>
      </c>
      <c r="AB1499" s="91" t="s">
        <v>0</v>
      </c>
      <c r="AC1499" s="356" t="s">
        <v>0</v>
      </c>
      <c r="AD1499" s="356" t="s">
        <v>0</v>
      </c>
      <c r="AE1499" s="356" t="s">
        <v>0</v>
      </c>
      <c r="AF1499" s="357">
        <f t="shared" si="115"/>
        <v>0</v>
      </c>
      <c r="AG1499" s="92"/>
      <c r="AH1499" s="368" t="s">
        <v>3</v>
      </c>
      <c r="AI1499" s="368" t="s">
        <v>3</v>
      </c>
      <c r="AJ1499" s="368" t="s">
        <v>3</v>
      </c>
      <c r="AK1499" s="368">
        <f t="shared" si="114"/>
        <v>0</v>
      </c>
      <c r="AL1499" s="95"/>
      <c r="AM1499" s="371"/>
      <c r="AN1499" s="371"/>
      <c r="AO1499" s="372"/>
      <c r="AP1499" s="382"/>
      <c r="AR1499" s="374"/>
      <c r="AS1499" s="101"/>
      <c r="AT1499" s="102"/>
      <c r="AU1499" s="103"/>
      <c r="AV1499" s="104">
        <f>Tableau8[[#This Row],[Fin]]-Tableau8[[#This Row],[Début]]</f>
        <v>0</v>
      </c>
      <c r="AW1499" s="105"/>
      <c r="AX1499" s="106"/>
      <c r="AY1499" s="106"/>
      <c r="AZ1499" s="106"/>
      <c r="BA1499" s="106"/>
      <c r="BB1499" s="103"/>
      <c r="BC1499" s="106"/>
      <c r="BD1499" s="106"/>
      <c r="BE1499" s="106"/>
      <c r="BF1499" s="106"/>
      <c r="BG1499" s="106"/>
      <c r="BH1499" s="106"/>
      <c r="BI1499" s="106"/>
    </row>
    <row r="1500" spans="1:61" ht="13.5" thickBot="1" x14ac:dyDescent="0.25">
      <c r="A1500" s="82"/>
      <c r="B1500" s="83"/>
      <c r="C1500" s="383"/>
      <c r="D1500" s="383"/>
      <c r="E1500" s="383"/>
      <c r="F1500" s="383"/>
      <c r="G1500" s="383"/>
      <c r="H1500" s="383"/>
      <c r="I1500" s="384"/>
      <c r="J1500" s="383"/>
      <c r="K1500" s="383"/>
      <c r="L1500" s="383"/>
      <c r="M1500" s="383"/>
      <c r="N1500" s="383"/>
      <c r="O1500" s="383"/>
      <c r="P1500" s="383"/>
      <c r="Q1500" s="383"/>
      <c r="R1500" s="383"/>
      <c r="S1500" s="383"/>
      <c r="T1500" s="383"/>
      <c r="U1500" s="383"/>
      <c r="V1500" s="383"/>
      <c r="W1500" s="383"/>
      <c r="X1500" s="383"/>
      <c r="Y1500" s="383"/>
      <c r="Z1500" s="383"/>
      <c r="AA1500" s="383"/>
      <c r="AB1500" s="383"/>
      <c r="AC1500" s="383"/>
      <c r="AD1500" s="383"/>
      <c r="AE1500" s="383"/>
      <c r="AF1500" s="383"/>
      <c r="AG1500" s="383"/>
      <c r="AH1500" s="385">
        <f>SUBTOTAL(109,Tableau8[Appartement/
Parking/Usine
])</f>
        <v>1400000</v>
      </c>
      <c r="AI1500" s="383"/>
      <c r="AJ1500" s="383"/>
      <c r="AK1500" s="383"/>
      <c r="AL1500" s="386"/>
      <c r="AM1500" s="383"/>
      <c r="AN1500" s="383"/>
      <c r="AO1500" s="383"/>
      <c r="AP1500" s="383"/>
      <c r="AQ1500" s="383"/>
      <c r="AR1500" s="383"/>
      <c r="AS1500" s="384"/>
      <c r="AT1500" s="387"/>
      <c r="AU1500" s="387"/>
      <c r="AV1500" s="388"/>
      <c r="AW1500" s="389"/>
      <c r="AX1500" s="390"/>
      <c r="AY1500" s="390"/>
      <c r="AZ1500" s="390"/>
      <c r="BA1500" s="390"/>
      <c r="BB1500" s="387"/>
      <c r="BC1500" s="390"/>
      <c r="BD1500" s="390"/>
      <c r="BE1500" s="391"/>
      <c r="BF1500" s="391"/>
      <c r="BG1500" s="391"/>
      <c r="BH1500" s="391"/>
      <c r="BI1500" s="391"/>
    </row>
  </sheetData>
  <mergeCells count="1">
    <mergeCell ref="A1:E1"/>
  </mergeCells>
  <pageMargins left="0.7" right="0.7" top="0.75" bottom="0.75" header="0.3" footer="0.3"/>
  <pageSetup paperSize="9" orientation="portrait" r:id="rId1"/>
  <legacyDrawing r:id="rId2"/>
  <tableParts count="1">
    <tablePart r:id="rId3"/>
  </tablePart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tabColor rgb="FF0070C0"/>
  </sheetPr>
  <dimension ref="A1:AC11"/>
  <sheetViews>
    <sheetView workbookViewId="0">
      <selection activeCell="E6" sqref="E6"/>
    </sheetView>
  </sheetViews>
  <sheetFormatPr baseColWidth="10" defaultRowHeight="15" x14ac:dyDescent="0.25"/>
  <cols>
    <col min="2" max="2" width="16.75" bestFit="1" customWidth="1"/>
    <col min="5" max="5" width="40.375" customWidth="1"/>
  </cols>
  <sheetData>
    <row r="1" spans="1:29" s="19" customFormat="1" ht="75" customHeight="1" x14ac:dyDescent="0.2">
      <c r="A1" s="455" t="s">
        <v>1956</v>
      </c>
      <c r="B1" s="455"/>
      <c r="C1" s="455"/>
      <c r="D1" s="455"/>
      <c r="E1" s="2"/>
      <c r="F1" s="4"/>
      <c r="G1" s="3"/>
      <c r="H1" s="5"/>
      <c r="I1" s="4"/>
      <c r="J1" s="6"/>
      <c r="K1" s="6"/>
      <c r="L1" s="7"/>
      <c r="M1" s="7"/>
      <c r="N1" s="7"/>
      <c r="O1" s="7"/>
      <c r="P1" s="7"/>
      <c r="Q1" s="7"/>
      <c r="R1" s="6"/>
      <c r="S1" s="8"/>
      <c r="T1" s="6"/>
      <c r="U1" s="5"/>
      <c r="V1" s="5"/>
      <c r="W1" s="9"/>
      <c r="X1" s="10"/>
      <c r="Y1" s="11"/>
      <c r="AB1" s="6"/>
      <c r="AC1" s="20"/>
    </row>
    <row r="2" spans="1:29" x14ac:dyDescent="0.25">
      <c r="A2" t="s">
        <v>1960</v>
      </c>
      <c r="B2" t="s">
        <v>1961</v>
      </c>
      <c r="C2" s="456" t="s">
        <v>1965</v>
      </c>
      <c r="D2" s="456" t="s">
        <v>27</v>
      </c>
      <c r="E2" t="s">
        <v>52</v>
      </c>
      <c r="I2" s="4"/>
    </row>
    <row r="3" spans="1:29" x14ac:dyDescent="0.25">
      <c r="A3" s="488" t="s">
        <v>1907</v>
      </c>
      <c r="B3" t="s">
        <v>1959</v>
      </c>
      <c r="C3" s="481" t="e">
        <f>Location!#REF!</f>
        <v>#REF!</v>
      </c>
      <c r="I3" s="4"/>
    </row>
    <row r="4" spans="1:29" x14ac:dyDescent="0.25">
      <c r="B4" t="s">
        <v>2189</v>
      </c>
      <c r="C4" s="481" t="e">
        <f>Location!#REF!+Location!#REF!+Location!#REF!</f>
        <v>#REF!</v>
      </c>
      <c r="I4" s="4"/>
    </row>
    <row r="5" spans="1:29" x14ac:dyDescent="0.25">
      <c r="B5" t="s">
        <v>1969</v>
      </c>
      <c r="C5" s="482" t="e">
        <f>Location!#REF!</f>
        <v>#REF!</v>
      </c>
      <c r="D5" s="484" t="e">
        <f>SUM(C3:C5)</f>
        <v>#REF!</v>
      </c>
      <c r="I5" s="4"/>
    </row>
    <row r="6" spans="1:29" ht="30" customHeight="1" x14ac:dyDescent="0.25">
      <c r="A6" s="488" t="s">
        <v>1958</v>
      </c>
      <c r="B6" t="s">
        <v>1959</v>
      </c>
      <c r="C6">
        <f>Appartements!B353</f>
        <v>347</v>
      </c>
      <c r="E6" t="s">
        <v>2192</v>
      </c>
      <c r="I6" s="4"/>
    </row>
    <row r="7" spans="1:29" x14ac:dyDescent="0.25">
      <c r="B7" t="s">
        <v>1962</v>
      </c>
      <c r="C7">
        <f>Villas!B77</f>
        <v>71</v>
      </c>
    </row>
    <row r="8" spans="1:29" x14ac:dyDescent="0.25">
      <c r="B8" t="s">
        <v>1963</v>
      </c>
      <c r="C8">
        <f>Parking!B484</f>
        <v>478</v>
      </c>
    </row>
    <row r="9" spans="1:29" x14ac:dyDescent="0.25">
      <c r="B9" t="s">
        <v>1969</v>
      </c>
      <c r="C9">
        <f>Commerces!B8</f>
        <v>2</v>
      </c>
    </row>
    <row r="10" spans="1:29" x14ac:dyDescent="0.25">
      <c r="B10" t="s">
        <v>1964</v>
      </c>
      <c r="C10" s="483">
        <f>Divers!B11</f>
        <v>5</v>
      </c>
      <c r="D10" s="485">
        <f>SUM(C6:C10)</f>
        <v>903</v>
      </c>
    </row>
    <row r="11" spans="1:29" x14ac:dyDescent="0.25">
      <c r="A11" s="486" t="s">
        <v>27</v>
      </c>
      <c r="B11" s="486"/>
      <c r="C11" s="487" t="e">
        <f>SUBTOTAL(109,Tableau2[Nb])</f>
        <v>#REF!</v>
      </c>
      <c r="D11" s="487" t="e">
        <f>SUBTOTAL(109,Tableau2[Total])</f>
        <v>#REF!</v>
      </c>
      <c r="E11" s="486"/>
    </row>
  </sheetData>
  <pageMargins left="0.7" right="0.7" top="0.75" bottom="0.75" header="0.3" footer="0.3"/>
  <pageSetup paperSize="9" orientation="landscape" r:id="rId1"/>
  <tableParts count="1">
    <tablePart r:id="rId2"/>
  </tableParts>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3"/>
  <dimension ref="A1:CV286"/>
  <sheetViews>
    <sheetView workbookViewId="0">
      <selection activeCell="BS33" sqref="BS33"/>
    </sheetView>
  </sheetViews>
  <sheetFormatPr baseColWidth="10" defaultColWidth="8" defaultRowHeight="12.75" customHeight="1" x14ac:dyDescent="0.25"/>
  <cols>
    <col min="1" max="1" width="0.125" style="460" customWidth="1"/>
    <col min="2" max="2" width="0.5" style="460" customWidth="1"/>
    <col min="3" max="3" width="9" style="460" customWidth="1"/>
    <col min="4" max="4" width="2" style="460" customWidth="1"/>
    <col min="5" max="5" width="0.75" style="460" customWidth="1"/>
    <col min="6" max="6" width="0.125" style="460" customWidth="1"/>
    <col min="7" max="7" width="0.375" style="460" customWidth="1"/>
    <col min="8" max="8" width="0.25" style="460" customWidth="1"/>
    <col min="9" max="9" width="0.375" style="460" customWidth="1"/>
    <col min="10" max="10" width="0.25" style="460" customWidth="1"/>
    <col min="11" max="11" width="0.375" style="460" customWidth="1"/>
    <col min="12" max="12" width="0.125" style="460" customWidth="1"/>
    <col min="13" max="13" width="0.375" style="460" customWidth="1"/>
    <col min="14" max="14" width="0.25" style="460" customWidth="1"/>
    <col min="15" max="16" width="0.375" style="460" customWidth="1"/>
    <col min="17" max="18" width="0.25" style="460" customWidth="1"/>
    <col min="19" max="21" width="0.375" style="460" customWidth="1"/>
    <col min="22" max="22" width="0.125" style="460" customWidth="1"/>
    <col min="23" max="27" width="0.25" style="460" customWidth="1"/>
    <col min="28" max="28" width="0.375" style="460" customWidth="1"/>
    <col min="29" max="29" width="0.25" style="460" customWidth="1"/>
    <col min="30" max="30" width="0.125" style="460" customWidth="1"/>
    <col min="31" max="37" width="0.25" style="460" customWidth="1"/>
    <col min="38" max="38" width="0.125" style="460" customWidth="1"/>
    <col min="39" max="39" width="0.25" style="460" customWidth="1"/>
    <col min="40" max="41" width="0.375" style="460" customWidth="1"/>
    <col min="42" max="42" width="0.25" style="460" customWidth="1"/>
    <col min="43" max="43" width="0.5" style="460" customWidth="1"/>
    <col min="44" max="44" width="0.25" style="460" customWidth="1"/>
    <col min="45" max="45" width="0.75" style="460" customWidth="1"/>
    <col min="46" max="46" width="0.625" style="460" customWidth="1"/>
    <col min="47" max="47" width="4" style="460" customWidth="1"/>
    <col min="48" max="48" width="0.5" style="460" customWidth="1"/>
    <col min="49" max="49" width="5.125" style="460" customWidth="1"/>
    <col min="50" max="50" width="0.5" style="460" customWidth="1"/>
    <col min="51" max="51" width="1.25" style="460" customWidth="1"/>
    <col min="52" max="52" width="0.375" style="460" customWidth="1"/>
    <col min="53" max="53" width="2.25" style="460" customWidth="1"/>
    <col min="54" max="54" width="0.375" style="460" customWidth="1"/>
    <col min="55" max="55" width="1.5" style="460" customWidth="1"/>
    <col min="56" max="57" width="0.875" style="460" customWidth="1"/>
    <col min="58" max="58" width="2.75" style="460" customWidth="1"/>
    <col min="59" max="59" width="0.625" style="460" customWidth="1"/>
    <col min="60" max="60" width="1.125" style="460" customWidth="1"/>
    <col min="61" max="61" width="1.75" style="460" customWidth="1"/>
    <col min="62" max="62" width="0.375" style="460" customWidth="1"/>
    <col min="63" max="63" width="1.875" style="460" customWidth="1"/>
    <col min="64" max="64" width="2.25" style="460" customWidth="1"/>
    <col min="65" max="65" width="1.25" style="460" customWidth="1"/>
    <col min="66" max="66" width="2.5" style="460" customWidth="1"/>
    <col min="67" max="67" width="5.75" style="460" customWidth="1"/>
    <col min="68" max="68" width="0.375" style="460" customWidth="1"/>
    <col min="69" max="69" width="1.375" style="460" customWidth="1"/>
    <col min="70" max="70" width="0.5" style="460" customWidth="1"/>
    <col min="71" max="71" width="2.625" style="460" customWidth="1"/>
    <col min="72" max="72" width="5.625" style="460" customWidth="1"/>
    <col min="73" max="73" width="0.375" style="460" customWidth="1"/>
    <col min="74" max="74" width="1.375" style="460" customWidth="1"/>
    <col min="75" max="75" width="0.5" style="460" customWidth="1"/>
    <col min="76" max="76" width="5.75" style="460" customWidth="1"/>
    <col min="77" max="77" width="2" style="460" customWidth="1"/>
    <col min="78" max="78" width="0.375" style="460" customWidth="1"/>
    <col min="79" max="79" width="2.375" style="460" bestFit="1" customWidth="1"/>
    <col min="80" max="80" width="0.5" style="460" customWidth="1"/>
    <col min="81" max="82" width="0.25" style="460" customWidth="1"/>
    <col min="83" max="83" width="7.875" style="460" customWidth="1"/>
    <col min="84" max="84" width="0.375" style="460" customWidth="1"/>
    <col min="85" max="85" width="1.375" style="460" customWidth="1"/>
    <col min="86" max="86" width="0.5" style="460" customWidth="1"/>
    <col min="87" max="87" width="0.25" style="460" customWidth="1"/>
    <col min="88" max="88" width="8" style="460" customWidth="1"/>
    <col min="89" max="89" width="0.375" style="460" customWidth="1"/>
    <col min="90" max="90" width="1.375" style="460" customWidth="1"/>
    <col min="91" max="91" width="0.5" style="460" customWidth="1"/>
    <col min="92" max="92" width="0.75" style="460" customWidth="1"/>
    <col min="93" max="93" width="7.5" style="460" customWidth="1"/>
    <col min="94" max="94" width="0.375" style="460" customWidth="1"/>
    <col min="95" max="95" width="1.375" style="460" customWidth="1"/>
    <col min="96" max="96" width="3" style="460" customWidth="1"/>
    <col min="97" max="97" width="6.25" style="460" customWidth="1"/>
    <col min="98" max="98" width="6" style="460" customWidth="1"/>
    <col min="99" max="99" width="2.25" style="460" customWidth="1"/>
    <col min="100" max="100" width="3.625" style="460" customWidth="1"/>
    <col min="101" max="256" width="8" style="460"/>
    <col min="257" max="257" width="0.125" style="460" customWidth="1"/>
    <col min="258" max="258" width="0.5" style="460" customWidth="1"/>
    <col min="259" max="259" width="9" style="460" customWidth="1"/>
    <col min="260" max="260" width="2" style="460" customWidth="1"/>
    <col min="261" max="261" width="0.75" style="460" customWidth="1"/>
    <col min="262" max="262" width="0.125" style="460" customWidth="1"/>
    <col min="263" max="263" width="0.375" style="460" customWidth="1"/>
    <col min="264" max="264" width="0.25" style="460" customWidth="1"/>
    <col min="265" max="265" width="0.375" style="460" customWidth="1"/>
    <col min="266" max="266" width="0.25" style="460" customWidth="1"/>
    <col min="267" max="267" width="0.375" style="460" customWidth="1"/>
    <col min="268" max="268" width="0.125" style="460" customWidth="1"/>
    <col min="269" max="269" width="0.375" style="460" customWidth="1"/>
    <col min="270" max="270" width="0.25" style="460" customWidth="1"/>
    <col min="271" max="272" width="0.375" style="460" customWidth="1"/>
    <col min="273" max="274" width="0.25" style="460" customWidth="1"/>
    <col min="275" max="277" width="0.375" style="460" customWidth="1"/>
    <col min="278" max="278" width="0.125" style="460" customWidth="1"/>
    <col min="279" max="283" width="0.25" style="460" customWidth="1"/>
    <col min="284" max="284" width="0.375" style="460" customWidth="1"/>
    <col min="285" max="285" width="0.25" style="460" customWidth="1"/>
    <col min="286" max="286" width="0.125" style="460" customWidth="1"/>
    <col min="287" max="293" width="0.25" style="460" customWidth="1"/>
    <col min="294" max="294" width="0.125" style="460" customWidth="1"/>
    <col min="295" max="295" width="0.25" style="460" customWidth="1"/>
    <col min="296" max="297" width="0.375" style="460" customWidth="1"/>
    <col min="298" max="298" width="0.25" style="460" customWidth="1"/>
    <col min="299" max="299" width="0.5" style="460" customWidth="1"/>
    <col min="300" max="300" width="0.25" style="460" customWidth="1"/>
    <col min="301" max="301" width="0.75" style="460" customWidth="1"/>
    <col min="302" max="302" width="0.625" style="460" customWidth="1"/>
    <col min="303" max="303" width="4" style="460" customWidth="1"/>
    <col min="304" max="304" width="0.5" style="460" customWidth="1"/>
    <col min="305" max="305" width="5.125" style="460" customWidth="1"/>
    <col min="306" max="306" width="0.5" style="460" customWidth="1"/>
    <col min="307" max="307" width="1.25" style="460" customWidth="1"/>
    <col min="308" max="308" width="0.375" style="460" customWidth="1"/>
    <col min="309" max="309" width="2.25" style="460" customWidth="1"/>
    <col min="310" max="310" width="0.375" style="460" customWidth="1"/>
    <col min="311" max="311" width="1.5" style="460" customWidth="1"/>
    <col min="312" max="313" width="0.875" style="460" customWidth="1"/>
    <col min="314" max="314" width="2.75" style="460" customWidth="1"/>
    <col min="315" max="315" width="0.625" style="460" customWidth="1"/>
    <col min="316" max="316" width="1.125" style="460" customWidth="1"/>
    <col min="317" max="317" width="1.75" style="460" customWidth="1"/>
    <col min="318" max="318" width="0.375" style="460" customWidth="1"/>
    <col min="319" max="319" width="1.875" style="460" customWidth="1"/>
    <col min="320" max="320" width="2.25" style="460" customWidth="1"/>
    <col min="321" max="321" width="1.25" style="460" customWidth="1"/>
    <col min="322" max="322" width="2.5" style="460" customWidth="1"/>
    <col min="323" max="323" width="5.75" style="460" customWidth="1"/>
    <col min="324" max="324" width="0.375" style="460" customWidth="1"/>
    <col min="325" max="325" width="1.375" style="460" customWidth="1"/>
    <col min="326" max="326" width="0.5" style="460" customWidth="1"/>
    <col min="327" max="327" width="2.625" style="460" customWidth="1"/>
    <col min="328" max="328" width="5.625" style="460" customWidth="1"/>
    <col min="329" max="329" width="0.375" style="460" customWidth="1"/>
    <col min="330" max="330" width="1.375" style="460" customWidth="1"/>
    <col min="331" max="331" width="0.5" style="460" customWidth="1"/>
    <col min="332" max="332" width="5.75" style="460" customWidth="1"/>
    <col min="333" max="333" width="2" style="460" customWidth="1"/>
    <col min="334" max="334" width="0.375" style="460" customWidth="1"/>
    <col min="335" max="335" width="2.375" style="460" bestFit="1" customWidth="1"/>
    <col min="336" max="336" width="0.5" style="460" customWidth="1"/>
    <col min="337" max="338" width="0.25" style="460" customWidth="1"/>
    <col min="339" max="339" width="7.875" style="460" customWidth="1"/>
    <col min="340" max="340" width="0.375" style="460" customWidth="1"/>
    <col min="341" max="341" width="1.375" style="460" customWidth="1"/>
    <col min="342" max="342" width="0.5" style="460" customWidth="1"/>
    <col min="343" max="343" width="0.25" style="460" customWidth="1"/>
    <col min="344" max="344" width="8" style="460" customWidth="1"/>
    <col min="345" max="345" width="0.375" style="460" customWidth="1"/>
    <col min="346" max="346" width="1.375" style="460" customWidth="1"/>
    <col min="347" max="347" width="0.5" style="460" customWidth="1"/>
    <col min="348" max="348" width="0.75" style="460" customWidth="1"/>
    <col min="349" max="349" width="7.5" style="460" customWidth="1"/>
    <col min="350" max="350" width="0.375" style="460" customWidth="1"/>
    <col min="351" max="351" width="1.375" style="460" customWidth="1"/>
    <col min="352" max="352" width="3" style="460" customWidth="1"/>
    <col min="353" max="353" width="6.25" style="460" customWidth="1"/>
    <col min="354" max="354" width="6" style="460" customWidth="1"/>
    <col min="355" max="355" width="2.25" style="460" customWidth="1"/>
    <col min="356" max="356" width="3.625" style="460" customWidth="1"/>
    <col min="357" max="512" width="8" style="460"/>
    <col min="513" max="513" width="0.125" style="460" customWidth="1"/>
    <col min="514" max="514" width="0.5" style="460" customWidth="1"/>
    <col min="515" max="515" width="9" style="460" customWidth="1"/>
    <col min="516" max="516" width="2" style="460" customWidth="1"/>
    <col min="517" max="517" width="0.75" style="460" customWidth="1"/>
    <col min="518" max="518" width="0.125" style="460" customWidth="1"/>
    <col min="519" max="519" width="0.375" style="460" customWidth="1"/>
    <col min="520" max="520" width="0.25" style="460" customWidth="1"/>
    <col min="521" max="521" width="0.375" style="460" customWidth="1"/>
    <col min="522" max="522" width="0.25" style="460" customWidth="1"/>
    <col min="523" max="523" width="0.375" style="460" customWidth="1"/>
    <col min="524" max="524" width="0.125" style="460" customWidth="1"/>
    <col min="525" max="525" width="0.375" style="460" customWidth="1"/>
    <col min="526" max="526" width="0.25" style="460" customWidth="1"/>
    <col min="527" max="528" width="0.375" style="460" customWidth="1"/>
    <col min="529" max="530" width="0.25" style="460" customWidth="1"/>
    <col min="531" max="533" width="0.375" style="460" customWidth="1"/>
    <col min="534" max="534" width="0.125" style="460" customWidth="1"/>
    <col min="535" max="539" width="0.25" style="460" customWidth="1"/>
    <col min="540" max="540" width="0.375" style="460" customWidth="1"/>
    <col min="541" max="541" width="0.25" style="460" customWidth="1"/>
    <col min="542" max="542" width="0.125" style="460" customWidth="1"/>
    <col min="543" max="549" width="0.25" style="460" customWidth="1"/>
    <col min="550" max="550" width="0.125" style="460" customWidth="1"/>
    <col min="551" max="551" width="0.25" style="460" customWidth="1"/>
    <col min="552" max="553" width="0.375" style="460" customWidth="1"/>
    <col min="554" max="554" width="0.25" style="460" customWidth="1"/>
    <col min="555" max="555" width="0.5" style="460" customWidth="1"/>
    <col min="556" max="556" width="0.25" style="460" customWidth="1"/>
    <col min="557" max="557" width="0.75" style="460" customWidth="1"/>
    <col min="558" max="558" width="0.625" style="460" customWidth="1"/>
    <col min="559" max="559" width="4" style="460" customWidth="1"/>
    <col min="560" max="560" width="0.5" style="460" customWidth="1"/>
    <col min="561" max="561" width="5.125" style="460" customWidth="1"/>
    <col min="562" max="562" width="0.5" style="460" customWidth="1"/>
    <col min="563" max="563" width="1.25" style="460" customWidth="1"/>
    <col min="564" max="564" width="0.375" style="460" customWidth="1"/>
    <col min="565" max="565" width="2.25" style="460" customWidth="1"/>
    <col min="566" max="566" width="0.375" style="460" customWidth="1"/>
    <col min="567" max="567" width="1.5" style="460" customWidth="1"/>
    <col min="568" max="569" width="0.875" style="460" customWidth="1"/>
    <col min="570" max="570" width="2.75" style="460" customWidth="1"/>
    <col min="571" max="571" width="0.625" style="460" customWidth="1"/>
    <col min="572" max="572" width="1.125" style="460" customWidth="1"/>
    <col min="573" max="573" width="1.75" style="460" customWidth="1"/>
    <col min="574" max="574" width="0.375" style="460" customWidth="1"/>
    <col min="575" max="575" width="1.875" style="460" customWidth="1"/>
    <col min="576" max="576" width="2.25" style="460" customWidth="1"/>
    <col min="577" max="577" width="1.25" style="460" customWidth="1"/>
    <col min="578" max="578" width="2.5" style="460" customWidth="1"/>
    <col min="579" max="579" width="5.75" style="460" customWidth="1"/>
    <col min="580" max="580" width="0.375" style="460" customWidth="1"/>
    <col min="581" max="581" width="1.375" style="460" customWidth="1"/>
    <col min="582" max="582" width="0.5" style="460" customWidth="1"/>
    <col min="583" max="583" width="2.625" style="460" customWidth="1"/>
    <col min="584" max="584" width="5.625" style="460" customWidth="1"/>
    <col min="585" max="585" width="0.375" style="460" customWidth="1"/>
    <col min="586" max="586" width="1.375" style="460" customWidth="1"/>
    <col min="587" max="587" width="0.5" style="460" customWidth="1"/>
    <col min="588" max="588" width="5.75" style="460" customWidth="1"/>
    <col min="589" max="589" width="2" style="460" customWidth="1"/>
    <col min="590" max="590" width="0.375" style="460" customWidth="1"/>
    <col min="591" max="591" width="2.375" style="460" bestFit="1" customWidth="1"/>
    <col min="592" max="592" width="0.5" style="460" customWidth="1"/>
    <col min="593" max="594" width="0.25" style="460" customWidth="1"/>
    <col min="595" max="595" width="7.875" style="460" customWidth="1"/>
    <col min="596" max="596" width="0.375" style="460" customWidth="1"/>
    <col min="597" max="597" width="1.375" style="460" customWidth="1"/>
    <col min="598" max="598" width="0.5" style="460" customWidth="1"/>
    <col min="599" max="599" width="0.25" style="460" customWidth="1"/>
    <col min="600" max="600" width="8" style="460" customWidth="1"/>
    <col min="601" max="601" width="0.375" style="460" customWidth="1"/>
    <col min="602" max="602" width="1.375" style="460" customWidth="1"/>
    <col min="603" max="603" width="0.5" style="460" customWidth="1"/>
    <col min="604" max="604" width="0.75" style="460" customWidth="1"/>
    <col min="605" max="605" width="7.5" style="460" customWidth="1"/>
    <col min="606" max="606" width="0.375" style="460" customWidth="1"/>
    <col min="607" max="607" width="1.375" style="460" customWidth="1"/>
    <col min="608" max="608" width="3" style="460" customWidth="1"/>
    <col min="609" max="609" width="6.25" style="460" customWidth="1"/>
    <col min="610" max="610" width="6" style="460" customWidth="1"/>
    <col min="611" max="611" width="2.25" style="460" customWidth="1"/>
    <col min="612" max="612" width="3.625" style="460" customWidth="1"/>
    <col min="613" max="768" width="8" style="460"/>
    <col min="769" max="769" width="0.125" style="460" customWidth="1"/>
    <col min="770" max="770" width="0.5" style="460" customWidth="1"/>
    <col min="771" max="771" width="9" style="460" customWidth="1"/>
    <col min="772" max="772" width="2" style="460" customWidth="1"/>
    <col min="773" max="773" width="0.75" style="460" customWidth="1"/>
    <col min="774" max="774" width="0.125" style="460" customWidth="1"/>
    <col min="775" max="775" width="0.375" style="460" customWidth="1"/>
    <col min="776" max="776" width="0.25" style="460" customWidth="1"/>
    <col min="777" max="777" width="0.375" style="460" customWidth="1"/>
    <col min="778" max="778" width="0.25" style="460" customWidth="1"/>
    <col min="779" max="779" width="0.375" style="460" customWidth="1"/>
    <col min="780" max="780" width="0.125" style="460" customWidth="1"/>
    <col min="781" max="781" width="0.375" style="460" customWidth="1"/>
    <col min="782" max="782" width="0.25" style="460" customWidth="1"/>
    <col min="783" max="784" width="0.375" style="460" customWidth="1"/>
    <col min="785" max="786" width="0.25" style="460" customWidth="1"/>
    <col min="787" max="789" width="0.375" style="460" customWidth="1"/>
    <col min="790" max="790" width="0.125" style="460" customWidth="1"/>
    <col min="791" max="795" width="0.25" style="460" customWidth="1"/>
    <col min="796" max="796" width="0.375" style="460" customWidth="1"/>
    <col min="797" max="797" width="0.25" style="460" customWidth="1"/>
    <col min="798" max="798" width="0.125" style="460" customWidth="1"/>
    <col min="799" max="805" width="0.25" style="460" customWidth="1"/>
    <col min="806" max="806" width="0.125" style="460" customWidth="1"/>
    <col min="807" max="807" width="0.25" style="460" customWidth="1"/>
    <col min="808" max="809" width="0.375" style="460" customWidth="1"/>
    <col min="810" max="810" width="0.25" style="460" customWidth="1"/>
    <col min="811" max="811" width="0.5" style="460" customWidth="1"/>
    <col min="812" max="812" width="0.25" style="460" customWidth="1"/>
    <col min="813" max="813" width="0.75" style="460" customWidth="1"/>
    <col min="814" max="814" width="0.625" style="460" customWidth="1"/>
    <col min="815" max="815" width="4" style="460" customWidth="1"/>
    <col min="816" max="816" width="0.5" style="460" customWidth="1"/>
    <col min="817" max="817" width="5.125" style="460" customWidth="1"/>
    <col min="818" max="818" width="0.5" style="460" customWidth="1"/>
    <col min="819" max="819" width="1.25" style="460" customWidth="1"/>
    <col min="820" max="820" width="0.375" style="460" customWidth="1"/>
    <col min="821" max="821" width="2.25" style="460" customWidth="1"/>
    <col min="822" max="822" width="0.375" style="460" customWidth="1"/>
    <col min="823" max="823" width="1.5" style="460" customWidth="1"/>
    <col min="824" max="825" width="0.875" style="460" customWidth="1"/>
    <col min="826" max="826" width="2.75" style="460" customWidth="1"/>
    <col min="827" max="827" width="0.625" style="460" customWidth="1"/>
    <col min="828" max="828" width="1.125" style="460" customWidth="1"/>
    <col min="829" max="829" width="1.75" style="460" customWidth="1"/>
    <col min="830" max="830" width="0.375" style="460" customWidth="1"/>
    <col min="831" max="831" width="1.875" style="460" customWidth="1"/>
    <col min="832" max="832" width="2.25" style="460" customWidth="1"/>
    <col min="833" max="833" width="1.25" style="460" customWidth="1"/>
    <col min="834" max="834" width="2.5" style="460" customWidth="1"/>
    <col min="835" max="835" width="5.75" style="460" customWidth="1"/>
    <col min="836" max="836" width="0.375" style="460" customWidth="1"/>
    <col min="837" max="837" width="1.375" style="460" customWidth="1"/>
    <col min="838" max="838" width="0.5" style="460" customWidth="1"/>
    <col min="839" max="839" width="2.625" style="460" customWidth="1"/>
    <col min="840" max="840" width="5.625" style="460" customWidth="1"/>
    <col min="841" max="841" width="0.375" style="460" customWidth="1"/>
    <col min="842" max="842" width="1.375" style="460" customWidth="1"/>
    <col min="843" max="843" width="0.5" style="460" customWidth="1"/>
    <col min="844" max="844" width="5.75" style="460" customWidth="1"/>
    <col min="845" max="845" width="2" style="460" customWidth="1"/>
    <col min="846" max="846" width="0.375" style="460" customWidth="1"/>
    <col min="847" max="847" width="2.375" style="460" bestFit="1" customWidth="1"/>
    <col min="848" max="848" width="0.5" style="460" customWidth="1"/>
    <col min="849" max="850" width="0.25" style="460" customWidth="1"/>
    <col min="851" max="851" width="7.875" style="460" customWidth="1"/>
    <col min="852" max="852" width="0.375" style="460" customWidth="1"/>
    <col min="853" max="853" width="1.375" style="460" customWidth="1"/>
    <col min="854" max="854" width="0.5" style="460" customWidth="1"/>
    <col min="855" max="855" width="0.25" style="460" customWidth="1"/>
    <col min="856" max="856" width="8" style="460" customWidth="1"/>
    <col min="857" max="857" width="0.375" style="460" customWidth="1"/>
    <col min="858" max="858" width="1.375" style="460" customWidth="1"/>
    <col min="859" max="859" width="0.5" style="460" customWidth="1"/>
    <col min="860" max="860" width="0.75" style="460" customWidth="1"/>
    <col min="861" max="861" width="7.5" style="460" customWidth="1"/>
    <col min="862" max="862" width="0.375" style="460" customWidth="1"/>
    <col min="863" max="863" width="1.375" style="460" customWidth="1"/>
    <col min="864" max="864" width="3" style="460" customWidth="1"/>
    <col min="865" max="865" width="6.25" style="460" customWidth="1"/>
    <col min="866" max="866" width="6" style="460" customWidth="1"/>
    <col min="867" max="867" width="2.25" style="460" customWidth="1"/>
    <col min="868" max="868" width="3.625" style="460" customWidth="1"/>
    <col min="869" max="1024" width="8" style="460"/>
    <col min="1025" max="1025" width="0.125" style="460" customWidth="1"/>
    <col min="1026" max="1026" width="0.5" style="460" customWidth="1"/>
    <col min="1027" max="1027" width="9" style="460" customWidth="1"/>
    <col min="1028" max="1028" width="2" style="460" customWidth="1"/>
    <col min="1029" max="1029" width="0.75" style="460" customWidth="1"/>
    <col min="1030" max="1030" width="0.125" style="460" customWidth="1"/>
    <col min="1031" max="1031" width="0.375" style="460" customWidth="1"/>
    <col min="1032" max="1032" width="0.25" style="460" customWidth="1"/>
    <col min="1033" max="1033" width="0.375" style="460" customWidth="1"/>
    <col min="1034" max="1034" width="0.25" style="460" customWidth="1"/>
    <col min="1035" max="1035" width="0.375" style="460" customWidth="1"/>
    <col min="1036" max="1036" width="0.125" style="460" customWidth="1"/>
    <col min="1037" max="1037" width="0.375" style="460" customWidth="1"/>
    <col min="1038" max="1038" width="0.25" style="460" customWidth="1"/>
    <col min="1039" max="1040" width="0.375" style="460" customWidth="1"/>
    <col min="1041" max="1042" width="0.25" style="460" customWidth="1"/>
    <col min="1043" max="1045" width="0.375" style="460" customWidth="1"/>
    <col min="1046" max="1046" width="0.125" style="460" customWidth="1"/>
    <col min="1047" max="1051" width="0.25" style="460" customWidth="1"/>
    <col min="1052" max="1052" width="0.375" style="460" customWidth="1"/>
    <col min="1053" max="1053" width="0.25" style="460" customWidth="1"/>
    <col min="1054" max="1054" width="0.125" style="460" customWidth="1"/>
    <col min="1055" max="1061" width="0.25" style="460" customWidth="1"/>
    <col min="1062" max="1062" width="0.125" style="460" customWidth="1"/>
    <col min="1063" max="1063" width="0.25" style="460" customWidth="1"/>
    <col min="1064" max="1065" width="0.375" style="460" customWidth="1"/>
    <col min="1066" max="1066" width="0.25" style="460" customWidth="1"/>
    <col min="1067" max="1067" width="0.5" style="460" customWidth="1"/>
    <col min="1068" max="1068" width="0.25" style="460" customWidth="1"/>
    <col min="1069" max="1069" width="0.75" style="460" customWidth="1"/>
    <col min="1070" max="1070" width="0.625" style="460" customWidth="1"/>
    <col min="1071" max="1071" width="4" style="460" customWidth="1"/>
    <col min="1072" max="1072" width="0.5" style="460" customWidth="1"/>
    <col min="1073" max="1073" width="5.125" style="460" customWidth="1"/>
    <col min="1074" max="1074" width="0.5" style="460" customWidth="1"/>
    <col min="1075" max="1075" width="1.25" style="460" customWidth="1"/>
    <col min="1076" max="1076" width="0.375" style="460" customWidth="1"/>
    <col min="1077" max="1077" width="2.25" style="460" customWidth="1"/>
    <col min="1078" max="1078" width="0.375" style="460" customWidth="1"/>
    <col min="1079" max="1079" width="1.5" style="460" customWidth="1"/>
    <col min="1080" max="1081" width="0.875" style="460" customWidth="1"/>
    <col min="1082" max="1082" width="2.75" style="460" customWidth="1"/>
    <col min="1083" max="1083" width="0.625" style="460" customWidth="1"/>
    <col min="1084" max="1084" width="1.125" style="460" customWidth="1"/>
    <col min="1085" max="1085" width="1.75" style="460" customWidth="1"/>
    <col min="1086" max="1086" width="0.375" style="460" customWidth="1"/>
    <col min="1087" max="1087" width="1.875" style="460" customWidth="1"/>
    <col min="1088" max="1088" width="2.25" style="460" customWidth="1"/>
    <col min="1089" max="1089" width="1.25" style="460" customWidth="1"/>
    <col min="1090" max="1090" width="2.5" style="460" customWidth="1"/>
    <col min="1091" max="1091" width="5.75" style="460" customWidth="1"/>
    <col min="1092" max="1092" width="0.375" style="460" customWidth="1"/>
    <col min="1093" max="1093" width="1.375" style="460" customWidth="1"/>
    <col min="1094" max="1094" width="0.5" style="460" customWidth="1"/>
    <col min="1095" max="1095" width="2.625" style="460" customWidth="1"/>
    <col min="1096" max="1096" width="5.625" style="460" customWidth="1"/>
    <col min="1097" max="1097" width="0.375" style="460" customWidth="1"/>
    <col min="1098" max="1098" width="1.375" style="460" customWidth="1"/>
    <col min="1099" max="1099" width="0.5" style="460" customWidth="1"/>
    <col min="1100" max="1100" width="5.75" style="460" customWidth="1"/>
    <col min="1101" max="1101" width="2" style="460" customWidth="1"/>
    <col min="1102" max="1102" width="0.375" style="460" customWidth="1"/>
    <col min="1103" max="1103" width="2.375" style="460" bestFit="1" customWidth="1"/>
    <col min="1104" max="1104" width="0.5" style="460" customWidth="1"/>
    <col min="1105" max="1106" width="0.25" style="460" customWidth="1"/>
    <col min="1107" max="1107" width="7.875" style="460" customWidth="1"/>
    <col min="1108" max="1108" width="0.375" style="460" customWidth="1"/>
    <col min="1109" max="1109" width="1.375" style="460" customWidth="1"/>
    <col min="1110" max="1110" width="0.5" style="460" customWidth="1"/>
    <col min="1111" max="1111" width="0.25" style="460" customWidth="1"/>
    <col min="1112" max="1112" width="8" style="460" customWidth="1"/>
    <col min="1113" max="1113" width="0.375" style="460" customWidth="1"/>
    <col min="1114" max="1114" width="1.375" style="460" customWidth="1"/>
    <col min="1115" max="1115" width="0.5" style="460" customWidth="1"/>
    <col min="1116" max="1116" width="0.75" style="460" customWidth="1"/>
    <col min="1117" max="1117" width="7.5" style="460" customWidth="1"/>
    <col min="1118" max="1118" width="0.375" style="460" customWidth="1"/>
    <col min="1119" max="1119" width="1.375" style="460" customWidth="1"/>
    <col min="1120" max="1120" width="3" style="460" customWidth="1"/>
    <col min="1121" max="1121" width="6.25" style="460" customWidth="1"/>
    <col min="1122" max="1122" width="6" style="460" customWidth="1"/>
    <col min="1123" max="1123" width="2.25" style="460" customWidth="1"/>
    <col min="1124" max="1124" width="3.625" style="460" customWidth="1"/>
    <col min="1125" max="1280" width="8" style="460"/>
    <col min="1281" max="1281" width="0.125" style="460" customWidth="1"/>
    <col min="1282" max="1282" width="0.5" style="460" customWidth="1"/>
    <col min="1283" max="1283" width="9" style="460" customWidth="1"/>
    <col min="1284" max="1284" width="2" style="460" customWidth="1"/>
    <col min="1285" max="1285" width="0.75" style="460" customWidth="1"/>
    <col min="1286" max="1286" width="0.125" style="460" customWidth="1"/>
    <col min="1287" max="1287" width="0.375" style="460" customWidth="1"/>
    <col min="1288" max="1288" width="0.25" style="460" customWidth="1"/>
    <col min="1289" max="1289" width="0.375" style="460" customWidth="1"/>
    <col min="1290" max="1290" width="0.25" style="460" customWidth="1"/>
    <col min="1291" max="1291" width="0.375" style="460" customWidth="1"/>
    <col min="1292" max="1292" width="0.125" style="460" customWidth="1"/>
    <col min="1293" max="1293" width="0.375" style="460" customWidth="1"/>
    <col min="1294" max="1294" width="0.25" style="460" customWidth="1"/>
    <col min="1295" max="1296" width="0.375" style="460" customWidth="1"/>
    <col min="1297" max="1298" width="0.25" style="460" customWidth="1"/>
    <col min="1299" max="1301" width="0.375" style="460" customWidth="1"/>
    <col min="1302" max="1302" width="0.125" style="460" customWidth="1"/>
    <col min="1303" max="1307" width="0.25" style="460" customWidth="1"/>
    <col min="1308" max="1308" width="0.375" style="460" customWidth="1"/>
    <col min="1309" max="1309" width="0.25" style="460" customWidth="1"/>
    <col min="1310" max="1310" width="0.125" style="460" customWidth="1"/>
    <col min="1311" max="1317" width="0.25" style="460" customWidth="1"/>
    <col min="1318" max="1318" width="0.125" style="460" customWidth="1"/>
    <col min="1319" max="1319" width="0.25" style="460" customWidth="1"/>
    <col min="1320" max="1321" width="0.375" style="460" customWidth="1"/>
    <col min="1322" max="1322" width="0.25" style="460" customWidth="1"/>
    <col min="1323" max="1323" width="0.5" style="460" customWidth="1"/>
    <col min="1324" max="1324" width="0.25" style="460" customWidth="1"/>
    <col min="1325" max="1325" width="0.75" style="460" customWidth="1"/>
    <col min="1326" max="1326" width="0.625" style="460" customWidth="1"/>
    <col min="1327" max="1327" width="4" style="460" customWidth="1"/>
    <col min="1328" max="1328" width="0.5" style="460" customWidth="1"/>
    <col min="1329" max="1329" width="5.125" style="460" customWidth="1"/>
    <col min="1330" max="1330" width="0.5" style="460" customWidth="1"/>
    <col min="1331" max="1331" width="1.25" style="460" customWidth="1"/>
    <col min="1332" max="1332" width="0.375" style="460" customWidth="1"/>
    <col min="1333" max="1333" width="2.25" style="460" customWidth="1"/>
    <col min="1334" max="1334" width="0.375" style="460" customWidth="1"/>
    <col min="1335" max="1335" width="1.5" style="460" customWidth="1"/>
    <col min="1336" max="1337" width="0.875" style="460" customWidth="1"/>
    <col min="1338" max="1338" width="2.75" style="460" customWidth="1"/>
    <col min="1339" max="1339" width="0.625" style="460" customWidth="1"/>
    <col min="1340" max="1340" width="1.125" style="460" customWidth="1"/>
    <col min="1341" max="1341" width="1.75" style="460" customWidth="1"/>
    <col min="1342" max="1342" width="0.375" style="460" customWidth="1"/>
    <col min="1343" max="1343" width="1.875" style="460" customWidth="1"/>
    <col min="1344" max="1344" width="2.25" style="460" customWidth="1"/>
    <col min="1345" max="1345" width="1.25" style="460" customWidth="1"/>
    <col min="1346" max="1346" width="2.5" style="460" customWidth="1"/>
    <col min="1347" max="1347" width="5.75" style="460" customWidth="1"/>
    <col min="1348" max="1348" width="0.375" style="460" customWidth="1"/>
    <col min="1349" max="1349" width="1.375" style="460" customWidth="1"/>
    <col min="1350" max="1350" width="0.5" style="460" customWidth="1"/>
    <col min="1351" max="1351" width="2.625" style="460" customWidth="1"/>
    <col min="1352" max="1352" width="5.625" style="460" customWidth="1"/>
    <col min="1353" max="1353" width="0.375" style="460" customWidth="1"/>
    <col min="1354" max="1354" width="1.375" style="460" customWidth="1"/>
    <col min="1355" max="1355" width="0.5" style="460" customWidth="1"/>
    <col min="1356" max="1356" width="5.75" style="460" customWidth="1"/>
    <col min="1357" max="1357" width="2" style="460" customWidth="1"/>
    <col min="1358" max="1358" width="0.375" style="460" customWidth="1"/>
    <col min="1359" max="1359" width="2.375" style="460" bestFit="1" customWidth="1"/>
    <col min="1360" max="1360" width="0.5" style="460" customWidth="1"/>
    <col min="1361" max="1362" width="0.25" style="460" customWidth="1"/>
    <col min="1363" max="1363" width="7.875" style="460" customWidth="1"/>
    <col min="1364" max="1364" width="0.375" style="460" customWidth="1"/>
    <col min="1365" max="1365" width="1.375" style="460" customWidth="1"/>
    <col min="1366" max="1366" width="0.5" style="460" customWidth="1"/>
    <col min="1367" max="1367" width="0.25" style="460" customWidth="1"/>
    <col min="1368" max="1368" width="8" style="460" customWidth="1"/>
    <col min="1369" max="1369" width="0.375" style="460" customWidth="1"/>
    <col min="1370" max="1370" width="1.375" style="460" customWidth="1"/>
    <col min="1371" max="1371" width="0.5" style="460" customWidth="1"/>
    <col min="1372" max="1372" width="0.75" style="460" customWidth="1"/>
    <col min="1373" max="1373" width="7.5" style="460" customWidth="1"/>
    <col min="1374" max="1374" width="0.375" style="460" customWidth="1"/>
    <col min="1375" max="1375" width="1.375" style="460" customWidth="1"/>
    <col min="1376" max="1376" width="3" style="460" customWidth="1"/>
    <col min="1377" max="1377" width="6.25" style="460" customWidth="1"/>
    <col min="1378" max="1378" width="6" style="460" customWidth="1"/>
    <col min="1379" max="1379" width="2.25" style="460" customWidth="1"/>
    <col min="1380" max="1380" width="3.625" style="460" customWidth="1"/>
    <col min="1381" max="1536" width="8" style="460"/>
    <col min="1537" max="1537" width="0.125" style="460" customWidth="1"/>
    <col min="1538" max="1538" width="0.5" style="460" customWidth="1"/>
    <col min="1539" max="1539" width="9" style="460" customWidth="1"/>
    <col min="1540" max="1540" width="2" style="460" customWidth="1"/>
    <col min="1541" max="1541" width="0.75" style="460" customWidth="1"/>
    <col min="1542" max="1542" width="0.125" style="460" customWidth="1"/>
    <col min="1543" max="1543" width="0.375" style="460" customWidth="1"/>
    <col min="1544" max="1544" width="0.25" style="460" customWidth="1"/>
    <col min="1545" max="1545" width="0.375" style="460" customWidth="1"/>
    <col min="1546" max="1546" width="0.25" style="460" customWidth="1"/>
    <col min="1547" max="1547" width="0.375" style="460" customWidth="1"/>
    <col min="1548" max="1548" width="0.125" style="460" customWidth="1"/>
    <col min="1549" max="1549" width="0.375" style="460" customWidth="1"/>
    <col min="1550" max="1550" width="0.25" style="460" customWidth="1"/>
    <col min="1551" max="1552" width="0.375" style="460" customWidth="1"/>
    <col min="1553" max="1554" width="0.25" style="460" customWidth="1"/>
    <col min="1555" max="1557" width="0.375" style="460" customWidth="1"/>
    <col min="1558" max="1558" width="0.125" style="460" customWidth="1"/>
    <col min="1559" max="1563" width="0.25" style="460" customWidth="1"/>
    <col min="1564" max="1564" width="0.375" style="460" customWidth="1"/>
    <col min="1565" max="1565" width="0.25" style="460" customWidth="1"/>
    <col min="1566" max="1566" width="0.125" style="460" customWidth="1"/>
    <col min="1567" max="1573" width="0.25" style="460" customWidth="1"/>
    <col min="1574" max="1574" width="0.125" style="460" customWidth="1"/>
    <col min="1575" max="1575" width="0.25" style="460" customWidth="1"/>
    <col min="1576" max="1577" width="0.375" style="460" customWidth="1"/>
    <col min="1578" max="1578" width="0.25" style="460" customWidth="1"/>
    <col min="1579" max="1579" width="0.5" style="460" customWidth="1"/>
    <col min="1580" max="1580" width="0.25" style="460" customWidth="1"/>
    <col min="1581" max="1581" width="0.75" style="460" customWidth="1"/>
    <col min="1582" max="1582" width="0.625" style="460" customWidth="1"/>
    <col min="1583" max="1583" width="4" style="460" customWidth="1"/>
    <col min="1584" max="1584" width="0.5" style="460" customWidth="1"/>
    <col min="1585" max="1585" width="5.125" style="460" customWidth="1"/>
    <col min="1586" max="1586" width="0.5" style="460" customWidth="1"/>
    <col min="1587" max="1587" width="1.25" style="460" customWidth="1"/>
    <col min="1588" max="1588" width="0.375" style="460" customWidth="1"/>
    <col min="1589" max="1589" width="2.25" style="460" customWidth="1"/>
    <col min="1590" max="1590" width="0.375" style="460" customWidth="1"/>
    <col min="1591" max="1591" width="1.5" style="460" customWidth="1"/>
    <col min="1592" max="1593" width="0.875" style="460" customWidth="1"/>
    <col min="1594" max="1594" width="2.75" style="460" customWidth="1"/>
    <col min="1595" max="1595" width="0.625" style="460" customWidth="1"/>
    <col min="1596" max="1596" width="1.125" style="460" customWidth="1"/>
    <col min="1597" max="1597" width="1.75" style="460" customWidth="1"/>
    <col min="1598" max="1598" width="0.375" style="460" customWidth="1"/>
    <col min="1599" max="1599" width="1.875" style="460" customWidth="1"/>
    <col min="1600" max="1600" width="2.25" style="460" customWidth="1"/>
    <col min="1601" max="1601" width="1.25" style="460" customWidth="1"/>
    <col min="1602" max="1602" width="2.5" style="460" customWidth="1"/>
    <col min="1603" max="1603" width="5.75" style="460" customWidth="1"/>
    <col min="1604" max="1604" width="0.375" style="460" customWidth="1"/>
    <col min="1605" max="1605" width="1.375" style="460" customWidth="1"/>
    <col min="1606" max="1606" width="0.5" style="460" customWidth="1"/>
    <col min="1607" max="1607" width="2.625" style="460" customWidth="1"/>
    <col min="1608" max="1608" width="5.625" style="460" customWidth="1"/>
    <col min="1609" max="1609" width="0.375" style="460" customWidth="1"/>
    <col min="1610" max="1610" width="1.375" style="460" customWidth="1"/>
    <col min="1611" max="1611" width="0.5" style="460" customWidth="1"/>
    <col min="1612" max="1612" width="5.75" style="460" customWidth="1"/>
    <col min="1613" max="1613" width="2" style="460" customWidth="1"/>
    <col min="1614" max="1614" width="0.375" style="460" customWidth="1"/>
    <col min="1615" max="1615" width="2.375" style="460" bestFit="1" customWidth="1"/>
    <col min="1616" max="1616" width="0.5" style="460" customWidth="1"/>
    <col min="1617" max="1618" width="0.25" style="460" customWidth="1"/>
    <col min="1619" max="1619" width="7.875" style="460" customWidth="1"/>
    <col min="1620" max="1620" width="0.375" style="460" customWidth="1"/>
    <col min="1621" max="1621" width="1.375" style="460" customWidth="1"/>
    <col min="1622" max="1622" width="0.5" style="460" customWidth="1"/>
    <col min="1623" max="1623" width="0.25" style="460" customWidth="1"/>
    <col min="1624" max="1624" width="8" style="460" customWidth="1"/>
    <col min="1625" max="1625" width="0.375" style="460" customWidth="1"/>
    <col min="1626" max="1626" width="1.375" style="460" customWidth="1"/>
    <col min="1627" max="1627" width="0.5" style="460" customWidth="1"/>
    <col min="1628" max="1628" width="0.75" style="460" customWidth="1"/>
    <col min="1629" max="1629" width="7.5" style="460" customWidth="1"/>
    <col min="1630" max="1630" width="0.375" style="460" customWidth="1"/>
    <col min="1631" max="1631" width="1.375" style="460" customWidth="1"/>
    <col min="1632" max="1632" width="3" style="460" customWidth="1"/>
    <col min="1633" max="1633" width="6.25" style="460" customWidth="1"/>
    <col min="1634" max="1634" width="6" style="460" customWidth="1"/>
    <col min="1635" max="1635" width="2.25" style="460" customWidth="1"/>
    <col min="1636" max="1636" width="3.625" style="460" customWidth="1"/>
    <col min="1637" max="1792" width="8" style="460"/>
    <col min="1793" max="1793" width="0.125" style="460" customWidth="1"/>
    <col min="1794" max="1794" width="0.5" style="460" customWidth="1"/>
    <col min="1795" max="1795" width="9" style="460" customWidth="1"/>
    <col min="1796" max="1796" width="2" style="460" customWidth="1"/>
    <col min="1797" max="1797" width="0.75" style="460" customWidth="1"/>
    <col min="1798" max="1798" width="0.125" style="460" customWidth="1"/>
    <col min="1799" max="1799" width="0.375" style="460" customWidth="1"/>
    <col min="1800" max="1800" width="0.25" style="460" customWidth="1"/>
    <col min="1801" max="1801" width="0.375" style="460" customWidth="1"/>
    <col min="1802" max="1802" width="0.25" style="460" customWidth="1"/>
    <col min="1803" max="1803" width="0.375" style="460" customWidth="1"/>
    <col min="1804" max="1804" width="0.125" style="460" customWidth="1"/>
    <col min="1805" max="1805" width="0.375" style="460" customWidth="1"/>
    <col min="1806" max="1806" width="0.25" style="460" customWidth="1"/>
    <col min="1807" max="1808" width="0.375" style="460" customWidth="1"/>
    <col min="1809" max="1810" width="0.25" style="460" customWidth="1"/>
    <col min="1811" max="1813" width="0.375" style="460" customWidth="1"/>
    <col min="1814" max="1814" width="0.125" style="460" customWidth="1"/>
    <col min="1815" max="1819" width="0.25" style="460" customWidth="1"/>
    <col min="1820" max="1820" width="0.375" style="460" customWidth="1"/>
    <col min="1821" max="1821" width="0.25" style="460" customWidth="1"/>
    <col min="1822" max="1822" width="0.125" style="460" customWidth="1"/>
    <col min="1823" max="1829" width="0.25" style="460" customWidth="1"/>
    <col min="1830" max="1830" width="0.125" style="460" customWidth="1"/>
    <col min="1831" max="1831" width="0.25" style="460" customWidth="1"/>
    <col min="1832" max="1833" width="0.375" style="460" customWidth="1"/>
    <col min="1834" max="1834" width="0.25" style="460" customWidth="1"/>
    <col min="1835" max="1835" width="0.5" style="460" customWidth="1"/>
    <col min="1836" max="1836" width="0.25" style="460" customWidth="1"/>
    <col min="1837" max="1837" width="0.75" style="460" customWidth="1"/>
    <col min="1838" max="1838" width="0.625" style="460" customWidth="1"/>
    <col min="1839" max="1839" width="4" style="460" customWidth="1"/>
    <col min="1840" max="1840" width="0.5" style="460" customWidth="1"/>
    <col min="1841" max="1841" width="5.125" style="460" customWidth="1"/>
    <col min="1842" max="1842" width="0.5" style="460" customWidth="1"/>
    <col min="1843" max="1843" width="1.25" style="460" customWidth="1"/>
    <col min="1844" max="1844" width="0.375" style="460" customWidth="1"/>
    <col min="1845" max="1845" width="2.25" style="460" customWidth="1"/>
    <col min="1846" max="1846" width="0.375" style="460" customWidth="1"/>
    <col min="1847" max="1847" width="1.5" style="460" customWidth="1"/>
    <col min="1848" max="1849" width="0.875" style="460" customWidth="1"/>
    <col min="1850" max="1850" width="2.75" style="460" customWidth="1"/>
    <col min="1851" max="1851" width="0.625" style="460" customWidth="1"/>
    <col min="1852" max="1852" width="1.125" style="460" customWidth="1"/>
    <col min="1853" max="1853" width="1.75" style="460" customWidth="1"/>
    <col min="1854" max="1854" width="0.375" style="460" customWidth="1"/>
    <col min="1855" max="1855" width="1.875" style="460" customWidth="1"/>
    <col min="1856" max="1856" width="2.25" style="460" customWidth="1"/>
    <col min="1857" max="1857" width="1.25" style="460" customWidth="1"/>
    <col min="1858" max="1858" width="2.5" style="460" customWidth="1"/>
    <col min="1859" max="1859" width="5.75" style="460" customWidth="1"/>
    <col min="1860" max="1860" width="0.375" style="460" customWidth="1"/>
    <col min="1861" max="1861" width="1.375" style="460" customWidth="1"/>
    <col min="1862" max="1862" width="0.5" style="460" customWidth="1"/>
    <col min="1863" max="1863" width="2.625" style="460" customWidth="1"/>
    <col min="1864" max="1864" width="5.625" style="460" customWidth="1"/>
    <col min="1865" max="1865" width="0.375" style="460" customWidth="1"/>
    <col min="1866" max="1866" width="1.375" style="460" customWidth="1"/>
    <col min="1867" max="1867" width="0.5" style="460" customWidth="1"/>
    <col min="1868" max="1868" width="5.75" style="460" customWidth="1"/>
    <col min="1869" max="1869" width="2" style="460" customWidth="1"/>
    <col min="1870" max="1870" width="0.375" style="460" customWidth="1"/>
    <col min="1871" max="1871" width="2.375" style="460" bestFit="1" customWidth="1"/>
    <col min="1872" max="1872" width="0.5" style="460" customWidth="1"/>
    <col min="1873" max="1874" width="0.25" style="460" customWidth="1"/>
    <col min="1875" max="1875" width="7.875" style="460" customWidth="1"/>
    <col min="1876" max="1876" width="0.375" style="460" customWidth="1"/>
    <col min="1877" max="1877" width="1.375" style="460" customWidth="1"/>
    <col min="1878" max="1878" width="0.5" style="460" customWidth="1"/>
    <col min="1879" max="1879" width="0.25" style="460" customWidth="1"/>
    <col min="1880" max="1880" width="8" style="460" customWidth="1"/>
    <col min="1881" max="1881" width="0.375" style="460" customWidth="1"/>
    <col min="1882" max="1882" width="1.375" style="460" customWidth="1"/>
    <col min="1883" max="1883" width="0.5" style="460" customWidth="1"/>
    <col min="1884" max="1884" width="0.75" style="460" customWidth="1"/>
    <col min="1885" max="1885" width="7.5" style="460" customWidth="1"/>
    <col min="1886" max="1886" width="0.375" style="460" customWidth="1"/>
    <col min="1887" max="1887" width="1.375" style="460" customWidth="1"/>
    <col min="1888" max="1888" width="3" style="460" customWidth="1"/>
    <col min="1889" max="1889" width="6.25" style="460" customWidth="1"/>
    <col min="1890" max="1890" width="6" style="460" customWidth="1"/>
    <col min="1891" max="1891" width="2.25" style="460" customWidth="1"/>
    <col min="1892" max="1892" width="3.625" style="460" customWidth="1"/>
    <col min="1893" max="2048" width="8" style="460"/>
    <col min="2049" max="2049" width="0.125" style="460" customWidth="1"/>
    <col min="2050" max="2050" width="0.5" style="460" customWidth="1"/>
    <col min="2051" max="2051" width="9" style="460" customWidth="1"/>
    <col min="2052" max="2052" width="2" style="460" customWidth="1"/>
    <col min="2053" max="2053" width="0.75" style="460" customWidth="1"/>
    <col min="2054" max="2054" width="0.125" style="460" customWidth="1"/>
    <col min="2055" max="2055" width="0.375" style="460" customWidth="1"/>
    <col min="2056" max="2056" width="0.25" style="460" customWidth="1"/>
    <col min="2057" max="2057" width="0.375" style="460" customWidth="1"/>
    <col min="2058" max="2058" width="0.25" style="460" customWidth="1"/>
    <col min="2059" max="2059" width="0.375" style="460" customWidth="1"/>
    <col min="2060" max="2060" width="0.125" style="460" customWidth="1"/>
    <col min="2061" max="2061" width="0.375" style="460" customWidth="1"/>
    <col min="2062" max="2062" width="0.25" style="460" customWidth="1"/>
    <col min="2063" max="2064" width="0.375" style="460" customWidth="1"/>
    <col min="2065" max="2066" width="0.25" style="460" customWidth="1"/>
    <col min="2067" max="2069" width="0.375" style="460" customWidth="1"/>
    <col min="2070" max="2070" width="0.125" style="460" customWidth="1"/>
    <col min="2071" max="2075" width="0.25" style="460" customWidth="1"/>
    <col min="2076" max="2076" width="0.375" style="460" customWidth="1"/>
    <col min="2077" max="2077" width="0.25" style="460" customWidth="1"/>
    <col min="2078" max="2078" width="0.125" style="460" customWidth="1"/>
    <col min="2079" max="2085" width="0.25" style="460" customWidth="1"/>
    <col min="2086" max="2086" width="0.125" style="460" customWidth="1"/>
    <col min="2087" max="2087" width="0.25" style="460" customWidth="1"/>
    <col min="2088" max="2089" width="0.375" style="460" customWidth="1"/>
    <col min="2090" max="2090" width="0.25" style="460" customWidth="1"/>
    <col min="2091" max="2091" width="0.5" style="460" customWidth="1"/>
    <col min="2092" max="2092" width="0.25" style="460" customWidth="1"/>
    <col min="2093" max="2093" width="0.75" style="460" customWidth="1"/>
    <col min="2094" max="2094" width="0.625" style="460" customWidth="1"/>
    <col min="2095" max="2095" width="4" style="460" customWidth="1"/>
    <col min="2096" max="2096" width="0.5" style="460" customWidth="1"/>
    <col min="2097" max="2097" width="5.125" style="460" customWidth="1"/>
    <col min="2098" max="2098" width="0.5" style="460" customWidth="1"/>
    <col min="2099" max="2099" width="1.25" style="460" customWidth="1"/>
    <col min="2100" max="2100" width="0.375" style="460" customWidth="1"/>
    <col min="2101" max="2101" width="2.25" style="460" customWidth="1"/>
    <col min="2102" max="2102" width="0.375" style="460" customWidth="1"/>
    <col min="2103" max="2103" width="1.5" style="460" customWidth="1"/>
    <col min="2104" max="2105" width="0.875" style="460" customWidth="1"/>
    <col min="2106" max="2106" width="2.75" style="460" customWidth="1"/>
    <col min="2107" max="2107" width="0.625" style="460" customWidth="1"/>
    <col min="2108" max="2108" width="1.125" style="460" customWidth="1"/>
    <col min="2109" max="2109" width="1.75" style="460" customWidth="1"/>
    <col min="2110" max="2110" width="0.375" style="460" customWidth="1"/>
    <col min="2111" max="2111" width="1.875" style="460" customWidth="1"/>
    <col min="2112" max="2112" width="2.25" style="460" customWidth="1"/>
    <col min="2113" max="2113" width="1.25" style="460" customWidth="1"/>
    <col min="2114" max="2114" width="2.5" style="460" customWidth="1"/>
    <col min="2115" max="2115" width="5.75" style="460" customWidth="1"/>
    <col min="2116" max="2116" width="0.375" style="460" customWidth="1"/>
    <col min="2117" max="2117" width="1.375" style="460" customWidth="1"/>
    <col min="2118" max="2118" width="0.5" style="460" customWidth="1"/>
    <col min="2119" max="2119" width="2.625" style="460" customWidth="1"/>
    <col min="2120" max="2120" width="5.625" style="460" customWidth="1"/>
    <col min="2121" max="2121" width="0.375" style="460" customWidth="1"/>
    <col min="2122" max="2122" width="1.375" style="460" customWidth="1"/>
    <col min="2123" max="2123" width="0.5" style="460" customWidth="1"/>
    <col min="2124" max="2124" width="5.75" style="460" customWidth="1"/>
    <col min="2125" max="2125" width="2" style="460" customWidth="1"/>
    <col min="2126" max="2126" width="0.375" style="460" customWidth="1"/>
    <col min="2127" max="2127" width="2.375" style="460" bestFit="1" customWidth="1"/>
    <col min="2128" max="2128" width="0.5" style="460" customWidth="1"/>
    <col min="2129" max="2130" width="0.25" style="460" customWidth="1"/>
    <col min="2131" max="2131" width="7.875" style="460" customWidth="1"/>
    <col min="2132" max="2132" width="0.375" style="460" customWidth="1"/>
    <col min="2133" max="2133" width="1.375" style="460" customWidth="1"/>
    <col min="2134" max="2134" width="0.5" style="460" customWidth="1"/>
    <col min="2135" max="2135" width="0.25" style="460" customWidth="1"/>
    <col min="2136" max="2136" width="8" style="460" customWidth="1"/>
    <col min="2137" max="2137" width="0.375" style="460" customWidth="1"/>
    <col min="2138" max="2138" width="1.375" style="460" customWidth="1"/>
    <col min="2139" max="2139" width="0.5" style="460" customWidth="1"/>
    <col min="2140" max="2140" width="0.75" style="460" customWidth="1"/>
    <col min="2141" max="2141" width="7.5" style="460" customWidth="1"/>
    <col min="2142" max="2142" width="0.375" style="460" customWidth="1"/>
    <col min="2143" max="2143" width="1.375" style="460" customWidth="1"/>
    <col min="2144" max="2144" width="3" style="460" customWidth="1"/>
    <col min="2145" max="2145" width="6.25" style="460" customWidth="1"/>
    <col min="2146" max="2146" width="6" style="460" customWidth="1"/>
    <col min="2147" max="2147" width="2.25" style="460" customWidth="1"/>
    <col min="2148" max="2148" width="3.625" style="460" customWidth="1"/>
    <col min="2149" max="2304" width="8" style="460"/>
    <col min="2305" max="2305" width="0.125" style="460" customWidth="1"/>
    <col min="2306" max="2306" width="0.5" style="460" customWidth="1"/>
    <col min="2307" max="2307" width="9" style="460" customWidth="1"/>
    <col min="2308" max="2308" width="2" style="460" customWidth="1"/>
    <col min="2309" max="2309" width="0.75" style="460" customWidth="1"/>
    <col min="2310" max="2310" width="0.125" style="460" customWidth="1"/>
    <col min="2311" max="2311" width="0.375" style="460" customWidth="1"/>
    <col min="2312" max="2312" width="0.25" style="460" customWidth="1"/>
    <col min="2313" max="2313" width="0.375" style="460" customWidth="1"/>
    <col min="2314" max="2314" width="0.25" style="460" customWidth="1"/>
    <col min="2315" max="2315" width="0.375" style="460" customWidth="1"/>
    <col min="2316" max="2316" width="0.125" style="460" customWidth="1"/>
    <col min="2317" max="2317" width="0.375" style="460" customWidth="1"/>
    <col min="2318" max="2318" width="0.25" style="460" customWidth="1"/>
    <col min="2319" max="2320" width="0.375" style="460" customWidth="1"/>
    <col min="2321" max="2322" width="0.25" style="460" customWidth="1"/>
    <col min="2323" max="2325" width="0.375" style="460" customWidth="1"/>
    <col min="2326" max="2326" width="0.125" style="460" customWidth="1"/>
    <col min="2327" max="2331" width="0.25" style="460" customWidth="1"/>
    <col min="2332" max="2332" width="0.375" style="460" customWidth="1"/>
    <col min="2333" max="2333" width="0.25" style="460" customWidth="1"/>
    <col min="2334" max="2334" width="0.125" style="460" customWidth="1"/>
    <col min="2335" max="2341" width="0.25" style="460" customWidth="1"/>
    <col min="2342" max="2342" width="0.125" style="460" customWidth="1"/>
    <col min="2343" max="2343" width="0.25" style="460" customWidth="1"/>
    <col min="2344" max="2345" width="0.375" style="460" customWidth="1"/>
    <col min="2346" max="2346" width="0.25" style="460" customWidth="1"/>
    <col min="2347" max="2347" width="0.5" style="460" customWidth="1"/>
    <col min="2348" max="2348" width="0.25" style="460" customWidth="1"/>
    <col min="2349" max="2349" width="0.75" style="460" customWidth="1"/>
    <col min="2350" max="2350" width="0.625" style="460" customWidth="1"/>
    <col min="2351" max="2351" width="4" style="460" customWidth="1"/>
    <col min="2352" max="2352" width="0.5" style="460" customWidth="1"/>
    <col min="2353" max="2353" width="5.125" style="460" customWidth="1"/>
    <col min="2354" max="2354" width="0.5" style="460" customWidth="1"/>
    <col min="2355" max="2355" width="1.25" style="460" customWidth="1"/>
    <col min="2356" max="2356" width="0.375" style="460" customWidth="1"/>
    <col min="2357" max="2357" width="2.25" style="460" customWidth="1"/>
    <col min="2358" max="2358" width="0.375" style="460" customWidth="1"/>
    <col min="2359" max="2359" width="1.5" style="460" customWidth="1"/>
    <col min="2360" max="2361" width="0.875" style="460" customWidth="1"/>
    <col min="2362" max="2362" width="2.75" style="460" customWidth="1"/>
    <col min="2363" max="2363" width="0.625" style="460" customWidth="1"/>
    <col min="2364" max="2364" width="1.125" style="460" customWidth="1"/>
    <col min="2365" max="2365" width="1.75" style="460" customWidth="1"/>
    <col min="2366" max="2366" width="0.375" style="460" customWidth="1"/>
    <col min="2367" max="2367" width="1.875" style="460" customWidth="1"/>
    <col min="2368" max="2368" width="2.25" style="460" customWidth="1"/>
    <col min="2369" max="2369" width="1.25" style="460" customWidth="1"/>
    <col min="2370" max="2370" width="2.5" style="460" customWidth="1"/>
    <col min="2371" max="2371" width="5.75" style="460" customWidth="1"/>
    <col min="2372" max="2372" width="0.375" style="460" customWidth="1"/>
    <col min="2373" max="2373" width="1.375" style="460" customWidth="1"/>
    <col min="2374" max="2374" width="0.5" style="460" customWidth="1"/>
    <col min="2375" max="2375" width="2.625" style="460" customWidth="1"/>
    <col min="2376" max="2376" width="5.625" style="460" customWidth="1"/>
    <col min="2377" max="2377" width="0.375" style="460" customWidth="1"/>
    <col min="2378" max="2378" width="1.375" style="460" customWidth="1"/>
    <col min="2379" max="2379" width="0.5" style="460" customWidth="1"/>
    <col min="2380" max="2380" width="5.75" style="460" customWidth="1"/>
    <col min="2381" max="2381" width="2" style="460" customWidth="1"/>
    <col min="2382" max="2382" width="0.375" style="460" customWidth="1"/>
    <col min="2383" max="2383" width="2.375" style="460" bestFit="1" customWidth="1"/>
    <col min="2384" max="2384" width="0.5" style="460" customWidth="1"/>
    <col min="2385" max="2386" width="0.25" style="460" customWidth="1"/>
    <col min="2387" max="2387" width="7.875" style="460" customWidth="1"/>
    <col min="2388" max="2388" width="0.375" style="460" customWidth="1"/>
    <col min="2389" max="2389" width="1.375" style="460" customWidth="1"/>
    <col min="2390" max="2390" width="0.5" style="460" customWidth="1"/>
    <col min="2391" max="2391" width="0.25" style="460" customWidth="1"/>
    <col min="2392" max="2392" width="8" style="460" customWidth="1"/>
    <col min="2393" max="2393" width="0.375" style="460" customWidth="1"/>
    <col min="2394" max="2394" width="1.375" style="460" customWidth="1"/>
    <col min="2395" max="2395" width="0.5" style="460" customWidth="1"/>
    <col min="2396" max="2396" width="0.75" style="460" customWidth="1"/>
    <col min="2397" max="2397" width="7.5" style="460" customWidth="1"/>
    <col min="2398" max="2398" width="0.375" style="460" customWidth="1"/>
    <col min="2399" max="2399" width="1.375" style="460" customWidth="1"/>
    <col min="2400" max="2400" width="3" style="460" customWidth="1"/>
    <col min="2401" max="2401" width="6.25" style="460" customWidth="1"/>
    <col min="2402" max="2402" width="6" style="460" customWidth="1"/>
    <col min="2403" max="2403" width="2.25" style="460" customWidth="1"/>
    <col min="2404" max="2404" width="3.625" style="460" customWidth="1"/>
    <col min="2405" max="2560" width="8" style="460"/>
    <col min="2561" max="2561" width="0.125" style="460" customWidth="1"/>
    <col min="2562" max="2562" width="0.5" style="460" customWidth="1"/>
    <col min="2563" max="2563" width="9" style="460" customWidth="1"/>
    <col min="2564" max="2564" width="2" style="460" customWidth="1"/>
    <col min="2565" max="2565" width="0.75" style="460" customWidth="1"/>
    <col min="2566" max="2566" width="0.125" style="460" customWidth="1"/>
    <col min="2567" max="2567" width="0.375" style="460" customWidth="1"/>
    <col min="2568" max="2568" width="0.25" style="460" customWidth="1"/>
    <col min="2569" max="2569" width="0.375" style="460" customWidth="1"/>
    <col min="2570" max="2570" width="0.25" style="460" customWidth="1"/>
    <col min="2571" max="2571" width="0.375" style="460" customWidth="1"/>
    <col min="2572" max="2572" width="0.125" style="460" customWidth="1"/>
    <col min="2573" max="2573" width="0.375" style="460" customWidth="1"/>
    <col min="2574" max="2574" width="0.25" style="460" customWidth="1"/>
    <col min="2575" max="2576" width="0.375" style="460" customWidth="1"/>
    <col min="2577" max="2578" width="0.25" style="460" customWidth="1"/>
    <col min="2579" max="2581" width="0.375" style="460" customWidth="1"/>
    <col min="2582" max="2582" width="0.125" style="460" customWidth="1"/>
    <col min="2583" max="2587" width="0.25" style="460" customWidth="1"/>
    <col min="2588" max="2588" width="0.375" style="460" customWidth="1"/>
    <col min="2589" max="2589" width="0.25" style="460" customWidth="1"/>
    <col min="2590" max="2590" width="0.125" style="460" customWidth="1"/>
    <col min="2591" max="2597" width="0.25" style="460" customWidth="1"/>
    <col min="2598" max="2598" width="0.125" style="460" customWidth="1"/>
    <col min="2599" max="2599" width="0.25" style="460" customWidth="1"/>
    <col min="2600" max="2601" width="0.375" style="460" customWidth="1"/>
    <col min="2602" max="2602" width="0.25" style="460" customWidth="1"/>
    <col min="2603" max="2603" width="0.5" style="460" customWidth="1"/>
    <col min="2604" max="2604" width="0.25" style="460" customWidth="1"/>
    <col min="2605" max="2605" width="0.75" style="460" customWidth="1"/>
    <col min="2606" max="2606" width="0.625" style="460" customWidth="1"/>
    <col min="2607" max="2607" width="4" style="460" customWidth="1"/>
    <col min="2608" max="2608" width="0.5" style="460" customWidth="1"/>
    <col min="2609" max="2609" width="5.125" style="460" customWidth="1"/>
    <col min="2610" max="2610" width="0.5" style="460" customWidth="1"/>
    <col min="2611" max="2611" width="1.25" style="460" customWidth="1"/>
    <col min="2612" max="2612" width="0.375" style="460" customWidth="1"/>
    <col min="2613" max="2613" width="2.25" style="460" customWidth="1"/>
    <col min="2614" max="2614" width="0.375" style="460" customWidth="1"/>
    <col min="2615" max="2615" width="1.5" style="460" customWidth="1"/>
    <col min="2616" max="2617" width="0.875" style="460" customWidth="1"/>
    <col min="2618" max="2618" width="2.75" style="460" customWidth="1"/>
    <col min="2619" max="2619" width="0.625" style="460" customWidth="1"/>
    <col min="2620" max="2620" width="1.125" style="460" customWidth="1"/>
    <col min="2621" max="2621" width="1.75" style="460" customWidth="1"/>
    <col min="2622" max="2622" width="0.375" style="460" customWidth="1"/>
    <col min="2623" max="2623" width="1.875" style="460" customWidth="1"/>
    <col min="2624" max="2624" width="2.25" style="460" customWidth="1"/>
    <col min="2625" max="2625" width="1.25" style="460" customWidth="1"/>
    <col min="2626" max="2626" width="2.5" style="460" customWidth="1"/>
    <col min="2627" max="2627" width="5.75" style="460" customWidth="1"/>
    <col min="2628" max="2628" width="0.375" style="460" customWidth="1"/>
    <col min="2629" max="2629" width="1.375" style="460" customWidth="1"/>
    <col min="2630" max="2630" width="0.5" style="460" customWidth="1"/>
    <col min="2631" max="2631" width="2.625" style="460" customWidth="1"/>
    <col min="2632" max="2632" width="5.625" style="460" customWidth="1"/>
    <col min="2633" max="2633" width="0.375" style="460" customWidth="1"/>
    <col min="2634" max="2634" width="1.375" style="460" customWidth="1"/>
    <col min="2635" max="2635" width="0.5" style="460" customWidth="1"/>
    <col min="2636" max="2636" width="5.75" style="460" customWidth="1"/>
    <col min="2637" max="2637" width="2" style="460" customWidth="1"/>
    <col min="2638" max="2638" width="0.375" style="460" customWidth="1"/>
    <col min="2639" max="2639" width="2.375" style="460" bestFit="1" customWidth="1"/>
    <col min="2640" max="2640" width="0.5" style="460" customWidth="1"/>
    <col min="2641" max="2642" width="0.25" style="460" customWidth="1"/>
    <col min="2643" max="2643" width="7.875" style="460" customWidth="1"/>
    <col min="2644" max="2644" width="0.375" style="460" customWidth="1"/>
    <col min="2645" max="2645" width="1.375" style="460" customWidth="1"/>
    <col min="2646" max="2646" width="0.5" style="460" customWidth="1"/>
    <col min="2647" max="2647" width="0.25" style="460" customWidth="1"/>
    <col min="2648" max="2648" width="8" style="460" customWidth="1"/>
    <col min="2649" max="2649" width="0.375" style="460" customWidth="1"/>
    <col min="2650" max="2650" width="1.375" style="460" customWidth="1"/>
    <col min="2651" max="2651" width="0.5" style="460" customWidth="1"/>
    <col min="2652" max="2652" width="0.75" style="460" customWidth="1"/>
    <col min="2653" max="2653" width="7.5" style="460" customWidth="1"/>
    <col min="2654" max="2654" width="0.375" style="460" customWidth="1"/>
    <col min="2655" max="2655" width="1.375" style="460" customWidth="1"/>
    <col min="2656" max="2656" width="3" style="460" customWidth="1"/>
    <col min="2657" max="2657" width="6.25" style="460" customWidth="1"/>
    <col min="2658" max="2658" width="6" style="460" customWidth="1"/>
    <col min="2659" max="2659" width="2.25" style="460" customWidth="1"/>
    <col min="2660" max="2660" width="3.625" style="460" customWidth="1"/>
    <col min="2661" max="2816" width="8" style="460"/>
    <col min="2817" max="2817" width="0.125" style="460" customWidth="1"/>
    <col min="2818" max="2818" width="0.5" style="460" customWidth="1"/>
    <col min="2819" max="2819" width="9" style="460" customWidth="1"/>
    <col min="2820" max="2820" width="2" style="460" customWidth="1"/>
    <col min="2821" max="2821" width="0.75" style="460" customWidth="1"/>
    <col min="2822" max="2822" width="0.125" style="460" customWidth="1"/>
    <col min="2823" max="2823" width="0.375" style="460" customWidth="1"/>
    <col min="2824" max="2824" width="0.25" style="460" customWidth="1"/>
    <col min="2825" max="2825" width="0.375" style="460" customWidth="1"/>
    <col min="2826" max="2826" width="0.25" style="460" customWidth="1"/>
    <col min="2827" max="2827" width="0.375" style="460" customWidth="1"/>
    <col min="2828" max="2828" width="0.125" style="460" customWidth="1"/>
    <col min="2829" max="2829" width="0.375" style="460" customWidth="1"/>
    <col min="2830" max="2830" width="0.25" style="460" customWidth="1"/>
    <col min="2831" max="2832" width="0.375" style="460" customWidth="1"/>
    <col min="2833" max="2834" width="0.25" style="460" customWidth="1"/>
    <col min="2835" max="2837" width="0.375" style="460" customWidth="1"/>
    <col min="2838" max="2838" width="0.125" style="460" customWidth="1"/>
    <col min="2839" max="2843" width="0.25" style="460" customWidth="1"/>
    <col min="2844" max="2844" width="0.375" style="460" customWidth="1"/>
    <col min="2845" max="2845" width="0.25" style="460" customWidth="1"/>
    <col min="2846" max="2846" width="0.125" style="460" customWidth="1"/>
    <col min="2847" max="2853" width="0.25" style="460" customWidth="1"/>
    <col min="2854" max="2854" width="0.125" style="460" customWidth="1"/>
    <col min="2855" max="2855" width="0.25" style="460" customWidth="1"/>
    <col min="2856" max="2857" width="0.375" style="460" customWidth="1"/>
    <col min="2858" max="2858" width="0.25" style="460" customWidth="1"/>
    <col min="2859" max="2859" width="0.5" style="460" customWidth="1"/>
    <col min="2860" max="2860" width="0.25" style="460" customWidth="1"/>
    <col min="2861" max="2861" width="0.75" style="460" customWidth="1"/>
    <col min="2862" max="2862" width="0.625" style="460" customWidth="1"/>
    <col min="2863" max="2863" width="4" style="460" customWidth="1"/>
    <col min="2864" max="2864" width="0.5" style="460" customWidth="1"/>
    <col min="2865" max="2865" width="5.125" style="460" customWidth="1"/>
    <col min="2866" max="2866" width="0.5" style="460" customWidth="1"/>
    <col min="2867" max="2867" width="1.25" style="460" customWidth="1"/>
    <col min="2868" max="2868" width="0.375" style="460" customWidth="1"/>
    <col min="2869" max="2869" width="2.25" style="460" customWidth="1"/>
    <col min="2870" max="2870" width="0.375" style="460" customWidth="1"/>
    <col min="2871" max="2871" width="1.5" style="460" customWidth="1"/>
    <col min="2872" max="2873" width="0.875" style="460" customWidth="1"/>
    <col min="2874" max="2874" width="2.75" style="460" customWidth="1"/>
    <col min="2875" max="2875" width="0.625" style="460" customWidth="1"/>
    <col min="2876" max="2876" width="1.125" style="460" customWidth="1"/>
    <col min="2877" max="2877" width="1.75" style="460" customWidth="1"/>
    <col min="2878" max="2878" width="0.375" style="460" customWidth="1"/>
    <col min="2879" max="2879" width="1.875" style="460" customWidth="1"/>
    <col min="2880" max="2880" width="2.25" style="460" customWidth="1"/>
    <col min="2881" max="2881" width="1.25" style="460" customWidth="1"/>
    <col min="2882" max="2882" width="2.5" style="460" customWidth="1"/>
    <col min="2883" max="2883" width="5.75" style="460" customWidth="1"/>
    <col min="2884" max="2884" width="0.375" style="460" customWidth="1"/>
    <col min="2885" max="2885" width="1.375" style="460" customWidth="1"/>
    <col min="2886" max="2886" width="0.5" style="460" customWidth="1"/>
    <col min="2887" max="2887" width="2.625" style="460" customWidth="1"/>
    <col min="2888" max="2888" width="5.625" style="460" customWidth="1"/>
    <col min="2889" max="2889" width="0.375" style="460" customWidth="1"/>
    <col min="2890" max="2890" width="1.375" style="460" customWidth="1"/>
    <col min="2891" max="2891" width="0.5" style="460" customWidth="1"/>
    <col min="2892" max="2892" width="5.75" style="460" customWidth="1"/>
    <col min="2893" max="2893" width="2" style="460" customWidth="1"/>
    <col min="2894" max="2894" width="0.375" style="460" customWidth="1"/>
    <col min="2895" max="2895" width="2.375" style="460" bestFit="1" customWidth="1"/>
    <col min="2896" max="2896" width="0.5" style="460" customWidth="1"/>
    <col min="2897" max="2898" width="0.25" style="460" customWidth="1"/>
    <col min="2899" max="2899" width="7.875" style="460" customWidth="1"/>
    <col min="2900" max="2900" width="0.375" style="460" customWidth="1"/>
    <col min="2901" max="2901" width="1.375" style="460" customWidth="1"/>
    <col min="2902" max="2902" width="0.5" style="460" customWidth="1"/>
    <col min="2903" max="2903" width="0.25" style="460" customWidth="1"/>
    <col min="2904" max="2904" width="8" style="460" customWidth="1"/>
    <col min="2905" max="2905" width="0.375" style="460" customWidth="1"/>
    <col min="2906" max="2906" width="1.375" style="460" customWidth="1"/>
    <col min="2907" max="2907" width="0.5" style="460" customWidth="1"/>
    <col min="2908" max="2908" width="0.75" style="460" customWidth="1"/>
    <col min="2909" max="2909" width="7.5" style="460" customWidth="1"/>
    <col min="2910" max="2910" width="0.375" style="460" customWidth="1"/>
    <col min="2911" max="2911" width="1.375" style="460" customWidth="1"/>
    <col min="2912" max="2912" width="3" style="460" customWidth="1"/>
    <col min="2913" max="2913" width="6.25" style="460" customWidth="1"/>
    <col min="2914" max="2914" width="6" style="460" customWidth="1"/>
    <col min="2915" max="2915" width="2.25" style="460" customWidth="1"/>
    <col min="2916" max="2916" width="3.625" style="460" customWidth="1"/>
    <col min="2917" max="3072" width="8" style="460"/>
    <col min="3073" max="3073" width="0.125" style="460" customWidth="1"/>
    <col min="3074" max="3074" width="0.5" style="460" customWidth="1"/>
    <col min="3075" max="3075" width="9" style="460" customWidth="1"/>
    <col min="3076" max="3076" width="2" style="460" customWidth="1"/>
    <col min="3077" max="3077" width="0.75" style="460" customWidth="1"/>
    <col min="3078" max="3078" width="0.125" style="460" customWidth="1"/>
    <col min="3079" max="3079" width="0.375" style="460" customWidth="1"/>
    <col min="3080" max="3080" width="0.25" style="460" customWidth="1"/>
    <col min="3081" max="3081" width="0.375" style="460" customWidth="1"/>
    <col min="3082" max="3082" width="0.25" style="460" customWidth="1"/>
    <col min="3083" max="3083" width="0.375" style="460" customWidth="1"/>
    <col min="3084" max="3084" width="0.125" style="460" customWidth="1"/>
    <col min="3085" max="3085" width="0.375" style="460" customWidth="1"/>
    <col min="3086" max="3086" width="0.25" style="460" customWidth="1"/>
    <col min="3087" max="3088" width="0.375" style="460" customWidth="1"/>
    <col min="3089" max="3090" width="0.25" style="460" customWidth="1"/>
    <col min="3091" max="3093" width="0.375" style="460" customWidth="1"/>
    <col min="3094" max="3094" width="0.125" style="460" customWidth="1"/>
    <col min="3095" max="3099" width="0.25" style="460" customWidth="1"/>
    <col min="3100" max="3100" width="0.375" style="460" customWidth="1"/>
    <col min="3101" max="3101" width="0.25" style="460" customWidth="1"/>
    <col min="3102" max="3102" width="0.125" style="460" customWidth="1"/>
    <col min="3103" max="3109" width="0.25" style="460" customWidth="1"/>
    <col min="3110" max="3110" width="0.125" style="460" customWidth="1"/>
    <col min="3111" max="3111" width="0.25" style="460" customWidth="1"/>
    <col min="3112" max="3113" width="0.375" style="460" customWidth="1"/>
    <col min="3114" max="3114" width="0.25" style="460" customWidth="1"/>
    <col min="3115" max="3115" width="0.5" style="460" customWidth="1"/>
    <col min="3116" max="3116" width="0.25" style="460" customWidth="1"/>
    <col min="3117" max="3117" width="0.75" style="460" customWidth="1"/>
    <col min="3118" max="3118" width="0.625" style="460" customWidth="1"/>
    <col min="3119" max="3119" width="4" style="460" customWidth="1"/>
    <col min="3120" max="3120" width="0.5" style="460" customWidth="1"/>
    <col min="3121" max="3121" width="5.125" style="460" customWidth="1"/>
    <col min="3122" max="3122" width="0.5" style="460" customWidth="1"/>
    <col min="3123" max="3123" width="1.25" style="460" customWidth="1"/>
    <col min="3124" max="3124" width="0.375" style="460" customWidth="1"/>
    <col min="3125" max="3125" width="2.25" style="460" customWidth="1"/>
    <col min="3126" max="3126" width="0.375" style="460" customWidth="1"/>
    <col min="3127" max="3127" width="1.5" style="460" customWidth="1"/>
    <col min="3128" max="3129" width="0.875" style="460" customWidth="1"/>
    <col min="3130" max="3130" width="2.75" style="460" customWidth="1"/>
    <col min="3131" max="3131" width="0.625" style="460" customWidth="1"/>
    <col min="3132" max="3132" width="1.125" style="460" customWidth="1"/>
    <col min="3133" max="3133" width="1.75" style="460" customWidth="1"/>
    <col min="3134" max="3134" width="0.375" style="460" customWidth="1"/>
    <col min="3135" max="3135" width="1.875" style="460" customWidth="1"/>
    <col min="3136" max="3136" width="2.25" style="460" customWidth="1"/>
    <col min="3137" max="3137" width="1.25" style="460" customWidth="1"/>
    <col min="3138" max="3138" width="2.5" style="460" customWidth="1"/>
    <col min="3139" max="3139" width="5.75" style="460" customWidth="1"/>
    <col min="3140" max="3140" width="0.375" style="460" customWidth="1"/>
    <col min="3141" max="3141" width="1.375" style="460" customWidth="1"/>
    <col min="3142" max="3142" width="0.5" style="460" customWidth="1"/>
    <col min="3143" max="3143" width="2.625" style="460" customWidth="1"/>
    <col min="3144" max="3144" width="5.625" style="460" customWidth="1"/>
    <col min="3145" max="3145" width="0.375" style="460" customWidth="1"/>
    <col min="3146" max="3146" width="1.375" style="460" customWidth="1"/>
    <col min="3147" max="3147" width="0.5" style="460" customWidth="1"/>
    <col min="3148" max="3148" width="5.75" style="460" customWidth="1"/>
    <col min="3149" max="3149" width="2" style="460" customWidth="1"/>
    <col min="3150" max="3150" width="0.375" style="460" customWidth="1"/>
    <col min="3151" max="3151" width="2.375" style="460" bestFit="1" customWidth="1"/>
    <col min="3152" max="3152" width="0.5" style="460" customWidth="1"/>
    <col min="3153" max="3154" width="0.25" style="460" customWidth="1"/>
    <col min="3155" max="3155" width="7.875" style="460" customWidth="1"/>
    <col min="3156" max="3156" width="0.375" style="460" customWidth="1"/>
    <col min="3157" max="3157" width="1.375" style="460" customWidth="1"/>
    <col min="3158" max="3158" width="0.5" style="460" customWidth="1"/>
    <col min="3159" max="3159" width="0.25" style="460" customWidth="1"/>
    <col min="3160" max="3160" width="8" style="460" customWidth="1"/>
    <col min="3161" max="3161" width="0.375" style="460" customWidth="1"/>
    <col min="3162" max="3162" width="1.375" style="460" customWidth="1"/>
    <col min="3163" max="3163" width="0.5" style="460" customWidth="1"/>
    <col min="3164" max="3164" width="0.75" style="460" customWidth="1"/>
    <col min="3165" max="3165" width="7.5" style="460" customWidth="1"/>
    <col min="3166" max="3166" width="0.375" style="460" customWidth="1"/>
    <col min="3167" max="3167" width="1.375" style="460" customWidth="1"/>
    <col min="3168" max="3168" width="3" style="460" customWidth="1"/>
    <col min="3169" max="3169" width="6.25" style="460" customWidth="1"/>
    <col min="3170" max="3170" width="6" style="460" customWidth="1"/>
    <col min="3171" max="3171" width="2.25" style="460" customWidth="1"/>
    <col min="3172" max="3172" width="3.625" style="460" customWidth="1"/>
    <col min="3173" max="3328" width="8" style="460"/>
    <col min="3329" max="3329" width="0.125" style="460" customWidth="1"/>
    <col min="3330" max="3330" width="0.5" style="460" customWidth="1"/>
    <col min="3331" max="3331" width="9" style="460" customWidth="1"/>
    <col min="3332" max="3332" width="2" style="460" customWidth="1"/>
    <col min="3333" max="3333" width="0.75" style="460" customWidth="1"/>
    <col min="3334" max="3334" width="0.125" style="460" customWidth="1"/>
    <col min="3335" max="3335" width="0.375" style="460" customWidth="1"/>
    <col min="3336" max="3336" width="0.25" style="460" customWidth="1"/>
    <col min="3337" max="3337" width="0.375" style="460" customWidth="1"/>
    <col min="3338" max="3338" width="0.25" style="460" customWidth="1"/>
    <col min="3339" max="3339" width="0.375" style="460" customWidth="1"/>
    <col min="3340" max="3340" width="0.125" style="460" customWidth="1"/>
    <col min="3341" max="3341" width="0.375" style="460" customWidth="1"/>
    <col min="3342" max="3342" width="0.25" style="460" customWidth="1"/>
    <col min="3343" max="3344" width="0.375" style="460" customWidth="1"/>
    <col min="3345" max="3346" width="0.25" style="460" customWidth="1"/>
    <col min="3347" max="3349" width="0.375" style="460" customWidth="1"/>
    <col min="3350" max="3350" width="0.125" style="460" customWidth="1"/>
    <col min="3351" max="3355" width="0.25" style="460" customWidth="1"/>
    <col min="3356" max="3356" width="0.375" style="460" customWidth="1"/>
    <col min="3357" max="3357" width="0.25" style="460" customWidth="1"/>
    <col min="3358" max="3358" width="0.125" style="460" customWidth="1"/>
    <col min="3359" max="3365" width="0.25" style="460" customWidth="1"/>
    <col min="3366" max="3366" width="0.125" style="460" customWidth="1"/>
    <col min="3367" max="3367" width="0.25" style="460" customWidth="1"/>
    <col min="3368" max="3369" width="0.375" style="460" customWidth="1"/>
    <col min="3370" max="3370" width="0.25" style="460" customWidth="1"/>
    <col min="3371" max="3371" width="0.5" style="460" customWidth="1"/>
    <col min="3372" max="3372" width="0.25" style="460" customWidth="1"/>
    <col min="3373" max="3373" width="0.75" style="460" customWidth="1"/>
    <col min="3374" max="3374" width="0.625" style="460" customWidth="1"/>
    <col min="3375" max="3375" width="4" style="460" customWidth="1"/>
    <col min="3376" max="3376" width="0.5" style="460" customWidth="1"/>
    <col min="3377" max="3377" width="5.125" style="460" customWidth="1"/>
    <col min="3378" max="3378" width="0.5" style="460" customWidth="1"/>
    <col min="3379" max="3379" width="1.25" style="460" customWidth="1"/>
    <col min="3380" max="3380" width="0.375" style="460" customWidth="1"/>
    <col min="3381" max="3381" width="2.25" style="460" customWidth="1"/>
    <col min="3382" max="3382" width="0.375" style="460" customWidth="1"/>
    <col min="3383" max="3383" width="1.5" style="460" customWidth="1"/>
    <col min="3384" max="3385" width="0.875" style="460" customWidth="1"/>
    <col min="3386" max="3386" width="2.75" style="460" customWidth="1"/>
    <col min="3387" max="3387" width="0.625" style="460" customWidth="1"/>
    <col min="3388" max="3388" width="1.125" style="460" customWidth="1"/>
    <col min="3389" max="3389" width="1.75" style="460" customWidth="1"/>
    <col min="3390" max="3390" width="0.375" style="460" customWidth="1"/>
    <col min="3391" max="3391" width="1.875" style="460" customWidth="1"/>
    <col min="3392" max="3392" width="2.25" style="460" customWidth="1"/>
    <col min="3393" max="3393" width="1.25" style="460" customWidth="1"/>
    <col min="3394" max="3394" width="2.5" style="460" customWidth="1"/>
    <col min="3395" max="3395" width="5.75" style="460" customWidth="1"/>
    <col min="3396" max="3396" width="0.375" style="460" customWidth="1"/>
    <col min="3397" max="3397" width="1.375" style="460" customWidth="1"/>
    <col min="3398" max="3398" width="0.5" style="460" customWidth="1"/>
    <col min="3399" max="3399" width="2.625" style="460" customWidth="1"/>
    <col min="3400" max="3400" width="5.625" style="460" customWidth="1"/>
    <col min="3401" max="3401" width="0.375" style="460" customWidth="1"/>
    <col min="3402" max="3402" width="1.375" style="460" customWidth="1"/>
    <col min="3403" max="3403" width="0.5" style="460" customWidth="1"/>
    <col min="3404" max="3404" width="5.75" style="460" customWidth="1"/>
    <col min="3405" max="3405" width="2" style="460" customWidth="1"/>
    <col min="3406" max="3406" width="0.375" style="460" customWidth="1"/>
    <col min="3407" max="3407" width="2.375" style="460" bestFit="1" customWidth="1"/>
    <col min="3408" max="3408" width="0.5" style="460" customWidth="1"/>
    <col min="3409" max="3410" width="0.25" style="460" customWidth="1"/>
    <col min="3411" max="3411" width="7.875" style="460" customWidth="1"/>
    <col min="3412" max="3412" width="0.375" style="460" customWidth="1"/>
    <col min="3413" max="3413" width="1.375" style="460" customWidth="1"/>
    <col min="3414" max="3414" width="0.5" style="460" customWidth="1"/>
    <col min="3415" max="3415" width="0.25" style="460" customWidth="1"/>
    <col min="3416" max="3416" width="8" style="460" customWidth="1"/>
    <col min="3417" max="3417" width="0.375" style="460" customWidth="1"/>
    <col min="3418" max="3418" width="1.375" style="460" customWidth="1"/>
    <col min="3419" max="3419" width="0.5" style="460" customWidth="1"/>
    <col min="3420" max="3420" width="0.75" style="460" customWidth="1"/>
    <col min="3421" max="3421" width="7.5" style="460" customWidth="1"/>
    <col min="3422" max="3422" width="0.375" style="460" customWidth="1"/>
    <col min="3423" max="3423" width="1.375" style="460" customWidth="1"/>
    <col min="3424" max="3424" width="3" style="460" customWidth="1"/>
    <col min="3425" max="3425" width="6.25" style="460" customWidth="1"/>
    <col min="3426" max="3426" width="6" style="460" customWidth="1"/>
    <col min="3427" max="3427" width="2.25" style="460" customWidth="1"/>
    <col min="3428" max="3428" width="3.625" style="460" customWidth="1"/>
    <col min="3429" max="3584" width="8" style="460"/>
    <col min="3585" max="3585" width="0.125" style="460" customWidth="1"/>
    <col min="3586" max="3586" width="0.5" style="460" customWidth="1"/>
    <col min="3587" max="3587" width="9" style="460" customWidth="1"/>
    <col min="3588" max="3588" width="2" style="460" customWidth="1"/>
    <col min="3589" max="3589" width="0.75" style="460" customWidth="1"/>
    <col min="3590" max="3590" width="0.125" style="460" customWidth="1"/>
    <col min="3591" max="3591" width="0.375" style="460" customWidth="1"/>
    <col min="3592" max="3592" width="0.25" style="460" customWidth="1"/>
    <col min="3593" max="3593" width="0.375" style="460" customWidth="1"/>
    <col min="3594" max="3594" width="0.25" style="460" customWidth="1"/>
    <col min="3595" max="3595" width="0.375" style="460" customWidth="1"/>
    <col min="3596" max="3596" width="0.125" style="460" customWidth="1"/>
    <col min="3597" max="3597" width="0.375" style="460" customWidth="1"/>
    <col min="3598" max="3598" width="0.25" style="460" customWidth="1"/>
    <col min="3599" max="3600" width="0.375" style="460" customWidth="1"/>
    <col min="3601" max="3602" width="0.25" style="460" customWidth="1"/>
    <col min="3603" max="3605" width="0.375" style="460" customWidth="1"/>
    <col min="3606" max="3606" width="0.125" style="460" customWidth="1"/>
    <col min="3607" max="3611" width="0.25" style="460" customWidth="1"/>
    <col min="3612" max="3612" width="0.375" style="460" customWidth="1"/>
    <col min="3613" max="3613" width="0.25" style="460" customWidth="1"/>
    <col min="3614" max="3614" width="0.125" style="460" customWidth="1"/>
    <col min="3615" max="3621" width="0.25" style="460" customWidth="1"/>
    <col min="3622" max="3622" width="0.125" style="460" customWidth="1"/>
    <col min="3623" max="3623" width="0.25" style="460" customWidth="1"/>
    <col min="3624" max="3625" width="0.375" style="460" customWidth="1"/>
    <col min="3626" max="3626" width="0.25" style="460" customWidth="1"/>
    <col min="3627" max="3627" width="0.5" style="460" customWidth="1"/>
    <col min="3628" max="3628" width="0.25" style="460" customWidth="1"/>
    <col min="3629" max="3629" width="0.75" style="460" customWidth="1"/>
    <col min="3630" max="3630" width="0.625" style="460" customWidth="1"/>
    <col min="3631" max="3631" width="4" style="460" customWidth="1"/>
    <col min="3632" max="3632" width="0.5" style="460" customWidth="1"/>
    <col min="3633" max="3633" width="5.125" style="460" customWidth="1"/>
    <col min="3634" max="3634" width="0.5" style="460" customWidth="1"/>
    <col min="3635" max="3635" width="1.25" style="460" customWidth="1"/>
    <col min="3636" max="3636" width="0.375" style="460" customWidth="1"/>
    <col min="3637" max="3637" width="2.25" style="460" customWidth="1"/>
    <col min="3638" max="3638" width="0.375" style="460" customWidth="1"/>
    <col min="3639" max="3639" width="1.5" style="460" customWidth="1"/>
    <col min="3640" max="3641" width="0.875" style="460" customWidth="1"/>
    <col min="3642" max="3642" width="2.75" style="460" customWidth="1"/>
    <col min="3643" max="3643" width="0.625" style="460" customWidth="1"/>
    <col min="3644" max="3644" width="1.125" style="460" customWidth="1"/>
    <col min="3645" max="3645" width="1.75" style="460" customWidth="1"/>
    <col min="3646" max="3646" width="0.375" style="460" customWidth="1"/>
    <col min="3647" max="3647" width="1.875" style="460" customWidth="1"/>
    <col min="3648" max="3648" width="2.25" style="460" customWidth="1"/>
    <col min="3649" max="3649" width="1.25" style="460" customWidth="1"/>
    <col min="3650" max="3650" width="2.5" style="460" customWidth="1"/>
    <col min="3651" max="3651" width="5.75" style="460" customWidth="1"/>
    <col min="3652" max="3652" width="0.375" style="460" customWidth="1"/>
    <col min="3653" max="3653" width="1.375" style="460" customWidth="1"/>
    <col min="3654" max="3654" width="0.5" style="460" customWidth="1"/>
    <col min="3655" max="3655" width="2.625" style="460" customWidth="1"/>
    <col min="3656" max="3656" width="5.625" style="460" customWidth="1"/>
    <col min="3657" max="3657" width="0.375" style="460" customWidth="1"/>
    <col min="3658" max="3658" width="1.375" style="460" customWidth="1"/>
    <col min="3659" max="3659" width="0.5" style="460" customWidth="1"/>
    <col min="3660" max="3660" width="5.75" style="460" customWidth="1"/>
    <col min="3661" max="3661" width="2" style="460" customWidth="1"/>
    <col min="3662" max="3662" width="0.375" style="460" customWidth="1"/>
    <col min="3663" max="3663" width="2.375" style="460" bestFit="1" customWidth="1"/>
    <col min="3664" max="3664" width="0.5" style="460" customWidth="1"/>
    <col min="3665" max="3666" width="0.25" style="460" customWidth="1"/>
    <col min="3667" max="3667" width="7.875" style="460" customWidth="1"/>
    <col min="3668" max="3668" width="0.375" style="460" customWidth="1"/>
    <col min="3669" max="3669" width="1.375" style="460" customWidth="1"/>
    <col min="3670" max="3670" width="0.5" style="460" customWidth="1"/>
    <col min="3671" max="3671" width="0.25" style="460" customWidth="1"/>
    <col min="3672" max="3672" width="8" style="460" customWidth="1"/>
    <col min="3673" max="3673" width="0.375" style="460" customWidth="1"/>
    <col min="3674" max="3674" width="1.375" style="460" customWidth="1"/>
    <col min="3675" max="3675" width="0.5" style="460" customWidth="1"/>
    <col min="3676" max="3676" width="0.75" style="460" customWidth="1"/>
    <col min="3677" max="3677" width="7.5" style="460" customWidth="1"/>
    <col min="3678" max="3678" width="0.375" style="460" customWidth="1"/>
    <col min="3679" max="3679" width="1.375" style="460" customWidth="1"/>
    <col min="3680" max="3680" width="3" style="460" customWidth="1"/>
    <col min="3681" max="3681" width="6.25" style="460" customWidth="1"/>
    <col min="3682" max="3682" width="6" style="460" customWidth="1"/>
    <col min="3683" max="3683" width="2.25" style="460" customWidth="1"/>
    <col min="3684" max="3684" width="3.625" style="460" customWidth="1"/>
    <col min="3685" max="3840" width="8" style="460"/>
    <col min="3841" max="3841" width="0.125" style="460" customWidth="1"/>
    <col min="3842" max="3842" width="0.5" style="460" customWidth="1"/>
    <col min="3843" max="3843" width="9" style="460" customWidth="1"/>
    <col min="3844" max="3844" width="2" style="460" customWidth="1"/>
    <col min="3845" max="3845" width="0.75" style="460" customWidth="1"/>
    <col min="3846" max="3846" width="0.125" style="460" customWidth="1"/>
    <col min="3847" max="3847" width="0.375" style="460" customWidth="1"/>
    <col min="3848" max="3848" width="0.25" style="460" customWidth="1"/>
    <col min="3849" max="3849" width="0.375" style="460" customWidth="1"/>
    <col min="3850" max="3850" width="0.25" style="460" customWidth="1"/>
    <col min="3851" max="3851" width="0.375" style="460" customWidth="1"/>
    <col min="3852" max="3852" width="0.125" style="460" customWidth="1"/>
    <col min="3853" max="3853" width="0.375" style="460" customWidth="1"/>
    <col min="3854" max="3854" width="0.25" style="460" customWidth="1"/>
    <col min="3855" max="3856" width="0.375" style="460" customWidth="1"/>
    <col min="3857" max="3858" width="0.25" style="460" customWidth="1"/>
    <col min="3859" max="3861" width="0.375" style="460" customWidth="1"/>
    <col min="3862" max="3862" width="0.125" style="460" customWidth="1"/>
    <col min="3863" max="3867" width="0.25" style="460" customWidth="1"/>
    <col min="3868" max="3868" width="0.375" style="460" customWidth="1"/>
    <col min="3869" max="3869" width="0.25" style="460" customWidth="1"/>
    <col min="3870" max="3870" width="0.125" style="460" customWidth="1"/>
    <col min="3871" max="3877" width="0.25" style="460" customWidth="1"/>
    <col min="3878" max="3878" width="0.125" style="460" customWidth="1"/>
    <col min="3879" max="3879" width="0.25" style="460" customWidth="1"/>
    <col min="3880" max="3881" width="0.375" style="460" customWidth="1"/>
    <col min="3882" max="3882" width="0.25" style="460" customWidth="1"/>
    <col min="3883" max="3883" width="0.5" style="460" customWidth="1"/>
    <col min="3884" max="3884" width="0.25" style="460" customWidth="1"/>
    <col min="3885" max="3885" width="0.75" style="460" customWidth="1"/>
    <col min="3886" max="3886" width="0.625" style="460" customWidth="1"/>
    <col min="3887" max="3887" width="4" style="460" customWidth="1"/>
    <col min="3888" max="3888" width="0.5" style="460" customWidth="1"/>
    <col min="3889" max="3889" width="5.125" style="460" customWidth="1"/>
    <col min="3890" max="3890" width="0.5" style="460" customWidth="1"/>
    <col min="3891" max="3891" width="1.25" style="460" customWidth="1"/>
    <col min="3892" max="3892" width="0.375" style="460" customWidth="1"/>
    <col min="3893" max="3893" width="2.25" style="460" customWidth="1"/>
    <col min="3894" max="3894" width="0.375" style="460" customWidth="1"/>
    <col min="3895" max="3895" width="1.5" style="460" customWidth="1"/>
    <col min="3896" max="3897" width="0.875" style="460" customWidth="1"/>
    <col min="3898" max="3898" width="2.75" style="460" customWidth="1"/>
    <col min="3899" max="3899" width="0.625" style="460" customWidth="1"/>
    <col min="3900" max="3900" width="1.125" style="460" customWidth="1"/>
    <col min="3901" max="3901" width="1.75" style="460" customWidth="1"/>
    <col min="3902" max="3902" width="0.375" style="460" customWidth="1"/>
    <col min="3903" max="3903" width="1.875" style="460" customWidth="1"/>
    <col min="3904" max="3904" width="2.25" style="460" customWidth="1"/>
    <col min="3905" max="3905" width="1.25" style="460" customWidth="1"/>
    <col min="3906" max="3906" width="2.5" style="460" customWidth="1"/>
    <col min="3907" max="3907" width="5.75" style="460" customWidth="1"/>
    <col min="3908" max="3908" width="0.375" style="460" customWidth="1"/>
    <col min="3909" max="3909" width="1.375" style="460" customWidth="1"/>
    <col min="3910" max="3910" width="0.5" style="460" customWidth="1"/>
    <col min="3911" max="3911" width="2.625" style="460" customWidth="1"/>
    <col min="3912" max="3912" width="5.625" style="460" customWidth="1"/>
    <col min="3913" max="3913" width="0.375" style="460" customWidth="1"/>
    <col min="3914" max="3914" width="1.375" style="460" customWidth="1"/>
    <col min="3915" max="3915" width="0.5" style="460" customWidth="1"/>
    <col min="3916" max="3916" width="5.75" style="460" customWidth="1"/>
    <col min="3917" max="3917" width="2" style="460" customWidth="1"/>
    <col min="3918" max="3918" width="0.375" style="460" customWidth="1"/>
    <col min="3919" max="3919" width="2.375" style="460" bestFit="1" customWidth="1"/>
    <col min="3920" max="3920" width="0.5" style="460" customWidth="1"/>
    <col min="3921" max="3922" width="0.25" style="460" customWidth="1"/>
    <col min="3923" max="3923" width="7.875" style="460" customWidth="1"/>
    <col min="3924" max="3924" width="0.375" style="460" customWidth="1"/>
    <col min="3925" max="3925" width="1.375" style="460" customWidth="1"/>
    <col min="3926" max="3926" width="0.5" style="460" customWidth="1"/>
    <col min="3927" max="3927" width="0.25" style="460" customWidth="1"/>
    <col min="3928" max="3928" width="8" style="460" customWidth="1"/>
    <col min="3929" max="3929" width="0.375" style="460" customWidth="1"/>
    <col min="3930" max="3930" width="1.375" style="460" customWidth="1"/>
    <col min="3931" max="3931" width="0.5" style="460" customWidth="1"/>
    <col min="3932" max="3932" width="0.75" style="460" customWidth="1"/>
    <col min="3933" max="3933" width="7.5" style="460" customWidth="1"/>
    <col min="3934" max="3934" width="0.375" style="460" customWidth="1"/>
    <col min="3935" max="3935" width="1.375" style="460" customWidth="1"/>
    <col min="3936" max="3936" width="3" style="460" customWidth="1"/>
    <col min="3937" max="3937" width="6.25" style="460" customWidth="1"/>
    <col min="3938" max="3938" width="6" style="460" customWidth="1"/>
    <col min="3939" max="3939" width="2.25" style="460" customWidth="1"/>
    <col min="3940" max="3940" width="3.625" style="460" customWidth="1"/>
    <col min="3941" max="4096" width="8" style="460"/>
    <col min="4097" max="4097" width="0.125" style="460" customWidth="1"/>
    <col min="4098" max="4098" width="0.5" style="460" customWidth="1"/>
    <col min="4099" max="4099" width="9" style="460" customWidth="1"/>
    <col min="4100" max="4100" width="2" style="460" customWidth="1"/>
    <col min="4101" max="4101" width="0.75" style="460" customWidth="1"/>
    <col min="4102" max="4102" width="0.125" style="460" customWidth="1"/>
    <col min="4103" max="4103" width="0.375" style="460" customWidth="1"/>
    <col min="4104" max="4104" width="0.25" style="460" customWidth="1"/>
    <col min="4105" max="4105" width="0.375" style="460" customWidth="1"/>
    <col min="4106" max="4106" width="0.25" style="460" customWidth="1"/>
    <col min="4107" max="4107" width="0.375" style="460" customWidth="1"/>
    <col min="4108" max="4108" width="0.125" style="460" customWidth="1"/>
    <col min="4109" max="4109" width="0.375" style="460" customWidth="1"/>
    <col min="4110" max="4110" width="0.25" style="460" customWidth="1"/>
    <col min="4111" max="4112" width="0.375" style="460" customWidth="1"/>
    <col min="4113" max="4114" width="0.25" style="460" customWidth="1"/>
    <col min="4115" max="4117" width="0.375" style="460" customWidth="1"/>
    <col min="4118" max="4118" width="0.125" style="460" customWidth="1"/>
    <col min="4119" max="4123" width="0.25" style="460" customWidth="1"/>
    <col min="4124" max="4124" width="0.375" style="460" customWidth="1"/>
    <col min="4125" max="4125" width="0.25" style="460" customWidth="1"/>
    <col min="4126" max="4126" width="0.125" style="460" customWidth="1"/>
    <col min="4127" max="4133" width="0.25" style="460" customWidth="1"/>
    <col min="4134" max="4134" width="0.125" style="460" customWidth="1"/>
    <col min="4135" max="4135" width="0.25" style="460" customWidth="1"/>
    <col min="4136" max="4137" width="0.375" style="460" customWidth="1"/>
    <col min="4138" max="4138" width="0.25" style="460" customWidth="1"/>
    <col min="4139" max="4139" width="0.5" style="460" customWidth="1"/>
    <col min="4140" max="4140" width="0.25" style="460" customWidth="1"/>
    <col min="4141" max="4141" width="0.75" style="460" customWidth="1"/>
    <col min="4142" max="4142" width="0.625" style="460" customWidth="1"/>
    <col min="4143" max="4143" width="4" style="460" customWidth="1"/>
    <col min="4144" max="4144" width="0.5" style="460" customWidth="1"/>
    <col min="4145" max="4145" width="5.125" style="460" customWidth="1"/>
    <col min="4146" max="4146" width="0.5" style="460" customWidth="1"/>
    <col min="4147" max="4147" width="1.25" style="460" customWidth="1"/>
    <col min="4148" max="4148" width="0.375" style="460" customWidth="1"/>
    <col min="4149" max="4149" width="2.25" style="460" customWidth="1"/>
    <col min="4150" max="4150" width="0.375" style="460" customWidth="1"/>
    <col min="4151" max="4151" width="1.5" style="460" customWidth="1"/>
    <col min="4152" max="4153" width="0.875" style="460" customWidth="1"/>
    <col min="4154" max="4154" width="2.75" style="460" customWidth="1"/>
    <col min="4155" max="4155" width="0.625" style="460" customWidth="1"/>
    <col min="4156" max="4156" width="1.125" style="460" customWidth="1"/>
    <col min="4157" max="4157" width="1.75" style="460" customWidth="1"/>
    <col min="4158" max="4158" width="0.375" style="460" customWidth="1"/>
    <col min="4159" max="4159" width="1.875" style="460" customWidth="1"/>
    <col min="4160" max="4160" width="2.25" style="460" customWidth="1"/>
    <col min="4161" max="4161" width="1.25" style="460" customWidth="1"/>
    <col min="4162" max="4162" width="2.5" style="460" customWidth="1"/>
    <col min="4163" max="4163" width="5.75" style="460" customWidth="1"/>
    <col min="4164" max="4164" width="0.375" style="460" customWidth="1"/>
    <col min="4165" max="4165" width="1.375" style="460" customWidth="1"/>
    <col min="4166" max="4166" width="0.5" style="460" customWidth="1"/>
    <col min="4167" max="4167" width="2.625" style="460" customWidth="1"/>
    <col min="4168" max="4168" width="5.625" style="460" customWidth="1"/>
    <col min="4169" max="4169" width="0.375" style="460" customWidth="1"/>
    <col min="4170" max="4170" width="1.375" style="460" customWidth="1"/>
    <col min="4171" max="4171" width="0.5" style="460" customWidth="1"/>
    <col min="4172" max="4172" width="5.75" style="460" customWidth="1"/>
    <col min="4173" max="4173" width="2" style="460" customWidth="1"/>
    <col min="4174" max="4174" width="0.375" style="460" customWidth="1"/>
    <col min="4175" max="4175" width="2.375" style="460" bestFit="1" customWidth="1"/>
    <col min="4176" max="4176" width="0.5" style="460" customWidth="1"/>
    <col min="4177" max="4178" width="0.25" style="460" customWidth="1"/>
    <col min="4179" max="4179" width="7.875" style="460" customWidth="1"/>
    <col min="4180" max="4180" width="0.375" style="460" customWidth="1"/>
    <col min="4181" max="4181" width="1.375" style="460" customWidth="1"/>
    <col min="4182" max="4182" width="0.5" style="460" customWidth="1"/>
    <col min="4183" max="4183" width="0.25" style="460" customWidth="1"/>
    <col min="4184" max="4184" width="8" style="460" customWidth="1"/>
    <col min="4185" max="4185" width="0.375" style="460" customWidth="1"/>
    <col min="4186" max="4186" width="1.375" style="460" customWidth="1"/>
    <col min="4187" max="4187" width="0.5" style="460" customWidth="1"/>
    <col min="4188" max="4188" width="0.75" style="460" customWidth="1"/>
    <col min="4189" max="4189" width="7.5" style="460" customWidth="1"/>
    <col min="4190" max="4190" width="0.375" style="460" customWidth="1"/>
    <col min="4191" max="4191" width="1.375" style="460" customWidth="1"/>
    <col min="4192" max="4192" width="3" style="460" customWidth="1"/>
    <col min="4193" max="4193" width="6.25" style="460" customWidth="1"/>
    <col min="4194" max="4194" width="6" style="460" customWidth="1"/>
    <col min="4195" max="4195" width="2.25" style="460" customWidth="1"/>
    <col min="4196" max="4196" width="3.625" style="460" customWidth="1"/>
    <col min="4197" max="4352" width="8" style="460"/>
    <col min="4353" max="4353" width="0.125" style="460" customWidth="1"/>
    <col min="4354" max="4354" width="0.5" style="460" customWidth="1"/>
    <col min="4355" max="4355" width="9" style="460" customWidth="1"/>
    <col min="4356" max="4356" width="2" style="460" customWidth="1"/>
    <col min="4357" max="4357" width="0.75" style="460" customWidth="1"/>
    <col min="4358" max="4358" width="0.125" style="460" customWidth="1"/>
    <col min="4359" max="4359" width="0.375" style="460" customWidth="1"/>
    <col min="4360" max="4360" width="0.25" style="460" customWidth="1"/>
    <col min="4361" max="4361" width="0.375" style="460" customWidth="1"/>
    <col min="4362" max="4362" width="0.25" style="460" customWidth="1"/>
    <col min="4363" max="4363" width="0.375" style="460" customWidth="1"/>
    <col min="4364" max="4364" width="0.125" style="460" customWidth="1"/>
    <col min="4365" max="4365" width="0.375" style="460" customWidth="1"/>
    <col min="4366" max="4366" width="0.25" style="460" customWidth="1"/>
    <col min="4367" max="4368" width="0.375" style="460" customWidth="1"/>
    <col min="4369" max="4370" width="0.25" style="460" customWidth="1"/>
    <col min="4371" max="4373" width="0.375" style="460" customWidth="1"/>
    <col min="4374" max="4374" width="0.125" style="460" customWidth="1"/>
    <col min="4375" max="4379" width="0.25" style="460" customWidth="1"/>
    <col min="4380" max="4380" width="0.375" style="460" customWidth="1"/>
    <col min="4381" max="4381" width="0.25" style="460" customWidth="1"/>
    <col min="4382" max="4382" width="0.125" style="460" customWidth="1"/>
    <col min="4383" max="4389" width="0.25" style="460" customWidth="1"/>
    <col min="4390" max="4390" width="0.125" style="460" customWidth="1"/>
    <col min="4391" max="4391" width="0.25" style="460" customWidth="1"/>
    <col min="4392" max="4393" width="0.375" style="460" customWidth="1"/>
    <col min="4394" max="4394" width="0.25" style="460" customWidth="1"/>
    <col min="4395" max="4395" width="0.5" style="460" customWidth="1"/>
    <col min="4396" max="4396" width="0.25" style="460" customWidth="1"/>
    <col min="4397" max="4397" width="0.75" style="460" customWidth="1"/>
    <col min="4398" max="4398" width="0.625" style="460" customWidth="1"/>
    <col min="4399" max="4399" width="4" style="460" customWidth="1"/>
    <col min="4400" max="4400" width="0.5" style="460" customWidth="1"/>
    <col min="4401" max="4401" width="5.125" style="460" customWidth="1"/>
    <col min="4402" max="4402" width="0.5" style="460" customWidth="1"/>
    <col min="4403" max="4403" width="1.25" style="460" customWidth="1"/>
    <col min="4404" max="4404" width="0.375" style="460" customWidth="1"/>
    <col min="4405" max="4405" width="2.25" style="460" customWidth="1"/>
    <col min="4406" max="4406" width="0.375" style="460" customWidth="1"/>
    <col min="4407" max="4407" width="1.5" style="460" customWidth="1"/>
    <col min="4408" max="4409" width="0.875" style="460" customWidth="1"/>
    <col min="4410" max="4410" width="2.75" style="460" customWidth="1"/>
    <col min="4411" max="4411" width="0.625" style="460" customWidth="1"/>
    <col min="4412" max="4412" width="1.125" style="460" customWidth="1"/>
    <col min="4413" max="4413" width="1.75" style="460" customWidth="1"/>
    <col min="4414" max="4414" width="0.375" style="460" customWidth="1"/>
    <col min="4415" max="4415" width="1.875" style="460" customWidth="1"/>
    <col min="4416" max="4416" width="2.25" style="460" customWidth="1"/>
    <col min="4417" max="4417" width="1.25" style="460" customWidth="1"/>
    <col min="4418" max="4418" width="2.5" style="460" customWidth="1"/>
    <col min="4419" max="4419" width="5.75" style="460" customWidth="1"/>
    <col min="4420" max="4420" width="0.375" style="460" customWidth="1"/>
    <col min="4421" max="4421" width="1.375" style="460" customWidth="1"/>
    <col min="4422" max="4422" width="0.5" style="460" customWidth="1"/>
    <col min="4423" max="4423" width="2.625" style="460" customWidth="1"/>
    <col min="4424" max="4424" width="5.625" style="460" customWidth="1"/>
    <col min="4425" max="4425" width="0.375" style="460" customWidth="1"/>
    <col min="4426" max="4426" width="1.375" style="460" customWidth="1"/>
    <col min="4427" max="4427" width="0.5" style="460" customWidth="1"/>
    <col min="4428" max="4428" width="5.75" style="460" customWidth="1"/>
    <col min="4429" max="4429" width="2" style="460" customWidth="1"/>
    <col min="4430" max="4430" width="0.375" style="460" customWidth="1"/>
    <col min="4431" max="4431" width="2.375" style="460" bestFit="1" customWidth="1"/>
    <col min="4432" max="4432" width="0.5" style="460" customWidth="1"/>
    <col min="4433" max="4434" width="0.25" style="460" customWidth="1"/>
    <col min="4435" max="4435" width="7.875" style="460" customWidth="1"/>
    <col min="4436" max="4436" width="0.375" style="460" customWidth="1"/>
    <col min="4437" max="4437" width="1.375" style="460" customWidth="1"/>
    <col min="4438" max="4438" width="0.5" style="460" customWidth="1"/>
    <col min="4439" max="4439" width="0.25" style="460" customWidth="1"/>
    <col min="4440" max="4440" width="8" style="460" customWidth="1"/>
    <col min="4441" max="4441" width="0.375" style="460" customWidth="1"/>
    <col min="4442" max="4442" width="1.375" style="460" customWidth="1"/>
    <col min="4443" max="4443" width="0.5" style="460" customWidth="1"/>
    <col min="4444" max="4444" width="0.75" style="460" customWidth="1"/>
    <col min="4445" max="4445" width="7.5" style="460" customWidth="1"/>
    <col min="4446" max="4446" width="0.375" style="460" customWidth="1"/>
    <col min="4447" max="4447" width="1.375" style="460" customWidth="1"/>
    <col min="4448" max="4448" width="3" style="460" customWidth="1"/>
    <col min="4449" max="4449" width="6.25" style="460" customWidth="1"/>
    <col min="4450" max="4450" width="6" style="460" customWidth="1"/>
    <col min="4451" max="4451" width="2.25" style="460" customWidth="1"/>
    <col min="4452" max="4452" width="3.625" style="460" customWidth="1"/>
    <col min="4453" max="4608" width="8" style="460"/>
    <col min="4609" max="4609" width="0.125" style="460" customWidth="1"/>
    <col min="4610" max="4610" width="0.5" style="460" customWidth="1"/>
    <col min="4611" max="4611" width="9" style="460" customWidth="1"/>
    <col min="4612" max="4612" width="2" style="460" customWidth="1"/>
    <col min="4613" max="4613" width="0.75" style="460" customWidth="1"/>
    <col min="4614" max="4614" width="0.125" style="460" customWidth="1"/>
    <col min="4615" max="4615" width="0.375" style="460" customWidth="1"/>
    <col min="4616" max="4616" width="0.25" style="460" customWidth="1"/>
    <col min="4617" max="4617" width="0.375" style="460" customWidth="1"/>
    <col min="4618" max="4618" width="0.25" style="460" customWidth="1"/>
    <col min="4619" max="4619" width="0.375" style="460" customWidth="1"/>
    <col min="4620" max="4620" width="0.125" style="460" customWidth="1"/>
    <col min="4621" max="4621" width="0.375" style="460" customWidth="1"/>
    <col min="4622" max="4622" width="0.25" style="460" customWidth="1"/>
    <col min="4623" max="4624" width="0.375" style="460" customWidth="1"/>
    <col min="4625" max="4626" width="0.25" style="460" customWidth="1"/>
    <col min="4627" max="4629" width="0.375" style="460" customWidth="1"/>
    <col min="4630" max="4630" width="0.125" style="460" customWidth="1"/>
    <col min="4631" max="4635" width="0.25" style="460" customWidth="1"/>
    <col min="4636" max="4636" width="0.375" style="460" customWidth="1"/>
    <col min="4637" max="4637" width="0.25" style="460" customWidth="1"/>
    <col min="4638" max="4638" width="0.125" style="460" customWidth="1"/>
    <col min="4639" max="4645" width="0.25" style="460" customWidth="1"/>
    <col min="4646" max="4646" width="0.125" style="460" customWidth="1"/>
    <col min="4647" max="4647" width="0.25" style="460" customWidth="1"/>
    <col min="4648" max="4649" width="0.375" style="460" customWidth="1"/>
    <col min="4650" max="4650" width="0.25" style="460" customWidth="1"/>
    <col min="4651" max="4651" width="0.5" style="460" customWidth="1"/>
    <col min="4652" max="4652" width="0.25" style="460" customWidth="1"/>
    <col min="4653" max="4653" width="0.75" style="460" customWidth="1"/>
    <col min="4654" max="4654" width="0.625" style="460" customWidth="1"/>
    <col min="4655" max="4655" width="4" style="460" customWidth="1"/>
    <col min="4656" max="4656" width="0.5" style="460" customWidth="1"/>
    <col min="4657" max="4657" width="5.125" style="460" customWidth="1"/>
    <col min="4658" max="4658" width="0.5" style="460" customWidth="1"/>
    <col min="4659" max="4659" width="1.25" style="460" customWidth="1"/>
    <col min="4660" max="4660" width="0.375" style="460" customWidth="1"/>
    <col min="4661" max="4661" width="2.25" style="460" customWidth="1"/>
    <col min="4662" max="4662" width="0.375" style="460" customWidth="1"/>
    <col min="4663" max="4663" width="1.5" style="460" customWidth="1"/>
    <col min="4664" max="4665" width="0.875" style="460" customWidth="1"/>
    <col min="4666" max="4666" width="2.75" style="460" customWidth="1"/>
    <col min="4667" max="4667" width="0.625" style="460" customWidth="1"/>
    <col min="4668" max="4668" width="1.125" style="460" customWidth="1"/>
    <col min="4669" max="4669" width="1.75" style="460" customWidth="1"/>
    <col min="4670" max="4670" width="0.375" style="460" customWidth="1"/>
    <col min="4671" max="4671" width="1.875" style="460" customWidth="1"/>
    <col min="4672" max="4672" width="2.25" style="460" customWidth="1"/>
    <col min="4673" max="4673" width="1.25" style="460" customWidth="1"/>
    <col min="4674" max="4674" width="2.5" style="460" customWidth="1"/>
    <col min="4675" max="4675" width="5.75" style="460" customWidth="1"/>
    <col min="4676" max="4676" width="0.375" style="460" customWidth="1"/>
    <col min="4677" max="4677" width="1.375" style="460" customWidth="1"/>
    <col min="4678" max="4678" width="0.5" style="460" customWidth="1"/>
    <col min="4679" max="4679" width="2.625" style="460" customWidth="1"/>
    <col min="4680" max="4680" width="5.625" style="460" customWidth="1"/>
    <col min="4681" max="4681" width="0.375" style="460" customWidth="1"/>
    <col min="4682" max="4682" width="1.375" style="460" customWidth="1"/>
    <col min="4683" max="4683" width="0.5" style="460" customWidth="1"/>
    <col min="4684" max="4684" width="5.75" style="460" customWidth="1"/>
    <col min="4685" max="4685" width="2" style="460" customWidth="1"/>
    <col min="4686" max="4686" width="0.375" style="460" customWidth="1"/>
    <col min="4687" max="4687" width="2.375" style="460" bestFit="1" customWidth="1"/>
    <col min="4688" max="4688" width="0.5" style="460" customWidth="1"/>
    <col min="4689" max="4690" width="0.25" style="460" customWidth="1"/>
    <col min="4691" max="4691" width="7.875" style="460" customWidth="1"/>
    <col min="4692" max="4692" width="0.375" style="460" customWidth="1"/>
    <col min="4693" max="4693" width="1.375" style="460" customWidth="1"/>
    <col min="4694" max="4694" width="0.5" style="460" customWidth="1"/>
    <col min="4695" max="4695" width="0.25" style="460" customWidth="1"/>
    <col min="4696" max="4696" width="8" style="460" customWidth="1"/>
    <col min="4697" max="4697" width="0.375" style="460" customWidth="1"/>
    <col min="4698" max="4698" width="1.375" style="460" customWidth="1"/>
    <col min="4699" max="4699" width="0.5" style="460" customWidth="1"/>
    <col min="4700" max="4700" width="0.75" style="460" customWidth="1"/>
    <col min="4701" max="4701" width="7.5" style="460" customWidth="1"/>
    <col min="4702" max="4702" width="0.375" style="460" customWidth="1"/>
    <col min="4703" max="4703" width="1.375" style="460" customWidth="1"/>
    <col min="4704" max="4704" width="3" style="460" customWidth="1"/>
    <col min="4705" max="4705" width="6.25" style="460" customWidth="1"/>
    <col min="4706" max="4706" width="6" style="460" customWidth="1"/>
    <col min="4707" max="4707" width="2.25" style="460" customWidth="1"/>
    <col min="4708" max="4708" width="3.625" style="460" customWidth="1"/>
    <col min="4709" max="4864" width="8" style="460"/>
    <col min="4865" max="4865" width="0.125" style="460" customWidth="1"/>
    <col min="4866" max="4866" width="0.5" style="460" customWidth="1"/>
    <col min="4867" max="4867" width="9" style="460" customWidth="1"/>
    <col min="4868" max="4868" width="2" style="460" customWidth="1"/>
    <col min="4869" max="4869" width="0.75" style="460" customWidth="1"/>
    <col min="4870" max="4870" width="0.125" style="460" customWidth="1"/>
    <col min="4871" max="4871" width="0.375" style="460" customWidth="1"/>
    <col min="4872" max="4872" width="0.25" style="460" customWidth="1"/>
    <col min="4873" max="4873" width="0.375" style="460" customWidth="1"/>
    <col min="4874" max="4874" width="0.25" style="460" customWidth="1"/>
    <col min="4875" max="4875" width="0.375" style="460" customWidth="1"/>
    <col min="4876" max="4876" width="0.125" style="460" customWidth="1"/>
    <col min="4877" max="4877" width="0.375" style="460" customWidth="1"/>
    <col min="4878" max="4878" width="0.25" style="460" customWidth="1"/>
    <col min="4879" max="4880" width="0.375" style="460" customWidth="1"/>
    <col min="4881" max="4882" width="0.25" style="460" customWidth="1"/>
    <col min="4883" max="4885" width="0.375" style="460" customWidth="1"/>
    <col min="4886" max="4886" width="0.125" style="460" customWidth="1"/>
    <col min="4887" max="4891" width="0.25" style="460" customWidth="1"/>
    <col min="4892" max="4892" width="0.375" style="460" customWidth="1"/>
    <col min="4893" max="4893" width="0.25" style="460" customWidth="1"/>
    <col min="4894" max="4894" width="0.125" style="460" customWidth="1"/>
    <col min="4895" max="4901" width="0.25" style="460" customWidth="1"/>
    <col min="4902" max="4902" width="0.125" style="460" customWidth="1"/>
    <col min="4903" max="4903" width="0.25" style="460" customWidth="1"/>
    <col min="4904" max="4905" width="0.375" style="460" customWidth="1"/>
    <col min="4906" max="4906" width="0.25" style="460" customWidth="1"/>
    <col min="4907" max="4907" width="0.5" style="460" customWidth="1"/>
    <col min="4908" max="4908" width="0.25" style="460" customWidth="1"/>
    <col min="4909" max="4909" width="0.75" style="460" customWidth="1"/>
    <col min="4910" max="4910" width="0.625" style="460" customWidth="1"/>
    <col min="4911" max="4911" width="4" style="460" customWidth="1"/>
    <col min="4912" max="4912" width="0.5" style="460" customWidth="1"/>
    <col min="4913" max="4913" width="5.125" style="460" customWidth="1"/>
    <col min="4914" max="4914" width="0.5" style="460" customWidth="1"/>
    <col min="4915" max="4915" width="1.25" style="460" customWidth="1"/>
    <col min="4916" max="4916" width="0.375" style="460" customWidth="1"/>
    <col min="4917" max="4917" width="2.25" style="460" customWidth="1"/>
    <col min="4918" max="4918" width="0.375" style="460" customWidth="1"/>
    <col min="4919" max="4919" width="1.5" style="460" customWidth="1"/>
    <col min="4920" max="4921" width="0.875" style="460" customWidth="1"/>
    <col min="4922" max="4922" width="2.75" style="460" customWidth="1"/>
    <col min="4923" max="4923" width="0.625" style="460" customWidth="1"/>
    <col min="4924" max="4924" width="1.125" style="460" customWidth="1"/>
    <col min="4925" max="4925" width="1.75" style="460" customWidth="1"/>
    <col min="4926" max="4926" width="0.375" style="460" customWidth="1"/>
    <col min="4927" max="4927" width="1.875" style="460" customWidth="1"/>
    <col min="4928" max="4928" width="2.25" style="460" customWidth="1"/>
    <col min="4929" max="4929" width="1.25" style="460" customWidth="1"/>
    <col min="4930" max="4930" width="2.5" style="460" customWidth="1"/>
    <col min="4931" max="4931" width="5.75" style="460" customWidth="1"/>
    <col min="4932" max="4932" width="0.375" style="460" customWidth="1"/>
    <col min="4933" max="4933" width="1.375" style="460" customWidth="1"/>
    <col min="4934" max="4934" width="0.5" style="460" customWidth="1"/>
    <col min="4935" max="4935" width="2.625" style="460" customWidth="1"/>
    <col min="4936" max="4936" width="5.625" style="460" customWidth="1"/>
    <col min="4937" max="4937" width="0.375" style="460" customWidth="1"/>
    <col min="4938" max="4938" width="1.375" style="460" customWidth="1"/>
    <col min="4939" max="4939" width="0.5" style="460" customWidth="1"/>
    <col min="4940" max="4940" width="5.75" style="460" customWidth="1"/>
    <col min="4941" max="4941" width="2" style="460" customWidth="1"/>
    <col min="4942" max="4942" width="0.375" style="460" customWidth="1"/>
    <col min="4943" max="4943" width="2.375" style="460" bestFit="1" customWidth="1"/>
    <col min="4944" max="4944" width="0.5" style="460" customWidth="1"/>
    <col min="4945" max="4946" width="0.25" style="460" customWidth="1"/>
    <col min="4947" max="4947" width="7.875" style="460" customWidth="1"/>
    <col min="4948" max="4948" width="0.375" style="460" customWidth="1"/>
    <col min="4949" max="4949" width="1.375" style="460" customWidth="1"/>
    <col min="4950" max="4950" width="0.5" style="460" customWidth="1"/>
    <col min="4951" max="4951" width="0.25" style="460" customWidth="1"/>
    <col min="4952" max="4952" width="8" style="460" customWidth="1"/>
    <col min="4953" max="4953" width="0.375" style="460" customWidth="1"/>
    <col min="4954" max="4954" width="1.375" style="460" customWidth="1"/>
    <col min="4955" max="4955" width="0.5" style="460" customWidth="1"/>
    <col min="4956" max="4956" width="0.75" style="460" customWidth="1"/>
    <col min="4957" max="4957" width="7.5" style="460" customWidth="1"/>
    <col min="4958" max="4958" width="0.375" style="460" customWidth="1"/>
    <col min="4959" max="4959" width="1.375" style="460" customWidth="1"/>
    <col min="4960" max="4960" width="3" style="460" customWidth="1"/>
    <col min="4961" max="4961" width="6.25" style="460" customWidth="1"/>
    <col min="4962" max="4962" width="6" style="460" customWidth="1"/>
    <col min="4963" max="4963" width="2.25" style="460" customWidth="1"/>
    <col min="4964" max="4964" width="3.625" style="460" customWidth="1"/>
    <col min="4965" max="5120" width="8" style="460"/>
    <col min="5121" max="5121" width="0.125" style="460" customWidth="1"/>
    <col min="5122" max="5122" width="0.5" style="460" customWidth="1"/>
    <col min="5123" max="5123" width="9" style="460" customWidth="1"/>
    <col min="5124" max="5124" width="2" style="460" customWidth="1"/>
    <col min="5125" max="5125" width="0.75" style="460" customWidth="1"/>
    <col min="5126" max="5126" width="0.125" style="460" customWidth="1"/>
    <col min="5127" max="5127" width="0.375" style="460" customWidth="1"/>
    <col min="5128" max="5128" width="0.25" style="460" customWidth="1"/>
    <col min="5129" max="5129" width="0.375" style="460" customWidth="1"/>
    <col min="5130" max="5130" width="0.25" style="460" customWidth="1"/>
    <col min="5131" max="5131" width="0.375" style="460" customWidth="1"/>
    <col min="5132" max="5132" width="0.125" style="460" customWidth="1"/>
    <col min="5133" max="5133" width="0.375" style="460" customWidth="1"/>
    <col min="5134" max="5134" width="0.25" style="460" customWidth="1"/>
    <col min="5135" max="5136" width="0.375" style="460" customWidth="1"/>
    <col min="5137" max="5138" width="0.25" style="460" customWidth="1"/>
    <col min="5139" max="5141" width="0.375" style="460" customWidth="1"/>
    <col min="5142" max="5142" width="0.125" style="460" customWidth="1"/>
    <col min="5143" max="5147" width="0.25" style="460" customWidth="1"/>
    <col min="5148" max="5148" width="0.375" style="460" customWidth="1"/>
    <col min="5149" max="5149" width="0.25" style="460" customWidth="1"/>
    <col min="5150" max="5150" width="0.125" style="460" customWidth="1"/>
    <col min="5151" max="5157" width="0.25" style="460" customWidth="1"/>
    <col min="5158" max="5158" width="0.125" style="460" customWidth="1"/>
    <col min="5159" max="5159" width="0.25" style="460" customWidth="1"/>
    <col min="5160" max="5161" width="0.375" style="460" customWidth="1"/>
    <col min="5162" max="5162" width="0.25" style="460" customWidth="1"/>
    <col min="5163" max="5163" width="0.5" style="460" customWidth="1"/>
    <col min="5164" max="5164" width="0.25" style="460" customWidth="1"/>
    <col min="5165" max="5165" width="0.75" style="460" customWidth="1"/>
    <col min="5166" max="5166" width="0.625" style="460" customWidth="1"/>
    <col min="5167" max="5167" width="4" style="460" customWidth="1"/>
    <col min="5168" max="5168" width="0.5" style="460" customWidth="1"/>
    <col min="5169" max="5169" width="5.125" style="460" customWidth="1"/>
    <col min="5170" max="5170" width="0.5" style="460" customWidth="1"/>
    <col min="5171" max="5171" width="1.25" style="460" customWidth="1"/>
    <col min="5172" max="5172" width="0.375" style="460" customWidth="1"/>
    <col min="5173" max="5173" width="2.25" style="460" customWidth="1"/>
    <col min="5174" max="5174" width="0.375" style="460" customWidth="1"/>
    <col min="5175" max="5175" width="1.5" style="460" customWidth="1"/>
    <col min="5176" max="5177" width="0.875" style="460" customWidth="1"/>
    <col min="5178" max="5178" width="2.75" style="460" customWidth="1"/>
    <col min="5179" max="5179" width="0.625" style="460" customWidth="1"/>
    <col min="5180" max="5180" width="1.125" style="460" customWidth="1"/>
    <col min="5181" max="5181" width="1.75" style="460" customWidth="1"/>
    <col min="5182" max="5182" width="0.375" style="460" customWidth="1"/>
    <col min="5183" max="5183" width="1.875" style="460" customWidth="1"/>
    <col min="5184" max="5184" width="2.25" style="460" customWidth="1"/>
    <col min="5185" max="5185" width="1.25" style="460" customWidth="1"/>
    <col min="5186" max="5186" width="2.5" style="460" customWidth="1"/>
    <col min="5187" max="5187" width="5.75" style="460" customWidth="1"/>
    <col min="5188" max="5188" width="0.375" style="460" customWidth="1"/>
    <col min="5189" max="5189" width="1.375" style="460" customWidth="1"/>
    <col min="5190" max="5190" width="0.5" style="460" customWidth="1"/>
    <col min="5191" max="5191" width="2.625" style="460" customWidth="1"/>
    <col min="5192" max="5192" width="5.625" style="460" customWidth="1"/>
    <col min="5193" max="5193" width="0.375" style="460" customWidth="1"/>
    <col min="5194" max="5194" width="1.375" style="460" customWidth="1"/>
    <col min="5195" max="5195" width="0.5" style="460" customWidth="1"/>
    <col min="5196" max="5196" width="5.75" style="460" customWidth="1"/>
    <col min="5197" max="5197" width="2" style="460" customWidth="1"/>
    <col min="5198" max="5198" width="0.375" style="460" customWidth="1"/>
    <col min="5199" max="5199" width="2.375" style="460" bestFit="1" customWidth="1"/>
    <col min="5200" max="5200" width="0.5" style="460" customWidth="1"/>
    <col min="5201" max="5202" width="0.25" style="460" customWidth="1"/>
    <col min="5203" max="5203" width="7.875" style="460" customWidth="1"/>
    <col min="5204" max="5204" width="0.375" style="460" customWidth="1"/>
    <col min="5205" max="5205" width="1.375" style="460" customWidth="1"/>
    <col min="5206" max="5206" width="0.5" style="460" customWidth="1"/>
    <col min="5207" max="5207" width="0.25" style="460" customWidth="1"/>
    <col min="5208" max="5208" width="8" style="460" customWidth="1"/>
    <col min="5209" max="5209" width="0.375" style="460" customWidth="1"/>
    <col min="5210" max="5210" width="1.375" style="460" customWidth="1"/>
    <col min="5211" max="5211" width="0.5" style="460" customWidth="1"/>
    <col min="5212" max="5212" width="0.75" style="460" customWidth="1"/>
    <col min="5213" max="5213" width="7.5" style="460" customWidth="1"/>
    <col min="5214" max="5214" width="0.375" style="460" customWidth="1"/>
    <col min="5215" max="5215" width="1.375" style="460" customWidth="1"/>
    <col min="5216" max="5216" width="3" style="460" customWidth="1"/>
    <col min="5217" max="5217" width="6.25" style="460" customWidth="1"/>
    <col min="5218" max="5218" width="6" style="460" customWidth="1"/>
    <col min="5219" max="5219" width="2.25" style="460" customWidth="1"/>
    <col min="5220" max="5220" width="3.625" style="460" customWidth="1"/>
    <col min="5221" max="5376" width="8" style="460"/>
    <col min="5377" max="5377" width="0.125" style="460" customWidth="1"/>
    <col min="5378" max="5378" width="0.5" style="460" customWidth="1"/>
    <col min="5379" max="5379" width="9" style="460" customWidth="1"/>
    <col min="5380" max="5380" width="2" style="460" customWidth="1"/>
    <col min="5381" max="5381" width="0.75" style="460" customWidth="1"/>
    <col min="5382" max="5382" width="0.125" style="460" customWidth="1"/>
    <col min="5383" max="5383" width="0.375" style="460" customWidth="1"/>
    <col min="5384" max="5384" width="0.25" style="460" customWidth="1"/>
    <col min="5385" max="5385" width="0.375" style="460" customWidth="1"/>
    <col min="5386" max="5386" width="0.25" style="460" customWidth="1"/>
    <col min="5387" max="5387" width="0.375" style="460" customWidth="1"/>
    <col min="5388" max="5388" width="0.125" style="460" customWidth="1"/>
    <col min="5389" max="5389" width="0.375" style="460" customWidth="1"/>
    <col min="5390" max="5390" width="0.25" style="460" customWidth="1"/>
    <col min="5391" max="5392" width="0.375" style="460" customWidth="1"/>
    <col min="5393" max="5394" width="0.25" style="460" customWidth="1"/>
    <col min="5395" max="5397" width="0.375" style="460" customWidth="1"/>
    <col min="5398" max="5398" width="0.125" style="460" customWidth="1"/>
    <col min="5399" max="5403" width="0.25" style="460" customWidth="1"/>
    <col min="5404" max="5404" width="0.375" style="460" customWidth="1"/>
    <col min="5405" max="5405" width="0.25" style="460" customWidth="1"/>
    <col min="5406" max="5406" width="0.125" style="460" customWidth="1"/>
    <col min="5407" max="5413" width="0.25" style="460" customWidth="1"/>
    <col min="5414" max="5414" width="0.125" style="460" customWidth="1"/>
    <col min="5415" max="5415" width="0.25" style="460" customWidth="1"/>
    <col min="5416" max="5417" width="0.375" style="460" customWidth="1"/>
    <col min="5418" max="5418" width="0.25" style="460" customWidth="1"/>
    <col min="5419" max="5419" width="0.5" style="460" customWidth="1"/>
    <col min="5420" max="5420" width="0.25" style="460" customWidth="1"/>
    <col min="5421" max="5421" width="0.75" style="460" customWidth="1"/>
    <col min="5422" max="5422" width="0.625" style="460" customWidth="1"/>
    <col min="5423" max="5423" width="4" style="460" customWidth="1"/>
    <col min="5424" max="5424" width="0.5" style="460" customWidth="1"/>
    <col min="5425" max="5425" width="5.125" style="460" customWidth="1"/>
    <col min="5426" max="5426" width="0.5" style="460" customWidth="1"/>
    <col min="5427" max="5427" width="1.25" style="460" customWidth="1"/>
    <col min="5428" max="5428" width="0.375" style="460" customWidth="1"/>
    <col min="5429" max="5429" width="2.25" style="460" customWidth="1"/>
    <col min="5430" max="5430" width="0.375" style="460" customWidth="1"/>
    <col min="5431" max="5431" width="1.5" style="460" customWidth="1"/>
    <col min="5432" max="5433" width="0.875" style="460" customWidth="1"/>
    <col min="5434" max="5434" width="2.75" style="460" customWidth="1"/>
    <col min="5435" max="5435" width="0.625" style="460" customWidth="1"/>
    <col min="5436" max="5436" width="1.125" style="460" customWidth="1"/>
    <col min="5437" max="5437" width="1.75" style="460" customWidth="1"/>
    <col min="5438" max="5438" width="0.375" style="460" customWidth="1"/>
    <col min="5439" max="5439" width="1.875" style="460" customWidth="1"/>
    <col min="5440" max="5440" width="2.25" style="460" customWidth="1"/>
    <col min="5441" max="5441" width="1.25" style="460" customWidth="1"/>
    <col min="5442" max="5442" width="2.5" style="460" customWidth="1"/>
    <col min="5443" max="5443" width="5.75" style="460" customWidth="1"/>
    <col min="5444" max="5444" width="0.375" style="460" customWidth="1"/>
    <col min="5445" max="5445" width="1.375" style="460" customWidth="1"/>
    <col min="5446" max="5446" width="0.5" style="460" customWidth="1"/>
    <col min="5447" max="5447" width="2.625" style="460" customWidth="1"/>
    <col min="5448" max="5448" width="5.625" style="460" customWidth="1"/>
    <col min="5449" max="5449" width="0.375" style="460" customWidth="1"/>
    <col min="5450" max="5450" width="1.375" style="460" customWidth="1"/>
    <col min="5451" max="5451" width="0.5" style="460" customWidth="1"/>
    <col min="5452" max="5452" width="5.75" style="460" customWidth="1"/>
    <col min="5453" max="5453" width="2" style="460" customWidth="1"/>
    <col min="5454" max="5454" width="0.375" style="460" customWidth="1"/>
    <col min="5455" max="5455" width="2.375" style="460" bestFit="1" customWidth="1"/>
    <col min="5456" max="5456" width="0.5" style="460" customWidth="1"/>
    <col min="5457" max="5458" width="0.25" style="460" customWidth="1"/>
    <col min="5459" max="5459" width="7.875" style="460" customWidth="1"/>
    <col min="5460" max="5460" width="0.375" style="460" customWidth="1"/>
    <col min="5461" max="5461" width="1.375" style="460" customWidth="1"/>
    <col min="5462" max="5462" width="0.5" style="460" customWidth="1"/>
    <col min="5463" max="5463" width="0.25" style="460" customWidth="1"/>
    <col min="5464" max="5464" width="8" style="460" customWidth="1"/>
    <col min="5465" max="5465" width="0.375" style="460" customWidth="1"/>
    <col min="5466" max="5466" width="1.375" style="460" customWidth="1"/>
    <col min="5467" max="5467" width="0.5" style="460" customWidth="1"/>
    <col min="5468" max="5468" width="0.75" style="460" customWidth="1"/>
    <col min="5469" max="5469" width="7.5" style="460" customWidth="1"/>
    <col min="5470" max="5470" width="0.375" style="460" customWidth="1"/>
    <col min="5471" max="5471" width="1.375" style="460" customWidth="1"/>
    <col min="5472" max="5472" width="3" style="460" customWidth="1"/>
    <col min="5473" max="5473" width="6.25" style="460" customWidth="1"/>
    <col min="5474" max="5474" width="6" style="460" customWidth="1"/>
    <col min="5475" max="5475" width="2.25" style="460" customWidth="1"/>
    <col min="5476" max="5476" width="3.625" style="460" customWidth="1"/>
    <col min="5477" max="5632" width="8" style="460"/>
    <col min="5633" max="5633" width="0.125" style="460" customWidth="1"/>
    <col min="5634" max="5634" width="0.5" style="460" customWidth="1"/>
    <col min="5635" max="5635" width="9" style="460" customWidth="1"/>
    <col min="5636" max="5636" width="2" style="460" customWidth="1"/>
    <col min="5637" max="5637" width="0.75" style="460" customWidth="1"/>
    <col min="5638" max="5638" width="0.125" style="460" customWidth="1"/>
    <col min="5639" max="5639" width="0.375" style="460" customWidth="1"/>
    <col min="5640" max="5640" width="0.25" style="460" customWidth="1"/>
    <col min="5641" max="5641" width="0.375" style="460" customWidth="1"/>
    <col min="5642" max="5642" width="0.25" style="460" customWidth="1"/>
    <col min="5643" max="5643" width="0.375" style="460" customWidth="1"/>
    <col min="5644" max="5644" width="0.125" style="460" customWidth="1"/>
    <col min="5645" max="5645" width="0.375" style="460" customWidth="1"/>
    <col min="5646" max="5646" width="0.25" style="460" customWidth="1"/>
    <col min="5647" max="5648" width="0.375" style="460" customWidth="1"/>
    <col min="5649" max="5650" width="0.25" style="460" customWidth="1"/>
    <col min="5651" max="5653" width="0.375" style="460" customWidth="1"/>
    <col min="5654" max="5654" width="0.125" style="460" customWidth="1"/>
    <col min="5655" max="5659" width="0.25" style="460" customWidth="1"/>
    <col min="5660" max="5660" width="0.375" style="460" customWidth="1"/>
    <col min="5661" max="5661" width="0.25" style="460" customWidth="1"/>
    <col min="5662" max="5662" width="0.125" style="460" customWidth="1"/>
    <col min="5663" max="5669" width="0.25" style="460" customWidth="1"/>
    <col min="5670" max="5670" width="0.125" style="460" customWidth="1"/>
    <col min="5671" max="5671" width="0.25" style="460" customWidth="1"/>
    <col min="5672" max="5673" width="0.375" style="460" customWidth="1"/>
    <col min="5674" max="5674" width="0.25" style="460" customWidth="1"/>
    <col min="5675" max="5675" width="0.5" style="460" customWidth="1"/>
    <col min="5676" max="5676" width="0.25" style="460" customWidth="1"/>
    <col min="5677" max="5677" width="0.75" style="460" customWidth="1"/>
    <col min="5678" max="5678" width="0.625" style="460" customWidth="1"/>
    <col min="5679" max="5679" width="4" style="460" customWidth="1"/>
    <col min="5680" max="5680" width="0.5" style="460" customWidth="1"/>
    <col min="5681" max="5681" width="5.125" style="460" customWidth="1"/>
    <col min="5682" max="5682" width="0.5" style="460" customWidth="1"/>
    <col min="5683" max="5683" width="1.25" style="460" customWidth="1"/>
    <col min="5684" max="5684" width="0.375" style="460" customWidth="1"/>
    <col min="5685" max="5685" width="2.25" style="460" customWidth="1"/>
    <col min="5686" max="5686" width="0.375" style="460" customWidth="1"/>
    <col min="5687" max="5687" width="1.5" style="460" customWidth="1"/>
    <col min="5688" max="5689" width="0.875" style="460" customWidth="1"/>
    <col min="5690" max="5690" width="2.75" style="460" customWidth="1"/>
    <col min="5691" max="5691" width="0.625" style="460" customWidth="1"/>
    <col min="5692" max="5692" width="1.125" style="460" customWidth="1"/>
    <col min="5693" max="5693" width="1.75" style="460" customWidth="1"/>
    <col min="5694" max="5694" width="0.375" style="460" customWidth="1"/>
    <col min="5695" max="5695" width="1.875" style="460" customWidth="1"/>
    <col min="5696" max="5696" width="2.25" style="460" customWidth="1"/>
    <col min="5697" max="5697" width="1.25" style="460" customWidth="1"/>
    <col min="5698" max="5698" width="2.5" style="460" customWidth="1"/>
    <col min="5699" max="5699" width="5.75" style="460" customWidth="1"/>
    <col min="5700" max="5700" width="0.375" style="460" customWidth="1"/>
    <col min="5701" max="5701" width="1.375" style="460" customWidth="1"/>
    <col min="5702" max="5702" width="0.5" style="460" customWidth="1"/>
    <col min="5703" max="5703" width="2.625" style="460" customWidth="1"/>
    <col min="5704" max="5704" width="5.625" style="460" customWidth="1"/>
    <col min="5705" max="5705" width="0.375" style="460" customWidth="1"/>
    <col min="5706" max="5706" width="1.375" style="460" customWidth="1"/>
    <col min="5707" max="5707" width="0.5" style="460" customWidth="1"/>
    <col min="5708" max="5708" width="5.75" style="460" customWidth="1"/>
    <col min="5709" max="5709" width="2" style="460" customWidth="1"/>
    <col min="5710" max="5710" width="0.375" style="460" customWidth="1"/>
    <col min="5711" max="5711" width="2.375" style="460" bestFit="1" customWidth="1"/>
    <col min="5712" max="5712" width="0.5" style="460" customWidth="1"/>
    <col min="5713" max="5714" width="0.25" style="460" customWidth="1"/>
    <col min="5715" max="5715" width="7.875" style="460" customWidth="1"/>
    <col min="5716" max="5716" width="0.375" style="460" customWidth="1"/>
    <col min="5717" max="5717" width="1.375" style="460" customWidth="1"/>
    <col min="5718" max="5718" width="0.5" style="460" customWidth="1"/>
    <col min="5719" max="5719" width="0.25" style="460" customWidth="1"/>
    <col min="5720" max="5720" width="8" style="460" customWidth="1"/>
    <col min="5721" max="5721" width="0.375" style="460" customWidth="1"/>
    <col min="5722" max="5722" width="1.375" style="460" customWidth="1"/>
    <col min="5723" max="5723" width="0.5" style="460" customWidth="1"/>
    <col min="5724" max="5724" width="0.75" style="460" customWidth="1"/>
    <col min="5725" max="5725" width="7.5" style="460" customWidth="1"/>
    <col min="5726" max="5726" width="0.375" style="460" customWidth="1"/>
    <col min="5727" max="5727" width="1.375" style="460" customWidth="1"/>
    <col min="5728" max="5728" width="3" style="460" customWidth="1"/>
    <col min="5729" max="5729" width="6.25" style="460" customWidth="1"/>
    <col min="5730" max="5730" width="6" style="460" customWidth="1"/>
    <col min="5731" max="5731" width="2.25" style="460" customWidth="1"/>
    <col min="5732" max="5732" width="3.625" style="460" customWidth="1"/>
    <col min="5733" max="5888" width="8" style="460"/>
    <col min="5889" max="5889" width="0.125" style="460" customWidth="1"/>
    <col min="5890" max="5890" width="0.5" style="460" customWidth="1"/>
    <col min="5891" max="5891" width="9" style="460" customWidth="1"/>
    <col min="5892" max="5892" width="2" style="460" customWidth="1"/>
    <col min="5893" max="5893" width="0.75" style="460" customWidth="1"/>
    <col min="5894" max="5894" width="0.125" style="460" customWidth="1"/>
    <col min="5895" max="5895" width="0.375" style="460" customWidth="1"/>
    <col min="5896" max="5896" width="0.25" style="460" customWidth="1"/>
    <col min="5897" max="5897" width="0.375" style="460" customWidth="1"/>
    <col min="5898" max="5898" width="0.25" style="460" customWidth="1"/>
    <col min="5899" max="5899" width="0.375" style="460" customWidth="1"/>
    <col min="5900" max="5900" width="0.125" style="460" customWidth="1"/>
    <col min="5901" max="5901" width="0.375" style="460" customWidth="1"/>
    <col min="5902" max="5902" width="0.25" style="460" customWidth="1"/>
    <col min="5903" max="5904" width="0.375" style="460" customWidth="1"/>
    <col min="5905" max="5906" width="0.25" style="460" customWidth="1"/>
    <col min="5907" max="5909" width="0.375" style="460" customWidth="1"/>
    <col min="5910" max="5910" width="0.125" style="460" customWidth="1"/>
    <col min="5911" max="5915" width="0.25" style="460" customWidth="1"/>
    <col min="5916" max="5916" width="0.375" style="460" customWidth="1"/>
    <col min="5917" max="5917" width="0.25" style="460" customWidth="1"/>
    <col min="5918" max="5918" width="0.125" style="460" customWidth="1"/>
    <col min="5919" max="5925" width="0.25" style="460" customWidth="1"/>
    <col min="5926" max="5926" width="0.125" style="460" customWidth="1"/>
    <col min="5927" max="5927" width="0.25" style="460" customWidth="1"/>
    <col min="5928" max="5929" width="0.375" style="460" customWidth="1"/>
    <col min="5930" max="5930" width="0.25" style="460" customWidth="1"/>
    <col min="5931" max="5931" width="0.5" style="460" customWidth="1"/>
    <col min="5932" max="5932" width="0.25" style="460" customWidth="1"/>
    <col min="5933" max="5933" width="0.75" style="460" customWidth="1"/>
    <col min="5934" max="5934" width="0.625" style="460" customWidth="1"/>
    <col min="5935" max="5935" width="4" style="460" customWidth="1"/>
    <col min="5936" max="5936" width="0.5" style="460" customWidth="1"/>
    <col min="5937" max="5937" width="5.125" style="460" customWidth="1"/>
    <col min="5938" max="5938" width="0.5" style="460" customWidth="1"/>
    <col min="5939" max="5939" width="1.25" style="460" customWidth="1"/>
    <col min="5940" max="5940" width="0.375" style="460" customWidth="1"/>
    <col min="5941" max="5941" width="2.25" style="460" customWidth="1"/>
    <col min="5942" max="5942" width="0.375" style="460" customWidth="1"/>
    <col min="5943" max="5943" width="1.5" style="460" customWidth="1"/>
    <col min="5944" max="5945" width="0.875" style="460" customWidth="1"/>
    <col min="5946" max="5946" width="2.75" style="460" customWidth="1"/>
    <col min="5947" max="5947" width="0.625" style="460" customWidth="1"/>
    <col min="5948" max="5948" width="1.125" style="460" customWidth="1"/>
    <col min="5949" max="5949" width="1.75" style="460" customWidth="1"/>
    <col min="5950" max="5950" width="0.375" style="460" customWidth="1"/>
    <col min="5951" max="5951" width="1.875" style="460" customWidth="1"/>
    <col min="5952" max="5952" width="2.25" style="460" customWidth="1"/>
    <col min="5953" max="5953" width="1.25" style="460" customWidth="1"/>
    <col min="5954" max="5954" width="2.5" style="460" customWidth="1"/>
    <col min="5955" max="5955" width="5.75" style="460" customWidth="1"/>
    <col min="5956" max="5956" width="0.375" style="460" customWidth="1"/>
    <col min="5957" max="5957" width="1.375" style="460" customWidth="1"/>
    <col min="5958" max="5958" width="0.5" style="460" customWidth="1"/>
    <col min="5959" max="5959" width="2.625" style="460" customWidth="1"/>
    <col min="5960" max="5960" width="5.625" style="460" customWidth="1"/>
    <col min="5961" max="5961" width="0.375" style="460" customWidth="1"/>
    <col min="5962" max="5962" width="1.375" style="460" customWidth="1"/>
    <col min="5963" max="5963" width="0.5" style="460" customWidth="1"/>
    <col min="5964" max="5964" width="5.75" style="460" customWidth="1"/>
    <col min="5965" max="5965" width="2" style="460" customWidth="1"/>
    <col min="5966" max="5966" width="0.375" style="460" customWidth="1"/>
    <col min="5967" max="5967" width="2.375" style="460" bestFit="1" customWidth="1"/>
    <col min="5968" max="5968" width="0.5" style="460" customWidth="1"/>
    <col min="5969" max="5970" width="0.25" style="460" customWidth="1"/>
    <col min="5971" max="5971" width="7.875" style="460" customWidth="1"/>
    <col min="5972" max="5972" width="0.375" style="460" customWidth="1"/>
    <col min="5973" max="5973" width="1.375" style="460" customWidth="1"/>
    <col min="5974" max="5974" width="0.5" style="460" customWidth="1"/>
    <col min="5975" max="5975" width="0.25" style="460" customWidth="1"/>
    <col min="5976" max="5976" width="8" style="460" customWidth="1"/>
    <col min="5977" max="5977" width="0.375" style="460" customWidth="1"/>
    <col min="5978" max="5978" width="1.375" style="460" customWidth="1"/>
    <col min="5979" max="5979" width="0.5" style="460" customWidth="1"/>
    <col min="5980" max="5980" width="0.75" style="460" customWidth="1"/>
    <col min="5981" max="5981" width="7.5" style="460" customWidth="1"/>
    <col min="5982" max="5982" width="0.375" style="460" customWidth="1"/>
    <col min="5983" max="5983" width="1.375" style="460" customWidth="1"/>
    <col min="5984" max="5984" width="3" style="460" customWidth="1"/>
    <col min="5985" max="5985" width="6.25" style="460" customWidth="1"/>
    <col min="5986" max="5986" width="6" style="460" customWidth="1"/>
    <col min="5987" max="5987" width="2.25" style="460" customWidth="1"/>
    <col min="5988" max="5988" width="3.625" style="460" customWidth="1"/>
    <col min="5989" max="6144" width="8" style="460"/>
    <col min="6145" max="6145" width="0.125" style="460" customWidth="1"/>
    <col min="6146" max="6146" width="0.5" style="460" customWidth="1"/>
    <col min="6147" max="6147" width="9" style="460" customWidth="1"/>
    <col min="6148" max="6148" width="2" style="460" customWidth="1"/>
    <col min="6149" max="6149" width="0.75" style="460" customWidth="1"/>
    <col min="6150" max="6150" width="0.125" style="460" customWidth="1"/>
    <col min="6151" max="6151" width="0.375" style="460" customWidth="1"/>
    <col min="6152" max="6152" width="0.25" style="460" customWidth="1"/>
    <col min="6153" max="6153" width="0.375" style="460" customWidth="1"/>
    <col min="6154" max="6154" width="0.25" style="460" customWidth="1"/>
    <col min="6155" max="6155" width="0.375" style="460" customWidth="1"/>
    <col min="6156" max="6156" width="0.125" style="460" customWidth="1"/>
    <col min="6157" max="6157" width="0.375" style="460" customWidth="1"/>
    <col min="6158" max="6158" width="0.25" style="460" customWidth="1"/>
    <col min="6159" max="6160" width="0.375" style="460" customWidth="1"/>
    <col min="6161" max="6162" width="0.25" style="460" customWidth="1"/>
    <col min="6163" max="6165" width="0.375" style="460" customWidth="1"/>
    <col min="6166" max="6166" width="0.125" style="460" customWidth="1"/>
    <col min="6167" max="6171" width="0.25" style="460" customWidth="1"/>
    <col min="6172" max="6172" width="0.375" style="460" customWidth="1"/>
    <col min="6173" max="6173" width="0.25" style="460" customWidth="1"/>
    <col min="6174" max="6174" width="0.125" style="460" customWidth="1"/>
    <col min="6175" max="6181" width="0.25" style="460" customWidth="1"/>
    <col min="6182" max="6182" width="0.125" style="460" customWidth="1"/>
    <col min="6183" max="6183" width="0.25" style="460" customWidth="1"/>
    <col min="6184" max="6185" width="0.375" style="460" customWidth="1"/>
    <col min="6186" max="6186" width="0.25" style="460" customWidth="1"/>
    <col min="6187" max="6187" width="0.5" style="460" customWidth="1"/>
    <col min="6188" max="6188" width="0.25" style="460" customWidth="1"/>
    <col min="6189" max="6189" width="0.75" style="460" customWidth="1"/>
    <col min="6190" max="6190" width="0.625" style="460" customWidth="1"/>
    <col min="6191" max="6191" width="4" style="460" customWidth="1"/>
    <col min="6192" max="6192" width="0.5" style="460" customWidth="1"/>
    <col min="6193" max="6193" width="5.125" style="460" customWidth="1"/>
    <col min="6194" max="6194" width="0.5" style="460" customWidth="1"/>
    <col min="6195" max="6195" width="1.25" style="460" customWidth="1"/>
    <col min="6196" max="6196" width="0.375" style="460" customWidth="1"/>
    <col min="6197" max="6197" width="2.25" style="460" customWidth="1"/>
    <col min="6198" max="6198" width="0.375" style="460" customWidth="1"/>
    <col min="6199" max="6199" width="1.5" style="460" customWidth="1"/>
    <col min="6200" max="6201" width="0.875" style="460" customWidth="1"/>
    <col min="6202" max="6202" width="2.75" style="460" customWidth="1"/>
    <col min="6203" max="6203" width="0.625" style="460" customWidth="1"/>
    <col min="6204" max="6204" width="1.125" style="460" customWidth="1"/>
    <col min="6205" max="6205" width="1.75" style="460" customWidth="1"/>
    <col min="6206" max="6206" width="0.375" style="460" customWidth="1"/>
    <col min="6207" max="6207" width="1.875" style="460" customWidth="1"/>
    <col min="6208" max="6208" width="2.25" style="460" customWidth="1"/>
    <col min="6209" max="6209" width="1.25" style="460" customWidth="1"/>
    <col min="6210" max="6210" width="2.5" style="460" customWidth="1"/>
    <col min="6211" max="6211" width="5.75" style="460" customWidth="1"/>
    <col min="6212" max="6212" width="0.375" style="460" customWidth="1"/>
    <col min="6213" max="6213" width="1.375" style="460" customWidth="1"/>
    <col min="6214" max="6214" width="0.5" style="460" customWidth="1"/>
    <col min="6215" max="6215" width="2.625" style="460" customWidth="1"/>
    <col min="6216" max="6216" width="5.625" style="460" customWidth="1"/>
    <col min="6217" max="6217" width="0.375" style="460" customWidth="1"/>
    <col min="6218" max="6218" width="1.375" style="460" customWidth="1"/>
    <col min="6219" max="6219" width="0.5" style="460" customWidth="1"/>
    <col min="6220" max="6220" width="5.75" style="460" customWidth="1"/>
    <col min="6221" max="6221" width="2" style="460" customWidth="1"/>
    <col min="6222" max="6222" width="0.375" style="460" customWidth="1"/>
    <col min="6223" max="6223" width="2.375" style="460" bestFit="1" customWidth="1"/>
    <col min="6224" max="6224" width="0.5" style="460" customWidth="1"/>
    <col min="6225" max="6226" width="0.25" style="460" customWidth="1"/>
    <col min="6227" max="6227" width="7.875" style="460" customWidth="1"/>
    <col min="6228" max="6228" width="0.375" style="460" customWidth="1"/>
    <col min="6229" max="6229" width="1.375" style="460" customWidth="1"/>
    <col min="6230" max="6230" width="0.5" style="460" customWidth="1"/>
    <col min="6231" max="6231" width="0.25" style="460" customWidth="1"/>
    <col min="6232" max="6232" width="8" style="460" customWidth="1"/>
    <col min="6233" max="6233" width="0.375" style="460" customWidth="1"/>
    <col min="6234" max="6234" width="1.375" style="460" customWidth="1"/>
    <col min="6235" max="6235" width="0.5" style="460" customWidth="1"/>
    <col min="6236" max="6236" width="0.75" style="460" customWidth="1"/>
    <col min="6237" max="6237" width="7.5" style="460" customWidth="1"/>
    <col min="6238" max="6238" width="0.375" style="460" customWidth="1"/>
    <col min="6239" max="6239" width="1.375" style="460" customWidth="1"/>
    <col min="6240" max="6240" width="3" style="460" customWidth="1"/>
    <col min="6241" max="6241" width="6.25" style="460" customWidth="1"/>
    <col min="6242" max="6242" width="6" style="460" customWidth="1"/>
    <col min="6243" max="6243" width="2.25" style="460" customWidth="1"/>
    <col min="6244" max="6244" width="3.625" style="460" customWidth="1"/>
    <col min="6245" max="6400" width="8" style="460"/>
    <col min="6401" max="6401" width="0.125" style="460" customWidth="1"/>
    <col min="6402" max="6402" width="0.5" style="460" customWidth="1"/>
    <col min="6403" max="6403" width="9" style="460" customWidth="1"/>
    <col min="6404" max="6404" width="2" style="460" customWidth="1"/>
    <col min="6405" max="6405" width="0.75" style="460" customWidth="1"/>
    <col min="6406" max="6406" width="0.125" style="460" customWidth="1"/>
    <col min="6407" max="6407" width="0.375" style="460" customWidth="1"/>
    <col min="6408" max="6408" width="0.25" style="460" customWidth="1"/>
    <col min="6409" max="6409" width="0.375" style="460" customWidth="1"/>
    <col min="6410" max="6410" width="0.25" style="460" customWidth="1"/>
    <col min="6411" max="6411" width="0.375" style="460" customWidth="1"/>
    <col min="6412" max="6412" width="0.125" style="460" customWidth="1"/>
    <col min="6413" max="6413" width="0.375" style="460" customWidth="1"/>
    <col min="6414" max="6414" width="0.25" style="460" customWidth="1"/>
    <col min="6415" max="6416" width="0.375" style="460" customWidth="1"/>
    <col min="6417" max="6418" width="0.25" style="460" customWidth="1"/>
    <col min="6419" max="6421" width="0.375" style="460" customWidth="1"/>
    <col min="6422" max="6422" width="0.125" style="460" customWidth="1"/>
    <col min="6423" max="6427" width="0.25" style="460" customWidth="1"/>
    <col min="6428" max="6428" width="0.375" style="460" customWidth="1"/>
    <col min="6429" max="6429" width="0.25" style="460" customWidth="1"/>
    <col min="6430" max="6430" width="0.125" style="460" customWidth="1"/>
    <col min="6431" max="6437" width="0.25" style="460" customWidth="1"/>
    <col min="6438" max="6438" width="0.125" style="460" customWidth="1"/>
    <col min="6439" max="6439" width="0.25" style="460" customWidth="1"/>
    <col min="6440" max="6441" width="0.375" style="460" customWidth="1"/>
    <col min="6442" max="6442" width="0.25" style="460" customWidth="1"/>
    <col min="6443" max="6443" width="0.5" style="460" customWidth="1"/>
    <col min="6444" max="6444" width="0.25" style="460" customWidth="1"/>
    <col min="6445" max="6445" width="0.75" style="460" customWidth="1"/>
    <col min="6446" max="6446" width="0.625" style="460" customWidth="1"/>
    <col min="6447" max="6447" width="4" style="460" customWidth="1"/>
    <col min="6448" max="6448" width="0.5" style="460" customWidth="1"/>
    <col min="6449" max="6449" width="5.125" style="460" customWidth="1"/>
    <col min="6450" max="6450" width="0.5" style="460" customWidth="1"/>
    <col min="6451" max="6451" width="1.25" style="460" customWidth="1"/>
    <col min="6452" max="6452" width="0.375" style="460" customWidth="1"/>
    <col min="6453" max="6453" width="2.25" style="460" customWidth="1"/>
    <col min="6454" max="6454" width="0.375" style="460" customWidth="1"/>
    <col min="6455" max="6455" width="1.5" style="460" customWidth="1"/>
    <col min="6456" max="6457" width="0.875" style="460" customWidth="1"/>
    <col min="6458" max="6458" width="2.75" style="460" customWidth="1"/>
    <col min="6459" max="6459" width="0.625" style="460" customWidth="1"/>
    <col min="6460" max="6460" width="1.125" style="460" customWidth="1"/>
    <col min="6461" max="6461" width="1.75" style="460" customWidth="1"/>
    <col min="6462" max="6462" width="0.375" style="460" customWidth="1"/>
    <col min="6463" max="6463" width="1.875" style="460" customWidth="1"/>
    <col min="6464" max="6464" width="2.25" style="460" customWidth="1"/>
    <col min="6465" max="6465" width="1.25" style="460" customWidth="1"/>
    <col min="6466" max="6466" width="2.5" style="460" customWidth="1"/>
    <col min="6467" max="6467" width="5.75" style="460" customWidth="1"/>
    <col min="6468" max="6468" width="0.375" style="460" customWidth="1"/>
    <col min="6469" max="6469" width="1.375" style="460" customWidth="1"/>
    <col min="6470" max="6470" width="0.5" style="460" customWidth="1"/>
    <col min="6471" max="6471" width="2.625" style="460" customWidth="1"/>
    <col min="6472" max="6472" width="5.625" style="460" customWidth="1"/>
    <col min="6473" max="6473" width="0.375" style="460" customWidth="1"/>
    <col min="6474" max="6474" width="1.375" style="460" customWidth="1"/>
    <col min="6475" max="6475" width="0.5" style="460" customWidth="1"/>
    <col min="6476" max="6476" width="5.75" style="460" customWidth="1"/>
    <col min="6477" max="6477" width="2" style="460" customWidth="1"/>
    <col min="6478" max="6478" width="0.375" style="460" customWidth="1"/>
    <col min="6479" max="6479" width="2.375" style="460" bestFit="1" customWidth="1"/>
    <col min="6480" max="6480" width="0.5" style="460" customWidth="1"/>
    <col min="6481" max="6482" width="0.25" style="460" customWidth="1"/>
    <col min="6483" max="6483" width="7.875" style="460" customWidth="1"/>
    <col min="6484" max="6484" width="0.375" style="460" customWidth="1"/>
    <col min="6485" max="6485" width="1.375" style="460" customWidth="1"/>
    <col min="6486" max="6486" width="0.5" style="460" customWidth="1"/>
    <col min="6487" max="6487" width="0.25" style="460" customWidth="1"/>
    <col min="6488" max="6488" width="8" style="460" customWidth="1"/>
    <col min="6489" max="6489" width="0.375" style="460" customWidth="1"/>
    <col min="6490" max="6490" width="1.375" style="460" customWidth="1"/>
    <col min="6491" max="6491" width="0.5" style="460" customWidth="1"/>
    <col min="6492" max="6492" width="0.75" style="460" customWidth="1"/>
    <col min="6493" max="6493" width="7.5" style="460" customWidth="1"/>
    <col min="6494" max="6494" width="0.375" style="460" customWidth="1"/>
    <col min="6495" max="6495" width="1.375" style="460" customWidth="1"/>
    <col min="6496" max="6496" width="3" style="460" customWidth="1"/>
    <col min="6497" max="6497" width="6.25" style="460" customWidth="1"/>
    <col min="6498" max="6498" width="6" style="460" customWidth="1"/>
    <col min="6499" max="6499" width="2.25" style="460" customWidth="1"/>
    <col min="6500" max="6500" width="3.625" style="460" customWidth="1"/>
    <col min="6501" max="6656" width="8" style="460"/>
    <col min="6657" max="6657" width="0.125" style="460" customWidth="1"/>
    <col min="6658" max="6658" width="0.5" style="460" customWidth="1"/>
    <col min="6659" max="6659" width="9" style="460" customWidth="1"/>
    <col min="6660" max="6660" width="2" style="460" customWidth="1"/>
    <col min="6661" max="6661" width="0.75" style="460" customWidth="1"/>
    <col min="6662" max="6662" width="0.125" style="460" customWidth="1"/>
    <col min="6663" max="6663" width="0.375" style="460" customWidth="1"/>
    <col min="6664" max="6664" width="0.25" style="460" customWidth="1"/>
    <col min="6665" max="6665" width="0.375" style="460" customWidth="1"/>
    <col min="6666" max="6666" width="0.25" style="460" customWidth="1"/>
    <col min="6667" max="6667" width="0.375" style="460" customWidth="1"/>
    <col min="6668" max="6668" width="0.125" style="460" customWidth="1"/>
    <col min="6669" max="6669" width="0.375" style="460" customWidth="1"/>
    <col min="6670" max="6670" width="0.25" style="460" customWidth="1"/>
    <col min="6671" max="6672" width="0.375" style="460" customWidth="1"/>
    <col min="6673" max="6674" width="0.25" style="460" customWidth="1"/>
    <col min="6675" max="6677" width="0.375" style="460" customWidth="1"/>
    <col min="6678" max="6678" width="0.125" style="460" customWidth="1"/>
    <col min="6679" max="6683" width="0.25" style="460" customWidth="1"/>
    <col min="6684" max="6684" width="0.375" style="460" customWidth="1"/>
    <col min="6685" max="6685" width="0.25" style="460" customWidth="1"/>
    <col min="6686" max="6686" width="0.125" style="460" customWidth="1"/>
    <col min="6687" max="6693" width="0.25" style="460" customWidth="1"/>
    <col min="6694" max="6694" width="0.125" style="460" customWidth="1"/>
    <col min="6695" max="6695" width="0.25" style="460" customWidth="1"/>
    <col min="6696" max="6697" width="0.375" style="460" customWidth="1"/>
    <col min="6698" max="6698" width="0.25" style="460" customWidth="1"/>
    <col min="6699" max="6699" width="0.5" style="460" customWidth="1"/>
    <col min="6700" max="6700" width="0.25" style="460" customWidth="1"/>
    <col min="6701" max="6701" width="0.75" style="460" customWidth="1"/>
    <col min="6702" max="6702" width="0.625" style="460" customWidth="1"/>
    <col min="6703" max="6703" width="4" style="460" customWidth="1"/>
    <col min="6704" max="6704" width="0.5" style="460" customWidth="1"/>
    <col min="6705" max="6705" width="5.125" style="460" customWidth="1"/>
    <col min="6706" max="6706" width="0.5" style="460" customWidth="1"/>
    <col min="6707" max="6707" width="1.25" style="460" customWidth="1"/>
    <col min="6708" max="6708" width="0.375" style="460" customWidth="1"/>
    <col min="6709" max="6709" width="2.25" style="460" customWidth="1"/>
    <col min="6710" max="6710" width="0.375" style="460" customWidth="1"/>
    <col min="6711" max="6711" width="1.5" style="460" customWidth="1"/>
    <col min="6712" max="6713" width="0.875" style="460" customWidth="1"/>
    <col min="6714" max="6714" width="2.75" style="460" customWidth="1"/>
    <col min="6715" max="6715" width="0.625" style="460" customWidth="1"/>
    <col min="6716" max="6716" width="1.125" style="460" customWidth="1"/>
    <col min="6717" max="6717" width="1.75" style="460" customWidth="1"/>
    <col min="6718" max="6718" width="0.375" style="460" customWidth="1"/>
    <col min="6719" max="6719" width="1.875" style="460" customWidth="1"/>
    <col min="6720" max="6720" width="2.25" style="460" customWidth="1"/>
    <col min="6721" max="6721" width="1.25" style="460" customWidth="1"/>
    <col min="6722" max="6722" width="2.5" style="460" customWidth="1"/>
    <col min="6723" max="6723" width="5.75" style="460" customWidth="1"/>
    <col min="6724" max="6724" width="0.375" style="460" customWidth="1"/>
    <col min="6725" max="6725" width="1.375" style="460" customWidth="1"/>
    <col min="6726" max="6726" width="0.5" style="460" customWidth="1"/>
    <col min="6727" max="6727" width="2.625" style="460" customWidth="1"/>
    <col min="6728" max="6728" width="5.625" style="460" customWidth="1"/>
    <col min="6729" max="6729" width="0.375" style="460" customWidth="1"/>
    <col min="6730" max="6730" width="1.375" style="460" customWidth="1"/>
    <col min="6731" max="6731" width="0.5" style="460" customWidth="1"/>
    <col min="6732" max="6732" width="5.75" style="460" customWidth="1"/>
    <col min="6733" max="6733" width="2" style="460" customWidth="1"/>
    <col min="6734" max="6734" width="0.375" style="460" customWidth="1"/>
    <col min="6735" max="6735" width="2.375" style="460" bestFit="1" customWidth="1"/>
    <col min="6736" max="6736" width="0.5" style="460" customWidth="1"/>
    <col min="6737" max="6738" width="0.25" style="460" customWidth="1"/>
    <col min="6739" max="6739" width="7.875" style="460" customWidth="1"/>
    <col min="6740" max="6740" width="0.375" style="460" customWidth="1"/>
    <col min="6741" max="6741" width="1.375" style="460" customWidth="1"/>
    <col min="6742" max="6742" width="0.5" style="460" customWidth="1"/>
    <col min="6743" max="6743" width="0.25" style="460" customWidth="1"/>
    <col min="6744" max="6744" width="8" style="460" customWidth="1"/>
    <col min="6745" max="6745" width="0.375" style="460" customWidth="1"/>
    <col min="6746" max="6746" width="1.375" style="460" customWidth="1"/>
    <col min="6747" max="6747" width="0.5" style="460" customWidth="1"/>
    <col min="6748" max="6748" width="0.75" style="460" customWidth="1"/>
    <col min="6749" max="6749" width="7.5" style="460" customWidth="1"/>
    <col min="6750" max="6750" width="0.375" style="460" customWidth="1"/>
    <col min="6751" max="6751" width="1.375" style="460" customWidth="1"/>
    <col min="6752" max="6752" width="3" style="460" customWidth="1"/>
    <col min="6753" max="6753" width="6.25" style="460" customWidth="1"/>
    <col min="6754" max="6754" width="6" style="460" customWidth="1"/>
    <col min="6755" max="6755" width="2.25" style="460" customWidth="1"/>
    <col min="6756" max="6756" width="3.625" style="460" customWidth="1"/>
    <col min="6757" max="6912" width="8" style="460"/>
    <col min="6913" max="6913" width="0.125" style="460" customWidth="1"/>
    <col min="6914" max="6914" width="0.5" style="460" customWidth="1"/>
    <col min="6915" max="6915" width="9" style="460" customWidth="1"/>
    <col min="6916" max="6916" width="2" style="460" customWidth="1"/>
    <col min="6917" max="6917" width="0.75" style="460" customWidth="1"/>
    <col min="6918" max="6918" width="0.125" style="460" customWidth="1"/>
    <col min="6919" max="6919" width="0.375" style="460" customWidth="1"/>
    <col min="6920" max="6920" width="0.25" style="460" customWidth="1"/>
    <col min="6921" max="6921" width="0.375" style="460" customWidth="1"/>
    <col min="6922" max="6922" width="0.25" style="460" customWidth="1"/>
    <col min="6923" max="6923" width="0.375" style="460" customWidth="1"/>
    <col min="6924" max="6924" width="0.125" style="460" customWidth="1"/>
    <col min="6925" max="6925" width="0.375" style="460" customWidth="1"/>
    <col min="6926" max="6926" width="0.25" style="460" customWidth="1"/>
    <col min="6927" max="6928" width="0.375" style="460" customWidth="1"/>
    <col min="6929" max="6930" width="0.25" style="460" customWidth="1"/>
    <col min="6931" max="6933" width="0.375" style="460" customWidth="1"/>
    <col min="6934" max="6934" width="0.125" style="460" customWidth="1"/>
    <col min="6935" max="6939" width="0.25" style="460" customWidth="1"/>
    <col min="6940" max="6940" width="0.375" style="460" customWidth="1"/>
    <col min="6941" max="6941" width="0.25" style="460" customWidth="1"/>
    <col min="6942" max="6942" width="0.125" style="460" customWidth="1"/>
    <col min="6943" max="6949" width="0.25" style="460" customWidth="1"/>
    <col min="6950" max="6950" width="0.125" style="460" customWidth="1"/>
    <col min="6951" max="6951" width="0.25" style="460" customWidth="1"/>
    <col min="6952" max="6953" width="0.375" style="460" customWidth="1"/>
    <col min="6954" max="6954" width="0.25" style="460" customWidth="1"/>
    <col min="6955" max="6955" width="0.5" style="460" customWidth="1"/>
    <col min="6956" max="6956" width="0.25" style="460" customWidth="1"/>
    <col min="6957" max="6957" width="0.75" style="460" customWidth="1"/>
    <col min="6958" max="6958" width="0.625" style="460" customWidth="1"/>
    <col min="6959" max="6959" width="4" style="460" customWidth="1"/>
    <col min="6960" max="6960" width="0.5" style="460" customWidth="1"/>
    <col min="6961" max="6961" width="5.125" style="460" customWidth="1"/>
    <col min="6962" max="6962" width="0.5" style="460" customWidth="1"/>
    <col min="6963" max="6963" width="1.25" style="460" customWidth="1"/>
    <col min="6964" max="6964" width="0.375" style="460" customWidth="1"/>
    <col min="6965" max="6965" width="2.25" style="460" customWidth="1"/>
    <col min="6966" max="6966" width="0.375" style="460" customWidth="1"/>
    <col min="6967" max="6967" width="1.5" style="460" customWidth="1"/>
    <col min="6968" max="6969" width="0.875" style="460" customWidth="1"/>
    <col min="6970" max="6970" width="2.75" style="460" customWidth="1"/>
    <col min="6971" max="6971" width="0.625" style="460" customWidth="1"/>
    <col min="6972" max="6972" width="1.125" style="460" customWidth="1"/>
    <col min="6973" max="6973" width="1.75" style="460" customWidth="1"/>
    <col min="6974" max="6974" width="0.375" style="460" customWidth="1"/>
    <col min="6975" max="6975" width="1.875" style="460" customWidth="1"/>
    <col min="6976" max="6976" width="2.25" style="460" customWidth="1"/>
    <col min="6977" max="6977" width="1.25" style="460" customWidth="1"/>
    <col min="6978" max="6978" width="2.5" style="460" customWidth="1"/>
    <col min="6979" max="6979" width="5.75" style="460" customWidth="1"/>
    <col min="6980" max="6980" width="0.375" style="460" customWidth="1"/>
    <col min="6981" max="6981" width="1.375" style="460" customWidth="1"/>
    <col min="6982" max="6982" width="0.5" style="460" customWidth="1"/>
    <col min="6983" max="6983" width="2.625" style="460" customWidth="1"/>
    <col min="6984" max="6984" width="5.625" style="460" customWidth="1"/>
    <col min="6985" max="6985" width="0.375" style="460" customWidth="1"/>
    <col min="6986" max="6986" width="1.375" style="460" customWidth="1"/>
    <col min="6987" max="6987" width="0.5" style="460" customWidth="1"/>
    <col min="6988" max="6988" width="5.75" style="460" customWidth="1"/>
    <col min="6989" max="6989" width="2" style="460" customWidth="1"/>
    <col min="6990" max="6990" width="0.375" style="460" customWidth="1"/>
    <col min="6991" max="6991" width="2.375" style="460" bestFit="1" customWidth="1"/>
    <col min="6992" max="6992" width="0.5" style="460" customWidth="1"/>
    <col min="6993" max="6994" width="0.25" style="460" customWidth="1"/>
    <col min="6995" max="6995" width="7.875" style="460" customWidth="1"/>
    <col min="6996" max="6996" width="0.375" style="460" customWidth="1"/>
    <col min="6997" max="6997" width="1.375" style="460" customWidth="1"/>
    <col min="6998" max="6998" width="0.5" style="460" customWidth="1"/>
    <col min="6999" max="6999" width="0.25" style="460" customWidth="1"/>
    <col min="7000" max="7000" width="8" style="460" customWidth="1"/>
    <col min="7001" max="7001" width="0.375" style="460" customWidth="1"/>
    <col min="7002" max="7002" width="1.375" style="460" customWidth="1"/>
    <col min="7003" max="7003" width="0.5" style="460" customWidth="1"/>
    <col min="7004" max="7004" width="0.75" style="460" customWidth="1"/>
    <col min="7005" max="7005" width="7.5" style="460" customWidth="1"/>
    <col min="7006" max="7006" width="0.375" style="460" customWidth="1"/>
    <col min="7007" max="7007" width="1.375" style="460" customWidth="1"/>
    <col min="7008" max="7008" width="3" style="460" customWidth="1"/>
    <col min="7009" max="7009" width="6.25" style="460" customWidth="1"/>
    <col min="7010" max="7010" width="6" style="460" customWidth="1"/>
    <col min="7011" max="7011" width="2.25" style="460" customWidth="1"/>
    <col min="7012" max="7012" width="3.625" style="460" customWidth="1"/>
    <col min="7013" max="7168" width="8" style="460"/>
    <col min="7169" max="7169" width="0.125" style="460" customWidth="1"/>
    <col min="7170" max="7170" width="0.5" style="460" customWidth="1"/>
    <col min="7171" max="7171" width="9" style="460" customWidth="1"/>
    <col min="7172" max="7172" width="2" style="460" customWidth="1"/>
    <col min="7173" max="7173" width="0.75" style="460" customWidth="1"/>
    <col min="7174" max="7174" width="0.125" style="460" customWidth="1"/>
    <col min="7175" max="7175" width="0.375" style="460" customWidth="1"/>
    <col min="7176" max="7176" width="0.25" style="460" customWidth="1"/>
    <col min="7177" max="7177" width="0.375" style="460" customWidth="1"/>
    <col min="7178" max="7178" width="0.25" style="460" customWidth="1"/>
    <col min="7179" max="7179" width="0.375" style="460" customWidth="1"/>
    <col min="7180" max="7180" width="0.125" style="460" customWidth="1"/>
    <col min="7181" max="7181" width="0.375" style="460" customWidth="1"/>
    <col min="7182" max="7182" width="0.25" style="460" customWidth="1"/>
    <col min="7183" max="7184" width="0.375" style="460" customWidth="1"/>
    <col min="7185" max="7186" width="0.25" style="460" customWidth="1"/>
    <col min="7187" max="7189" width="0.375" style="460" customWidth="1"/>
    <col min="7190" max="7190" width="0.125" style="460" customWidth="1"/>
    <col min="7191" max="7195" width="0.25" style="460" customWidth="1"/>
    <col min="7196" max="7196" width="0.375" style="460" customWidth="1"/>
    <col min="7197" max="7197" width="0.25" style="460" customWidth="1"/>
    <col min="7198" max="7198" width="0.125" style="460" customWidth="1"/>
    <col min="7199" max="7205" width="0.25" style="460" customWidth="1"/>
    <col min="7206" max="7206" width="0.125" style="460" customWidth="1"/>
    <col min="7207" max="7207" width="0.25" style="460" customWidth="1"/>
    <col min="7208" max="7209" width="0.375" style="460" customWidth="1"/>
    <col min="7210" max="7210" width="0.25" style="460" customWidth="1"/>
    <col min="7211" max="7211" width="0.5" style="460" customWidth="1"/>
    <col min="7212" max="7212" width="0.25" style="460" customWidth="1"/>
    <col min="7213" max="7213" width="0.75" style="460" customWidth="1"/>
    <col min="7214" max="7214" width="0.625" style="460" customWidth="1"/>
    <col min="7215" max="7215" width="4" style="460" customWidth="1"/>
    <col min="7216" max="7216" width="0.5" style="460" customWidth="1"/>
    <col min="7217" max="7217" width="5.125" style="460" customWidth="1"/>
    <col min="7218" max="7218" width="0.5" style="460" customWidth="1"/>
    <col min="7219" max="7219" width="1.25" style="460" customWidth="1"/>
    <col min="7220" max="7220" width="0.375" style="460" customWidth="1"/>
    <col min="7221" max="7221" width="2.25" style="460" customWidth="1"/>
    <col min="7222" max="7222" width="0.375" style="460" customWidth="1"/>
    <col min="7223" max="7223" width="1.5" style="460" customWidth="1"/>
    <col min="7224" max="7225" width="0.875" style="460" customWidth="1"/>
    <col min="7226" max="7226" width="2.75" style="460" customWidth="1"/>
    <col min="7227" max="7227" width="0.625" style="460" customWidth="1"/>
    <col min="7228" max="7228" width="1.125" style="460" customWidth="1"/>
    <col min="7229" max="7229" width="1.75" style="460" customWidth="1"/>
    <col min="7230" max="7230" width="0.375" style="460" customWidth="1"/>
    <col min="7231" max="7231" width="1.875" style="460" customWidth="1"/>
    <col min="7232" max="7232" width="2.25" style="460" customWidth="1"/>
    <col min="7233" max="7233" width="1.25" style="460" customWidth="1"/>
    <col min="7234" max="7234" width="2.5" style="460" customWidth="1"/>
    <col min="7235" max="7235" width="5.75" style="460" customWidth="1"/>
    <col min="7236" max="7236" width="0.375" style="460" customWidth="1"/>
    <col min="7237" max="7237" width="1.375" style="460" customWidth="1"/>
    <col min="7238" max="7238" width="0.5" style="460" customWidth="1"/>
    <col min="7239" max="7239" width="2.625" style="460" customWidth="1"/>
    <col min="7240" max="7240" width="5.625" style="460" customWidth="1"/>
    <col min="7241" max="7241" width="0.375" style="460" customWidth="1"/>
    <col min="7242" max="7242" width="1.375" style="460" customWidth="1"/>
    <col min="7243" max="7243" width="0.5" style="460" customWidth="1"/>
    <col min="7244" max="7244" width="5.75" style="460" customWidth="1"/>
    <col min="7245" max="7245" width="2" style="460" customWidth="1"/>
    <col min="7246" max="7246" width="0.375" style="460" customWidth="1"/>
    <col min="7247" max="7247" width="2.375" style="460" bestFit="1" customWidth="1"/>
    <col min="7248" max="7248" width="0.5" style="460" customWidth="1"/>
    <col min="7249" max="7250" width="0.25" style="460" customWidth="1"/>
    <col min="7251" max="7251" width="7.875" style="460" customWidth="1"/>
    <col min="7252" max="7252" width="0.375" style="460" customWidth="1"/>
    <col min="7253" max="7253" width="1.375" style="460" customWidth="1"/>
    <col min="7254" max="7254" width="0.5" style="460" customWidth="1"/>
    <col min="7255" max="7255" width="0.25" style="460" customWidth="1"/>
    <col min="7256" max="7256" width="8" style="460" customWidth="1"/>
    <col min="7257" max="7257" width="0.375" style="460" customWidth="1"/>
    <col min="7258" max="7258" width="1.375" style="460" customWidth="1"/>
    <col min="7259" max="7259" width="0.5" style="460" customWidth="1"/>
    <col min="7260" max="7260" width="0.75" style="460" customWidth="1"/>
    <col min="7261" max="7261" width="7.5" style="460" customWidth="1"/>
    <col min="7262" max="7262" width="0.375" style="460" customWidth="1"/>
    <col min="7263" max="7263" width="1.375" style="460" customWidth="1"/>
    <col min="7264" max="7264" width="3" style="460" customWidth="1"/>
    <col min="7265" max="7265" width="6.25" style="460" customWidth="1"/>
    <col min="7266" max="7266" width="6" style="460" customWidth="1"/>
    <col min="7267" max="7267" width="2.25" style="460" customWidth="1"/>
    <col min="7268" max="7268" width="3.625" style="460" customWidth="1"/>
    <col min="7269" max="7424" width="8" style="460"/>
    <col min="7425" max="7425" width="0.125" style="460" customWidth="1"/>
    <col min="7426" max="7426" width="0.5" style="460" customWidth="1"/>
    <col min="7427" max="7427" width="9" style="460" customWidth="1"/>
    <col min="7428" max="7428" width="2" style="460" customWidth="1"/>
    <col min="7429" max="7429" width="0.75" style="460" customWidth="1"/>
    <col min="7430" max="7430" width="0.125" style="460" customWidth="1"/>
    <col min="7431" max="7431" width="0.375" style="460" customWidth="1"/>
    <col min="7432" max="7432" width="0.25" style="460" customWidth="1"/>
    <col min="7433" max="7433" width="0.375" style="460" customWidth="1"/>
    <col min="7434" max="7434" width="0.25" style="460" customWidth="1"/>
    <col min="7435" max="7435" width="0.375" style="460" customWidth="1"/>
    <col min="7436" max="7436" width="0.125" style="460" customWidth="1"/>
    <col min="7437" max="7437" width="0.375" style="460" customWidth="1"/>
    <col min="7438" max="7438" width="0.25" style="460" customWidth="1"/>
    <col min="7439" max="7440" width="0.375" style="460" customWidth="1"/>
    <col min="7441" max="7442" width="0.25" style="460" customWidth="1"/>
    <col min="7443" max="7445" width="0.375" style="460" customWidth="1"/>
    <col min="7446" max="7446" width="0.125" style="460" customWidth="1"/>
    <col min="7447" max="7451" width="0.25" style="460" customWidth="1"/>
    <col min="7452" max="7452" width="0.375" style="460" customWidth="1"/>
    <col min="7453" max="7453" width="0.25" style="460" customWidth="1"/>
    <col min="7454" max="7454" width="0.125" style="460" customWidth="1"/>
    <col min="7455" max="7461" width="0.25" style="460" customWidth="1"/>
    <col min="7462" max="7462" width="0.125" style="460" customWidth="1"/>
    <col min="7463" max="7463" width="0.25" style="460" customWidth="1"/>
    <col min="7464" max="7465" width="0.375" style="460" customWidth="1"/>
    <col min="7466" max="7466" width="0.25" style="460" customWidth="1"/>
    <col min="7467" max="7467" width="0.5" style="460" customWidth="1"/>
    <col min="7468" max="7468" width="0.25" style="460" customWidth="1"/>
    <col min="7469" max="7469" width="0.75" style="460" customWidth="1"/>
    <col min="7470" max="7470" width="0.625" style="460" customWidth="1"/>
    <col min="7471" max="7471" width="4" style="460" customWidth="1"/>
    <col min="7472" max="7472" width="0.5" style="460" customWidth="1"/>
    <col min="7473" max="7473" width="5.125" style="460" customWidth="1"/>
    <col min="7474" max="7474" width="0.5" style="460" customWidth="1"/>
    <col min="7475" max="7475" width="1.25" style="460" customWidth="1"/>
    <col min="7476" max="7476" width="0.375" style="460" customWidth="1"/>
    <col min="7477" max="7477" width="2.25" style="460" customWidth="1"/>
    <col min="7478" max="7478" width="0.375" style="460" customWidth="1"/>
    <col min="7479" max="7479" width="1.5" style="460" customWidth="1"/>
    <col min="7480" max="7481" width="0.875" style="460" customWidth="1"/>
    <col min="7482" max="7482" width="2.75" style="460" customWidth="1"/>
    <col min="7483" max="7483" width="0.625" style="460" customWidth="1"/>
    <col min="7484" max="7484" width="1.125" style="460" customWidth="1"/>
    <col min="7485" max="7485" width="1.75" style="460" customWidth="1"/>
    <col min="7486" max="7486" width="0.375" style="460" customWidth="1"/>
    <col min="7487" max="7487" width="1.875" style="460" customWidth="1"/>
    <col min="7488" max="7488" width="2.25" style="460" customWidth="1"/>
    <col min="7489" max="7489" width="1.25" style="460" customWidth="1"/>
    <col min="7490" max="7490" width="2.5" style="460" customWidth="1"/>
    <col min="7491" max="7491" width="5.75" style="460" customWidth="1"/>
    <col min="7492" max="7492" width="0.375" style="460" customWidth="1"/>
    <col min="7493" max="7493" width="1.375" style="460" customWidth="1"/>
    <col min="7494" max="7494" width="0.5" style="460" customWidth="1"/>
    <col min="7495" max="7495" width="2.625" style="460" customWidth="1"/>
    <col min="7496" max="7496" width="5.625" style="460" customWidth="1"/>
    <col min="7497" max="7497" width="0.375" style="460" customWidth="1"/>
    <col min="7498" max="7498" width="1.375" style="460" customWidth="1"/>
    <col min="7499" max="7499" width="0.5" style="460" customWidth="1"/>
    <col min="7500" max="7500" width="5.75" style="460" customWidth="1"/>
    <col min="7501" max="7501" width="2" style="460" customWidth="1"/>
    <col min="7502" max="7502" width="0.375" style="460" customWidth="1"/>
    <col min="7503" max="7503" width="2.375" style="460" bestFit="1" customWidth="1"/>
    <col min="7504" max="7504" width="0.5" style="460" customWidth="1"/>
    <col min="7505" max="7506" width="0.25" style="460" customWidth="1"/>
    <col min="7507" max="7507" width="7.875" style="460" customWidth="1"/>
    <col min="7508" max="7508" width="0.375" style="460" customWidth="1"/>
    <col min="7509" max="7509" width="1.375" style="460" customWidth="1"/>
    <col min="7510" max="7510" width="0.5" style="460" customWidth="1"/>
    <col min="7511" max="7511" width="0.25" style="460" customWidth="1"/>
    <col min="7512" max="7512" width="8" style="460" customWidth="1"/>
    <col min="7513" max="7513" width="0.375" style="460" customWidth="1"/>
    <col min="7514" max="7514" width="1.375" style="460" customWidth="1"/>
    <col min="7515" max="7515" width="0.5" style="460" customWidth="1"/>
    <col min="7516" max="7516" width="0.75" style="460" customWidth="1"/>
    <col min="7517" max="7517" width="7.5" style="460" customWidth="1"/>
    <col min="7518" max="7518" width="0.375" style="460" customWidth="1"/>
    <col min="7519" max="7519" width="1.375" style="460" customWidth="1"/>
    <col min="7520" max="7520" width="3" style="460" customWidth="1"/>
    <col min="7521" max="7521" width="6.25" style="460" customWidth="1"/>
    <col min="7522" max="7522" width="6" style="460" customWidth="1"/>
    <col min="7523" max="7523" width="2.25" style="460" customWidth="1"/>
    <col min="7524" max="7524" width="3.625" style="460" customWidth="1"/>
    <col min="7525" max="7680" width="8" style="460"/>
    <col min="7681" max="7681" width="0.125" style="460" customWidth="1"/>
    <col min="7682" max="7682" width="0.5" style="460" customWidth="1"/>
    <col min="7683" max="7683" width="9" style="460" customWidth="1"/>
    <col min="7684" max="7684" width="2" style="460" customWidth="1"/>
    <col min="7685" max="7685" width="0.75" style="460" customWidth="1"/>
    <col min="7686" max="7686" width="0.125" style="460" customWidth="1"/>
    <col min="7687" max="7687" width="0.375" style="460" customWidth="1"/>
    <col min="7688" max="7688" width="0.25" style="460" customWidth="1"/>
    <col min="7689" max="7689" width="0.375" style="460" customWidth="1"/>
    <col min="7690" max="7690" width="0.25" style="460" customWidth="1"/>
    <col min="7691" max="7691" width="0.375" style="460" customWidth="1"/>
    <col min="7692" max="7692" width="0.125" style="460" customWidth="1"/>
    <col min="7693" max="7693" width="0.375" style="460" customWidth="1"/>
    <col min="7694" max="7694" width="0.25" style="460" customWidth="1"/>
    <col min="7695" max="7696" width="0.375" style="460" customWidth="1"/>
    <col min="7697" max="7698" width="0.25" style="460" customWidth="1"/>
    <col min="7699" max="7701" width="0.375" style="460" customWidth="1"/>
    <col min="7702" max="7702" width="0.125" style="460" customWidth="1"/>
    <col min="7703" max="7707" width="0.25" style="460" customWidth="1"/>
    <col min="7708" max="7708" width="0.375" style="460" customWidth="1"/>
    <col min="7709" max="7709" width="0.25" style="460" customWidth="1"/>
    <col min="7710" max="7710" width="0.125" style="460" customWidth="1"/>
    <col min="7711" max="7717" width="0.25" style="460" customWidth="1"/>
    <col min="7718" max="7718" width="0.125" style="460" customWidth="1"/>
    <col min="7719" max="7719" width="0.25" style="460" customWidth="1"/>
    <col min="7720" max="7721" width="0.375" style="460" customWidth="1"/>
    <col min="7722" max="7722" width="0.25" style="460" customWidth="1"/>
    <col min="7723" max="7723" width="0.5" style="460" customWidth="1"/>
    <col min="7724" max="7724" width="0.25" style="460" customWidth="1"/>
    <col min="7725" max="7725" width="0.75" style="460" customWidth="1"/>
    <col min="7726" max="7726" width="0.625" style="460" customWidth="1"/>
    <col min="7727" max="7727" width="4" style="460" customWidth="1"/>
    <col min="7728" max="7728" width="0.5" style="460" customWidth="1"/>
    <col min="7729" max="7729" width="5.125" style="460" customWidth="1"/>
    <col min="7730" max="7730" width="0.5" style="460" customWidth="1"/>
    <col min="7731" max="7731" width="1.25" style="460" customWidth="1"/>
    <col min="7732" max="7732" width="0.375" style="460" customWidth="1"/>
    <col min="7733" max="7733" width="2.25" style="460" customWidth="1"/>
    <col min="7734" max="7734" width="0.375" style="460" customWidth="1"/>
    <col min="7735" max="7735" width="1.5" style="460" customWidth="1"/>
    <col min="7736" max="7737" width="0.875" style="460" customWidth="1"/>
    <col min="7738" max="7738" width="2.75" style="460" customWidth="1"/>
    <col min="7739" max="7739" width="0.625" style="460" customWidth="1"/>
    <col min="7740" max="7740" width="1.125" style="460" customWidth="1"/>
    <col min="7741" max="7741" width="1.75" style="460" customWidth="1"/>
    <col min="7742" max="7742" width="0.375" style="460" customWidth="1"/>
    <col min="7743" max="7743" width="1.875" style="460" customWidth="1"/>
    <col min="7744" max="7744" width="2.25" style="460" customWidth="1"/>
    <col min="7745" max="7745" width="1.25" style="460" customWidth="1"/>
    <col min="7746" max="7746" width="2.5" style="460" customWidth="1"/>
    <col min="7747" max="7747" width="5.75" style="460" customWidth="1"/>
    <col min="7748" max="7748" width="0.375" style="460" customWidth="1"/>
    <col min="7749" max="7749" width="1.375" style="460" customWidth="1"/>
    <col min="7750" max="7750" width="0.5" style="460" customWidth="1"/>
    <col min="7751" max="7751" width="2.625" style="460" customWidth="1"/>
    <col min="7752" max="7752" width="5.625" style="460" customWidth="1"/>
    <col min="7753" max="7753" width="0.375" style="460" customWidth="1"/>
    <col min="7754" max="7754" width="1.375" style="460" customWidth="1"/>
    <col min="7755" max="7755" width="0.5" style="460" customWidth="1"/>
    <col min="7756" max="7756" width="5.75" style="460" customWidth="1"/>
    <col min="7757" max="7757" width="2" style="460" customWidth="1"/>
    <col min="7758" max="7758" width="0.375" style="460" customWidth="1"/>
    <col min="7759" max="7759" width="2.375" style="460" bestFit="1" customWidth="1"/>
    <col min="7760" max="7760" width="0.5" style="460" customWidth="1"/>
    <col min="7761" max="7762" width="0.25" style="460" customWidth="1"/>
    <col min="7763" max="7763" width="7.875" style="460" customWidth="1"/>
    <col min="7764" max="7764" width="0.375" style="460" customWidth="1"/>
    <col min="7765" max="7765" width="1.375" style="460" customWidth="1"/>
    <col min="7766" max="7766" width="0.5" style="460" customWidth="1"/>
    <col min="7767" max="7767" width="0.25" style="460" customWidth="1"/>
    <col min="7768" max="7768" width="8" style="460" customWidth="1"/>
    <col min="7769" max="7769" width="0.375" style="460" customWidth="1"/>
    <col min="7770" max="7770" width="1.375" style="460" customWidth="1"/>
    <col min="7771" max="7771" width="0.5" style="460" customWidth="1"/>
    <col min="7772" max="7772" width="0.75" style="460" customWidth="1"/>
    <col min="7773" max="7773" width="7.5" style="460" customWidth="1"/>
    <col min="7774" max="7774" width="0.375" style="460" customWidth="1"/>
    <col min="7775" max="7775" width="1.375" style="460" customWidth="1"/>
    <col min="7776" max="7776" width="3" style="460" customWidth="1"/>
    <col min="7777" max="7777" width="6.25" style="460" customWidth="1"/>
    <col min="7778" max="7778" width="6" style="460" customWidth="1"/>
    <col min="7779" max="7779" width="2.25" style="460" customWidth="1"/>
    <col min="7780" max="7780" width="3.625" style="460" customWidth="1"/>
    <col min="7781" max="7936" width="8" style="460"/>
    <col min="7937" max="7937" width="0.125" style="460" customWidth="1"/>
    <col min="7938" max="7938" width="0.5" style="460" customWidth="1"/>
    <col min="7939" max="7939" width="9" style="460" customWidth="1"/>
    <col min="7940" max="7940" width="2" style="460" customWidth="1"/>
    <col min="7941" max="7941" width="0.75" style="460" customWidth="1"/>
    <col min="7942" max="7942" width="0.125" style="460" customWidth="1"/>
    <col min="7943" max="7943" width="0.375" style="460" customWidth="1"/>
    <col min="7944" max="7944" width="0.25" style="460" customWidth="1"/>
    <col min="7945" max="7945" width="0.375" style="460" customWidth="1"/>
    <col min="7946" max="7946" width="0.25" style="460" customWidth="1"/>
    <col min="7947" max="7947" width="0.375" style="460" customWidth="1"/>
    <col min="7948" max="7948" width="0.125" style="460" customWidth="1"/>
    <col min="7949" max="7949" width="0.375" style="460" customWidth="1"/>
    <col min="7950" max="7950" width="0.25" style="460" customWidth="1"/>
    <col min="7951" max="7952" width="0.375" style="460" customWidth="1"/>
    <col min="7953" max="7954" width="0.25" style="460" customWidth="1"/>
    <col min="7955" max="7957" width="0.375" style="460" customWidth="1"/>
    <col min="7958" max="7958" width="0.125" style="460" customWidth="1"/>
    <col min="7959" max="7963" width="0.25" style="460" customWidth="1"/>
    <col min="7964" max="7964" width="0.375" style="460" customWidth="1"/>
    <col min="7965" max="7965" width="0.25" style="460" customWidth="1"/>
    <col min="7966" max="7966" width="0.125" style="460" customWidth="1"/>
    <col min="7967" max="7973" width="0.25" style="460" customWidth="1"/>
    <col min="7974" max="7974" width="0.125" style="460" customWidth="1"/>
    <col min="7975" max="7975" width="0.25" style="460" customWidth="1"/>
    <col min="7976" max="7977" width="0.375" style="460" customWidth="1"/>
    <col min="7978" max="7978" width="0.25" style="460" customWidth="1"/>
    <col min="7979" max="7979" width="0.5" style="460" customWidth="1"/>
    <col min="7980" max="7980" width="0.25" style="460" customWidth="1"/>
    <col min="7981" max="7981" width="0.75" style="460" customWidth="1"/>
    <col min="7982" max="7982" width="0.625" style="460" customWidth="1"/>
    <col min="7983" max="7983" width="4" style="460" customWidth="1"/>
    <col min="7984" max="7984" width="0.5" style="460" customWidth="1"/>
    <col min="7985" max="7985" width="5.125" style="460" customWidth="1"/>
    <col min="7986" max="7986" width="0.5" style="460" customWidth="1"/>
    <col min="7987" max="7987" width="1.25" style="460" customWidth="1"/>
    <col min="7988" max="7988" width="0.375" style="460" customWidth="1"/>
    <col min="7989" max="7989" width="2.25" style="460" customWidth="1"/>
    <col min="7990" max="7990" width="0.375" style="460" customWidth="1"/>
    <col min="7991" max="7991" width="1.5" style="460" customWidth="1"/>
    <col min="7992" max="7993" width="0.875" style="460" customWidth="1"/>
    <col min="7994" max="7994" width="2.75" style="460" customWidth="1"/>
    <col min="7995" max="7995" width="0.625" style="460" customWidth="1"/>
    <col min="7996" max="7996" width="1.125" style="460" customWidth="1"/>
    <col min="7997" max="7997" width="1.75" style="460" customWidth="1"/>
    <col min="7998" max="7998" width="0.375" style="460" customWidth="1"/>
    <col min="7999" max="7999" width="1.875" style="460" customWidth="1"/>
    <col min="8000" max="8000" width="2.25" style="460" customWidth="1"/>
    <col min="8001" max="8001" width="1.25" style="460" customWidth="1"/>
    <col min="8002" max="8002" width="2.5" style="460" customWidth="1"/>
    <col min="8003" max="8003" width="5.75" style="460" customWidth="1"/>
    <col min="8004" max="8004" width="0.375" style="460" customWidth="1"/>
    <col min="8005" max="8005" width="1.375" style="460" customWidth="1"/>
    <col min="8006" max="8006" width="0.5" style="460" customWidth="1"/>
    <col min="8007" max="8007" width="2.625" style="460" customWidth="1"/>
    <col min="8008" max="8008" width="5.625" style="460" customWidth="1"/>
    <col min="8009" max="8009" width="0.375" style="460" customWidth="1"/>
    <col min="8010" max="8010" width="1.375" style="460" customWidth="1"/>
    <col min="8011" max="8011" width="0.5" style="460" customWidth="1"/>
    <col min="8012" max="8012" width="5.75" style="460" customWidth="1"/>
    <col min="8013" max="8013" width="2" style="460" customWidth="1"/>
    <col min="8014" max="8014" width="0.375" style="460" customWidth="1"/>
    <col min="8015" max="8015" width="2.375" style="460" bestFit="1" customWidth="1"/>
    <col min="8016" max="8016" width="0.5" style="460" customWidth="1"/>
    <col min="8017" max="8018" width="0.25" style="460" customWidth="1"/>
    <col min="8019" max="8019" width="7.875" style="460" customWidth="1"/>
    <col min="8020" max="8020" width="0.375" style="460" customWidth="1"/>
    <col min="8021" max="8021" width="1.375" style="460" customWidth="1"/>
    <col min="8022" max="8022" width="0.5" style="460" customWidth="1"/>
    <col min="8023" max="8023" width="0.25" style="460" customWidth="1"/>
    <col min="8024" max="8024" width="8" style="460" customWidth="1"/>
    <col min="8025" max="8025" width="0.375" style="460" customWidth="1"/>
    <col min="8026" max="8026" width="1.375" style="460" customWidth="1"/>
    <col min="8027" max="8027" width="0.5" style="460" customWidth="1"/>
    <col min="8028" max="8028" width="0.75" style="460" customWidth="1"/>
    <col min="8029" max="8029" width="7.5" style="460" customWidth="1"/>
    <col min="8030" max="8030" width="0.375" style="460" customWidth="1"/>
    <col min="8031" max="8031" width="1.375" style="460" customWidth="1"/>
    <col min="8032" max="8032" width="3" style="460" customWidth="1"/>
    <col min="8033" max="8033" width="6.25" style="460" customWidth="1"/>
    <col min="8034" max="8034" width="6" style="460" customWidth="1"/>
    <col min="8035" max="8035" width="2.25" style="460" customWidth="1"/>
    <col min="8036" max="8036" width="3.625" style="460" customWidth="1"/>
    <col min="8037" max="8192" width="8" style="460"/>
    <col min="8193" max="8193" width="0.125" style="460" customWidth="1"/>
    <col min="8194" max="8194" width="0.5" style="460" customWidth="1"/>
    <col min="8195" max="8195" width="9" style="460" customWidth="1"/>
    <col min="8196" max="8196" width="2" style="460" customWidth="1"/>
    <col min="8197" max="8197" width="0.75" style="460" customWidth="1"/>
    <col min="8198" max="8198" width="0.125" style="460" customWidth="1"/>
    <col min="8199" max="8199" width="0.375" style="460" customWidth="1"/>
    <col min="8200" max="8200" width="0.25" style="460" customWidth="1"/>
    <col min="8201" max="8201" width="0.375" style="460" customWidth="1"/>
    <col min="8202" max="8202" width="0.25" style="460" customWidth="1"/>
    <col min="8203" max="8203" width="0.375" style="460" customWidth="1"/>
    <col min="8204" max="8204" width="0.125" style="460" customWidth="1"/>
    <col min="8205" max="8205" width="0.375" style="460" customWidth="1"/>
    <col min="8206" max="8206" width="0.25" style="460" customWidth="1"/>
    <col min="8207" max="8208" width="0.375" style="460" customWidth="1"/>
    <col min="8209" max="8210" width="0.25" style="460" customWidth="1"/>
    <col min="8211" max="8213" width="0.375" style="460" customWidth="1"/>
    <col min="8214" max="8214" width="0.125" style="460" customWidth="1"/>
    <col min="8215" max="8219" width="0.25" style="460" customWidth="1"/>
    <col min="8220" max="8220" width="0.375" style="460" customWidth="1"/>
    <col min="8221" max="8221" width="0.25" style="460" customWidth="1"/>
    <col min="8222" max="8222" width="0.125" style="460" customWidth="1"/>
    <col min="8223" max="8229" width="0.25" style="460" customWidth="1"/>
    <col min="8230" max="8230" width="0.125" style="460" customWidth="1"/>
    <col min="8231" max="8231" width="0.25" style="460" customWidth="1"/>
    <col min="8232" max="8233" width="0.375" style="460" customWidth="1"/>
    <col min="8234" max="8234" width="0.25" style="460" customWidth="1"/>
    <col min="8235" max="8235" width="0.5" style="460" customWidth="1"/>
    <col min="8236" max="8236" width="0.25" style="460" customWidth="1"/>
    <col min="8237" max="8237" width="0.75" style="460" customWidth="1"/>
    <col min="8238" max="8238" width="0.625" style="460" customWidth="1"/>
    <col min="8239" max="8239" width="4" style="460" customWidth="1"/>
    <col min="8240" max="8240" width="0.5" style="460" customWidth="1"/>
    <col min="8241" max="8241" width="5.125" style="460" customWidth="1"/>
    <col min="8242" max="8242" width="0.5" style="460" customWidth="1"/>
    <col min="8243" max="8243" width="1.25" style="460" customWidth="1"/>
    <col min="8244" max="8244" width="0.375" style="460" customWidth="1"/>
    <col min="8245" max="8245" width="2.25" style="460" customWidth="1"/>
    <col min="8246" max="8246" width="0.375" style="460" customWidth="1"/>
    <col min="8247" max="8247" width="1.5" style="460" customWidth="1"/>
    <col min="8248" max="8249" width="0.875" style="460" customWidth="1"/>
    <col min="8250" max="8250" width="2.75" style="460" customWidth="1"/>
    <col min="8251" max="8251" width="0.625" style="460" customWidth="1"/>
    <col min="8252" max="8252" width="1.125" style="460" customWidth="1"/>
    <col min="8253" max="8253" width="1.75" style="460" customWidth="1"/>
    <col min="8254" max="8254" width="0.375" style="460" customWidth="1"/>
    <col min="8255" max="8255" width="1.875" style="460" customWidth="1"/>
    <col min="8256" max="8256" width="2.25" style="460" customWidth="1"/>
    <col min="8257" max="8257" width="1.25" style="460" customWidth="1"/>
    <col min="8258" max="8258" width="2.5" style="460" customWidth="1"/>
    <col min="8259" max="8259" width="5.75" style="460" customWidth="1"/>
    <col min="8260" max="8260" width="0.375" style="460" customWidth="1"/>
    <col min="8261" max="8261" width="1.375" style="460" customWidth="1"/>
    <col min="8262" max="8262" width="0.5" style="460" customWidth="1"/>
    <col min="8263" max="8263" width="2.625" style="460" customWidth="1"/>
    <col min="8264" max="8264" width="5.625" style="460" customWidth="1"/>
    <col min="8265" max="8265" width="0.375" style="460" customWidth="1"/>
    <col min="8266" max="8266" width="1.375" style="460" customWidth="1"/>
    <col min="8267" max="8267" width="0.5" style="460" customWidth="1"/>
    <col min="8268" max="8268" width="5.75" style="460" customWidth="1"/>
    <col min="8269" max="8269" width="2" style="460" customWidth="1"/>
    <col min="8270" max="8270" width="0.375" style="460" customWidth="1"/>
    <col min="8271" max="8271" width="2.375" style="460" bestFit="1" customWidth="1"/>
    <col min="8272" max="8272" width="0.5" style="460" customWidth="1"/>
    <col min="8273" max="8274" width="0.25" style="460" customWidth="1"/>
    <col min="8275" max="8275" width="7.875" style="460" customWidth="1"/>
    <col min="8276" max="8276" width="0.375" style="460" customWidth="1"/>
    <col min="8277" max="8277" width="1.375" style="460" customWidth="1"/>
    <col min="8278" max="8278" width="0.5" style="460" customWidth="1"/>
    <col min="8279" max="8279" width="0.25" style="460" customWidth="1"/>
    <col min="8280" max="8280" width="8" style="460" customWidth="1"/>
    <col min="8281" max="8281" width="0.375" style="460" customWidth="1"/>
    <col min="8282" max="8282" width="1.375" style="460" customWidth="1"/>
    <col min="8283" max="8283" width="0.5" style="460" customWidth="1"/>
    <col min="8284" max="8284" width="0.75" style="460" customWidth="1"/>
    <col min="8285" max="8285" width="7.5" style="460" customWidth="1"/>
    <col min="8286" max="8286" width="0.375" style="460" customWidth="1"/>
    <col min="8287" max="8287" width="1.375" style="460" customWidth="1"/>
    <col min="8288" max="8288" width="3" style="460" customWidth="1"/>
    <col min="8289" max="8289" width="6.25" style="460" customWidth="1"/>
    <col min="8290" max="8290" width="6" style="460" customWidth="1"/>
    <col min="8291" max="8291" width="2.25" style="460" customWidth="1"/>
    <col min="8292" max="8292" width="3.625" style="460" customWidth="1"/>
    <col min="8293" max="8448" width="8" style="460"/>
    <col min="8449" max="8449" width="0.125" style="460" customWidth="1"/>
    <col min="8450" max="8450" width="0.5" style="460" customWidth="1"/>
    <col min="8451" max="8451" width="9" style="460" customWidth="1"/>
    <col min="8452" max="8452" width="2" style="460" customWidth="1"/>
    <col min="8453" max="8453" width="0.75" style="460" customWidth="1"/>
    <col min="8454" max="8454" width="0.125" style="460" customWidth="1"/>
    <col min="8455" max="8455" width="0.375" style="460" customWidth="1"/>
    <col min="8456" max="8456" width="0.25" style="460" customWidth="1"/>
    <col min="8457" max="8457" width="0.375" style="460" customWidth="1"/>
    <col min="8458" max="8458" width="0.25" style="460" customWidth="1"/>
    <col min="8459" max="8459" width="0.375" style="460" customWidth="1"/>
    <col min="8460" max="8460" width="0.125" style="460" customWidth="1"/>
    <col min="8461" max="8461" width="0.375" style="460" customWidth="1"/>
    <col min="8462" max="8462" width="0.25" style="460" customWidth="1"/>
    <col min="8463" max="8464" width="0.375" style="460" customWidth="1"/>
    <col min="8465" max="8466" width="0.25" style="460" customWidth="1"/>
    <col min="8467" max="8469" width="0.375" style="460" customWidth="1"/>
    <col min="8470" max="8470" width="0.125" style="460" customWidth="1"/>
    <col min="8471" max="8475" width="0.25" style="460" customWidth="1"/>
    <col min="8476" max="8476" width="0.375" style="460" customWidth="1"/>
    <col min="8477" max="8477" width="0.25" style="460" customWidth="1"/>
    <col min="8478" max="8478" width="0.125" style="460" customWidth="1"/>
    <col min="8479" max="8485" width="0.25" style="460" customWidth="1"/>
    <col min="8486" max="8486" width="0.125" style="460" customWidth="1"/>
    <col min="8487" max="8487" width="0.25" style="460" customWidth="1"/>
    <col min="8488" max="8489" width="0.375" style="460" customWidth="1"/>
    <col min="8490" max="8490" width="0.25" style="460" customWidth="1"/>
    <col min="8491" max="8491" width="0.5" style="460" customWidth="1"/>
    <col min="8492" max="8492" width="0.25" style="460" customWidth="1"/>
    <col min="8493" max="8493" width="0.75" style="460" customWidth="1"/>
    <col min="8494" max="8494" width="0.625" style="460" customWidth="1"/>
    <col min="8495" max="8495" width="4" style="460" customWidth="1"/>
    <col min="8496" max="8496" width="0.5" style="460" customWidth="1"/>
    <col min="8497" max="8497" width="5.125" style="460" customWidth="1"/>
    <col min="8498" max="8498" width="0.5" style="460" customWidth="1"/>
    <col min="8499" max="8499" width="1.25" style="460" customWidth="1"/>
    <col min="8500" max="8500" width="0.375" style="460" customWidth="1"/>
    <col min="8501" max="8501" width="2.25" style="460" customWidth="1"/>
    <col min="8502" max="8502" width="0.375" style="460" customWidth="1"/>
    <col min="8503" max="8503" width="1.5" style="460" customWidth="1"/>
    <col min="8504" max="8505" width="0.875" style="460" customWidth="1"/>
    <col min="8506" max="8506" width="2.75" style="460" customWidth="1"/>
    <col min="8507" max="8507" width="0.625" style="460" customWidth="1"/>
    <col min="8508" max="8508" width="1.125" style="460" customWidth="1"/>
    <col min="8509" max="8509" width="1.75" style="460" customWidth="1"/>
    <col min="8510" max="8510" width="0.375" style="460" customWidth="1"/>
    <col min="8511" max="8511" width="1.875" style="460" customWidth="1"/>
    <col min="8512" max="8512" width="2.25" style="460" customWidth="1"/>
    <col min="8513" max="8513" width="1.25" style="460" customWidth="1"/>
    <col min="8514" max="8514" width="2.5" style="460" customWidth="1"/>
    <col min="8515" max="8515" width="5.75" style="460" customWidth="1"/>
    <col min="8516" max="8516" width="0.375" style="460" customWidth="1"/>
    <col min="8517" max="8517" width="1.375" style="460" customWidth="1"/>
    <col min="8518" max="8518" width="0.5" style="460" customWidth="1"/>
    <col min="8519" max="8519" width="2.625" style="460" customWidth="1"/>
    <col min="8520" max="8520" width="5.625" style="460" customWidth="1"/>
    <col min="8521" max="8521" width="0.375" style="460" customWidth="1"/>
    <col min="8522" max="8522" width="1.375" style="460" customWidth="1"/>
    <col min="8523" max="8523" width="0.5" style="460" customWidth="1"/>
    <col min="8524" max="8524" width="5.75" style="460" customWidth="1"/>
    <col min="8525" max="8525" width="2" style="460" customWidth="1"/>
    <col min="8526" max="8526" width="0.375" style="460" customWidth="1"/>
    <col min="8527" max="8527" width="2.375" style="460" bestFit="1" customWidth="1"/>
    <col min="8528" max="8528" width="0.5" style="460" customWidth="1"/>
    <col min="8529" max="8530" width="0.25" style="460" customWidth="1"/>
    <col min="8531" max="8531" width="7.875" style="460" customWidth="1"/>
    <col min="8532" max="8532" width="0.375" style="460" customWidth="1"/>
    <col min="8533" max="8533" width="1.375" style="460" customWidth="1"/>
    <col min="8534" max="8534" width="0.5" style="460" customWidth="1"/>
    <col min="8535" max="8535" width="0.25" style="460" customWidth="1"/>
    <col min="8536" max="8536" width="8" style="460" customWidth="1"/>
    <col min="8537" max="8537" width="0.375" style="460" customWidth="1"/>
    <col min="8538" max="8538" width="1.375" style="460" customWidth="1"/>
    <col min="8539" max="8539" width="0.5" style="460" customWidth="1"/>
    <col min="8540" max="8540" width="0.75" style="460" customWidth="1"/>
    <col min="8541" max="8541" width="7.5" style="460" customWidth="1"/>
    <col min="8542" max="8542" width="0.375" style="460" customWidth="1"/>
    <col min="8543" max="8543" width="1.375" style="460" customWidth="1"/>
    <col min="8544" max="8544" width="3" style="460" customWidth="1"/>
    <col min="8545" max="8545" width="6.25" style="460" customWidth="1"/>
    <col min="8546" max="8546" width="6" style="460" customWidth="1"/>
    <col min="8547" max="8547" width="2.25" style="460" customWidth="1"/>
    <col min="8548" max="8548" width="3.625" style="460" customWidth="1"/>
    <col min="8549" max="8704" width="8" style="460"/>
    <col min="8705" max="8705" width="0.125" style="460" customWidth="1"/>
    <col min="8706" max="8706" width="0.5" style="460" customWidth="1"/>
    <col min="8707" max="8707" width="9" style="460" customWidth="1"/>
    <col min="8708" max="8708" width="2" style="460" customWidth="1"/>
    <col min="8709" max="8709" width="0.75" style="460" customWidth="1"/>
    <col min="8710" max="8710" width="0.125" style="460" customWidth="1"/>
    <col min="8711" max="8711" width="0.375" style="460" customWidth="1"/>
    <col min="8712" max="8712" width="0.25" style="460" customWidth="1"/>
    <col min="8713" max="8713" width="0.375" style="460" customWidth="1"/>
    <col min="8714" max="8714" width="0.25" style="460" customWidth="1"/>
    <col min="8715" max="8715" width="0.375" style="460" customWidth="1"/>
    <col min="8716" max="8716" width="0.125" style="460" customWidth="1"/>
    <col min="8717" max="8717" width="0.375" style="460" customWidth="1"/>
    <col min="8718" max="8718" width="0.25" style="460" customWidth="1"/>
    <col min="8719" max="8720" width="0.375" style="460" customWidth="1"/>
    <col min="8721" max="8722" width="0.25" style="460" customWidth="1"/>
    <col min="8723" max="8725" width="0.375" style="460" customWidth="1"/>
    <col min="8726" max="8726" width="0.125" style="460" customWidth="1"/>
    <col min="8727" max="8731" width="0.25" style="460" customWidth="1"/>
    <col min="8732" max="8732" width="0.375" style="460" customWidth="1"/>
    <col min="8733" max="8733" width="0.25" style="460" customWidth="1"/>
    <col min="8734" max="8734" width="0.125" style="460" customWidth="1"/>
    <col min="8735" max="8741" width="0.25" style="460" customWidth="1"/>
    <col min="8742" max="8742" width="0.125" style="460" customWidth="1"/>
    <col min="8743" max="8743" width="0.25" style="460" customWidth="1"/>
    <col min="8744" max="8745" width="0.375" style="460" customWidth="1"/>
    <col min="8746" max="8746" width="0.25" style="460" customWidth="1"/>
    <col min="8747" max="8747" width="0.5" style="460" customWidth="1"/>
    <col min="8748" max="8748" width="0.25" style="460" customWidth="1"/>
    <col min="8749" max="8749" width="0.75" style="460" customWidth="1"/>
    <col min="8750" max="8750" width="0.625" style="460" customWidth="1"/>
    <col min="8751" max="8751" width="4" style="460" customWidth="1"/>
    <col min="8752" max="8752" width="0.5" style="460" customWidth="1"/>
    <col min="8753" max="8753" width="5.125" style="460" customWidth="1"/>
    <col min="8754" max="8754" width="0.5" style="460" customWidth="1"/>
    <col min="8755" max="8755" width="1.25" style="460" customWidth="1"/>
    <col min="8756" max="8756" width="0.375" style="460" customWidth="1"/>
    <col min="8757" max="8757" width="2.25" style="460" customWidth="1"/>
    <col min="8758" max="8758" width="0.375" style="460" customWidth="1"/>
    <col min="8759" max="8759" width="1.5" style="460" customWidth="1"/>
    <col min="8760" max="8761" width="0.875" style="460" customWidth="1"/>
    <col min="8762" max="8762" width="2.75" style="460" customWidth="1"/>
    <col min="8763" max="8763" width="0.625" style="460" customWidth="1"/>
    <col min="8764" max="8764" width="1.125" style="460" customWidth="1"/>
    <col min="8765" max="8765" width="1.75" style="460" customWidth="1"/>
    <col min="8766" max="8766" width="0.375" style="460" customWidth="1"/>
    <col min="8767" max="8767" width="1.875" style="460" customWidth="1"/>
    <col min="8768" max="8768" width="2.25" style="460" customWidth="1"/>
    <col min="8769" max="8769" width="1.25" style="460" customWidth="1"/>
    <col min="8770" max="8770" width="2.5" style="460" customWidth="1"/>
    <col min="8771" max="8771" width="5.75" style="460" customWidth="1"/>
    <col min="8772" max="8772" width="0.375" style="460" customWidth="1"/>
    <col min="8773" max="8773" width="1.375" style="460" customWidth="1"/>
    <col min="8774" max="8774" width="0.5" style="460" customWidth="1"/>
    <col min="8775" max="8775" width="2.625" style="460" customWidth="1"/>
    <col min="8776" max="8776" width="5.625" style="460" customWidth="1"/>
    <col min="8777" max="8777" width="0.375" style="460" customWidth="1"/>
    <col min="8778" max="8778" width="1.375" style="460" customWidth="1"/>
    <col min="8779" max="8779" width="0.5" style="460" customWidth="1"/>
    <col min="8780" max="8780" width="5.75" style="460" customWidth="1"/>
    <col min="8781" max="8781" width="2" style="460" customWidth="1"/>
    <col min="8782" max="8782" width="0.375" style="460" customWidth="1"/>
    <col min="8783" max="8783" width="2.375" style="460" bestFit="1" customWidth="1"/>
    <col min="8784" max="8784" width="0.5" style="460" customWidth="1"/>
    <col min="8785" max="8786" width="0.25" style="460" customWidth="1"/>
    <col min="8787" max="8787" width="7.875" style="460" customWidth="1"/>
    <col min="8788" max="8788" width="0.375" style="460" customWidth="1"/>
    <col min="8789" max="8789" width="1.375" style="460" customWidth="1"/>
    <col min="8790" max="8790" width="0.5" style="460" customWidth="1"/>
    <col min="8791" max="8791" width="0.25" style="460" customWidth="1"/>
    <col min="8792" max="8792" width="8" style="460" customWidth="1"/>
    <col min="8793" max="8793" width="0.375" style="460" customWidth="1"/>
    <col min="8794" max="8794" width="1.375" style="460" customWidth="1"/>
    <col min="8795" max="8795" width="0.5" style="460" customWidth="1"/>
    <col min="8796" max="8796" width="0.75" style="460" customWidth="1"/>
    <col min="8797" max="8797" width="7.5" style="460" customWidth="1"/>
    <col min="8798" max="8798" width="0.375" style="460" customWidth="1"/>
    <col min="8799" max="8799" width="1.375" style="460" customWidth="1"/>
    <col min="8800" max="8800" width="3" style="460" customWidth="1"/>
    <col min="8801" max="8801" width="6.25" style="460" customWidth="1"/>
    <col min="8802" max="8802" width="6" style="460" customWidth="1"/>
    <col min="8803" max="8803" width="2.25" style="460" customWidth="1"/>
    <col min="8804" max="8804" width="3.625" style="460" customWidth="1"/>
    <col min="8805" max="8960" width="8" style="460"/>
    <col min="8961" max="8961" width="0.125" style="460" customWidth="1"/>
    <col min="8962" max="8962" width="0.5" style="460" customWidth="1"/>
    <col min="8963" max="8963" width="9" style="460" customWidth="1"/>
    <col min="8964" max="8964" width="2" style="460" customWidth="1"/>
    <col min="8965" max="8965" width="0.75" style="460" customWidth="1"/>
    <col min="8966" max="8966" width="0.125" style="460" customWidth="1"/>
    <col min="8967" max="8967" width="0.375" style="460" customWidth="1"/>
    <col min="8968" max="8968" width="0.25" style="460" customWidth="1"/>
    <col min="8969" max="8969" width="0.375" style="460" customWidth="1"/>
    <col min="8970" max="8970" width="0.25" style="460" customWidth="1"/>
    <col min="8971" max="8971" width="0.375" style="460" customWidth="1"/>
    <col min="8972" max="8972" width="0.125" style="460" customWidth="1"/>
    <col min="8973" max="8973" width="0.375" style="460" customWidth="1"/>
    <col min="8974" max="8974" width="0.25" style="460" customWidth="1"/>
    <col min="8975" max="8976" width="0.375" style="460" customWidth="1"/>
    <col min="8977" max="8978" width="0.25" style="460" customWidth="1"/>
    <col min="8979" max="8981" width="0.375" style="460" customWidth="1"/>
    <col min="8982" max="8982" width="0.125" style="460" customWidth="1"/>
    <col min="8983" max="8987" width="0.25" style="460" customWidth="1"/>
    <col min="8988" max="8988" width="0.375" style="460" customWidth="1"/>
    <col min="8989" max="8989" width="0.25" style="460" customWidth="1"/>
    <col min="8990" max="8990" width="0.125" style="460" customWidth="1"/>
    <col min="8991" max="8997" width="0.25" style="460" customWidth="1"/>
    <col min="8998" max="8998" width="0.125" style="460" customWidth="1"/>
    <col min="8999" max="8999" width="0.25" style="460" customWidth="1"/>
    <col min="9000" max="9001" width="0.375" style="460" customWidth="1"/>
    <col min="9002" max="9002" width="0.25" style="460" customWidth="1"/>
    <col min="9003" max="9003" width="0.5" style="460" customWidth="1"/>
    <col min="9004" max="9004" width="0.25" style="460" customWidth="1"/>
    <col min="9005" max="9005" width="0.75" style="460" customWidth="1"/>
    <col min="9006" max="9006" width="0.625" style="460" customWidth="1"/>
    <col min="9007" max="9007" width="4" style="460" customWidth="1"/>
    <col min="9008" max="9008" width="0.5" style="460" customWidth="1"/>
    <col min="9009" max="9009" width="5.125" style="460" customWidth="1"/>
    <col min="9010" max="9010" width="0.5" style="460" customWidth="1"/>
    <col min="9011" max="9011" width="1.25" style="460" customWidth="1"/>
    <col min="9012" max="9012" width="0.375" style="460" customWidth="1"/>
    <col min="9013" max="9013" width="2.25" style="460" customWidth="1"/>
    <col min="9014" max="9014" width="0.375" style="460" customWidth="1"/>
    <col min="9015" max="9015" width="1.5" style="460" customWidth="1"/>
    <col min="9016" max="9017" width="0.875" style="460" customWidth="1"/>
    <col min="9018" max="9018" width="2.75" style="460" customWidth="1"/>
    <col min="9019" max="9019" width="0.625" style="460" customWidth="1"/>
    <col min="9020" max="9020" width="1.125" style="460" customWidth="1"/>
    <col min="9021" max="9021" width="1.75" style="460" customWidth="1"/>
    <col min="9022" max="9022" width="0.375" style="460" customWidth="1"/>
    <col min="9023" max="9023" width="1.875" style="460" customWidth="1"/>
    <col min="9024" max="9024" width="2.25" style="460" customWidth="1"/>
    <col min="9025" max="9025" width="1.25" style="460" customWidth="1"/>
    <col min="9026" max="9026" width="2.5" style="460" customWidth="1"/>
    <col min="9027" max="9027" width="5.75" style="460" customWidth="1"/>
    <col min="9028" max="9028" width="0.375" style="460" customWidth="1"/>
    <col min="9029" max="9029" width="1.375" style="460" customWidth="1"/>
    <col min="9030" max="9030" width="0.5" style="460" customWidth="1"/>
    <col min="9031" max="9031" width="2.625" style="460" customWidth="1"/>
    <col min="9032" max="9032" width="5.625" style="460" customWidth="1"/>
    <col min="9033" max="9033" width="0.375" style="460" customWidth="1"/>
    <col min="9034" max="9034" width="1.375" style="460" customWidth="1"/>
    <col min="9035" max="9035" width="0.5" style="460" customWidth="1"/>
    <col min="9036" max="9036" width="5.75" style="460" customWidth="1"/>
    <col min="9037" max="9037" width="2" style="460" customWidth="1"/>
    <col min="9038" max="9038" width="0.375" style="460" customWidth="1"/>
    <col min="9039" max="9039" width="2.375" style="460" bestFit="1" customWidth="1"/>
    <col min="9040" max="9040" width="0.5" style="460" customWidth="1"/>
    <col min="9041" max="9042" width="0.25" style="460" customWidth="1"/>
    <col min="9043" max="9043" width="7.875" style="460" customWidth="1"/>
    <col min="9044" max="9044" width="0.375" style="460" customWidth="1"/>
    <col min="9045" max="9045" width="1.375" style="460" customWidth="1"/>
    <col min="9046" max="9046" width="0.5" style="460" customWidth="1"/>
    <col min="9047" max="9047" width="0.25" style="460" customWidth="1"/>
    <col min="9048" max="9048" width="8" style="460" customWidth="1"/>
    <col min="9049" max="9049" width="0.375" style="460" customWidth="1"/>
    <col min="9050" max="9050" width="1.375" style="460" customWidth="1"/>
    <col min="9051" max="9051" width="0.5" style="460" customWidth="1"/>
    <col min="9052" max="9052" width="0.75" style="460" customWidth="1"/>
    <col min="9053" max="9053" width="7.5" style="460" customWidth="1"/>
    <col min="9054" max="9054" width="0.375" style="460" customWidth="1"/>
    <col min="9055" max="9055" width="1.375" style="460" customWidth="1"/>
    <col min="9056" max="9056" width="3" style="460" customWidth="1"/>
    <col min="9057" max="9057" width="6.25" style="460" customWidth="1"/>
    <col min="9058" max="9058" width="6" style="460" customWidth="1"/>
    <col min="9059" max="9059" width="2.25" style="460" customWidth="1"/>
    <col min="9060" max="9060" width="3.625" style="460" customWidth="1"/>
    <col min="9061" max="9216" width="8" style="460"/>
    <col min="9217" max="9217" width="0.125" style="460" customWidth="1"/>
    <col min="9218" max="9218" width="0.5" style="460" customWidth="1"/>
    <col min="9219" max="9219" width="9" style="460" customWidth="1"/>
    <col min="9220" max="9220" width="2" style="460" customWidth="1"/>
    <col min="9221" max="9221" width="0.75" style="460" customWidth="1"/>
    <col min="9222" max="9222" width="0.125" style="460" customWidth="1"/>
    <col min="9223" max="9223" width="0.375" style="460" customWidth="1"/>
    <col min="9224" max="9224" width="0.25" style="460" customWidth="1"/>
    <col min="9225" max="9225" width="0.375" style="460" customWidth="1"/>
    <col min="9226" max="9226" width="0.25" style="460" customWidth="1"/>
    <col min="9227" max="9227" width="0.375" style="460" customWidth="1"/>
    <col min="9228" max="9228" width="0.125" style="460" customWidth="1"/>
    <col min="9229" max="9229" width="0.375" style="460" customWidth="1"/>
    <col min="9230" max="9230" width="0.25" style="460" customWidth="1"/>
    <col min="9231" max="9232" width="0.375" style="460" customWidth="1"/>
    <col min="9233" max="9234" width="0.25" style="460" customWidth="1"/>
    <col min="9235" max="9237" width="0.375" style="460" customWidth="1"/>
    <col min="9238" max="9238" width="0.125" style="460" customWidth="1"/>
    <col min="9239" max="9243" width="0.25" style="460" customWidth="1"/>
    <col min="9244" max="9244" width="0.375" style="460" customWidth="1"/>
    <col min="9245" max="9245" width="0.25" style="460" customWidth="1"/>
    <col min="9246" max="9246" width="0.125" style="460" customWidth="1"/>
    <col min="9247" max="9253" width="0.25" style="460" customWidth="1"/>
    <col min="9254" max="9254" width="0.125" style="460" customWidth="1"/>
    <col min="9255" max="9255" width="0.25" style="460" customWidth="1"/>
    <col min="9256" max="9257" width="0.375" style="460" customWidth="1"/>
    <col min="9258" max="9258" width="0.25" style="460" customWidth="1"/>
    <col min="9259" max="9259" width="0.5" style="460" customWidth="1"/>
    <col min="9260" max="9260" width="0.25" style="460" customWidth="1"/>
    <col min="9261" max="9261" width="0.75" style="460" customWidth="1"/>
    <col min="9262" max="9262" width="0.625" style="460" customWidth="1"/>
    <col min="9263" max="9263" width="4" style="460" customWidth="1"/>
    <col min="9264" max="9264" width="0.5" style="460" customWidth="1"/>
    <col min="9265" max="9265" width="5.125" style="460" customWidth="1"/>
    <col min="9266" max="9266" width="0.5" style="460" customWidth="1"/>
    <col min="9267" max="9267" width="1.25" style="460" customWidth="1"/>
    <col min="9268" max="9268" width="0.375" style="460" customWidth="1"/>
    <col min="9269" max="9269" width="2.25" style="460" customWidth="1"/>
    <col min="9270" max="9270" width="0.375" style="460" customWidth="1"/>
    <col min="9271" max="9271" width="1.5" style="460" customWidth="1"/>
    <col min="9272" max="9273" width="0.875" style="460" customWidth="1"/>
    <col min="9274" max="9274" width="2.75" style="460" customWidth="1"/>
    <col min="9275" max="9275" width="0.625" style="460" customWidth="1"/>
    <col min="9276" max="9276" width="1.125" style="460" customWidth="1"/>
    <col min="9277" max="9277" width="1.75" style="460" customWidth="1"/>
    <col min="9278" max="9278" width="0.375" style="460" customWidth="1"/>
    <col min="9279" max="9279" width="1.875" style="460" customWidth="1"/>
    <col min="9280" max="9280" width="2.25" style="460" customWidth="1"/>
    <col min="9281" max="9281" width="1.25" style="460" customWidth="1"/>
    <col min="9282" max="9282" width="2.5" style="460" customWidth="1"/>
    <col min="9283" max="9283" width="5.75" style="460" customWidth="1"/>
    <col min="9284" max="9284" width="0.375" style="460" customWidth="1"/>
    <col min="9285" max="9285" width="1.375" style="460" customWidth="1"/>
    <col min="9286" max="9286" width="0.5" style="460" customWidth="1"/>
    <col min="9287" max="9287" width="2.625" style="460" customWidth="1"/>
    <col min="9288" max="9288" width="5.625" style="460" customWidth="1"/>
    <col min="9289" max="9289" width="0.375" style="460" customWidth="1"/>
    <col min="9290" max="9290" width="1.375" style="460" customWidth="1"/>
    <col min="9291" max="9291" width="0.5" style="460" customWidth="1"/>
    <col min="9292" max="9292" width="5.75" style="460" customWidth="1"/>
    <col min="9293" max="9293" width="2" style="460" customWidth="1"/>
    <col min="9294" max="9294" width="0.375" style="460" customWidth="1"/>
    <col min="9295" max="9295" width="2.375" style="460" bestFit="1" customWidth="1"/>
    <col min="9296" max="9296" width="0.5" style="460" customWidth="1"/>
    <col min="9297" max="9298" width="0.25" style="460" customWidth="1"/>
    <col min="9299" max="9299" width="7.875" style="460" customWidth="1"/>
    <col min="9300" max="9300" width="0.375" style="460" customWidth="1"/>
    <col min="9301" max="9301" width="1.375" style="460" customWidth="1"/>
    <col min="9302" max="9302" width="0.5" style="460" customWidth="1"/>
    <col min="9303" max="9303" width="0.25" style="460" customWidth="1"/>
    <col min="9304" max="9304" width="8" style="460" customWidth="1"/>
    <col min="9305" max="9305" width="0.375" style="460" customWidth="1"/>
    <col min="9306" max="9306" width="1.375" style="460" customWidth="1"/>
    <col min="9307" max="9307" width="0.5" style="460" customWidth="1"/>
    <col min="9308" max="9308" width="0.75" style="460" customWidth="1"/>
    <col min="9309" max="9309" width="7.5" style="460" customWidth="1"/>
    <col min="9310" max="9310" width="0.375" style="460" customWidth="1"/>
    <col min="9311" max="9311" width="1.375" style="460" customWidth="1"/>
    <col min="9312" max="9312" width="3" style="460" customWidth="1"/>
    <col min="9313" max="9313" width="6.25" style="460" customWidth="1"/>
    <col min="9314" max="9314" width="6" style="460" customWidth="1"/>
    <col min="9315" max="9315" width="2.25" style="460" customWidth="1"/>
    <col min="9316" max="9316" width="3.625" style="460" customWidth="1"/>
    <col min="9317" max="9472" width="8" style="460"/>
    <col min="9473" max="9473" width="0.125" style="460" customWidth="1"/>
    <col min="9474" max="9474" width="0.5" style="460" customWidth="1"/>
    <col min="9475" max="9475" width="9" style="460" customWidth="1"/>
    <col min="9476" max="9476" width="2" style="460" customWidth="1"/>
    <col min="9477" max="9477" width="0.75" style="460" customWidth="1"/>
    <col min="9478" max="9478" width="0.125" style="460" customWidth="1"/>
    <col min="9479" max="9479" width="0.375" style="460" customWidth="1"/>
    <col min="9480" max="9480" width="0.25" style="460" customWidth="1"/>
    <col min="9481" max="9481" width="0.375" style="460" customWidth="1"/>
    <col min="9482" max="9482" width="0.25" style="460" customWidth="1"/>
    <col min="9483" max="9483" width="0.375" style="460" customWidth="1"/>
    <col min="9484" max="9484" width="0.125" style="460" customWidth="1"/>
    <col min="9485" max="9485" width="0.375" style="460" customWidth="1"/>
    <col min="9486" max="9486" width="0.25" style="460" customWidth="1"/>
    <col min="9487" max="9488" width="0.375" style="460" customWidth="1"/>
    <col min="9489" max="9490" width="0.25" style="460" customWidth="1"/>
    <col min="9491" max="9493" width="0.375" style="460" customWidth="1"/>
    <col min="9494" max="9494" width="0.125" style="460" customWidth="1"/>
    <col min="9495" max="9499" width="0.25" style="460" customWidth="1"/>
    <col min="9500" max="9500" width="0.375" style="460" customWidth="1"/>
    <col min="9501" max="9501" width="0.25" style="460" customWidth="1"/>
    <col min="9502" max="9502" width="0.125" style="460" customWidth="1"/>
    <col min="9503" max="9509" width="0.25" style="460" customWidth="1"/>
    <col min="9510" max="9510" width="0.125" style="460" customWidth="1"/>
    <col min="9511" max="9511" width="0.25" style="460" customWidth="1"/>
    <col min="9512" max="9513" width="0.375" style="460" customWidth="1"/>
    <col min="9514" max="9514" width="0.25" style="460" customWidth="1"/>
    <col min="9515" max="9515" width="0.5" style="460" customWidth="1"/>
    <col min="9516" max="9516" width="0.25" style="460" customWidth="1"/>
    <col min="9517" max="9517" width="0.75" style="460" customWidth="1"/>
    <col min="9518" max="9518" width="0.625" style="460" customWidth="1"/>
    <col min="9519" max="9519" width="4" style="460" customWidth="1"/>
    <col min="9520" max="9520" width="0.5" style="460" customWidth="1"/>
    <col min="9521" max="9521" width="5.125" style="460" customWidth="1"/>
    <col min="9522" max="9522" width="0.5" style="460" customWidth="1"/>
    <col min="9523" max="9523" width="1.25" style="460" customWidth="1"/>
    <col min="9524" max="9524" width="0.375" style="460" customWidth="1"/>
    <col min="9525" max="9525" width="2.25" style="460" customWidth="1"/>
    <col min="9526" max="9526" width="0.375" style="460" customWidth="1"/>
    <col min="9527" max="9527" width="1.5" style="460" customWidth="1"/>
    <col min="9528" max="9529" width="0.875" style="460" customWidth="1"/>
    <col min="9530" max="9530" width="2.75" style="460" customWidth="1"/>
    <col min="9531" max="9531" width="0.625" style="460" customWidth="1"/>
    <col min="9532" max="9532" width="1.125" style="460" customWidth="1"/>
    <col min="9533" max="9533" width="1.75" style="460" customWidth="1"/>
    <col min="9534" max="9534" width="0.375" style="460" customWidth="1"/>
    <col min="9535" max="9535" width="1.875" style="460" customWidth="1"/>
    <col min="9536" max="9536" width="2.25" style="460" customWidth="1"/>
    <col min="9537" max="9537" width="1.25" style="460" customWidth="1"/>
    <col min="9538" max="9538" width="2.5" style="460" customWidth="1"/>
    <col min="9539" max="9539" width="5.75" style="460" customWidth="1"/>
    <col min="9540" max="9540" width="0.375" style="460" customWidth="1"/>
    <col min="9541" max="9541" width="1.375" style="460" customWidth="1"/>
    <col min="9542" max="9542" width="0.5" style="460" customWidth="1"/>
    <col min="9543" max="9543" width="2.625" style="460" customWidth="1"/>
    <col min="9544" max="9544" width="5.625" style="460" customWidth="1"/>
    <col min="9545" max="9545" width="0.375" style="460" customWidth="1"/>
    <col min="9546" max="9546" width="1.375" style="460" customWidth="1"/>
    <col min="9547" max="9547" width="0.5" style="460" customWidth="1"/>
    <col min="9548" max="9548" width="5.75" style="460" customWidth="1"/>
    <col min="9549" max="9549" width="2" style="460" customWidth="1"/>
    <col min="9550" max="9550" width="0.375" style="460" customWidth="1"/>
    <col min="9551" max="9551" width="2.375" style="460" bestFit="1" customWidth="1"/>
    <col min="9552" max="9552" width="0.5" style="460" customWidth="1"/>
    <col min="9553" max="9554" width="0.25" style="460" customWidth="1"/>
    <col min="9555" max="9555" width="7.875" style="460" customWidth="1"/>
    <col min="9556" max="9556" width="0.375" style="460" customWidth="1"/>
    <col min="9557" max="9557" width="1.375" style="460" customWidth="1"/>
    <col min="9558" max="9558" width="0.5" style="460" customWidth="1"/>
    <col min="9559" max="9559" width="0.25" style="460" customWidth="1"/>
    <col min="9560" max="9560" width="8" style="460" customWidth="1"/>
    <col min="9561" max="9561" width="0.375" style="460" customWidth="1"/>
    <col min="9562" max="9562" width="1.375" style="460" customWidth="1"/>
    <col min="9563" max="9563" width="0.5" style="460" customWidth="1"/>
    <col min="9564" max="9564" width="0.75" style="460" customWidth="1"/>
    <col min="9565" max="9565" width="7.5" style="460" customWidth="1"/>
    <col min="9566" max="9566" width="0.375" style="460" customWidth="1"/>
    <col min="9567" max="9567" width="1.375" style="460" customWidth="1"/>
    <col min="9568" max="9568" width="3" style="460" customWidth="1"/>
    <col min="9569" max="9569" width="6.25" style="460" customWidth="1"/>
    <col min="9570" max="9570" width="6" style="460" customWidth="1"/>
    <col min="9571" max="9571" width="2.25" style="460" customWidth="1"/>
    <col min="9572" max="9572" width="3.625" style="460" customWidth="1"/>
    <col min="9573" max="9728" width="8" style="460"/>
    <col min="9729" max="9729" width="0.125" style="460" customWidth="1"/>
    <col min="9730" max="9730" width="0.5" style="460" customWidth="1"/>
    <col min="9731" max="9731" width="9" style="460" customWidth="1"/>
    <col min="9732" max="9732" width="2" style="460" customWidth="1"/>
    <col min="9733" max="9733" width="0.75" style="460" customWidth="1"/>
    <col min="9734" max="9734" width="0.125" style="460" customWidth="1"/>
    <col min="9735" max="9735" width="0.375" style="460" customWidth="1"/>
    <col min="9736" max="9736" width="0.25" style="460" customWidth="1"/>
    <col min="9737" max="9737" width="0.375" style="460" customWidth="1"/>
    <col min="9738" max="9738" width="0.25" style="460" customWidth="1"/>
    <col min="9739" max="9739" width="0.375" style="460" customWidth="1"/>
    <col min="9740" max="9740" width="0.125" style="460" customWidth="1"/>
    <col min="9741" max="9741" width="0.375" style="460" customWidth="1"/>
    <col min="9742" max="9742" width="0.25" style="460" customWidth="1"/>
    <col min="9743" max="9744" width="0.375" style="460" customWidth="1"/>
    <col min="9745" max="9746" width="0.25" style="460" customWidth="1"/>
    <col min="9747" max="9749" width="0.375" style="460" customWidth="1"/>
    <col min="9750" max="9750" width="0.125" style="460" customWidth="1"/>
    <col min="9751" max="9755" width="0.25" style="460" customWidth="1"/>
    <col min="9756" max="9756" width="0.375" style="460" customWidth="1"/>
    <col min="9757" max="9757" width="0.25" style="460" customWidth="1"/>
    <col min="9758" max="9758" width="0.125" style="460" customWidth="1"/>
    <col min="9759" max="9765" width="0.25" style="460" customWidth="1"/>
    <col min="9766" max="9766" width="0.125" style="460" customWidth="1"/>
    <col min="9767" max="9767" width="0.25" style="460" customWidth="1"/>
    <col min="9768" max="9769" width="0.375" style="460" customWidth="1"/>
    <col min="9770" max="9770" width="0.25" style="460" customWidth="1"/>
    <col min="9771" max="9771" width="0.5" style="460" customWidth="1"/>
    <col min="9772" max="9772" width="0.25" style="460" customWidth="1"/>
    <col min="9773" max="9773" width="0.75" style="460" customWidth="1"/>
    <col min="9774" max="9774" width="0.625" style="460" customWidth="1"/>
    <col min="9775" max="9775" width="4" style="460" customWidth="1"/>
    <col min="9776" max="9776" width="0.5" style="460" customWidth="1"/>
    <col min="9777" max="9777" width="5.125" style="460" customWidth="1"/>
    <col min="9778" max="9778" width="0.5" style="460" customWidth="1"/>
    <col min="9779" max="9779" width="1.25" style="460" customWidth="1"/>
    <col min="9780" max="9780" width="0.375" style="460" customWidth="1"/>
    <col min="9781" max="9781" width="2.25" style="460" customWidth="1"/>
    <col min="9782" max="9782" width="0.375" style="460" customWidth="1"/>
    <col min="9783" max="9783" width="1.5" style="460" customWidth="1"/>
    <col min="9784" max="9785" width="0.875" style="460" customWidth="1"/>
    <col min="9786" max="9786" width="2.75" style="460" customWidth="1"/>
    <col min="9787" max="9787" width="0.625" style="460" customWidth="1"/>
    <col min="9788" max="9788" width="1.125" style="460" customWidth="1"/>
    <col min="9789" max="9789" width="1.75" style="460" customWidth="1"/>
    <col min="9790" max="9790" width="0.375" style="460" customWidth="1"/>
    <col min="9791" max="9791" width="1.875" style="460" customWidth="1"/>
    <col min="9792" max="9792" width="2.25" style="460" customWidth="1"/>
    <col min="9793" max="9793" width="1.25" style="460" customWidth="1"/>
    <col min="9794" max="9794" width="2.5" style="460" customWidth="1"/>
    <col min="9795" max="9795" width="5.75" style="460" customWidth="1"/>
    <col min="9796" max="9796" width="0.375" style="460" customWidth="1"/>
    <col min="9797" max="9797" width="1.375" style="460" customWidth="1"/>
    <col min="9798" max="9798" width="0.5" style="460" customWidth="1"/>
    <col min="9799" max="9799" width="2.625" style="460" customWidth="1"/>
    <col min="9800" max="9800" width="5.625" style="460" customWidth="1"/>
    <col min="9801" max="9801" width="0.375" style="460" customWidth="1"/>
    <col min="9802" max="9802" width="1.375" style="460" customWidth="1"/>
    <col min="9803" max="9803" width="0.5" style="460" customWidth="1"/>
    <col min="9804" max="9804" width="5.75" style="460" customWidth="1"/>
    <col min="9805" max="9805" width="2" style="460" customWidth="1"/>
    <col min="9806" max="9806" width="0.375" style="460" customWidth="1"/>
    <col min="9807" max="9807" width="2.375" style="460" bestFit="1" customWidth="1"/>
    <col min="9808" max="9808" width="0.5" style="460" customWidth="1"/>
    <col min="9809" max="9810" width="0.25" style="460" customWidth="1"/>
    <col min="9811" max="9811" width="7.875" style="460" customWidth="1"/>
    <col min="9812" max="9812" width="0.375" style="460" customWidth="1"/>
    <col min="9813" max="9813" width="1.375" style="460" customWidth="1"/>
    <col min="9814" max="9814" width="0.5" style="460" customWidth="1"/>
    <col min="9815" max="9815" width="0.25" style="460" customWidth="1"/>
    <col min="9816" max="9816" width="8" style="460" customWidth="1"/>
    <col min="9817" max="9817" width="0.375" style="460" customWidth="1"/>
    <col min="9818" max="9818" width="1.375" style="460" customWidth="1"/>
    <col min="9819" max="9819" width="0.5" style="460" customWidth="1"/>
    <col min="9820" max="9820" width="0.75" style="460" customWidth="1"/>
    <col min="9821" max="9821" width="7.5" style="460" customWidth="1"/>
    <col min="9822" max="9822" width="0.375" style="460" customWidth="1"/>
    <col min="9823" max="9823" width="1.375" style="460" customWidth="1"/>
    <col min="9824" max="9824" width="3" style="460" customWidth="1"/>
    <col min="9825" max="9825" width="6.25" style="460" customWidth="1"/>
    <col min="9826" max="9826" width="6" style="460" customWidth="1"/>
    <col min="9827" max="9827" width="2.25" style="460" customWidth="1"/>
    <col min="9828" max="9828" width="3.625" style="460" customWidth="1"/>
    <col min="9829" max="9984" width="8" style="460"/>
    <col min="9985" max="9985" width="0.125" style="460" customWidth="1"/>
    <col min="9986" max="9986" width="0.5" style="460" customWidth="1"/>
    <col min="9987" max="9987" width="9" style="460" customWidth="1"/>
    <col min="9988" max="9988" width="2" style="460" customWidth="1"/>
    <col min="9989" max="9989" width="0.75" style="460" customWidth="1"/>
    <col min="9990" max="9990" width="0.125" style="460" customWidth="1"/>
    <col min="9991" max="9991" width="0.375" style="460" customWidth="1"/>
    <col min="9992" max="9992" width="0.25" style="460" customWidth="1"/>
    <col min="9993" max="9993" width="0.375" style="460" customWidth="1"/>
    <col min="9994" max="9994" width="0.25" style="460" customWidth="1"/>
    <col min="9995" max="9995" width="0.375" style="460" customWidth="1"/>
    <col min="9996" max="9996" width="0.125" style="460" customWidth="1"/>
    <col min="9997" max="9997" width="0.375" style="460" customWidth="1"/>
    <col min="9998" max="9998" width="0.25" style="460" customWidth="1"/>
    <col min="9999" max="10000" width="0.375" style="460" customWidth="1"/>
    <col min="10001" max="10002" width="0.25" style="460" customWidth="1"/>
    <col min="10003" max="10005" width="0.375" style="460" customWidth="1"/>
    <col min="10006" max="10006" width="0.125" style="460" customWidth="1"/>
    <col min="10007" max="10011" width="0.25" style="460" customWidth="1"/>
    <col min="10012" max="10012" width="0.375" style="460" customWidth="1"/>
    <col min="10013" max="10013" width="0.25" style="460" customWidth="1"/>
    <col min="10014" max="10014" width="0.125" style="460" customWidth="1"/>
    <col min="10015" max="10021" width="0.25" style="460" customWidth="1"/>
    <col min="10022" max="10022" width="0.125" style="460" customWidth="1"/>
    <col min="10023" max="10023" width="0.25" style="460" customWidth="1"/>
    <col min="10024" max="10025" width="0.375" style="460" customWidth="1"/>
    <col min="10026" max="10026" width="0.25" style="460" customWidth="1"/>
    <col min="10027" max="10027" width="0.5" style="460" customWidth="1"/>
    <col min="10028" max="10028" width="0.25" style="460" customWidth="1"/>
    <col min="10029" max="10029" width="0.75" style="460" customWidth="1"/>
    <col min="10030" max="10030" width="0.625" style="460" customWidth="1"/>
    <col min="10031" max="10031" width="4" style="460" customWidth="1"/>
    <col min="10032" max="10032" width="0.5" style="460" customWidth="1"/>
    <col min="10033" max="10033" width="5.125" style="460" customWidth="1"/>
    <col min="10034" max="10034" width="0.5" style="460" customWidth="1"/>
    <col min="10035" max="10035" width="1.25" style="460" customWidth="1"/>
    <col min="10036" max="10036" width="0.375" style="460" customWidth="1"/>
    <col min="10037" max="10037" width="2.25" style="460" customWidth="1"/>
    <col min="10038" max="10038" width="0.375" style="460" customWidth="1"/>
    <col min="10039" max="10039" width="1.5" style="460" customWidth="1"/>
    <col min="10040" max="10041" width="0.875" style="460" customWidth="1"/>
    <col min="10042" max="10042" width="2.75" style="460" customWidth="1"/>
    <col min="10043" max="10043" width="0.625" style="460" customWidth="1"/>
    <col min="10044" max="10044" width="1.125" style="460" customWidth="1"/>
    <col min="10045" max="10045" width="1.75" style="460" customWidth="1"/>
    <col min="10046" max="10046" width="0.375" style="460" customWidth="1"/>
    <col min="10047" max="10047" width="1.875" style="460" customWidth="1"/>
    <col min="10048" max="10048" width="2.25" style="460" customWidth="1"/>
    <col min="10049" max="10049" width="1.25" style="460" customWidth="1"/>
    <col min="10050" max="10050" width="2.5" style="460" customWidth="1"/>
    <col min="10051" max="10051" width="5.75" style="460" customWidth="1"/>
    <col min="10052" max="10052" width="0.375" style="460" customWidth="1"/>
    <col min="10053" max="10053" width="1.375" style="460" customWidth="1"/>
    <col min="10054" max="10054" width="0.5" style="460" customWidth="1"/>
    <col min="10055" max="10055" width="2.625" style="460" customWidth="1"/>
    <col min="10056" max="10056" width="5.625" style="460" customWidth="1"/>
    <col min="10057" max="10057" width="0.375" style="460" customWidth="1"/>
    <col min="10058" max="10058" width="1.375" style="460" customWidth="1"/>
    <col min="10059" max="10059" width="0.5" style="460" customWidth="1"/>
    <col min="10060" max="10060" width="5.75" style="460" customWidth="1"/>
    <col min="10061" max="10061" width="2" style="460" customWidth="1"/>
    <col min="10062" max="10062" width="0.375" style="460" customWidth="1"/>
    <col min="10063" max="10063" width="2.375" style="460" bestFit="1" customWidth="1"/>
    <col min="10064" max="10064" width="0.5" style="460" customWidth="1"/>
    <col min="10065" max="10066" width="0.25" style="460" customWidth="1"/>
    <col min="10067" max="10067" width="7.875" style="460" customWidth="1"/>
    <col min="10068" max="10068" width="0.375" style="460" customWidth="1"/>
    <col min="10069" max="10069" width="1.375" style="460" customWidth="1"/>
    <col min="10070" max="10070" width="0.5" style="460" customWidth="1"/>
    <col min="10071" max="10071" width="0.25" style="460" customWidth="1"/>
    <col min="10072" max="10072" width="8" style="460" customWidth="1"/>
    <col min="10073" max="10073" width="0.375" style="460" customWidth="1"/>
    <col min="10074" max="10074" width="1.375" style="460" customWidth="1"/>
    <col min="10075" max="10075" width="0.5" style="460" customWidth="1"/>
    <col min="10076" max="10076" width="0.75" style="460" customWidth="1"/>
    <col min="10077" max="10077" width="7.5" style="460" customWidth="1"/>
    <col min="10078" max="10078" width="0.375" style="460" customWidth="1"/>
    <col min="10079" max="10079" width="1.375" style="460" customWidth="1"/>
    <col min="10080" max="10080" width="3" style="460" customWidth="1"/>
    <col min="10081" max="10081" width="6.25" style="460" customWidth="1"/>
    <col min="10082" max="10082" width="6" style="460" customWidth="1"/>
    <col min="10083" max="10083" width="2.25" style="460" customWidth="1"/>
    <col min="10084" max="10084" width="3.625" style="460" customWidth="1"/>
    <col min="10085" max="10240" width="8" style="460"/>
    <col min="10241" max="10241" width="0.125" style="460" customWidth="1"/>
    <col min="10242" max="10242" width="0.5" style="460" customWidth="1"/>
    <col min="10243" max="10243" width="9" style="460" customWidth="1"/>
    <col min="10244" max="10244" width="2" style="460" customWidth="1"/>
    <col min="10245" max="10245" width="0.75" style="460" customWidth="1"/>
    <col min="10246" max="10246" width="0.125" style="460" customWidth="1"/>
    <col min="10247" max="10247" width="0.375" style="460" customWidth="1"/>
    <col min="10248" max="10248" width="0.25" style="460" customWidth="1"/>
    <col min="10249" max="10249" width="0.375" style="460" customWidth="1"/>
    <col min="10250" max="10250" width="0.25" style="460" customWidth="1"/>
    <col min="10251" max="10251" width="0.375" style="460" customWidth="1"/>
    <col min="10252" max="10252" width="0.125" style="460" customWidth="1"/>
    <col min="10253" max="10253" width="0.375" style="460" customWidth="1"/>
    <col min="10254" max="10254" width="0.25" style="460" customWidth="1"/>
    <col min="10255" max="10256" width="0.375" style="460" customWidth="1"/>
    <col min="10257" max="10258" width="0.25" style="460" customWidth="1"/>
    <col min="10259" max="10261" width="0.375" style="460" customWidth="1"/>
    <col min="10262" max="10262" width="0.125" style="460" customWidth="1"/>
    <col min="10263" max="10267" width="0.25" style="460" customWidth="1"/>
    <col min="10268" max="10268" width="0.375" style="460" customWidth="1"/>
    <col min="10269" max="10269" width="0.25" style="460" customWidth="1"/>
    <col min="10270" max="10270" width="0.125" style="460" customWidth="1"/>
    <col min="10271" max="10277" width="0.25" style="460" customWidth="1"/>
    <col min="10278" max="10278" width="0.125" style="460" customWidth="1"/>
    <col min="10279" max="10279" width="0.25" style="460" customWidth="1"/>
    <col min="10280" max="10281" width="0.375" style="460" customWidth="1"/>
    <col min="10282" max="10282" width="0.25" style="460" customWidth="1"/>
    <col min="10283" max="10283" width="0.5" style="460" customWidth="1"/>
    <col min="10284" max="10284" width="0.25" style="460" customWidth="1"/>
    <col min="10285" max="10285" width="0.75" style="460" customWidth="1"/>
    <col min="10286" max="10286" width="0.625" style="460" customWidth="1"/>
    <col min="10287" max="10287" width="4" style="460" customWidth="1"/>
    <col min="10288" max="10288" width="0.5" style="460" customWidth="1"/>
    <col min="10289" max="10289" width="5.125" style="460" customWidth="1"/>
    <col min="10290" max="10290" width="0.5" style="460" customWidth="1"/>
    <col min="10291" max="10291" width="1.25" style="460" customWidth="1"/>
    <col min="10292" max="10292" width="0.375" style="460" customWidth="1"/>
    <col min="10293" max="10293" width="2.25" style="460" customWidth="1"/>
    <col min="10294" max="10294" width="0.375" style="460" customWidth="1"/>
    <col min="10295" max="10295" width="1.5" style="460" customWidth="1"/>
    <col min="10296" max="10297" width="0.875" style="460" customWidth="1"/>
    <col min="10298" max="10298" width="2.75" style="460" customWidth="1"/>
    <col min="10299" max="10299" width="0.625" style="460" customWidth="1"/>
    <col min="10300" max="10300" width="1.125" style="460" customWidth="1"/>
    <col min="10301" max="10301" width="1.75" style="460" customWidth="1"/>
    <col min="10302" max="10302" width="0.375" style="460" customWidth="1"/>
    <col min="10303" max="10303" width="1.875" style="460" customWidth="1"/>
    <col min="10304" max="10304" width="2.25" style="460" customWidth="1"/>
    <col min="10305" max="10305" width="1.25" style="460" customWidth="1"/>
    <col min="10306" max="10306" width="2.5" style="460" customWidth="1"/>
    <col min="10307" max="10307" width="5.75" style="460" customWidth="1"/>
    <col min="10308" max="10308" width="0.375" style="460" customWidth="1"/>
    <col min="10309" max="10309" width="1.375" style="460" customWidth="1"/>
    <col min="10310" max="10310" width="0.5" style="460" customWidth="1"/>
    <col min="10311" max="10311" width="2.625" style="460" customWidth="1"/>
    <col min="10312" max="10312" width="5.625" style="460" customWidth="1"/>
    <col min="10313" max="10313" width="0.375" style="460" customWidth="1"/>
    <col min="10314" max="10314" width="1.375" style="460" customWidth="1"/>
    <col min="10315" max="10315" width="0.5" style="460" customWidth="1"/>
    <col min="10316" max="10316" width="5.75" style="460" customWidth="1"/>
    <col min="10317" max="10317" width="2" style="460" customWidth="1"/>
    <col min="10318" max="10318" width="0.375" style="460" customWidth="1"/>
    <col min="10319" max="10319" width="2.375" style="460" bestFit="1" customWidth="1"/>
    <col min="10320" max="10320" width="0.5" style="460" customWidth="1"/>
    <col min="10321" max="10322" width="0.25" style="460" customWidth="1"/>
    <col min="10323" max="10323" width="7.875" style="460" customWidth="1"/>
    <col min="10324" max="10324" width="0.375" style="460" customWidth="1"/>
    <col min="10325" max="10325" width="1.375" style="460" customWidth="1"/>
    <col min="10326" max="10326" width="0.5" style="460" customWidth="1"/>
    <col min="10327" max="10327" width="0.25" style="460" customWidth="1"/>
    <col min="10328" max="10328" width="8" style="460" customWidth="1"/>
    <col min="10329" max="10329" width="0.375" style="460" customWidth="1"/>
    <col min="10330" max="10330" width="1.375" style="460" customWidth="1"/>
    <col min="10331" max="10331" width="0.5" style="460" customWidth="1"/>
    <col min="10332" max="10332" width="0.75" style="460" customWidth="1"/>
    <col min="10333" max="10333" width="7.5" style="460" customWidth="1"/>
    <col min="10334" max="10334" width="0.375" style="460" customWidth="1"/>
    <col min="10335" max="10335" width="1.375" style="460" customWidth="1"/>
    <col min="10336" max="10336" width="3" style="460" customWidth="1"/>
    <col min="10337" max="10337" width="6.25" style="460" customWidth="1"/>
    <col min="10338" max="10338" width="6" style="460" customWidth="1"/>
    <col min="10339" max="10339" width="2.25" style="460" customWidth="1"/>
    <col min="10340" max="10340" width="3.625" style="460" customWidth="1"/>
    <col min="10341" max="10496" width="8" style="460"/>
    <col min="10497" max="10497" width="0.125" style="460" customWidth="1"/>
    <col min="10498" max="10498" width="0.5" style="460" customWidth="1"/>
    <col min="10499" max="10499" width="9" style="460" customWidth="1"/>
    <col min="10500" max="10500" width="2" style="460" customWidth="1"/>
    <col min="10501" max="10501" width="0.75" style="460" customWidth="1"/>
    <col min="10502" max="10502" width="0.125" style="460" customWidth="1"/>
    <col min="10503" max="10503" width="0.375" style="460" customWidth="1"/>
    <col min="10504" max="10504" width="0.25" style="460" customWidth="1"/>
    <col min="10505" max="10505" width="0.375" style="460" customWidth="1"/>
    <col min="10506" max="10506" width="0.25" style="460" customWidth="1"/>
    <col min="10507" max="10507" width="0.375" style="460" customWidth="1"/>
    <col min="10508" max="10508" width="0.125" style="460" customWidth="1"/>
    <col min="10509" max="10509" width="0.375" style="460" customWidth="1"/>
    <col min="10510" max="10510" width="0.25" style="460" customWidth="1"/>
    <col min="10511" max="10512" width="0.375" style="460" customWidth="1"/>
    <col min="10513" max="10514" width="0.25" style="460" customWidth="1"/>
    <col min="10515" max="10517" width="0.375" style="460" customWidth="1"/>
    <col min="10518" max="10518" width="0.125" style="460" customWidth="1"/>
    <col min="10519" max="10523" width="0.25" style="460" customWidth="1"/>
    <col min="10524" max="10524" width="0.375" style="460" customWidth="1"/>
    <col min="10525" max="10525" width="0.25" style="460" customWidth="1"/>
    <col min="10526" max="10526" width="0.125" style="460" customWidth="1"/>
    <col min="10527" max="10533" width="0.25" style="460" customWidth="1"/>
    <col min="10534" max="10534" width="0.125" style="460" customWidth="1"/>
    <col min="10535" max="10535" width="0.25" style="460" customWidth="1"/>
    <col min="10536" max="10537" width="0.375" style="460" customWidth="1"/>
    <col min="10538" max="10538" width="0.25" style="460" customWidth="1"/>
    <col min="10539" max="10539" width="0.5" style="460" customWidth="1"/>
    <col min="10540" max="10540" width="0.25" style="460" customWidth="1"/>
    <col min="10541" max="10541" width="0.75" style="460" customWidth="1"/>
    <col min="10542" max="10542" width="0.625" style="460" customWidth="1"/>
    <col min="10543" max="10543" width="4" style="460" customWidth="1"/>
    <col min="10544" max="10544" width="0.5" style="460" customWidth="1"/>
    <col min="10545" max="10545" width="5.125" style="460" customWidth="1"/>
    <col min="10546" max="10546" width="0.5" style="460" customWidth="1"/>
    <col min="10547" max="10547" width="1.25" style="460" customWidth="1"/>
    <col min="10548" max="10548" width="0.375" style="460" customWidth="1"/>
    <col min="10549" max="10549" width="2.25" style="460" customWidth="1"/>
    <col min="10550" max="10550" width="0.375" style="460" customWidth="1"/>
    <col min="10551" max="10551" width="1.5" style="460" customWidth="1"/>
    <col min="10552" max="10553" width="0.875" style="460" customWidth="1"/>
    <col min="10554" max="10554" width="2.75" style="460" customWidth="1"/>
    <col min="10555" max="10555" width="0.625" style="460" customWidth="1"/>
    <col min="10556" max="10556" width="1.125" style="460" customWidth="1"/>
    <col min="10557" max="10557" width="1.75" style="460" customWidth="1"/>
    <col min="10558" max="10558" width="0.375" style="460" customWidth="1"/>
    <col min="10559" max="10559" width="1.875" style="460" customWidth="1"/>
    <col min="10560" max="10560" width="2.25" style="460" customWidth="1"/>
    <col min="10561" max="10561" width="1.25" style="460" customWidth="1"/>
    <col min="10562" max="10562" width="2.5" style="460" customWidth="1"/>
    <col min="10563" max="10563" width="5.75" style="460" customWidth="1"/>
    <col min="10564" max="10564" width="0.375" style="460" customWidth="1"/>
    <col min="10565" max="10565" width="1.375" style="460" customWidth="1"/>
    <col min="10566" max="10566" width="0.5" style="460" customWidth="1"/>
    <col min="10567" max="10567" width="2.625" style="460" customWidth="1"/>
    <col min="10568" max="10568" width="5.625" style="460" customWidth="1"/>
    <col min="10569" max="10569" width="0.375" style="460" customWidth="1"/>
    <col min="10570" max="10570" width="1.375" style="460" customWidth="1"/>
    <col min="10571" max="10571" width="0.5" style="460" customWidth="1"/>
    <col min="10572" max="10572" width="5.75" style="460" customWidth="1"/>
    <col min="10573" max="10573" width="2" style="460" customWidth="1"/>
    <col min="10574" max="10574" width="0.375" style="460" customWidth="1"/>
    <col min="10575" max="10575" width="2.375" style="460" bestFit="1" customWidth="1"/>
    <col min="10576" max="10576" width="0.5" style="460" customWidth="1"/>
    <col min="10577" max="10578" width="0.25" style="460" customWidth="1"/>
    <col min="10579" max="10579" width="7.875" style="460" customWidth="1"/>
    <col min="10580" max="10580" width="0.375" style="460" customWidth="1"/>
    <col min="10581" max="10581" width="1.375" style="460" customWidth="1"/>
    <col min="10582" max="10582" width="0.5" style="460" customWidth="1"/>
    <col min="10583" max="10583" width="0.25" style="460" customWidth="1"/>
    <col min="10584" max="10584" width="8" style="460" customWidth="1"/>
    <col min="10585" max="10585" width="0.375" style="460" customWidth="1"/>
    <col min="10586" max="10586" width="1.375" style="460" customWidth="1"/>
    <col min="10587" max="10587" width="0.5" style="460" customWidth="1"/>
    <col min="10588" max="10588" width="0.75" style="460" customWidth="1"/>
    <col min="10589" max="10589" width="7.5" style="460" customWidth="1"/>
    <col min="10590" max="10590" width="0.375" style="460" customWidth="1"/>
    <col min="10591" max="10591" width="1.375" style="460" customWidth="1"/>
    <col min="10592" max="10592" width="3" style="460" customWidth="1"/>
    <col min="10593" max="10593" width="6.25" style="460" customWidth="1"/>
    <col min="10594" max="10594" width="6" style="460" customWidth="1"/>
    <col min="10595" max="10595" width="2.25" style="460" customWidth="1"/>
    <col min="10596" max="10596" width="3.625" style="460" customWidth="1"/>
    <col min="10597" max="10752" width="8" style="460"/>
    <col min="10753" max="10753" width="0.125" style="460" customWidth="1"/>
    <col min="10754" max="10754" width="0.5" style="460" customWidth="1"/>
    <col min="10755" max="10755" width="9" style="460" customWidth="1"/>
    <col min="10756" max="10756" width="2" style="460" customWidth="1"/>
    <col min="10757" max="10757" width="0.75" style="460" customWidth="1"/>
    <col min="10758" max="10758" width="0.125" style="460" customWidth="1"/>
    <col min="10759" max="10759" width="0.375" style="460" customWidth="1"/>
    <col min="10760" max="10760" width="0.25" style="460" customWidth="1"/>
    <col min="10761" max="10761" width="0.375" style="460" customWidth="1"/>
    <col min="10762" max="10762" width="0.25" style="460" customWidth="1"/>
    <col min="10763" max="10763" width="0.375" style="460" customWidth="1"/>
    <col min="10764" max="10764" width="0.125" style="460" customWidth="1"/>
    <col min="10765" max="10765" width="0.375" style="460" customWidth="1"/>
    <col min="10766" max="10766" width="0.25" style="460" customWidth="1"/>
    <col min="10767" max="10768" width="0.375" style="460" customWidth="1"/>
    <col min="10769" max="10770" width="0.25" style="460" customWidth="1"/>
    <col min="10771" max="10773" width="0.375" style="460" customWidth="1"/>
    <col min="10774" max="10774" width="0.125" style="460" customWidth="1"/>
    <col min="10775" max="10779" width="0.25" style="460" customWidth="1"/>
    <col min="10780" max="10780" width="0.375" style="460" customWidth="1"/>
    <col min="10781" max="10781" width="0.25" style="460" customWidth="1"/>
    <col min="10782" max="10782" width="0.125" style="460" customWidth="1"/>
    <col min="10783" max="10789" width="0.25" style="460" customWidth="1"/>
    <col min="10790" max="10790" width="0.125" style="460" customWidth="1"/>
    <col min="10791" max="10791" width="0.25" style="460" customWidth="1"/>
    <col min="10792" max="10793" width="0.375" style="460" customWidth="1"/>
    <col min="10794" max="10794" width="0.25" style="460" customWidth="1"/>
    <col min="10795" max="10795" width="0.5" style="460" customWidth="1"/>
    <col min="10796" max="10796" width="0.25" style="460" customWidth="1"/>
    <col min="10797" max="10797" width="0.75" style="460" customWidth="1"/>
    <col min="10798" max="10798" width="0.625" style="460" customWidth="1"/>
    <col min="10799" max="10799" width="4" style="460" customWidth="1"/>
    <col min="10800" max="10800" width="0.5" style="460" customWidth="1"/>
    <col min="10801" max="10801" width="5.125" style="460" customWidth="1"/>
    <col min="10802" max="10802" width="0.5" style="460" customWidth="1"/>
    <col min="10803" max="10803" width="1.25" style="460" customWidth="1"/>
    <col min="10804" max="10804" width="0.375" style="460" customWidth="1"/>
    <col min="10805" max="10805" width="2.25" style="460" customWidth="1"/>
    <col min="10806" max="10806" width="0.375" style="460" customWidth="1"/>
    <col min="10807" max="10807" width="1.5" style="460" customWidth="1"/>
    <col min="10808" max="10809" width="0.875" style="460" customWidth="1"/>
    <col min="10810" max="10810" width="2.75" style="460" customWidth="1"/>
    <col min="10811" max="10811" width="0.625" style="460" customWidth="1"/>
    <col min="10812" max="10812" width="1.125" style="460" customWidth="1"/>
    <col min="10813" max="10813" width="1.75" style="460" customWidth="1"/>
    <col min="10814" max="10814" width="0.375" style="460" customWidth="1"/>
    <col min="10815" max="10815" width="1.875" style="460" customWidth="1"/>
    <col min="10816" max="10816" width="2.25" style="460" customWidth="1"/>
    <col min="10817" max="10817" width="1.25" style="460" customWidth="1"/>
    <col min="10818" max="10818" width="2.5" style="460" customWidth="1"/>
    <col min="10819" max="10819" width="5.75" style="460" customWidth="1"/>
    <col min="10820" max="10820" width="0.375" style="460" customWidth="1"/>
    <col min="10821" max="10821" width="1.375" style="460" customWidth="1"/>
    <col min="10822" max="10822" width="0.5" style="460" customWidth="1"/>
    <col min="10823" max="10823" width="2.625" style="460" customWidth="1"/>
    <col min="10824" max="10824" width="5.625" style="460" customWidth="1"/>
    <col min="10825" max="10825" width="0.375" style="460" customWidth="1"/>
    <col min="10826" max="10826" width="1.375" style="460" customWidth="1"/>
    <col min="10827" max="10827" width="0.5" style="460" customWidth="1"/>
    <col min="10828" max="10828" width="5.75" style="460" customWidth="1"/>
    <col min="10829" max="10829" width="2" style="460" customWidth="1"/>
    <col min="10830" max="10830" width="0.375" style="460" customWidth="1"/>
    <col min="10831" max="10831" width="2.375" style="460" bestFit="1" customWidth="1"/>
    <col min="10832" max="10832" width="0.5" style="460" customWidth="1"/>
    <col min="10833" max="10834" width="0.25" style="460" customWidth="1"/>
    <col min="10835" max="10835" width="7.875" style="460" customWidth="1"/>
    <col min="10836" max="10836" width="0.375" style="460" customWidth="1"/>
    <col min="10837" max="10837" width="1.375" style="460" customWidth="1"/>
    <col min="10838" max="10838" width="0.5" style="460" customWidth="1"/>
    <col min="10839" max="10839" width="0.25" style="460" customWidth="1"/>
    <col min="10840" max="10840" width="8" style="460" customWidth="1"/>
    <col min="10841" max="10841" width="0.375" style="460" customWidth="1"/>
    <col min="10842" max="10842" width="1.375" style="460" customWidth="1"/>
    <col min="10843" max="10843" width="0.5" style="460" customWidth="1"/>
    <col min="10844" max="10844" width="0.75" style="460" customWidth="1"/>
    <col min="10845" max="10845" width="7.5" style="460" customWidth="1"/>
    <col min="10846" max="10846" width="0.375" style="460" customWidth="1"/>
    <col min="10847" max="10847" width="1.375" style="460" customWidth="1"/>
    <col min="10848" max="10848" width="3" style="460" customWidth="1"/>
    <col min="10849" max="10849" width="6.25" style="460" customWidth="1"/>
    <col min="10850" max="10850" width="6" style="460" customWidth="1"/>
    <col min="10851" max="10851" width="2.25" style="460" customWidth="1"/>
    <col min="10852" max="10852" width="3.625" style="460" customWidth="1"/>
    <col min="10853" max="11008" width="8" style="460"/>
    <col min="11009" max="11009" width="0.125" style="460" customWidth="1"/>
    <col min="11010" max="11010" width="0.5" style="460" customWidth="1"/>
    <col min="11011" max="11011" width="9" style="460" customWidth="1"/>
    <col min="11012" max="11012" width="2" style="460" customWidth="1"/>
    <col min="11013" max="11013" width="0.75" style="460" customWidth="1"/>
    <col min="11014" max="11014" width="0.125" style="460" customWidth="1"/>
    <col min="11015" max="11015" width="0.375" style="460" customWidth="1"/>
    <col min="11016" max="11016" width="0.25" style="460" customWidth="1"/>
    <col min="11017" max="11017" width="0.375" style="460" customWidth="1"/>
    <col min="11018" max="11018" width="0.25" style="460" customWidth="1"/>
    <col min="11019" max="11019" width="0.375" style="460" customWidth="1"/>
    <col min="11020" max="11020" width="0.125" style="460" customWidth="1"/>
    <col min="11021" max="11021" width="0.375" style="460" customWidth="1"/>
    <col min="11022" max="11022" width="0.25" style="460" customWidth="1"/>
    <col min="11023" max="11024" width="0.375" style="460" customWidth="1"/>
    <col min="11025" max="11026" width="0.25" style="460" customWidth="1"/>
    <col min="11027" max="11029" width="0.375" style="460" customWidth="1"/>
    <col min="11030" max="11030" width="0.125" style="460" customWidth="1"/>
    <col min="11031" max="11035" width="0.25" style="460" customWidth="1"/>
    <col min="11036" max="11036" width="0.375" style="460" customWidth="1"/>
    <col min="11037" max="11037" width="0.25" style="460" customWidth="1"/>
    <col min="11038" max="11038" width="0.125" style="460" customWidth="1"/>
    <col min="11039" max="11045" width="0.25" style="460" customWidth="1"/>
    <col min="11046" max="11046" width="0.125" style="460" customWidth="1"/>
    <col min="11047" max="11047" width="0.25" style="460" customWidth="1"/>
    <col min="11048" max="11049" width="0.375" style="460" customWidth="1"/>
    <col min="11050" max="11050" width="0.25" style="460" customWidth="1"/>
    <col min="11051" max="11051" width="0.5" style="460" customWidth="1"/>
    <col min="11052" max="11052" width="0.25" style="460" customWidth="1"/>
    <col min="11053" max="11053" width="0.75" style="460" customWidth="1"/>
    <col min="11054" max="11054" width="0.625" style="460" customWidth="1"/>
    <col min="11055" max="11055" width="4" style="460" customWidth="1"/>
    <col min="11056" max="11056" width="0.5" style="460" customWidth="1"/>
    <col min="11057" max="11057" width="5.125" style="460" customWidth="1"/>
    <col min="11058" max="11058" width="0.5" style="460" customWidth="1"/>
    <col min="11059" max="11059" width="1.25" style="460" customWidth="1"/>
    <col min="11060" max="11060" width="0.375" style="460" customWidth="1"/>
    <col min="11061" max="11061" width="2.25" style="460" customWidth="1"/>
    <col min="11062" max="11062" width="0.375" style="460" customWidth="1"/>
    <col min="11063" max="11063" width="1.5" style="460" customWidth="1"/>
    <col min="11064" max="11065" width="0.875" style="460" customWidth="1"/>
    <col min="11066" max="11066" width="2.75" style="460" customWidth="1"/>
    <col min="11067" max="11067" width="0.625" style="460" customWidth="1"/>
    <col min="11068" max="11068" width="1.125" style="460" customWidth="1"/>
    <col min="11069" max="11069" width="1.75" style="460" customWidth="1"/>
    <col min="11070" max="11070" width="0.375" style="460" customWidth="1"/>
    <col min="11071" max="11071" width="1.875" style="460" customWidth="1"/>
    <col min="11072" max="11072" width="2.25" style="460" customWidth="1"/>
    <col min="11073" max="11073" width="1.25" style="460" customWidth="1"/>
    <col min="11074" max="11074" width="2.5" style="460" customWidth="1"/>
    <col min="11075" max="11075" width="5.75" style="460" customWidth="1"/>
    <col min="11076" max="11076" width="0.375" style="460" customWidth="1"/>
    <col min="11077" max="11077" width="1.375" style="460" customWidth="1"/>
    <col min="11078" max="11078" width="0.5" style="460" customWidth="1"/>
    <col min="11079" max="11079" width="2.625" style="460" customWidth="1"/>
    <col min="11080" max="11080" width="5.625" style="460" customWidth="1"/>
    <col min="11081" max="11081" width="0.375" style="460" customWidth="1"/>
    <col min="11082" max="11082" width="1.375" style="460" customWidth="1"/>
    <col min="11083" max="11083" width="0.5" style="460" customWidth="1"/>
    <col min="11084" max="11084" width="5.75" style="460" customWidth="1"/>
    <col min="11085" max="11085" width="2" style="460" customWidth="1"/>
    <col min="11086" max="11086" width="0.375" style="460" customWidth="1"/>
    <col min="11087" max="11087" width="2.375" style="460" bestFit="1" customWidth="1"/>
    <col min="11088" max="11088" width="0.5" style="460" customWidth="1"/>
    <col min="11089" max="11090" width="0.25" style="460" customWidth="1"/>
    <col min="11091" max="11091" width="7.875" style="460" customWidth="1"/>
    <col min="11092" max="11092" width="0.375" style="460" customWidth="1"/>
    <col min="11093" max="11093" width="1.375" style="460" customWidth="1"/>
    <col min="11094" max="11094" width="0.5" style="460" customWidth="1"/>
    <col min="11095" max="11095" width="0.25" style="460" customWidth="1"/>
    <col min="11096" max="11096" width="8" style="460" customWidth="1"/>
    <col min="11097" max="11097" width="0.375" style="460" customWidth="1"/>
    <col min="11098" max="11098" width="1.375" style="460" customWidth="1"/>
    <col min="11099" max="11099" width="0.5" style="460" customWidth="1"/>
    <col min="11100" max="11100" width="0.75" style="460" customWidth="1"/>
    <col min="11101" max="11101" width="7.5" style="460" customWidth="1"/>
    <col min="11102" max="11102" width="0.375" style="460" customWidth="1"/>
    <col min="11103" max="11103" width="1.375" style="460" customWidth="1"/>
    <col min="11104" max="11104" width="3" style="460" customWidth="1"/>
    <col min="11105" max="11105" width="6.25" style="460" customWidth="1"/>
    <col min="11106" max="11106" width="6" style="460" customWidth="1"/>
    <col min="11107" max="11107" width="2.25" style="460" customWidth="1"/>
    <col min="11108" max="11108" width="3.625" style="460" customWidth="1"/>
    <col min="11109" max="11264" width="8" style="460"/>
    <col min="11265" max="11265" width="0.125" style="460" customWidth="1"/>
    <col min="11266" max="11266" width="0.5" style="460" customWidth="1"/>
    <col min="11267" max="11267" width="9" style="460" customWidth="1"/>
    <col min="11268" max="11268" width="2" style="460" customWidth="1"/>
    <col min="11269" max="11269" width="0.75" style="460" customWidth="1"/>
    <col min="11270" max="11270" width="0.125" style="460" customWidth="1"/>
    <col min="11271" max="11271" width="0.375" style="460" customWidth="1"/>
    <col min="11272" max="11272" width="0.25" style="460" customWidth="1"/>
    <col min="11273" max="11273" width="0.375" style="460" customWidth="1"/>
    <col min="11274" max="11274" width="0.25" style="460" customWidth="1"/>
    <col min="11275" max="11275" width="0.375" style="460" customWidth="1"/>
    <col min="11276" max="11276" width="0.125" style="460" customWidth="1"/>
    <col min="11277" max="11277" width="0.375" style="460" customWidth="1"/>
    <col min="11278" max="11278" width="0.25" style="460" customWidth="1"/>
    <col min="11279" max="11280" width="0.375" style="460" customWidth="1"/>
    <col min="11281" max="11282" width="0.25" style="460" customWidth="1"/>
    <col min="11283" max="11285" width="0.375" style="460" customWidth="1"/>
    <col min="11286" max="11286" width="0.125" style="460" customWidth="1"/>
    <col min="11287" max="11291" width="0.25" style="460" customWidth="1"/>
    <col min="11292" max="11292" width="0.375" style="460" customWidth="1"/>
    <col min="11293" max="11293" width="0.25" style="460" customWidth="1"/>
    <col min="11294" max="11294" width="0.125" style="460" customWidth="1"/>
    <col min="11295" max="11301" width="0.25" style="460" customWidth="1"/>
    <col min="11302" max="11302" width="0.125" style="460" customWidth="1"/>
    <col min="11303" max="11303" width="0.25" style="460" customWidth="1"/>
    <col min="11304" max="11305" width="0.375" style="460" customWidth="1"/>
    <col min="11306" max="11306" width="0.25" style="460" customWidth="1"/>
    <col min="11307" max="11307" width="0.5" style="460" customWidth="1"/>
    <col min="11308" max="11308" width="0.25" style="460" customWidth="1"/>
    <col min="11309" max="11309" width="0.75" style="460" customWidth="1"/>
    <col min="11310" max="11310" width="0.625" style="460" customWidth="1"/>
    <col min="11311" max="11311" width="4" style="460" customWidth="1"/>
    <col min="11312" max="11312" width="0.5" style="460" customWidth="1"/>
    <col min="11313" max="11313" width="5.125" style="460" customWidth="1"/>
    <col min="11314" max="11314" width="0.5" style="460" customWidth="1"/>
    <col min="11315" max="11315" width="1.25" style="460" customWidth="1"/>
    <col min="11316" max="11316" width="0.375" style="460" customWidth="1"/>
    <col min="11317" max="11317" width="2.25" style="460" customWidth="1"/>
    <col min="11318" max="11318" width="0.375" style="460" customWidth="1"/>
    <col min="11319" max="11319" width="1.5" style="460" customWidth="1"/>
    <col min="11320" max="11321" width="0.875" style="460" customWidth="1"/>
    <col min="11322" max="11322" width="2.75" style="460" customWidth="1"/>
    <col min="11323" max="11323" width="0.625" style="460" customWidth="1"/>
    <col min="11324" max="11324" width="1.125" style="460" customWidth="1"/>
    <col min="11325" max="11325" width="1.75" style="460" customWidth="1"/>
    <col min="11326" max="11326" width="0.375" style="460" customWidth="1"/>
    <col min="11327" max="11327" width="1.875" style="460" customWidth="1"/>
    <col min="11328" max="11328" width="2.25" style="460" customWidth="1"/>
    <col min="11329" max="11329" width="1.25" style="460" customWidth="1"/>
    <col min="11330" max="11330" width="2.5" style="460" customWidth="1"/>
    <col min="11331" max="11331" width="5.75" style="460" customWidth="1"/>
    <col min="11332" max="11332" width="0.375" style="460" customWidth="1"/>
    <col min="11333" max="11333" width="1.375" style="460" customWidth="1"/>
    <col min="11334" max="11334" width="0.5" style="460" customWidth="1"/>
    <col min="11335" max="11335" width="2.625" style="460" customWidth="1"/>
    <col min="11336" max="11336" width="5.625" style="460" customWidth="1"/>
    <col min="11337" max="11337" width="0.375" style="460" customWidth="1"/>
    <col min="11338" max="11338" width="1.375" style="460" customWidth="1"/>
    <col min="11339" max="11339" width="0.5" style="460" customWidth="1"/>
    <col min="11340" max="11340" width="5.75" style="460" customWidth="1"/>
    <col min="11341" max="11341" width="2" style="460" customWidth="1"/>
    <col min="11342" max="11342" width="0.375" style="460" customWidth="1"/>
    <col min="11343" max="11343" width="2.375" style="460" bestFit="1" customWidth="1"/>
    <col min="11344" max="11344" width="0.5" style="460" customWidth="1"/>
    <col min="11345" max="11346" width="0.25" style="460" customWidth="1"/>
    <col min="11347" max="11347" width="7.875" style="460" customWidth="1"/>
    <col min="11348" max="11348" width="0.375" style="460" customWidth="1"/>
    <col min="11349" max="11349" width="1.375" style="460" customWidth="1"/>
    <col min="11350" max="11350" width="0.5" style="460" customWidth="1"/>
    <col min="11351" max="11351" width="0.25" style="460" customWidth="1"/>
    <col min="11352" max="11352" width="8" style="460" customWidth="1"/>
    <col min="11353" max="11353" width="0.375" style="460" customWidth="1"/>
    <col min="11354" max="11354" width="1.375" style="460" customWidth="1"/>
    <col min="11355" max="11355" width="0.5" style="460" customWidth="1"/>
    <col min="11356" max="11356" width="0.75" style="460" customWidth="1"/>
    <col min="11357" max="11357" width="7.5" style="460" customWidth="1"/>
    <col min="11358" max="11358" width="0.375" style="460" customWidth="1"/>
    <col min="11359" max="11359" width="1.375" style="460" customWidth="1"/>
    <col min="11360" max="11360" width="3" style="460" customWidth="1"/>
    <col min="11361" max="11361" width="6.25" style="460" customWidth="1"/>
    <col min="11362" max="11362" width="6" style="460" customWidth="1"/>
    <col min="11363" max="11363" width="2.25" style="460" customWidth="1"/>
    <col min="11364" max="11364" width="3.625" style="460" customWidth="1"/>
    <col min="11365" max="11520" width="8" style="460"/>
    <col min="11521" max="11521" width="0.125" style="460" customWidth="1"/>
    <col min="11522" max="11522" width="0.5" style="460" customWidth="1"/>
    <col min="11523" max="11523" width="9" style="460" customWidth="1"/>
    <col min="11524" max="11524" width="2" style="460" customWidth="1"/>
    <col min="11525" max="11525" width="0.75" style="460" customWidth="1"/>
    <col min="11526" max="11526" width="0.125" style="460" customWidth="1"/>
    <col min="11527" max="11527" width="0.375" style="460" customWidth="1"/>
    <col min="11528" max="11528" width="0.25" style="460" customWidth="1"/>
    <col min="11529" max="11529" width="0.375" style="460" customWidth="1"/>
    <col min="11530" max="11530" width="0.25" style="460" customWidth="1"/>
    <col min="11531" max="11531" width="0.375" style="460" customWidth="1"/>
    <col min="11532" max="11532" width="0.125" style="460" customWidth="1"/>
    <col min="11533" max="11533" width="0.375" style="460" customWidth="1"/>
    <col min="11534" max="11534" width="0.25" style="460" customWidth="1"/>
    <col min="11535" max="11536" width="0.375" style="460" customWidth="1"/>
    <col min="11537" max="11538" width="0.25" style="460" customWidth="1"/>
    <col min="11539" max="11541" width="0.375" style="460" customWidth="1"/>
    <col min="11542" max="11542" width="0.125" style="460" customWidth="1"/>
    <col min="11543" max="11547" width="0.25" style="460" customWidth="1"/>
    <col min="11548" max="11548" width="0.375" style="460" customWidth="1"/>
    <col min="11549" max="11549" width="0.25" style="460" customWidth="1"/>
    <col min="11550" max="11550" width="0.125" style="460" customWidth="1"/>
    <col min="11551" max="11557" width="0.25" style="460" customWidth="1"/>
    <col min="11558" max="11558" width="0.125" style="460" customWidth="1"/>
    <col min="11559" max="11559" width="0.25" style="460" customWidth="1"/>
    <col min="11560" max="11561" width="0.375" style="460" customWidth="1"/>
    <col min="11562" max="11562" width="0.25" style="460" customWidth="1"/>
    <col min="11563" max="11563" width="0.5" style="460" customWidth="1"/>
    <col min="11564" max="11564" width="0.25" style="460" customWidth="1"/>
    <col min="11565" max="11565" width="0.75" style="460" customWidth="1"/>
    <col min="11566" max="11566" width="0.625" style="460" customWidth="1"/>
    <col min="11567" max="11567" width="4" style="460" customWidth="1"/>
    <col min="11568" max="11568" width="0.5" style="460" customWidth="1"/>
    <col min="11569" max="11569" width="5.125" style="460" customWidth="1"/>
    <col min="11570" max="11570" width="0.5" style="460" customWidth="1"/>
    <col min="11571" max="11571" width="1.25" style="460" customWidth="1"/>
    <col min="11572" max="11572" width="0.375" style="460" customWidth="1"/>
    <col min="11573" max="11573" width="2.25" style="460" customWidth="1"/>
    <col min="11574" max="11574" width="0.375" style="460" customWidth="1"/>
    <col min="11575" max="11575" width="1.5" style="460" customWidth="1"/>
    <col min="11576" max="11577" width="0.875" style="460" customWidth="1"/>
    <col min="11578" max="11578" width="2.75" style="460" customWidth="1"/>
    <col min="11579" max="11579" width="0.625" style="460" customWidth="1"/>
    <col min="11580" max="11580" width="1.125" style="460" customWidth="1"/>
    <col min="11581" max="11581" width="1.75" style="460" customWidth="1"/>
    <col min="11582" max="11582" width="0.375" style="460" customWidth="1"/>
    <col min="11583" max="11583" width="1.875" style="460" customWidth="1"/>
    <col min="11584" max="11584" width="2.25" style="460" customWidth="1"/>
    <col min="11585" max="11585" width="1.25" style="460" customWidth="1"/>
    <col min="11586" max="11586" width="2.5" style="460" customWidth="1"/>
    <col min="11587" max="11587" width="5.75" style="460" customWidth="1"/>
    <col min="11588" max="11588" width="0.375" style="460" customWidth="1"/>
    <col min="11589" max="11589" width="1.375" style="460" customWidth="1"/>
    <col min="11590" max="11590" width="0.5" style="460" customWidth="1"/>
    <col min="11591" max="11591" width="2.625" style="460" customWidth="1"/>
    <col min="11592" max="11592" width="5.625" style="460" customWidth="1"/>
    <col min="11593" max="11593" width="0.375" style="460" customWidth="1"/>
    <col min="11594" max="11594" width="1.375" style="460" customWidth="1"/>
    <col min="11595" max="11595" width="0.5" style="460" customWidth="1"/>
    <col min="11596" max="11596" width="5.75" style="460" customWidth="1"/>
    <col min="11597" max="11597" width="2" style="460" customWidth="1"/>
    <col min="11598" max="11598" width="0.375" style="460" customWidth="1"/>
    <col min="11599" max="11599" width="2.375" style="460" bestFit="1" customWidth="1"/>
    <col min="11600" max="11600" width="0.5" style="460" customWidth="1"/>
    <col min="11601" max="11602" width="0.25" style="460" customWidth="1"/>
    <col min="11603" max="11603" width="7.875" style="460" customWidth="1"/>
    <col min="11604" max="11604" width="0.375" style="460" customWidth="1"/>
    <col min="11605" max="11605" width="1.375" style="460" customWidth="1"/>
    <col min="11606" max="11606" width="0.5" style="460" customWidth="1"/>
    <col min="11607" max="11607" width="0.25" style="460" customWidth="1"/>
    <col min="11608" max="11608" width="8" style="460" customWidth="1"/>
    <col min="11609" max="11609" width="0.375" style="460" customWidth="1"/>
    <col min="11610" max="11610" width="1.375" style="460" customWidth="1"/>
    <col min="11611" max="11611" width="0.5" style="460" customWidth="1"/>
    <col min="11612" max="11612" width="0.75" style="460" customWidth="1"/>
    <col min="11613" max="11613" width="7.5" style="460" customWidth="1"/>
    <col min="11614" max="11614" width="0.375" style="460" customWidth="1"/>
    <col min="11615" max="11615" width="1.375" style="460" customWidth="1"/>
    <col min="11616" max="11616" width="3" style="460" customWidth="1"/>
    <col min="11617" max="11617" width="6.25" style="460" customWidth="1"/>
    <col min="11618" max="11618" width="6" style="460" customWidth="1"/>
    <col min="11619" max="11619" width="2.25" style="460" customWidth="1"/>
    <col min="11620" max="11620" width="3.625" style="460" customWidth="1"/>
    <col min="11621" max="11776" width="8" style="460"/>
    <col min="11777" max="11777" width="0.125" style="460" customWidth="1"/>
    <col min="11778" max="11778" width="0.5" style="460" customWidth="1"/>
    <col min="11779" max="11779" width="9" style="460" customWidth="1"/>
    <col min="11780" max="11780" width="2" style="460" customWidth="1"/>
    <col min="11781" max="11781" width="0.75" style="460" customWidth="1"/>
    <col min="11782" max="11782" width="0.125" style="460" customWidth="1"/>
    <col min="11783" max="11783" width="0.375" style="460" customWidth="1"/>
    <col min="11784" max="11784" width="0.25" style="460" customWidth="1"/>
    <col min="11785" max="11785" width="0.375" style="460" customWidth="1"/>
    <col min="11786" max="11786" width="0.25" style="460" customWidth="1"/>
    <col min="11787" max="11787" width="0.375" style="460" customWidth="1"/>
    <col min="11788" max="11788" width="0.125" style="460" customWidth="1"/>
    <col min="11789" max="11789" width="0.375" style="460" customWidth="1"/>
    <col min="11790" max="11790" width="0.25" style="460" customWidth="1"/>
    <col min="11791" max="11792" width="0.375" style="460" customWidth="1"/>
    <col min="11793" max="11794" width="0.25" style="460" customWidth="1"/>
    <col min="11795" max="11797" width="0.375" style="460" customWidth="1"/>
    <col min="11798" max="11798" width="0.125" style="460" customWidth="1"/>
    <col min="11799" max="11803" width="0.25" style="460" customWidth="1"/>
    <col min="11804" max="11804" width="0.375" style="460" customWidth="1"/>
    <col min="11805" max="11805" width="0.25" style="460" customWidth="1"/>
    <col min="11806" max="11806" width="0.125" style="460" customWidth="1"/>
    <col min="11807" max="11813" width="0.25" style="460" customWidth="1"/>
    <col min="11814" max="11814" width="0.125" style="460" customWidth="1"/>
    <col min="11815" max="11815" width="0.25" style="460" customWidth="1"/>
    <col min="11816" max="11817" width="0.375" style="460" customWidth="1"/>
    <col min="11818" max="11818" width="0.25" style="460" customWidth="1"/>
    <col min="11819" max="11819" width="0.5" style="460" customWidth="1"/>
    <col min="11820" max="11820" width="0.25" style="460" customWidth="1"/>
    <col min="11821" max="11821" width="0.75" style="460" customWidth="1"/>
    <col min="11822" max="11822" width="0.625" style="460" customWidth="1"/>
    <col min="11823" max="11823" width="4" style="460" customWidth="1"/>
    <col min="11824" max="11824" width="0.5" style="460" customWidth="1"/>
    <col min="11825" max="11825" width="5.125" style="460" customWidth="1"/>
    <col min="11826" max="11826" width="0.5" style="460" customWidth="1"/>
    <col min="11827" max="11827" width="1.25" style="460" customWidth="1"/>
    <col min="11828" max="11828" width="0.375" style="460" customWidth="1"/>
    <col min="11829" max="11829" width="2.25" style="460" customWidth="1"/>
    <col min="11830" max="11830" width="0.375" style="460" customWidth="1"/>
    <col min="11831" max="11831" width="1.5" style="460" customWidth="1"/>
    <col min="11832" max="11833" width="0.875" style="460" customWidth="1"/>
    <col min="11834" max="11834" width="2.75" style="460" customWidth="1"/>
    <col min="11835" max="11835" width="0.625" style="460" customWidth="1"/>
    <col min="11836" max="11836" width="1.125" style="460" customWidth="1"/>
    <col min="11837" max="11837" width="1.75" style="460" customWidth="1"/>
    <col min="11838" max="11838" width="0.375" style="460" customWidth="1"/>
    <col min="11839" max="11839" width="1.875" style="460" customWidth="1"/>
    <col min="11840" max="11840" width="2.25" style="460" customWidth="1"/>
    <col min="11841" max="11841" width="1.25" style="460" customWidth="1"/>
    <col min="11842" max="11842" width="2.5" style="460" customWidth="1"/>
    <col min="11843" max="11843" width="5.75" style="460" customWidth="1"/>
    <col min="11844" max="11844" width="0.375" style="460" customWidth="1"/>
    <col min="11845" max="11845" width="1.375" style="460" customWidth="1"/>
    <col min="11846" max="11846" width="0.5" style="460" customWidth="1"/>
    <col min="11847" max="11847" width="2.625" style="460" customWidth="1"/>
    <col min="11848" max="11848" width="5.625" style="460" customWidth="1"/>
    <col min="11849" max="11849" width="0.375" style="460" customWidth="1"/>
    <col min="11850" max="11850" width="1.375" style="460" customWidth="1"/>
    <col min="11851" max="11851" width="0.5" style="460" customWidth="1"/>
    <col min="11852" max="11852" width="5.75" style="460" customWidth="1"/>
    <col min="11853" max="11853" width="2" style="460" customWidth="1"/>
    <col min="11854" max="11854" width="0.375" style="460" customWidth="1"/>
    <col min="11855" max="11855" width="2.375" style="460" bestFit="1" customWidth="1"/>
    <col min="11856" max="11856" width="0.5" style="460" customWidth="1"/>
    <col min="11857" max="11858" width="0.25" style="460" customWidth="1"/>
    <col min="11859" max="11859" width="7.875" style="460" customWidth="1"/>
    <col min="11860" max="11860" width="0.375" style="460" customWidth="1"/>
    <col min="11861" max="11861" width="1.375" style="460" customWidth="1"/>
    <col min="11862" max="11862" width="0.5" style="460" customWidth="1"/>
    <col min="11863" max="11863" width="0.25" style="460" customWidth="1"/>
    <col min="11864" max="11864" width="8" style="460" customWidth="1"/>
    <col min="11865" max="11865" width="0.375" style="460" customWidth="1"/>
    <col min="11866" max="11866" width="1.375" style="460" customWidth="1"/>
    <col min="11867" max="11867" width="0.5" style="460" customWidth="1"/>
    <col min="11868" max="11868" width="0.75" style="460" customWidth="1"/>
    <col min="11869" max="11869" width="7.5" style="460" customWidth="1"/>
    <col min="11870" max="11870" width="0.375" style="460" customWidth="1"/>
    <col min="11871" max="11871" width="1.375" style="460" customWidth="1"/>
    <col min="11872" max="11872" width="3" style="460" customWidth="1"/>
    <col min="11873" max="11873" width="6.25" style="460" customWidth="1"/>
    <col min="11874" max="11874" width="6" style="460" customWidth="1"/>
    <col min="11875" max="11875" width="2.25" style="460" customWidth="1"/>
    <col min="11876" max="11876" width="3.625" style="460" customWidth="1"/>
    <col min="11877" max="12032" width="8" style="460"/>
    <col min="12033" max="12033" width="0.125" style="460" customWidth="1"/>
    <col min="12034" max="12034" width="0.5" style="460" customWidth="1"/>
    <col min="12035" max="12035" width="9" style="460" customWidth="1"/>
    <col min="12036" max="12036" width="2" style="460" customWidth="1"/>
    <col min="12037" max="12037" width="0.75" style="460" customWidth="1"/>
    <col min="12038" max="12038" width="0.125" style="460" customWidth="1"/>
    <col min="12039" max="12039" width="0.375" style="460" customWidth="1"/>
    <col min="12040" max="12040" width="0.25" style="460" customWidth="1"/>
    <col min="12041" max="12041" width="0.375" style="460" customWidth="1"/>
    <col min="12042" max="12042" width="0.25" style="460" customWidth="1"/>
    <col min="12043" max="12043" width="0.375" style="460" customWidth="1"/>
    <col min="12044" max="12044" width="0.125" style="460" customWidth="1"/>
    <col min="12045" max="12045" width="0.375" style="460" customWidth="1"/>
    <col min="12046" max="12046" width="0.25" style="460" customWidth="1"/>
    <col min="12047" max="12048" width="0.375" style="460" customWidth="1"/>
    <col min="12049" max="12050" width="0.25" style="460" customWidth="1"/>
    <col min="12051" max="12053" width="0.375" style="460" customWidth="1"/>
    <col min="12054" max="12054" width="0.125" style="460" customWidth="1"/>
    <col min="12055" max="12059" width="0.25" style="460" customWidth="1"/>
    <col min="12060" max="12060" width="0.375" style="460" customWidth="1"/>
    <col min="12061" max="12061" width="0.25" style="460" customWidth="1"/>
    <col min="12062" max="12062" width="0.125" style="460" customWidth="1"/>
    <col min="12063" max="12069" width="0.25" style="460" customWidth="1"/>
    <col min="12070" max="12070" width="0.125" style="460" customWidth="1"/>
    <col min="12071" max="12071" width="0.25" style="460" customWidth="1"/>
    <col min="12072" max="12073" width="0.375" style="460" customWidth="1"/>
    <col min="12074" max="12074" width="0.25" style="460" customWidth="1"/>
    <col min="12075" max="12075" width="0.5" style="460" customWidth="1"/>
    <col min="12076" max="12076" width="0.25" style="460" customWidth="1"/>
    <col min="12077" max="12077" width="0.75" style="460" customWidth="1"/>
    <col min="12078" max="12078" width="0.625" style="460" customWidth="1"/>
    <col min="12079" max="12079" width="4" style="460" customWidth="1"/>
    <col min="12080" max="12080" width="0.5" style="460" customWidth="1"/>
    <col min="12081" max="12081" width="5.125" style="460" customWidth="1"/>
    <col min="12082" max="12082" width="0.5" style="460" customWidth="1"/>
    <col min="12083" max="12083" width="1.25" style="460" customWidth="1"/>
    <col min="12084" max="12084" width="0.375" style="460" customWidth="1"/>
    <col min="12085" max="12085" width="2.25" style="460" customWidth="1"/>
    <col min="12086" max="12086" width="0.375" style="460" customWidth="1"/>
    <col min="12087" max="12087" width="1.5" style="460" customWidth="1"/>
    <col min="12088" max="12089" width="0.875" style="460" customWidth="1"/>
    <col min="12090" max="12090" width="2.75" style="460" customWidth="1"/>
    <col min="12091" max="12091" width="0.625" style="460" customWidth="1"/>
    <col min="12092" max="12092" width="1.125" style="460" customWidth="1"/>
    <col min="12093" max="12093" width="1.75" style="460" customWidth="1"/>
    <col min="12094" max="12094" width="0.375" style="460" customWidth="1"/>
    <col min="12095" max="12095" width="1.875" style="460" customWidth="1"/>
    <col min="12096" max="12096" width="2.25" style="460" customWidth="1"/>
    <col min="12097" max="12097" width="1.25" style="460" customWidth="1"/>
    <col min="12098" max="12098" width="2.5" style="460" customWidth="1"/>
    <col min="12099" max="12099" width="5.75" style="460" customWidth="1"/>
    <col min="12100" max="12100" width="0.375" style="460" customWidth="1"/>
    <col min="12101" max="12101" width="1.375" style="460" customWidth="1"/>
    <col min="12102" max="12102" width="0.5" style="460" customWidth="1"/>
    <col min="12103" max="12103" width="2.625" style="460" customWidth="1"/>
    <col min="12104" max="12104" width="5.625" style="460" customWidth="1"/>
    <col min="12105" max="12105" width="0.375" style="460" customWidth="1"/>
    <col min="12106" max="12106" width="1.375" style="460" customWidth="1"/>
    <col min="12107" max="12107" width="0.5" style="460" customWidth="1"/>
    <col min="12108" max="12108" width="5.75" style="460" customWidth="1"/>
    <col min="12109" max="12109" width="2" style="460" customWidth="1"/>
    <col min="12110" max="12110" width="0.375" style="460" customWidth="1"/>
    <col min="12111" max="12111" width="2.375" style="460" bestFit="1" customWidth="1"/>
    <col min="12112" max="12112" width="0.5" style="460" customWidth="1"/>
    <col min="12113" max="12114" width="0.25" style="460" customWidth="1"/>
    <col min="12115" max="12115" width="7.875" style="460" customWidth="1"/>
    <col min="12116" max="12116" width="0.375" style="460" customWidth="1"/>
    <col min="12117" max="12117" width="1.375" style="460" customWidth="1"/>
    <col min="12118" max="12118" width="0.5" style="460" customWidth="1"/>
    <col min="12119" max="12119" width="0.25" style="460" customWidth="1"/>
    <col min="12120" max="12120" width="8" style="460" customWidth="1"/>
    <col min="12121" max="12121" width="0.375" style="460" customWidth="1"/>
    <col min="12122" max="12122" width="1.375" style="460" customWidth="1"/>
    <col min="12123" max="12123" width="0.5" style="460" customWidth="1"/>
    <col min="12124" max="12124" width="0.75" style="460" customWidth="1"/>
    <col min="12125" max="12125" width="7.5" style="460" customWidth="1"/>
    <col min="12126" max="12126" width="0.375" style="460" customWidth="1"/>
    <col min="12127" max="12127" width="1.375" style="460" customWidth="1"/>
    <col min="12128" max="12128" width="3" style="460" customWidth="1"/>
    <col min="12129" max="12129" width="6.25" style="460" customWidth="1"/>
    <col min="12130" max="12130" width="6" style="460" customWidth="1"/>
    <col min="12131" max="12131" width="2.25" style="460" customWidth="1"/>
    <col min="12132" max="12132" width="3.625" style="460" customWidth="1"/>
    <col min="12133" max="12288" width="8" style="460"/>
    <col min="12289" max="12289" width="0.125" style="460" customWidth="1"/>
    <col min="12290" max="12290" width="0.5" style="460" customWidth="1"/>
    <col min="12291" max="12291" width="9" style="460" customWidth="1"/>
    <col min="12292" max="12292" width="2" style="460" customWidth="1"/>
    <col min="12293" max="12293" width="0.75" style="460" customWidth="1"/>
    <col min="12294" max="12294" width="0.125" style="460" customWidth="1"/>
    <col min="12295" max="12295" width="0.375" style="460" customWidth="1"/>
    <col min="12296" max="12296" width="0.25" style="460" customWidth="1"/>
    <col min="12297" max="12297" width="0.375" style="460" customWidth="1"/>
    <col min="12298" max="12298" width="0.25" style="460" customWidth="1"/>
    <col min="12299" max="12299" width="0.375" style="460" customWidth="1"/>
    <col min="12300" max="12300" width="0.125" style="460" customWidth="1"/>
    <col min="12301" max="12301" width="0.375" style="460" customWidth="1"/>
    <col min="12302" max="12302" width="0.25" style="460" customWidth="1"/>
    <col min="12303" max="12304" width="0.375" style="460" customWidth="1"/>
    <col min="12305" max="12306" width="0.25" style="460" customWidth="1"/>
    <col min="12307" max="12309" width="0.375" style="460" customWidth="1"/>
    <col min="12310" max="12310" width="0.125" style="460" customWidth="1"/>
    <col min="12311" max="12315" width="0.25" style="460" customWidth="1"/>
    <col min="12316" max="12316" width="0.375" style="460" customWidth="1"/>
    <col min="12317" max="12317" width="0.25" style="460" customWidth="1"/>
    <col min="12318" max="12318" width="0.125" style="460" customWidth="1"/>
    <col min="12319" max="12325" width="0.25" style="460" customWidth="1"/>
    <col min="12326" max="12326" width="0.125" style="460" customWidth="1"/>
    <col min="12327" max="12327" width="0.25" style="460" customWidth="1"/>
    <col min="12328" max="12329" width="0.375" style="460" customWidth="1"/>
    <col min="12330" max="12330" width="0.25" style="460" customWidth="1"/>
    <col min="12331" max="12331" width="0.5" style="460" customWidth="1"/>
    <col min="12332" max="12332" width="0.25" style="460" customWidth="1"/>
    <col min="12333" max="12333" width="0.75" style="460" customWidth="1"/>
    <col min="12334" max="12334" width="0.625" style="460" customWidth="1"/>
    <col min="12335" max="12335" width="4" style="460" customWidth="1"/>
    <col min="12336" max="12336" width="0.5" style="460" customWidth="1"/>
    <col min="12337" max="12337" width="5.125" style="460" customWidth="1"/>
    <col min="12338" max="12338" width="0.5" style="460" customWidth="1"/>
    <col min="12339" max="12339" width="1.25" style="460" customWidth="1"/>
    <col min="12340" max="12340" width="0.375" style="460" customWidth="1"/>
    <col min="12341" max="12341" width="2.25" style="460" customWidth="1"/>
    <col min="12342" max="12342" width="0.375" style="460" customWidth="1"/>
    <col min="12343" max="12343" width="1.5" style="460" customWidth="1"/>
    <col min="12344" max="12345" width="0.875" style="460" customWidth="1"/>
    <col min="12346" max="12346" width="2.75" style="460" customWidth="1"/>
    <col min="12347" max="12347" width="0.625" style="460" customWidth="1"/>
    <col min="12348" max="12348" width="1.125" style="460" customWidth="1"/>
    <col min="12349" max="12349" width="1.75" style="460" customWidth="1"/>
    <col min="12350" max="12350" width="0.375" style="460" customWidth="1"/>
    <col min="12351" max="12351" width="1.875" style="460" customWidth="1"/>
    <col min="12352" max="12352" width="2.25" style="460" customWidth="1"/>
    <col min="12353" max="12353" width="1.25" style="460" customWidth="1"/>
    <col min="12354" max="12354" width="2.5" style="460" customWidth="1"/>
    <col min="12355" max="12355" width="5.75" style="460" customWidth="1"/>
    <col min="12356" max="12356" width="0.375" style="460" customWidth="1"/>
    <col min="12357" max="12357" width="1.375" style="460" customWidth="1"/>
    <col min="12358" max="12358" width="0.5" style="460" customWidth="1"/>
    <col min="12359" max="12359" width="2.625" style="460" customWidth="1"/>
    <col min="12360" max="12360" width="5.625" style="460" customWidth="1"/>
    <col min="12361" max="12361" width="0.375" style="460" customWidth="1"/>
    <col min="12362" max="12362" width="1.375" style="460" customWidth="1"/>
    <col min="12363" max="12363" width="0.5" style="460" customWidth="1"/>
    <col min="12364" max="12364" width="5.75" style="460" customWidth="1"/>
    <col min="12365" max="12365" width="2" style="460" customWidth="1"/>
    <col min="12366" max="12366" width="0.375" style="460" customWidth="1"/>
    <col min="12367" max="12367" width="2.375" style="460" bestFit="1" customWidth="1"/>
    <col min="12368" max="12368" width="0.5" style="460" customWidth="1"/>
    <col min="12369" max="12370" width="0.25" style="460" customWidth="1"/>
    <col min="12371" max="12371" width="7.875" style="460" customWidth="1"/>
    <col min="12372" max="12372" width="0.375" style="460" customWidth="1"/>
    <col min="12373" max="12373" width="1.375" style="460" customWidth="1"/>
    <col min="12374" max="12374" width="0.5" style="460" customWidth="1"/>
    <col min="12375" max="12375" width="0.25" style="460" customWidth="1"/>
    <col min="12376" max="12376" width="8" style="460" customWidth="1"/>
    <col min="12377" max="12377" width="0.375" style="460" customWidth="1"/>
    <col min="12378" max="12378" width="1.375" style="460" customWidth="1"/>
    <col min="12379" max="12379" width="0.5" style="460" customWidth="1"/>
    <col min="12380" max="12380" width="0.75" style="460" customWidth="1"/>
    <col min="12381" max="12381" width="7.5" style="460" customWidth="1"/>
    <col min="12382" max="12382" width="0.375" style="460" customWidth="1"/>
    <col min="12383" max="12383" width="1.375" style="460" customWidth="1"/>
    <col min="12384" max="12384" width="3" style="460" customWidth="1"/>
    <col min="12385" max="12385" width="6.25" style="460" customWidth="1"/>
    <col min="12386" max="12386" width="6" style="460" customWidth="1"/>
    <col min="12387" max="12387" width="2.25" style="460" customWidth="1"/>
    <col min="12388" max="12388" width="3.625" style="460" customWidth="1"/>
    <col min="12389" max="12544" width="8" style="460"/>
    <col min="12545" max="12545" width="0.125" style="460" customWidth="1"/>
    <col min="12546" max="12546" width="0.5" style="460" customWidth="1"/>
    <col min="12547" max="12547" width="9" style="460" customWidth="1"/>
    <col min="12548" max="12548" width="2" style="460" customWidth="1"/>
    <col min="12549" max="12549" width="0.75" style="460" customWidth="1"/>
    <col min="12550" max="12550" width="0.125" style="460" customWidth="1"/>
    <col min="12551" max="12551" width="0.375" style="460" customWidth="1"/>
    <col min="12552" max="12552" width="0.25" style="460" customWidth="1"/>
    <col min="12553" max="12553" width="0.375" style="460" customWidth="1"/>
    <col min="12554" max="12554" width="0.25" style="460" customWidth="1"/>
    <col min="12555" max="12555" width="0.375" style="460" customWidth="1"/>
    <col min="12556" max="12556" width="0.125" style="460" customWidth="1"/>
    <col min="12557" max="12557" width="0.375" style="460" customWidth="1"/>
    <col min="12558" max="12558" width="0.25" style="460" customWidth="1"/>
    <col min="12559" max="12560" width="0.375" style="460" customWidth="1"/>
    <col min="12561" max="12562" width="0.25" style="460" customWidth="1"/>
    <col min="12563" max="12565" width="0.375" style="460" customWidth="1"/>
    <col min="12566" max="12566" width="0.125" style="460" customWidth="1"/>
    <col min="12567" max="12571" width="0.25" style="460" customWidth="1"/>
    <col min="12572" max="12572" width="0.375" style="460" customWidth="1"/>
    <col min="12573" max="12573" width="0.25" style="460" customWidth="1"/>
    <col min="12574" max="12574" width="0.125" style="460" customWidth="1"/>
    <col min="12575" max="12581" width="0.25" style="460" customWidth="1"/>
    <col min="12582" max="12582" width="0.125" style="460" customWidth="1"/>
    <col min="12583" max="12583" width="0.25" style="460" customWidth="1"/>
    <col min="12584" max="12585" width="0.375" style="460" customWidth="1"/>
    <col min="12586" max="12586" width="0.25" style="460" customWidth="1"/>
    <col min="12587" max="12587" width="0.5" style="460" customWidth="1"/>
    <col min="12588" max="12588" width="0.25" style="460" customWidth="1"/>
    <col min="12589" max="12589" width="0.75" style="460" customWidth="1"/>
    <col min="12590" max="12590" width="0.625" style="460" customWidth="1"/>
    <col min="12591" max="12591" width="4" style="460" customWidth="1"/>
    <col min="12592" max="12592" width="0.5" style="460" customWidth="1"/>
    <col min="12593" max="12593" width="5.125" style="460" customWidth="1"/>
    <col min="12594" max="12594" width="0.5" style="460" customWidth="1"/>
    <col min="12595" max="12595" width="1.25" style="460" customWidth="1"/>
    <col min="12596" max="12596" width="0.375" style="460" customWidth="1"/>
    <col min="12597" max="12597" width="2.25" style="460" customWidth="1"/>
    <col min="12598" max="12598" width="0.375" style="460" customWidth="1"/>
    <col min="12599" max="12599" width="1.5" style="460" customWidth="1"/>
    <col min="12600" max="12601" width="0.875" style="460" customWidth="1"/>
    <col min="12602" max="12602" width="2.75" style="460" customWidth="1"/>
    <col min="12603" max="12603" width="0.625" style="460" customWidth="1"/>
    <col min="12604" max="12604" width="1.125" style="460" customWidth="1"/>
    <col min="12605" max="12605" width="1.75" style="460" customWidth="1"/>
    <col min="12606" max="12606" width="0.375" style="460" customWidth="1"/>
    <col min="12607" max="12607" width="1.875" style="460" customWidth="1"/>
    <col min="12608" max="12608" width="2.25" style="460" customWidth="1"/>
    <col min="12609" max="12609" width="1.25" style="460" customWidth="1"/>
    <col min="12610" max="12610" width="2.5" style="460" customWidth="1"/>
    <col min="12611" max="12611" width="5.75" style="460" customWidth="1"/>
    <col min="12612" max="12612" width="0.375" style="460" customWidth="1"/>
    <col min="12613" max="12613" width="1.375" style="460" customWidth="1"/>
    <col min="12614" max="12614" width="0.5" style="460" customWidth="1"/>
    <col min="12615" max="12615" width="2.625" style="460" customWidth="1"/>
    <col min="12616" max="12616" width="5.625" style="460" customWidth="1"/>
    <col min="12617" max="12617" width="0.375" style="460" customWidth="1"/>
    <col min="12618" max="12618" width="1.375" style="460" customWidth="1"/>
    <col min="12619" max="12619" width="0.5" style="460" customWidth="1"/>
    <col min="12620" max="12620" width="5.75" style="460" customWidth="1"/>
    <col min="12621" max="12621" width="2" style="460" customWidth="1"/>
    <col min="12622" max="12622" width="0.375" style="460" customWidth="1"/>
    <col min="12623" max="12623" width="2.375" style="460" bestFit="1" customWidth="1"/>
    <col min="12624" max="12624" width="0.5" style="460" customWidth="1"/>
    <col min="12625" max="12626" width="0.25" style="460" customWidth="1"/>
    <col min="12627" max="12627" width="7.875" style="460" customWidth="1"/>
    <col min="12628" max="12628" width="0.375" style="460" customWidth="1"/>
    <col min="12629" max="12629" width="1.375" style="460" customWidth="1"/>
    <col min="12630" max="12630" width="0.5" style="460" customWidth="1"/>
    <col min="12631" max="12631" width="0.25" style="460" customWidth="1"/>
    <col min="12632" max="12632" width="8" style="460" customWidth="1"/>
    <col min="12633" max="12633" width="0.375" style="460" customWidth="1"/>
    <col min="12634" max="12634" width="1.375" style="460" customWidth="1"/>
    <col min="12635" max="12635" width="0.5" style="460" customWidth="1"/>
    <col min="12636" max="12636" width="0.75" style="460" customWidth="1"/>
    <col min="12637" max="12637" width="7.5" style="460" customWidth="1"/>
    <col min="12638" max="12638" width="0.375" style="460" customWidth="1"/>
    <col min="12639" max="12639" width="1.375" style="460" customWidth="1"/>
    <col min="12640" max="12640" width="3" style="460" customWidth="1"/>
    <col min="12641" max="12641" width="6.25" style="460" customWidth="1"/>
    <col min="12642" max="12642" width="6" style="460" customWidth="1"/>
    <col min="12643" max="12643" width="2.25" style="460" customWidth="1"/>
    <col min="12644" max="12644" width="3.625" style="460" customWidth="1"/>
    <col min="12645" max="12800" width="8" style="460"/>
    <col min="12801" max="12801" width="0.125" style="460" customWidth="1"/>
    <col min="12802" max="12802" width="0.5" style="460" customWidth="1"/>
    <col min="12803" max="12803" width="9" style="460" customWidth="1"/>
    <col min="12804" max="12804" width="2" style="460" customWidth="1"/>
    <col min="12805" max="12805" width="0.75" style="460" customWidth="1"/>
    <col min="12806" max="12806" width="0.125" style="460" customWidth="1"/>
    <col min="12807" max="12807" width="0.375" style="460" customWidth="1"/>
    <col min="12808" max="12808" width="0.25" style="460" customWidth="1"/>
    <col min="12809" max="12809" width="0.375" style="460" customWidth="1"/>
    <col min="12810" max="12810" width="0.25" style="460" customWidth="1"/>
    <col min="12811" max="12811" width="0.375" style="460" customWidth="1"/>
    <col min="12812" max="12812" width="0.125" style="460" customWidth="1"/>
    <col min="12813" max="12813" width="0.375" style="460" customWidth="1"/>
    <col min="12814" max="12814" width="0.25" style="460" customWidth="1"/>
    <col min="12815" max="12816" width="0.375" style="460" customWidth="1"/>
    <col min="12817" max="12818" width="0.25" style="460" customWidth="1"/>
    <col min="12819" max="12821" width="0.375" style="460" customWidth="1"/>
    <col min="12822" max="12822" width="0.125" style="460" customWidth="1"/>
    <col min="12823" max="12827" width="0.25" style="460" customWidth="1"/>
    <col min="12828" max="12828" width="0.375" style="460" customWidth="1"/>
    <col min="12829" max="12829" width="0.25" style="460" customWidth="1"/>
    <col min="12830" max="12830" width="0.125" style="460" customWidth="1"/>
    <col min="12831" max="12837" width="0.25" style="460" customWidth="1"/>
    <col min="12838" max="12838" width="0.125" style="460" customWidth="1"/>
    <col min="12839" max="12839" width="0.25" style="460" customWidth="1"/>
    <col min="12840" max="12841" width="0.375" style="460" customWidth="1"/>
    <col min="12842" max="12842" width="0.25" style="460" customWidth="1"/>
    <col min="12843" max="12843" width="0.5" style="460" customWidth="1"/>
    <col min="12844" max="12844" width="0.25" style="460" customWidth="1"/>
    <col min="12845" max="12845" width="0.75" style="460" customWidth="1"/>
    <col min="12846" max="12846" width="0.625" style="460" customWidth="1"/>
    <col min="12847" max="12847" width="4" style="460" customWidth="1"/>
    <col min="12848" max="12848" width="0.5" style="460" customWidth="1"/>
    <col min="12849" max="12849" width="5.125" style="460" customWidth="1"/>
    <col min="12850" max="12850" width="0.5" style="460" customWidth="1"/>
    <col min="12851" max="12851" width="1.25" style="460" customWidth="1"/>
    <col min="12852" max="12852" width="0.375" style="460" customWidth="1"/>
    <col min="12853" max="12853" width="2.25" style="460" customWidth="1"/>
    <col min="12854" max="12854" width="0.375" style="460" customWidth="1"/>
    <col min="12855" max="12855" width="1.5" style="460" customWidth="1"/>
    <col min="12856" max="12857" width="0.875" style="460" customWidth="1"/>
    <col min="12858" max="12858" width="2.75" style="460" customWidth="1"/>
    <col min="12859" max="12859" width="0.625" style="460" customWidth="1"/>
    <col min="12860" max="12860" width="1.125" style="460" customWidth="1"/>
    <col min="12861" max="12861" width="1.75" style="460" customWidth="1"/>
    <col min="12862" max="12862" width="0.375" style="460" customWidth="1"/>
    <col min="12863" max="12863" width="1.875" style="460" customWidth="1"/>
    <col min="12864" max="12864" width="2.25" style="460" customWidth="1"/>
    <col min="12865" max="12865" width="1.25" style="460" customWidth="1"/>
    <col min="12866" max="12866" width="2.5" style="460" customWidth="1"/>
    <col min="12867" max="12867" width="5.75" style="460" customWidth="1"/>
    <col min="12868" max="12868" width="0.375" style="460" customWidth="1"/>
    <col min="12869" max="12869" width="1.375" style="460" customWidth="1"/>
    <col min="12870" max="12870" width="0.5" style="460" customWidth="1"/>
    <col min="12871" max="12871" width="2.625" style="460" customWidth="1"/>
    <col min="12872" max="12872" width="5.625" style="460" customWidth="1"/>
    <col min="12873" max="12873" width="0.375" style="460" customWidth="1"/>
    <col min="12874" max="12874" width="1.375" style="460" customWidth="1"/>
    <col min="12875" max="12875" width="0.5" style="460" customWidth="1"/>
    <col min="12876" max="12876" width="5.75" style="460" customWidth="1"/>
    <col min="12877" max="12877" width="2" style="460" customWidth="1"/>
    <col min="12878" max="12878" width="0.375" style="460" customWidth="1"/>
    <col min="12879" max="12879" width="2.375" style="460" bestFit="1" customWidth="1"/>
    <col min="12880" max="12880" width="0.5" style="460" customWidth="1"/>
    <col min="12881" max="12882" width="0.25" style="460" customWidth="1"/>
    <col min="12883" max="12883" width="7.875" style="460" customWidth="1"/>
    <col min="12884" max="12884" width="0.375" style="460" customWidth="1"/>
    <col min="12885" max="12885" width="1.375" style="460" customWidth="1"/>
    <col min="12886" max="12886" width="0.5" style="460" customWidth="1"/>
    <col min="12887" max="12887" width="0.25" style="460" customWidth="1"/>
    <col min="12888" max="12888" width="8" style="460" customWidth="1"/>
    <col min="12889" max="12889" width="0.375" style="460" customWidth="1"/>
    <col min="12890" max="12890" width="1.375" style="460" customWidth="1"/>
    <col min="12891" max="12891" width="0.5" style="460" customWidth="1"/>
    <col min="12892" max="12892" width="0.75" style="460" customWidth="1"/>
    <col min="12893" max="12893" width="7.5" style="460" customWidth="1"/>
    <col min="12894" max="12894" width="0.375" style="460" customWidth="1"/>
    <col min="12895" max="12895" width="1.375" style="460" customWidth="1"/>
    <col min="12896" max="12896" width="3" style="460" customWidth="1"/>
    <col min="12897" max="12897" width="6.25" style="460" customWidth="1"/>
    <col min="12898" max="12898" width="6" style="460" customWidth="1"/>
    <col min="12899" max="12899" width="2.25" style="460" customWidth="1"/>
    <col min="12900" max="12900" width="3.625" style="460" customWidth="1"/>
    <col min="12901" max="13056" width="8" style="460"/>
    <col min="13057" max="13057" width="0.125" style="460" customWidth="1"/>
    <col min="13058" max="13058" width="0.5" style="460" customWidth="1"/>
    <col min="13059" max="13059" width="9" style="460" customWidth="1"/>
    <col min="13060" max="13060" width="2" style="460" customWidth="1"/>
    <col min="13061" max="13061" width="0.75" style="460" customWidth="1"/>
    <col min="13062" max="13062" width="0.125" style="460" customWidth="1"/>
    <col min="13063" max="13063" width="0.375" style="460" customWidth="1"/>
    <col min="13064" max="13064" width="0.25" style="460" customWidth="1"/>
    <col min="13065" max="13065" width="0.375" style="460" customWidth="1"/>
    <col min="13066" max="13066" width="0.25" style="460" customWidth="1"/>
    <col min="13067" max="13067" width="0.375" style="460" customWidth="1"/>
    <col min="13068" max="13068" width="0.125" style="460" customWidth="1"/>
    <col min="13069" max="13069" width="0.375" style="460" customWidth="1"/>
    <col min="13070" max="13070" width="0.25" style="460" customWidth="1"/>
    <col min="13071" max="13072" width="0.375" style="460" customWidth="1"/>
    <col min="13073" max="13074" width="0.25" style="460" customWidth="1"/>
    <col min="13075" max="13077" width="0.375" style="460" customWidth="1"/>
    <col min="13078" max="13078" width="0.125" style="460" customWidth="1"/>
    <col min="13079" max="13083" width="0.25" style="460" customWidth="1"/>
    <col min="13084" max="13084" width="0.375" style="460" customWidth="1"/>
    <col min="13085" max="13085" width="0.25" style="460" customWidth="1"/>
    <col min="13086" max="13086" width="0.125" style="460" customWidth="1"/>
    <col min="13087" max="13093" width="0.25" style="460" customWidth="1"/>
    <col min="13094" max="13094" width="0.125" style="460" customWidth="1"/>
    <col min="13095" max="13095" width="0.25" style="460" customWidth="1"/>
    <col min="13096" max="13097" width="0.375" style="460" customWidth="1"/>
    <col min="13098" max="13098" width="0.25" style="460" customWidth="1"/>
    <col min="13099" max="13099" width="0.5" style="460" customWidth="1"/>
    <col min="13100" max="13100" width="0.25" style="460" customWidth="1"/>
    <col min="13101" max="13101" width="0.75" style="460" customWidth="1"/>
    <col min="13102" max="13102" width="0.625" style="460" customWidth="1"/>
    <col min="13103" max="13103" width="4" style="460" customWidth="1"/>
    <col min="13104" max="13104" width="0.5" style="460" customWidth="1"/>
    <col min="13105" max="13105" width="5.125" style="460" customWidth="1"/>
    <col min="13106" max="13106" width="0.5" style="460" customWidth="1"/>
    <col min="13107" max="13107" width="1.25" style="460" customWidth="1"/>
    <col min="13108" max="13108" width="0.375" style="460" customWidth="1"/>
    <col min="13109" max="13109" width="2.25" style="460" customWidth="1"/>
    <col min="13110" max="13110" width="0.375" style="460" customWidth="1"/>
    <col min="13111" max="13111" width="1.5" style="460" customWidth="1"/>
    <col min="13112" max="13113" width="0.875" style="460" customWidth="1"/>
    <col min="13114" max="13114" width="2.75" style="460" customWidth="1"/>
    <col min="13115" max="13115" width="0.625" style="460" customWidth="1"/>
    <col min="13116" max="13116" width="1.125" style="460" customWidth="1"/>
    <col min="13117" max="13117" width="1.75" style="460" customWidth="1"/>
    <col min="13118" max="13118" width="0.375" style="460" customWidth="1"/>
    <col min="13119" max="13119" width="1.875" style="460" customWidth="1"/>
    <col min="13120" max="13120" width="2.25" style="460" customWidth="1"/>
    <col min="13121" max="13121" width="1.25" style="460" customWidth="1"/>
    <col min="13122" max="13122" width="2.5" style="460" customWidth="1"/>
    <col min="13123" max="13123" width="5.75" style="460" customWidth="1"/>
    <col min="13124" max="13124" width="0.375" style="460" customWidth="1"/>
    <col min="13125" max="13125" width="1.375" style="460" customWidth="1"/>
    <col min="13126" max="13126" width="0.5" style="460" customWidth="1"/>
    <col min="13127" max="13127" width="2.625" style="460" customWidth="1"/>
    <col min="13128" max="13128" width="5.625" style="460" customWidth="1"/>
    <col min="13129" max="13129" width="0.375" style="460" customWidth="1"/>
    <col min="13130" max="13130" width="1.375" style="460" customWidth="1"/>
    <col min="13131" max="13131" width="0.5" style="460" customWidth="1"/>
    <col min="13132" max="13132" width="5.75" style="460" customWidth="1"/>
    <col min="13133" max="13133" width="2" style="460" customWidth="1"/>
    <col min="13134" max="13134" width="0.375" style="460" customWidth="1"/>
    <col min="13135" max="13135" width="2.375" style="460" bestFit="1" customWidth="1"/>
    <col min="13136" max="13136" width="0.5" style="460" customWidth="1"/>
    <col min="13137" max="13138" width="0.25" style="460" customWidth="1"/>
    <col min="13139" max="13139" width="7.875" style="460" customWidth="1"/>
    <col min="13140" max="13140" width="0.375" style="460" customWidth="1"/>
    <col min="13141" max="13141" width="1.375" style="460" customWidth="1"/>
    <col min="13142" max="13142" width="0.5" style="460" customWidth="1"/>
    <col min="13143" max="13143" width="0.25" style="460" customWidth="1"/>
    <col min="13144" max="13144" width="8" style="460" customWidth="1"/>
    <col min="13145" max="13145" width="0.375" style="460" customWidth="1"/>
    <col min="13146" max="13146" width="1.375" style="460" customWidth="1"/>
    <col min="13147" max="13147" width="0.5" style="460" customWidth="1"/>
    <col min="13148" max="13148" width="0.75" style="460" customWidth="1"/>
    <col min="13149" max="13149" width="7.5" style="460" customWidth="1"/>
    <col min="13150" max="13150" width="0.375" style="460" customWidth="1"/>
    <col min="13151" max="13151" width="1.375" style="460" customWidth="1"/>
    <col min="13152" max="13152" width="3" style="460" customWidth="1"/>
    <col min="13153" max="13153" width="6.25" style="460" customWidth="1"/>
    <col min="13154" max="13154" width="6" style="460" customWidth="1"/>
    <col min="13155" max="13155" width="2.25" style="460" customWidth="1"/>
    <col min="13156" max="13156" width="3.625" style="460" customWidth="1"/>
    <col min="13157" max="13312" width="8" style="460"/>
    <col min="13313" max="13313" width="0.125" style="460" customWidth="1"/>
    <col min="13314" max="13314" width="0.5" style="460" customWidth="1"/>
    <col min="13315" max="13315" width="9" style="460" customWidth="1"/>
    <col min="13316" max="13316" width="2" style="460" customWidth="1"/>
    <col min="13317" max="13317" width="0.75" style="460" customWidth="1"/>
    <col min="13318" max="13318" width="0.125" style="460" customWidth="1"/>
    <col min="13319" max="13319" width="0.375" style="460" customWidth="1"/>
    <col min="13320" max="13320" width="0.25" style="460" customWidth="1"/>
    <col min="13321" max="13321" width="0.375" style="460" customWidth="1"/>
    <col min="13322" max="13322" width="0.25" style="460" customWidth="1"/>
    <col min="13323" max="13323" width="0.375" style="460" customWidth="1"/>
    <col min="13324" max="13324" width="0.125" style="460" customWidth="1"/>
    <col min="13325" max="13325" width="0.375" style="460" customWidth="1"/>
    <col min="13326" max="13326" width="0.25" style="460" customWidth="1"/>
    <col min="13327" max="13328" width="0.375" style="460" customWidth="1"/>
    <col min="13329" max="13330" width="0.25" style="460" customWidth="1"/>
    <col min="13331" max="13333" width="0.375" style="460" customWidth="1"/>
    <col min="13334" max="13334" width="0.125" style="460" customWidth="1"/>
    <col min="13335" max="13339" width="0.25" style="460" customWidth="1"/>
    <col min="13340" max="13340" width="0.375" style="460" customWidth="1"/>
    <col min="13341" max="13341" width="0.25" style="460" customWidth="1"/>
    <col min="13342" max="13342" width="0.125" style="460" customWidth="1"/>
    <col min="13343" max="13349" width="0.25" style="460" customWidth="1"/>
    <col min="13350" max="13350" width="0.125" style="460" customWidth="1"/>
    <col min="13351" max="13351" width="0.25" style="460" customWidth="1"/>
    <col min="13352" max="13353" width="0.375" style="460" customWidth="1"/>
    <col min="13354" max="13354" width="0.25" style="460" customWidth="1"/>
    <col min="13355" max="13355" width="0.5" style="460" customWidth="1"/>
    <col min="13356" max="13356" width="0.25" style="460" customWidth="1"/>
    <col min="13357" max="13357" width="0.75" style="460" customWidth="1"/>
    <col min="13358" max="13358" width="0.625" style="460" customWidth="1"/>
    <col min="13359" max="13359" width="4" style="460" customWidth="1"/>
    <col min="13360" max="13360" width="0.5" style="460" customWidth="1"/>
    <col min="13361" max="13361" width="5.125" style="460" customWidth="1"/>
    <col min="13362" max="13362" width="0.5" style="460" customWidth="1"/>
    <col min="13363" max="13363" width="1.25" style="460" customWidth="1"/>
    <col min="13364" max="13364" width="0.375" style="460" customWidth="1"/>
    <col min="13365" max="13365" width="2.25" style="460" customWidth="1"/>
    <col min="13366" max="13366" width="0.375" style="460" customWidth="1"/>
    <col min="13367" max="13367" width="1.5" style="460" customWidth="1"/>
    <col min="13368" max="13369" width="0.875" style="460" customWidth="1"/>
    <col min="13370" max="13370" width="2.75" style="460" customWidth="1"/>
    <col min="13371" max="13371" width="0.625" style="460" customWidth="1"/>
    <col min="13372" max="13372" width="1.125" style="460" customWidth="1"/>
    <col min="13373" max="13373" width="1.75" style="460" customWidth="1"/>
    <col min="13374" max="13374" width="0.375" style="460" customWidth="1"/>
    <col min="13375" max="13375" width="1.875" style="460" customWidth="1"/>
    <col min="13376" max="13376" width="2.25" style="460" customWidth="1"/>
    <col min="13377" max="13377" width="1.25" style="460" customWidth="1"/>
    <col min="13378" max="13378" width="2.5" style="460" customWidth="1"/>
    <col min="13379" max="13379" width="5.75" style="460" customWidth="1"/>
    <col min="13380" max="13380" width="0.375" style="460" customWidth="1"/>
    <col min="13381" max="13381" width="1.375" style="460" customWidth="1"/>
    <col min="13382" max="13382" width="0.5" style="460" customWidth="1"/>
    <col min="13383" max="13383" width="2.625" style="460" customWidth="1"/>
    <col min="13384" max="13384" width="5.625" style="460" customWidth="1"/>
    <col min="13385" max="13385" width="0.375" style="460" customWidth="1"/>
    <col min="13386" max="13386" width="1.375" style="460" customWidth="1"/>
    <col min="13387" max="13387" width="0.5" style="460" customWidth="1"/>
    <col min="13388" max="13388" width="5.75" style="460" customWidth="1"/>
    <col min="13389" max="13389" width="2" style="460" customWidth="1"/>
    <col min="13390" max="13390" width="0.375" style="460" customWidth="1"/>
    <col min="13391" max="13391" width="2.375" style="460" bestFit="1" customWidth="1"/>
    <col min="13392" max="13392" width="0.5" style="460" customWidth="1"/>
    <col min="13393" max="13394" width="0.25" style="460" customWidth="1"/>
    <col min="13395" max="13395" width="7.875" style="460" customWidth="1"/>
    <col min="13396" max="13396" width="0.375" style="460" customWidth="1"/>
    <col min="13397" max="13397" width="1.375" style="460" customWidth="1"/>
    <col min="13398" max="13398" width="0.5" style="460" customWidth="1"/>
    <col min="13399" max="13399" width="0.25" style="460" customWidth="1"/>
    <col min="13400" max="13400" width="8" style="460" customWidth="1"/>
    <col min="13401" max="13401" width="0.375" style="460" customWidth="1"/>
    <col min="13402" max="13402" width="1.375" style="460" customWidth="1"/>
    <col min="13403" max="13403" width="0.5" style="460" customWidth="1"/>
    <col min="13404" max="13404" width="0.75" style="460" customWidth="1"/>
    <col min="13405" max="13405" width="7.5" style="460" customWidth="1"/>
    <col min="13406" max="13406" width="0.375" style="460" customWidth="1"/>
    <col min="13407" max="13407" width="1.375" style="460" customWidth="1"/>
    <col min="13408" max="13408" width="3" style="460" customWidth="1"/>
    <col min="13409" max="13409" width="6.25" style="460" customWidth="1"/>
    <col min="13410" max="13410" width="6" style="460" customWidth="1"/>
    <col min="13411" max="13411" width="2.25" style="460" customWidth="1"/>
    <col min="13412" max="13412" width="3.625" style="460" customWidth="1"/>
    <col min="13413" max="13568" width="8" style="460"/>
    <col min="13569" max="13569" width="0.125" style="460" customWidth="1"/>
    <col min="13570" max="13570" width="0.5" style="460" customWidth="1"/>
    <col min="13571" max="13571" width="9" style="460" customWidth="1"/>
    <col min="13572" max="13572" width="2" style="460" customWidth="1"/>
    <col min="13573" max="13573" width="0.75" style="460" customWidth="1"/>
    <col min="13574" max="13574" width="0.125" style="460" customWidth="1"/>
    <col min="13575" max="13575" width="0.375" style="460" customWidth="1"/>
    <col min="13576" max="13576" width="0.25" style="460" customWidth="1"/>
    <col min="13577" max="13577" width="0.375" style="460" customWidth="1"/>
    <col min="13578" max="13578" width="0.25" style="460" customWidth="1"/>
    <col min="13579" max="13579" width="0.375" style="460" customWidth="1"/>
    <col min="13580" max="13580" width="0.125" style="460" customWidth="1"/>
    <col min="13581" max="13581" width="0.375" style="460" customWidth="1"/>
    <col min="13582" max="13582" width="0.25" style="460" customWidth="1"/>
    <col min="13583" max="13584" width="0.375" style="460" customWidth="1"/>
    <col min="13585" max="13586" width="0.25" style="460" customWidth="1"/>
    <col min="13587" max="13589" width="0.375" style="460" customWidth="1"/>
    <col min="13590" max="13590" width="0.125" style="460" customWidth="1"/>
    <col min="13591" max="13595" width="0.25" style="460" customWidth="1"/>
    <col min="13596" max="13596" width="0.375" style="460" customWidth="1"/>
    <col min="13597" max="13597" width="0.25" style="460" customWidth="1"/>
    <col min="13598" max="13598" width="0.125" style="460" customWidth="1"/>
    <col min="13599" max="13605" width="0.25" style="460" customWidth="1"/>
    <col min="13606" max="13606" width="0.125" style="460" customWidth="1"/>
    <col min="13607" max="13607" width="0.25" style="460" customWidth="1"/>
    <col min="13608" max="13609" width="0.375" style="460" customWidth="1"/>
    <col min="13610" max="13610" width="0.25" style="460" customWidth="1"/>
    <col min="13611" max="13611" width="0.5" style="460" customWidth="1"/>
    <col min="13612" max="13612" width="0.25" style="460" customWidth="1"/>
    <col min="13613" max="13613" width="0.75" style="460" customWidth="1"/>
    <col min="13614" max="13614" width="0.625" style="460" customWidth="1"/>
    <col min="13615" max="13615" width="4" style="460" customWidth="1"/>
    <col min="13616" max="13616" width="0.5" style="460" customWidth="1"/>
    <col min="13617" max="13617" width="5.125" style="460" customWidth="1"/>
    <col min="13618" max="13618" width="0.5" style="460" customWidth="1"/>
    <col min="13619" max="13619" width="1.25" style="460" customWidth="1"/>
    <col min="13620" max="13620" width="0.375" style="460" customWidth="1"/>
    <col min="13621" max="13621" width="2.25" style="460" customWidth="1"/>
    <col min="13622" max="13622" width="0.375" style="460" customWidth="1"/>
    <col min="13623" max="13623" width="1.5" style="460" customWidth="1"/>
    <col min="13624" max="13625" width="0.875" style="460" customWidth="1"/>
    <col min="13626" max="13626" width="2.75" style="460" customWidth="1"/>
    <col min="13627" max="13627" width="0.625" style="460" customWidth="1"/>
    <col min="13628" max="13628" width="1.125" style="460" customWidth="1"/>
    <col min="13629" max="13629" width="1.75" style="460" customWidth="1"/>
    <col min="13630" max="13630" width="0.375" style="460" customWidth="1"/>
    <col min="13631" max="13631" width="1.875" style="460" customWidth="1"/>
    <col min="13632" max="13632" width="2.25" style="460" customWidth="1"/>
    <col min="13633" max="13633" width="1.25" style="460" customWidth="1"/>
    <col min="13634" max="13634" width="2.5" style="460" customWidth="1"/>
    <col min="13635" max="13635" width="5.75" style="460" customWidth="1"/>
    <col min="13636" max="13636" width="0.375" style="460" customWidth="1"/>
    <col min="13637" max="13637" width="1.375" style="460" customWidth="1"/>
    <col min="13638" max="13638" width="0.5" style="460" customWidth="1"/>
    <col min="13639" max="13639" width="2.625" style="460" customWidth="1"/>
    <col min="13640" max="13640" width="5.625" style="460" customWidth="1"/>
    <col min="13641" max="13641" width="0.375" style="460" customWidth="1"/>
    <col min="13642" max="13642" width="1.375" style="460" customWidth="1"/>
    <col min="13643" max="13643" width="0.5" style="460" customWidth="1"/>
    <col min="13644" max="13644" width="5.75" style="460" customWidth="1"/>
    <col min="13645" max="13645" width="2" style="460" customWidth="1"/>
    <col min="13646" max="13646" width="0.375" style="460" customWidth="1"/>
    <col min="13647" max="13647" width="2.375" style="460" bestFit="1" customWidth="1"/>
    <col min="13648" max="13648" width="0.5" style="460" customWidth="1"/>
    <col min="13649" max="13650" width="0.25" style="460" customWidth="1"/>
    <col min="13651" max="13651" width="7.875" style="460" customWidth="1"/>
    <col min="13652" max="13652" width="0.375" style="460" customWidth="1"/>
    <col min="13653" max="13653" width="1.375" style="460" customWidth="1"/>
    <col min="13654" max="13654" width="0.5" style="460" customWidth="1"/>
    <col min="13655" max="13655" width="0.25" style="460" customWidth="1"/>
    <col min="13656" max="13656" width="8" style="460" customWidth="1"/>
    <col min="13657" max="13657" width="0.375" style="460" customWidth="1"/>
    <col min="13658" max="13658" width="1.375" style="460" customWidth="1"/>
    <col min="13659" max="13659" width="0.5" style="460" customWidth="1"/>
    <col min="13660" max="13660" width="0.75" style="460" customWidth="1"/>
    <col min="13661" max="13661" width="7.5" style="460" customWidth="1"/>
    <col min="13662" max="13662" width="0.375" style="460" customWidth="1"/>
    <col min="13663" max="13663" width="1.375" style="460" customWidth="1"/>
    <col min="13664" max="13664" width="3" style="460" customWidth="1"/>
    <col min="13665" max="13665" width="6.25" style="460" customWidth="1"/>
    <col min="13666" max="13666" width="6" style="460" customWidth="1"/>
    <col min="13667" max="13667" width="2.25" style="460" customWidth="1"/>
    <col min="13668" max="13668" width="3.625" style="460" customWidth="1"/>
    <col min="13669" max="13824" width="8" style="460"/>
    <col min="13825" max="13825" width="0.125" style="460" customWidth="1"/>
    <col min="13826" max="13826" width="0.5" style="460" customWidth="1"/>
    <col min="13827" max="13827" width="9" style="460" customWidth="1"/>
    <col min="13828" max="13828" width="2" style="460" customWidth="1"/>
    <col min="13829" max="13829" width="0.75" style="460" customWidth="1"/>
    <col min="13830" max="13830" width="0.125" style="460" customWidth="1"/>
    <col min="13831" max="13831" width="0.375" style="460" customWidth="1"/>
    <col min="13832" max="13832" width="0.25" style="460" customWidth="1"/>
    <col min="13833" max="13833" width="0.375" style="460" customWidth="1"/>
    <col min="13834" max="13834" width="0.25" style="460" customWidth="1"/>
    <col min="13835" max="13835" width="0.375" style="460" customWidth="1"/>
    <col min="13836" max="13836" width="0.125" style="460" customWidth="1"/>
    <col min="13837" max="13837" width="0.375" style="460" customWidth="1"/>
    <col min="13838" max="13838" width="0.25" style="460" customWidth="1"/>
    <col min="13839" max="13840" width="0.375" style="460" customWidth="1"/>
    <col min="13841" max="13842" width="0.25" style="460" customWidth="1"/>
    <col min="13843" max="13845" width="0.375" style="460" customWidth="1"/>
    <col min="13846" max="13846" width="0.125" style="460" customWidth="1"/>
    <col min="13847" max="13851" width="0.25" style="460" customWidth="1"/>
    <col min="13852" max="13852" width="0.375" style="460" customWidth="1"/>
    <col min="13853" max="13853" width="0.25" style="460" customWidth="1"/>
    <col min="13854" max="13854" width="0.125" style="460" customWidth="1"/>
    <col min="13855" max="13861" width="0.25" style="460" customWidth="1"/>
    <col min="13862" max="13862" width="0.125" style="460" customWidth="1"/>
    <col min="13863" max="13863" width="0.25" style="460" customWidth="1"/>
    <col min="13864" max="13865" width="0.375" style="460" customWidth="1"/>
    <col min="13866" max="13866" width="0.25" style="460" customWidth="1"/>
    <col min="13867" max="13867" width="0.5" style="460" customWidth="1"/>
    <col min="13868" max="13868" width="0.25" style="460" customWidth="1"/>
    <col min="13869" max="13869" width="0.75" style="460" customWidth="1"/>
    <col min="13870" max="13870" width="0.625" style="460" customWidth="1"/>
    <col min="13871" max="13871" width="4" style="460" customWidth="1"/>
    <col min="13872" max="13872" width="0.5" style="460" customWidth="1"/>
    <col min="13873" max="13873" width="5.125" style="460" customWidth="1"/>
    <col min="13874" max="13874" width="0.5" style="460" customWidth="1"/>
    <col min="13875" max="13875" width="1.25" style="460" customWidth="1"/>
    <col min="13876" max="13876" width="0.375" style="460" customWidth="1"/>
    <col min="13877" max="13877" width="2.25" style="460" customWidth="1"/>
    <col min="13878" max="13878" width="0.375" style="460" customWidth="1"/>
    <col min="13879" max="13879" width="1.5" style="460" customWidth="1"/>
    <col min="13880" max="13881" width="0.875" style="460" customWidth="1"/>
    <col min="13882" max="13882" width="2.75" style="460" customWidth="1"/>
    <col min="13883" max="13883" width="0.625" style="460" customWidth="1"/>
    <col min="13884" max="13884" width="1.125" style="460" customWidth="1"/>
    <col min="13885" max="13885" width="1.75" style="460" customWidth="1"/>
    <col min="13886" max="13886" width="0.375" style="460" customWidth="1"/>
    <col min="13887" max="13887" width="1.875" style="460" customWidth="1"/>
    <col min="13888" max="13888" width="2.25" style="460" customWidth="1"/>
    <col min="13889" max="13889" width="1.25" style="460" customWidth="1"/>
    <col min="13890" max="13890" width="2.5" style="460" customWidth="1"/>
    <col min="13891" max="13891" width="5.75" style="460" customWidth="1"/>
    <col min="13892" max="13892" width="0.375" style="460" customWidth="1"/>
    <col min="13893" max="13893" width="1.375" style="460" customWidth="1"/>
    <col min="13894" max="13894" width="0.5" style="460" customWidth="1"/>
    <col min="13895" max="13895" width="2.625" style="460" customWidth="1"/>
    <col min="13896" max="13896" width="5.625" style="460" customWidth="1"/>
    <col min="13897" max="13897" width="0.375" style="460" customWidth="1"/>
    <col min="13898" max="13898" width="1.375" style="460" customWidth="1"/>
    <col min="13899" max="13899" width="0.5" style="460" customWidth="1"/>
    <col min="13900" max="13900" width="5.75" style="460" customWidth="1"/>
    <col min="13901" max="13901" width="2" style="460" customWidth="1"/>
    <col min="13902" max="13902" width="0.375" style="460" customWidth="1"/>
    <col min="13903" max="13903" width="2.375" style="460" bestFit="1" customWidth="1"/>
    <col min="13904" max="13904" width="0.5" style="460" customWidth="1"/>
    <col min="13905" max="13906" width="0.25" style="460" customWidth="1"/>
    <col min="13907" max="13907" width="7.875" style="460" customWidth="1"/>
    <col min="13908" max="13908" width="0.375" style="460" customWidth="1"/>
    <col min="13909" max="13909" width="1.375" style="460" customWidth="1"/>
    <col min="13910" max="13910" width="0.5" style="460" customWidth="1"/>
    <col min="13911" max="13911" width="0.25" style="460" customWidth="1"/>
    <col min="13912" max="13912" width="8" style="460" customWidth="1"/>
    <col min="13913" max="13913" width="0.375" style="460" customWidth="1"/>
    <col min="13914" max="13914" width="1.375" style="460" customWidth="1"/>
    <col min="13915" max="13915" width="0.5" style="460" customWidth="1"/>
    <col min="13916" max="13916" width="0.75" style="460" customWidth="1"/>
    <col min="13917" max="13917" width="7.5" style="460" customWidth="1"/>
    <col min="13918" max="13918" width="0.375" style="460" customWidth="1"/>
    <col min="13919" max="13919" width="1.375" style="460" customWidth="1"/>
    <col min="13920" max="13920" width="3" style="460" customWidth="1"/>
    <col min="13921" max="13921" width="6.25" style="460" customWidth="1"/>
    <col min="13922" max="13922" width="6" style="460" customWidth="1"/>
    <col min="13923" max="13923" width="2.25" style="460" customWidth="1"/>
    <col min="13924" max="13924" width="3.625" style="460" customWidth="1"/>
    <col min="13925" max="14080" width="8" style="460"/>
    <col min="14081" max="14081" width="0.125" style="460" customWidth="1"/>
    <col min="14082" max="14082" width="0.5" style="460" customWidth="1"/>
    <col min="14083" max="14083" width="9" style="460" customWidth="1"/>
    <col min="14084" max="14084" width="2" style="460" customWidth="1"/>
    <col min="14085" max="14085" width="0.75" style="460" customWidth="1"/>
    <col min="14086" max="14086" width="0.125" style="460" customWidth="1"/>
    <col min="14087" max="14087" width="0.375" style="460" customWidth="1"/>
    <col min="14088" max="14088" width="0.25" style="460" customWidth="1"/>
    <col min="14089" max="14089" width="0.375" style="460" customWidth="1"/>
    <col min="14090" max="14090" width="0.25" style="460" customWidth="1"/>
    <col min="14091" max="14091" width="0.375" style="460" customWidth="1"/>
    <col min="14092" max="14092" width="0.125" style="460" customWidth="1"/>
    <col min="14093" max="14093" width="0.375" style="460" customWidth="1"/>
    <col min="14094" max="14094" width="0.25" style="460" customWidth="1"/>
    <col min="14095" max="14096" width="0.375" style="460" customWidth="1"/>
    <col min="14097" max="14098" width="0.25" style="460" customWidth="1"/>
    <col min="14099" max="14101" width="0.375" style="460" customWidth="1"/>
    <col min="14102" max="14102" width="0.125" style="460" customWidth="1"/>
    <col min="14103" max="14107" width="0.25" style="460" customWidth="1"/>
    <col min="14108" max="14108" width="0.375" style="460" customWidth="1"/>
    <col min="14109" max="14109" width="0.25" style="460" customWidth="1"/>
    <col min="14110" max="14110" width="0.125" style="460" customWidth="1"/>
    <col min="14111" max="14117" width="0.25" style="460" customWidth="1"/>
    <col min="14118" max="14118" width="0.125" style="460" customWidth="1"/>
    <col min="14119" max="14119" width="0.25" style="460" customWidth="1"/>
    <col min="14120" max="14121" width="0.375" style="460" customWidth="1"/>
    <col min="14122" max="14122" width="0.25" style="460" customWidth="1"/>
    <col min="14123" max="14123" width="0.5" style="460" customWidth="1"/>
    <col min="14124" max="14124" width="0.25" style="460" customWidth="1"/>
    <col min="14125" max="14125" width="0.75" style="460" customWidth="1"/>
    <col min="14126" max="14126" width="0.625" style="460" customWidth="1"/>
    <col min="14127" max="14127" width="4" style="460" customWidth="1"/>
    <col min="14128" max="14128" width="0.5" style="460" customWidth="1"/>
    <col min="14129" max="14129" width="5.125" style="460" customWidth="1"/>
    <col min="14130" max="14130" width="0.5" style="460" customWidth="1"/>
    <col min="14131" max="14131" width="1.25" style="460" customWidth="1"/>
    <col min="14132" max="14132" width="0.375" style="460" customWidth="1"/>
    <col min="14133" max="14133" width="2.25" style="460" customWidth="1"/>
    <col min="14134" max="14134" width="0.375" style="460" customWidth="1"/>
    <col min="14135" max="14135" width="1.5" style="460" customWidth="1"/>
    <col min="14136" max="14137" width="0.875" style="460" customWidth="1"/>
    <col min="14138" max="14138" width="2.75" style="460" customWidth="1"/>
    <col min="14139" max="14139" width="0.625" style="460" customWidth="1"/>
    <col min="14140" max="14140" width="1.125" style="460" customWidth="1"/>
    <col min="14141" max="14141" width="1.75" style="460" customWidth="1"/>
    <col min="14142" max="14142" width="0.375" style="460" customWidth="1"/>
    <col min="14143" max="14143" width="1.875" style="460" customWidth="1"/>
    <col min="14144" max="14144" width="2.25" style="460" customWidth="1"/>
    <col min="14145" max="14145" width="1.25" style="460" customWidth="1"/>
    <col min="14146" max="14146" width="2.5" style="460" customWidth="1"/>
    <col min="14147" max="14147" width="5.75" style="460" customWidth="1"/>
    <col min="14148" max="14148" width="0.375" style="460" customWidth="1"/>
    <col min="14149" max="14149" width="1.375" style="460" customWidth="1"/>
    <col min="14150" max="14150" width="0.5" style="460" customWidth="1"/>
    <col min="14151" max="14151" width="2.625" style="460" customWidth="1"/>
    <col min="14152" max="14152" width="5.625" style="460" customWidth="1"/>
    <col min="14153" max="14153" width="0.375" style="460" customWidth="1"/>
    <col min="14154" max="14154" width="1.375" style="460" customWidth="1"/>
    <col min="14155" max="14155" width="0.5" style="460" customWidth="1"/>
    <col min="14156" max="14156" width="5.75" style="460" customWidth="1"/>
    <col min="14157" max="14157" width="2" style="460" customWidth="1"/>
    <col min="14158" max="14158" width="0.375" style="460" customWidth="1"/>
    <col min="14159" max="14159" width="2.375" style="460" bestFit="1" customWidth="1"/>
    <col min="14160" max="14160" width="0.5" style="460" customWidth="1"/>
    <col min="14161" max="14162" width="0.25" style="460" customWidth="1"/>
    <col min="14163" max="14163" width="7.875" style="460" customWidth="1"/>
    <col min="14164" max="14164" width="0.375" style="460" customWidth="1"/>
    <col min="14165" max="14165" width="1.375" style="460" customWidth="1"/>
    <col min="14166" max="14166" width="0.5" style="460" customWidth="1"/>
    <col min="14167" max="14167" width="0.25" style="460" customWidth="1"/>
    <col min="14168" max="14168" width="8" style="460" customWidth="1"/>
    <col min="14169" max="14169" width="0.375" style="460" customWidth="1"/>
    <col min="14170" max="14170" width="1.375" style="460" customWidth="1"/>
    <col min="14171" max="14171" width="0.5" style="460" customWidth="1"/>
    <col min="14172" max="14172" width="0.75" style="460" customWidth="1"/>
    <col min="14173" max="14173" width="7.5" style="460" customWidth="1"/>
    <col min="14174" max="14174" width="0.375" style="460" customWidth="1"/>
    <col min="14175" max="14175" width="1.375" style="460" customWidth="1"/>
    <col min="14176" max="14176" width="3" style="460" customWidth="1"/>
    <col min="14177" max="14177" width="6.25" style="460" customWidth="1"/>
    <col min="14178" max="14178" width="6" style="460" customWidth="1"/>
    <col min="14179" max="14179" width="2.25" style="460" customWidth="1"/>
    <col min="14180" max="14180" width="3.625" style="460" customWidth="1"/>
    <col min="14181" max="14336" width="8" style="460"/>
    <col min="14337" max="14337" width="0.125" style="460" customWidth="1"/>
    <col min="14338" max="14338" width="0.5" style="460" customWidth="1"/>
    <col min="14339" max="14339" width="9" style="460" customWidth="1"/>
    <col min="14340" max="14340" width="2" style="460" customWidth="1"/>
    <col min="14341" max="14341" width="0.75" style="460" customWidth="1"/>
    <col min="14342" max="14342" width="0.125" style="460" customWidth="1"/>
    <col min="14343" max="14343" width="0.375" style="460" customWidth="1"/>
    <col min="14344" max="14344" width="0.25" style="460" customWidth="1"/>
    <col min="14345" max="14345" width="0.375" style="460" customWidth="1"/>
    <col min="14346" max="14346" width="0.25" style="460" customWidth="1"/>
    <col min="14347" max="14347" width="0.375" style="460" customWidth="1"/>
    <col min="14348" max="14348" width="0.125" style="460" customWidth="1"/>
    <col min="14349" max="14349" width="0.375" style="460" customWidth="1"/>
    <col min="14350" max="14350" width="0.25" style="460" customWidth="1"/>
    <col min="14351" max="14352" width="0.375" style="460" customWidth="1"/>
    <col min="14353" max="14354" width="0.25" style="460" customWidth="1"/>
    <col min="14355" max="14357" width="0.375" style="460" customWidth="1"/>
    <col min="14358" max="14358" width="0.125" style="460" customWidth="1"/>
    <col min="14359" max="14363" width="0.25" style="460" customWidth="1"/>
    <col min="14364" max="14364" width="0.375" style="460" customWidth="1"/>
    <col min="14365" max="14365" width="0.25" style="460" customWidth="1"/>
    <col min="14366" max="14366" width="0.125" style="460" customWidth="1"/>
    <col min="14367" max="14373" width="0.25" style="460" customWidth="1"/>
    <col min="14374" max="14374" width="0.125" style="460" customWidth="1"/>
    <col min="14375" max="14375" width="0.25" style="460" customWidth="1"/>
    <col min="14376" max="14377" width="0.375" style="460" customWidth="1"/>
    <col min="14378" max="14378" width="0.25" style="460" customWidth="1"/>
    <col min="14379" max="14379" width="0.5" style="460" customWidth="1"/>
    <col min="14380" max="14380" width="0.25" style="460" customWidth="1"/>
    <col min="14381" max="14381" width="0.75" style="460" customWidth="1"/>
    <col min="14382" max="14382" width="0.625" style="460" customWidth="1"/>
    <col min="14383" max="14383" width="4" style="460" customWidth="1"/>
    <col min="14384" max="14384" width="0.5" style="460" customWidth="1"/>
    <col min="14385" max="14385" width="5.125" style="460" customWidth="1"/>
    <col min="14386" max="14386" width="0.5" style="460" customWidth="1"/>
    <col min="14387" max="14387" width="1.25" style="460" customWidth="1"/>
    <col min="14388" max="14388" width="0.375" style="460" customWidth="1"/>
    <col min="14389" max="14389" width="2.25" style="460" customWidth="1"/>
    <col min="14390" max="14390" width="0.375" style="460" customWidth="1"/>
    <col min="14391" max="14391" width="1.5" style="460" customWidth="1"/>
    <col min="14392" max="14393" width="0.875" style="460" customWidth="1"/>
    <col min="14394" max="14394" width="2.75" style="460" customWidth="1"/>
    <col min="14395" max="14395" width="0.625" style="460" customWidth="1"/>
    <col min="14396" max="14396" width="1.125" style="460" customWidth="1"/>
    <col min="14397" max="14397" width="1.75" style="460" customWidth="1"/>
    <col min="14398" max="14398" width="0.375" style="460" customWidth="1"/>
    <col min="14399" max="14399" width="1.875" style="460" customWidth="1"/>
    <col min="14400" max="14400" width="2.25" style="460" customWidth="1"/>
    <col min="14401" max="14401" width="1.25" style="460" customWidth="1"/>
    <col min="14402" max="14402" width="2.5" style="460" customWidth="1"/>
    <col min="14403" max="14403" width="5.75" style="460" customWidth="1"/>
    <col min="14404" max="14404" width="0.375" style="460" customWidth="1"/>
    <col min="14405" max="14405" width="1.375" style="460" customWidth="1"/>
    <col min="14406" max="14406" width="0.5" style="460" customWidth="1"/>
    <col min="14407" max="14407" width="2.625" style="460" customWidth="1"/>
    <col min="14408" max="14408" width="5.625" style="460" customWidth="1"/>
    <col min="14409" max="14409" width="0.375" style="460" customWidth="1"/>
    <col min="14410" max="14410" width="1.375" style="460" customWidth="1"/>
    <col min="14411" max="14411" width="0.5" style="460" customWidth="1"/>
    <col min="14412" max="14412" width="5.75" style="460" customWidth="1"/>
    <col min="14413" max="14413" width="2" style="460" customWidth="1"/>
    <col min="14414" max="14414" width="0.375" style="460" customWidth="1"/>
    <col min="14415" max="14415" width="2.375" style="460" bestFit="1" customWidth="1"/>
    <col min="14416" max="14416" width="0.5" style="460" customWidth="1"/>
    <col min="14417" max="14418" width="0.25" style="460" customWidth="1"/>
    <col min="14419" max="14419" width="7.875" style="460" customWidth="1"/>
    <col min="14420" max="14420" width="0.375" style="460" customWidth="1"/>
    <col min="14421" max="14421" width="1.375" style="460" customWidth="1"/>
    <col min="14422" max="14422" width="0.5" style="460" customWidth="1"/>
    <col min="14423" max="14423" width="0.25" style="460" customWidth="1"/>
    <col min="14424" max="14424" width="8" style="460" customWidth="1"/>
    <col min="14425" max="14425" width="0.375" style="460" customWidth="1"/>
    <col min="14426" max="14426" width="1.375" style="460" customWidth="1"/>
    <col min="14427" max="14427" width="0.5" style="460" customWidth="1"/>
    <col min="14428" max="14428" width="0.75" style="460" customWidth="1"/>
    <col min="14429" max="14429" width="7.5" style="460" customWidth="1"/>
    <col min="14430" max="14430" width="0.375" style="460" customWidth="1"/>
    <col min="14431" max="14431" width="1.375" style="460" customWidth="1"/>
    <col min="14432" max="14432" width="3" style="460" customWidth="1"/>
    <col min="14433" max="14433" width="6.25" style="460" customWidth="1"/>
    <col min="14434" max="14434" width="6" style="460" customWidth="1"/>
    <col min="14435" max="14435" width="2.25" style="460" customWidth="1"/>
    <col min="14436" max="14436" width="3.625" style="460" customWidth="1"/>
    <col min="14437" max="14592" width="8" style="460"/>
    <col min="14593" max="14593" width="0.125" style="460" customWidth="1"/>
    <col min="14594" max="14594" width="0.5" style="460" customWidth="1"/>
    <col min="14595" max="14595" width="9" style="460" customWidth="1"/>
    <col min="14596" max="14596" width="2" style="460" customWidth="1"/>
    <col min="14597" max="14597" width="0.75" style="460" customWidth="1"/>
    <col min="14598" max="14598" width="0.125" style="460" customWidth="1"/>
    <col min="14599" max="14599" width="0.375" style="460" customWidth="1"/>
    <col min="14600" max="14600" width="0.25" style="460" customWidth="1"/>
    <col min="14601" max="14601" width="0.375" style="460" customWidth="1"/>
    <col min="14602" max="14602" width="0.25" style="460" customWidth="1"/>
    <col min="14603" max="14603" width="0.375" style="460" customWidth="1"/>
    <col min="14604" max="14604" width="0.125" style="460" customWidth="1"/>
    <col min="14605" max="14605" width="0.375" style="460" customWidth="1"/>
    <col min="14606" max="14606" width="0.25" style="460" customWidth="1"/>
    <col min="14607" max="14608" width="0.375" style="460" customWidth="1"/>
    <col min="14609" max="14610" width="0.25" style="460" customWidth="1"/>
    <col min="14611" max="14613" width="0.375" style="460" customWidth="1"/>
    <col min="14614" max="14614" width="0.125" style="460" customWidth="1"/>
    <col min="14615" max="14619" width="0.25" style="460" customWidth="1"/>
    <col min="14620" max="14620" width="0.375" style="460" customWidth="1"/>
    <col min="14621" max="14621" width="0.25" style="460" customWidth="1"/>
    <col min="14622" max="14622" width="0.125" style="460" customWidth="1"/>
    <col min="14623" max="14629" width="0.25" style="460" customWidth="1"/>
    <col min="14630" max="14630" width="0.125" style="460" customWidth="1"/>
    <col min="14631" max="14631" width="0.25" style="460" customWidth="1"/>
    <col min="14632" max="14633" width="0.375" style="460" customWidth="1"/>
    <col min="14634" max="14634" width="0.25" style="460" customWidth="1"/>
    <col min="14635" max="14635" width="0.5" style="460" customWidth="1"/>
    <col min="14636" max="14636" width="0.25" style="460" customWidth="1"/>
    <col min="14637" max="14637" width="0.75" style="460" customWidth="1"/>
    <col min="14638" max="14638" width="0.625" style="460" customWidth="1"/>
    <col min="14639" max="14639" width="4" style="460" customWidth="1"/>
    <col min="14640" max="14640" width="0.5" style="460" customWidth="1"/>
    <col min="14641" max="14641" width="5.125" style="460" customWidth="1"/>
    <col min="14642" max="14642" width="0.5" style="460" customWidth="1"/>
    <col min="14643" max="14643" width="1.25" style="460" customWidth="1"/>
    <col min="14644" max="14644" width="0.375" style="460" customWidth="1"/>
    <col min="14645" max="14645" width="2.25" style="460" customWidth="1"/>
    <col min="14646" max="14646" width="0.375" style="460" customWidth="1"/>
    <col min="14647" max="14647" width="1.5" style="460" customWidth="1"/>
    <col min="14648" max="14649" width="0.875" style="460" customWidth="1"/>
    <col min="14650" max="14650" width="2.75" style="460" customWidth="1"/>
    <col min="14651" max="14651" width="0.625" style="460" customWidth="1"/>
    <col min="14652" max="14652" width="1.125" style="460" customWidth="1"/>
    <col min="14653" max="14653" width="1.75" style="460" customWidth="1"/>
    <col min="14654" max="14654" width="0.375" style="460" customWidth="1"/>
    <col min="14655" max="14655" width="1.875" style="460" customWidth="1"/>
    <col min="14656" max="14656" width="2.25" style="460" customWidth="1"/>
    <col min="14657" max="14657" width="1.25" style="460" customWidth="1"/>
    <col min="14658" max="14658" width="2.5" style="460" customWidth="1"/>
    <col min="14659" max="14659" width="5.75" style="460" customWidth="1"/>
    <col min="14660" max="14660" width="0.375" style="460" customWidth="1"/>
    <col min="14661" max="14661" width="1.375" style="460" customWidth="1"/>
    <col min="14662" max="14662" width="0.5" style="460" customWidth="1"/>
    <col min="14663" max="14663" width="2.625" style="460" customWidth="1"/>
    <col min="14664" max="14664" width="5.625" style="460" customWidth="1"/>
    <col min="14665" max="14665" width="0.375" style="460" customWidth="1"/>
    <col min="14666" max="14666" width="1.375" style="460" customWidth="1"/>
    <col min="14667" max="14667" width="0.5" style="460" customWidth="1"/>
    <col min="14668" max="14668" width="5.75" style="460" customWidth="1"/>
    <col min="14669" max="14669" width="2" style="460" customWidth="1"/>
    <col min="14670" max="14670" width="0.375" style="460" customWidth="1"/>
    <col min="14671" max="14671" width="2.375" style="460" bestFit="1" customWidth="1"/>
    <col min="14672" max="14672" width="0.5" style="460" customWidth="1"/>
    <col min="14673" max="14674" width="0.25" style="460" customWidth="1"/>
    <col min="14675" max="14675" width="7.875" style="460" customWidth="1"/>
    <col min="14676" max="14676" width="0.375" style="460" customWidth="1"/>
    <col min="14677" max="14677" width="1.375" style="460" customWidth="1"/>
    <col min="14678" max="14678" width="0.5" style="460" customWidth="1"/>
    <col min="14679" max="14679" width="0.25" style="460" customWidth="1"/>
    <col min="14680" max="14680" width="8" style="460" customWidth="1"/>
    <col min="14681" max="14681" width="0.375" style="460" customWidth="1"/>
    <col min="14682" max="14682" width="1.375" style="460" customWidth="1"/>
    <col min="14683" max="14683" width="0.5" style="460" customWidth="1"/>
    <col min="14684" max="14684" width="0.75" style="460" customWidth="1"/>
    <col min="14685" max="14685" width="7.5" style="460" customWidth="1"/>
    <col min="14686" max="14686" width="0.375" style="460" customWidth="1"/>
    <col min="14687" max="14687" width="1.375" style="460" customWidth="1"/>
    <col min="14688" max="14688" width="3" style="460" customWidth="1"/>
    <col min="14689" max="14689" width="6.25" style="460" customWidth="1"/>
    <col min="14690" max="14690" width="6" style="460" customWidth="1"/>
    <col min="14691" max="14691" width="2.25" style="460" customWidth="1"/>
    <col min="14692" max="14692" width="3.625" style="460" customWidth="1"/>
    <col min="14693" max="14848" width="8" style="460"/>
    <col min="14849" max="14849" width="0.125" style="460" customWidth="1"/>
    <col min="14850" max="14850" width="0.5" style="460" customWidth="1"/>
    <col min="14851" max="14851" width="9" style="460" customWidth="1"/>
    <col min="14852" max="14852" width="2" style="460" customWidth="1"/>
    <col min="14853" max="14853" width="0.75" style="460" customWidth="1"/>
    <col min="14854" max="14854" width="0.125" style="460" customWidth="1"/>
    <col min="14855" max="14855" width="0.375" style="460" customWidth="1"/>
    <col min="14856" max="14856" width="0.25" style="460" customWidth="1"/>
    <col min="14857" max="14857" width="0.375" style="460" customWidth="1"/>
    <col min="14858" max="14858" width="0.25" style="460" customWidth="1"/>
    <col min="14859" max="14859" width="0.375" style="460" customWidth="1"/>
    <col min="14860" max="14860" width="0.125" style="460" customWidth="1"/>
    <col min="14861" max="14861" width="0.375" style="460" customWidth="1"/>
    <col min="14862" max="14862" width="0.25" style="460" customWidth="1"/>
    <col min="14863" max="14864" width="0.375" style="460" customWidth="1"/>
    <col min="14865" max="14866" width="0.25" style="460" customWidth="1"/>
    <col min="14867" max="14869" width="0.375" style="460" customWidth="1"/>
    <col min="14870" max="14870" width="0.125" style="460" customWidth="1"/>
    <col min="14871" max="14875" width="0.25" style="460" customWidth="1"/>
    <col min="14876" max="14876" width="0.375" style="460" customWidth="1"/>
    <col min="14877" max="14877" width="0.25" style="460" customWidth="1"/>
    <col min="14878" max="14878" width="0.125" style="460" customWidth="1"/>
    <col min="14879" max="14885" width="0.25" style="460" customWidth="1"/>
    <col min="14886" max="14886" width="0.125" style="460" customWidth="1"/>
    <col min="14887" max="14887" width="0.25" style="460" customWidth="1"/>
    <col min="14888" max="14889" width="0.375" style="460" customWidth="1"/>
    <col min="14890" max="14890" width="0.25" style="460" customWidth="1"/>
    <col min="14891" max="14891" width="0.5" style="460" customWidth="1"/>
    <col min="14892" max="14892" width="0.25" style="460" customWidth="1"/>
    <col min="14893" max="14893" width="0.75" style="460" customWidth="1"/>
    <col min="14894" max="14894" width="0.625" style="460" customWidth="1"/>
    <col min="14895" max="14895" width="4" style="460" customWidth="1"/>
    <col min="14896" max="14896" width="0.5" style="460" customWidth="1"/>
    <col min="14897" max="14897" width="5.125" style="460" customWidth="1"/>
    <col min="14898" max="14898" width="0.5" style="460" customWidth="1"/>
    <col min="14899" max="14899" width="1.25" style="460" customWidth="1"/>
    <col min="14900" max="14900" width="0.375" style="460" customWidth="1"/>
    <col min="14901" max="14901" width="2.25" style="460" customWidth="1"/>
    <col min="14902" max="14902" width="0.375" style="460" customWidth="1"/>
    <col min="14903" max="14903" width="1.5" style="460" customWidth="1"/>
    <col min="14904" max="14905" width="0.875" style="460" customWidth="1"/>
    <col min="14906" max="14906" width="2.75" style="460" customWidth="1"/>
    <col min="14907" max="14907" width="0.625" style="460" customWidth="1"/>
    <col min="14908" max="14908" width="1.125" style="460" customWidth="1"/>
    <col min="14909" max="14909" width="1.75" style="460" customWidth="1"/>
    <col min="14910" max="14910" width="0.375" style="460" customWidth="1"/>
    <col min="14911" max="14911" width="1.875" style="460" customWidth="1"/>
    <col min="14912" max="14912" width="2.25" style="460" customWidth="1"/>
    <col min="14913" max="14913" width="1.25" style="460" customWidth="1"/>
    <col min="14914" max="14914" width="2.5" style="460" customWidth="1"/>
    <col min="14915" max="14915" width="5.75" style="460" customWidth="1"/>
    <col min="14916" max="14916" width="0.375" style="460" customWidth="1"/>
    <col min="14917" max="14917" width="1.375" style="460" customWidth="1"/>
    <col min="14918" max="14918" width="0.5" style="460" customWidth="1"/>
    <col min="14919" max="14919" width="2.625" style="460" customWidth="1"/>
    <col min="14920" max="14920" width="5.625" style="460" customWidth="1"/>
    <col min="14921" max="14921" width="0.375" style="460" customWidth="1"/>
    <col min="14922" max="14922" width="1.375" style="460" customWidth="1"/>
    <col min="14923" max="14923" width="0.5" style="460" customWidth="1"/>
    <col min="14924" max="14924" width="5.75" style="460" customWidth="1"/>
    <col min="14925" max="14925" width="2" style="460" customWidth="1"/>
    <col min="14926" max="14926" width="0.375" style="460" customWidth="1"/>
    <col min="14927" max="14927" width="2.375" style="460" bestFit="1" customWidth="1"/>
    <col min="14928" max="14928" width="0.5" style="460" customWidth="1"/>
    <col min="14929" max="14930" width="0.25" style="460" customWidth="1"/>
    <col min="14931" max="14931" width="7.875" style="460" customWidth="1"/>
    <col min="14932" max="14932" width="0.375" style="460" customWidth="1"/>
    <col min="14933" max="14933" width="1.375" style="460" customWidth="1"/>
    <col min="14934" max="14934" width="0.5" style="460" customWidth="1"/>
    <col min="14935" max="14935" width="0.25" style="460" customWidth="1"/>
    <col min="14936" max="14936" width="8" style="460" customWidth="1"/>
    <col min="14937" max="14937" width="0.375" style="460" customWidth="1"/>
    <col min="14938" max="14938" width="1.375" style="460" customWidth="1"/>
    <col min="14939" max="14939" width="0.5" style="460" customWidth="1"/>
    <col min="14940" max="14940" width="0.75" style="460" customWidth="1"/>
    <col min="14941" max="14941" width="7.5" style="460" customWidth="1"/>
    <col min="14942" max="14942" width="0.375" style="460" customWidth="1"/>
    <col min="14943" max="14943" width="1.375" style="460" customWidth="1"/>
    <col min="14944" max="14944" width="3" style="460" customWidth="1"/>
    <col min="14945" max="14945" width="6.25" style="460" customWidth="1"/>
    <col min="14946" max="14946" width="6" style="460" customWidth="1"/>
    <col min="14947" max="14947" width="2.25" style="460" customWidth="1"/>
    <col min="14948" max="14948" width="3.625" style="460" customWidth="1"/>
    <col min="14949" max="15104" width="8" style="460"/>
    <col min="15105" max="15105" width="0.125" style="460" customWidth="1"/>
    <col min="15106" max="15106" width="0.5" style="460" customWidth="1"/>
    <col min="15107" max="15107" width="9" style="460" customWidth="1"/>
    <col min="15108" max="15108" width="2" style="460" customWidth="1"/>
    <col min="15109" max="15109" width="0.75" style="460" customWidth="1"/>
    <col min="15110" max="15110" width="0.125" style="460" customWidth="1"/>
    <col min="15111" max="15111" width="0.375" style="460" customWidth="1"/>
    <col min="15112" max="15112" width="0.25" style="460" customWidth="1"/>
    <col min="15113" max="15113" width="0.375" style="460" customWidth="1"/>
    <col min="15114" max="15114" width="0.25" style="460" customWidth="1"/>
    <col min="15115" max="15115" width="0.375" style="460" customWidth="1"/>
    <col min="15116" max="15116" width="0.125" style="460" customWidth="1"/>
    <col min="15117" max="15117" width="0.375" style="460" customWidth="1"/>
    <col min="15118" max="15118" width="0.25" style="460" customWidth="1"/>
    <col min="15119" max="15120" width="0.375" style="460" customWidth="1"/>
    <col min="15121" max="15122" width="0.25" style="460" customWidth="1"/>
    <col min="15123" max="15125" width="0.375" style="460" customWidth="1"/>
    <col min="15126" max="15126" width="0.125" style="460" customWidth="1"/>
    <col min="15127" max="15131" width="0.25" style="460" customWidth="1"/>
    <col min="15132" max="15132" width="0.375" style="460" customWidth="1"/>
    <col min="15133" max="15133" width="0.25" style="460" customWidth="1"/>
    <col min="15134" max="15134" width="0.125" style="460" customWidth="1"/>
    <col min="15135" max="15141" width="0.25" style="460" customWidth="1"/>
    <col min="15142" max="15142" width="0.125" style="460" customWidth="1"/>
    <col min="15143" max="15143" width="0.25" style="460" customWidth="1"/>
    <col min="15144" max="15145" width="0.375" style="460" customWidth="1"/>
    <col min="15146" max="15146" width="0.25" style="460" customWidth="1"/>
    <col min="15147" max="15147" width="0.5" style="460" customWidth="1"/>
    <col min="15148" max="15148" width="0.25" style="460" customWidth="1"/>
    <col min="15149" max="15149" width="0.75" style="460" customWidth="1"/>
    <col min="15150" max="15150" width="0.625" style="460" customWidth="1"/>
    <col min="15151" max="15151" width="4" style="460" customWidth="1"/>
    <col min="15152" max="15152" width="0.5" style="460" customWidth="1"/>
    <col min="15153" max="15153" width="5.125" style="460" customWidth="1"/>
    <col min="15154" max="15154" width="0.5" style="460" customWidth="1"/>
    <col min="15155" max="15155" width="1.25" style="460" customWidth="1"/>
    <col min="15156" max="15156" width="0.375" style="460" customWidth="1"/>
    <col min="15157" max="15157" width="2.25" style="460" customWidth="1"/>
    <col min="15158" max="15158" width="0.375" style="460" customWidth="1"/>
    <col min="15159" max="15159" width="1.5" style="460" customWidth="1"/>
    <col min="15160" max="15161" width="0.875" style="460" customWidth="1"/>
    <col min="15162" max="15162" width="2.75" style="460" customWidth="1"/>
    <col min="15163" max="15163" width="0.625" style="460" customWidth="1"/>
    <col min="15164" max="15164" width="1.125" style="460" customWidth="1"/>
    <col min="15165" max="15165" width="1.75" style="460" customWidth="1"/>
    <col min="15166" max="15166" width="0.375" style="460" customWidth="1"/>
    <col min="15167" max="15167" width="1.875" style="460" customWidth="1"/>
    <col min="15168" max="15168" width="2.25" style="460" customWidth="1"/>
    <col min="15169" max="15169" width="1.25" style="460" customWidth="1"/>
    <col min="15170" max="15170" width="2.5" style="460" customWidth="1"/>
    <col min="15171" max="15171" width="5.75" style="460" customWidth="1"/>
    <col min="15172" max="15172" width="0.375" style="460" customWidth="1"/>
    <col min="15173" max="15173" width="1.375" style="460" customWidth="1"/>
    <col min="15174" max="15174" width="0.5" style="460" customWidth="1"/>
    <col min="15175" max="15175" width="2.625" style="460" customWidth="1"/>
    <col min="15176" max="15176" width="5.625" style="460" customWidth="1"/>
    <col min="15177" max="15177" width="0.375" style="460" customWidth="1"/>
    <col min="15178" max="15178" width="1.375" style="460" customWidth="1"/>
    <col min="15179" max="15179" width="0.5" style="460" customWidth="1"/>
    <col min="15180" max="15180" width="5.75" style="460" customWidth="1"/>
    <col min="15181" max="15181" width="2" style="460" customWidth="1"/>
    <col min="15182" max="15182" width="0.375" style="460" customWidth="1"/>
    <col min="15183" max="15183" width="2.375" style="460" bestFit="1" customWidth="1"/>
    <col min="15184" max="15184" width="0.5" style="460" customWidth="1"/>
    <col min="15185" max="15186" width="0.25" style="460" customWidth="1"/>
    <col min="15187" max="15187" width="7.875" style="460" customWidth="1"/>
    <col min="15188" max="15188" width="0.375" style="460" customWidth="1"/>
    <col min="15189" max="15189" width="1.375" style="460" customWidth="1"/>
    <col min="15190" max="15190" width="0.5" style="460" customWidth="1"/>
    <col min="15191" max="15191" width="0.25" style="460" customWidth="1"/>
    <col min="15192" max="15192" width="8" style="460" customWidth="1"/>
    <col min="15193" max="15193" width="0.375" style="460" customWidth="1"/>
    <col min="15194" max="15194" width="1.375" style="460" customWidth="1"/>
    <col min="15195" max="15195" width="0.5" style="460" customWidth="1"/>
    <col min="15196" max="15196" width="0.75" style="460" customWidth="1"/>
    <col min="15197" max="15197" width="7.5" style="460" customWidth="1"/>
    <col min="15198" max="15198" width="0.375" style="460" customWidth="1"/>
    <col min="15199" max="15199" width="1.375" style="460" customWidth="1"/>
    <col min="15200" max="15200" width="3" style="460" customWidth="1"/>
    <col min="15201" max="15201" width="6.25" style="460" customWidth="1"/>
    <col min="15202" max="15202" width="6" style="460" customWidth="1"/>
    <col min="15203" max="15203" width="2.25" style="460" customWidth="1"/>
    <col min="15204" max="15204" width="3.625" style="460" customWidth="1"/>
    <col min="15205" max="15360" width="8" style="460"/>
    <col min="15361" max="15361" width="0.125" style="460" customWidth="1"/>
    <col min="15362" max="15362" width="0.5" style="460" customWidth="1"/>
    <col min="15363" max="15363" width="9" style="460" customWidth="1"/>
    <col min="15364" max="15364" width="2" style="460" customWidth="1"/>
    <col min="15365" max="15365" width="0.75" style="460" customWidth="1"/>
    <col min="15366" max="15366" width="0.125" style="460" customWidth="1"/>
    <col min="15367" max="15367" width="0.375" style="460" customWidth="1"/>
    <col min="15368" max="15368" width="0.25" style="460" customWidth="1"/>
    <col min="15369" max="15369" width="0.375" style="460" customWidth="1"/>
    <col min="15370" max="15370" width="0.25" style="460" customWidth="1"/>
    <col min="15371" max="15371" width="0.375" style="460" customWidth="1"/>
    <col min="15372" max="15372" width="0.125" style="460" customWidth="1"/>
    <col min="15373" max="15373" width="0.375" style="460" customWidth="1"/>
    <col min="15374" max="15374" width="0.25" style="460" customWidth="1"/>
    <col min="15375" max="15376" width="0.375" style="460" customWidth="1"/>
    <col min="15377" max="15378" width="0.25" style="460" customWidth="1"/>
    <col min="15379" max="15381" width="0.375" style="460" customWidth="1"/>
    <col min="15382" max="15382" width="0.125" style="460" customWidth="1"/>
    <col min="15383" max="15387" width="0.25" style="460" customWidth="1"/>
    <col min="15388" max="15388" width="0.375" style="460" customWidth="1"/>
    <col min="15389" max="15389" width="0.25" style="460" customWidth="1"/>
    <col min="15390" max="15390" width="0.125" style="460" customWidth="1"/>
    <col min="15391" max="15397" width="0.25" style="460" customWidth="1"/>
    <col min="15398" max="15398" width="0.125" style="460" customWidth="1"/>
    <col min="15399" max="15399" width="0.25" style="460" customWidth="1"/>
    <col min="15400" max="15401" width="0.375" style="460" customWidth="1"/>
    <col min="15402" max="15402" width="0.25" style="460" customWidth="1"/>
    <col min="15403" max="15403" width="0.5" style="460" customWidth="1"/>
    <col min="15404" max="15404" width="0.25" style="460" customWidth="1"/>
    <col min="15405" max="15405" width="0.75" style="460" customWidth="1"/>
    <col min="15406" max="15406" width="0.625" style="460" customWidth="1"/>
    <col min="15407" max="15407" width="4" style="460" customWidth="1"/>
    <col min="15408" max="15408" width="0.5" style="460" customWidth="1"/>
    <col min="15409" max="15409" width="5.125" style="460" customWidth="1"/>
    <col min="15410" max="15410" width="0.5" style="460" customWidth="1"/>
    <col min="15411" max="15411" width="1.25" style="460" customWidth="1"/>
    <col min="15412" max="15412" width="0.375" style="460" customWidth="1"/>
    <col min="15413" max="15413" width="2.25" style="460" customWidth="1"/>
    <col min="15414" max="15414" width="0.375" style="460" customWidth="1"/>
    <col min="15415" max="15415" width="1.5" style="460" customWidth="1"/>
    <col min="15416" max="15417" width="0.875" style="460" customWidth="1"/>
    <col min="15418" max="15418" width="2.75" style="460" customWidth="1"/>
    <col min="15419" max="15419" width="0.625" style="460" customWidth="1"/>
    <col min="15420" max="15420" width="1.125" style="460" customWidth="1"/>
    <col min="15421" max="15421" width="1.75" style="460" customWidth="1"/>
    <col min="15422" max="15422" width="0.375" style="460" customWidth="1"/>
    <col min="15423" max="15423" width="1.875" style="460" customWidth="1"/>
    <col min="15424" max="15424" width="2.25" style="460" customWidth="1"/>
    <col min="15425" max="15425" width="1.25" style="460" customWidth="1"/>
    <col min="15426" max="15426" width="2.5" style="460" customWidth="1"/>
    <col min="15427" max="15427" width="5.75" style="460" customWidth="1"/>
    <col min="15428" max="15428" width="0.375" style="460" customWidth="1"/>
    <col min="15429" max="15429" width="1.375" style="460" customWidth="1"/>
    <col min="15430" max="15430" width="0.5" style="460" customWidth="1"/>
    <col min="15431" max="15431" width="2.625" style="460" customWidth="1"/>
    <col min="15432" max="15432" width="5.625" style="460" customWidth="1"/>
    <col min="15433" max="15433" width="0.375" style="460" customWidth="1"/>
    <col min="15434" max="15434" width="1.375" style="460" customWidth="1"/>
    <col min="15435" max="15435" width="0.5" style="460" customWidth="1"/>
    <col min="15436" max="15436" width="5.75" style="460" customWidth="1"/>
    <col min="15437" max="15437" width="2" style="460" customWidth="1"/>
    <col min="15438" max="15438" width="0.375" style="460" customWidth="1"/>
    <col min="15439" max="15439" width="2.375" style="460" bestFit="1" customWidth="1"/>
    <col min="15440" max="15440" width="0.5" style="460" customWidth="1"/>
    <col min="15441" max="15442" width="0.25" style="460" customWidth="1"/>
    <col min="15443" max="15443" width="7.875" style="460" customWidth="1"/>
    <col min="15444" max="15444" width="0.375" style="460" customWidth="1"/>
    <col min="15445" max="15445" width="1.375" style="460" customWidth="1"/>
    <col min="15446" max="15446" width="0.5" style="460" customWidth="1"/>
    <col min="15447" max="15447" width="0.25" style="460" customWidth="1"/>
    <col min="15448" max="15448" width="8" style="460" customWidth="1"/>
    <col min="15449" max="15449" width="0.375" style="460" customWidth="1"/>
    <col min="15450" max="15450" width="1.375" style="460" customWidth="1"/>
    <col min="15451" max="15451" width="0.5" style="460" customWidth="1"/>
    <col min="15452" max="15452" width="0.75" style="460" customWidth="1"/>
    <col min="15453" max="15453" width="7.5" style="460" customWidth="1"/>
    <col min="15454" max="15454" width="0.375" style="460" customWidth="1"/>
    <col min="15455" max="15455" width="1.375" style="460" customWidth="1"/>
    <col min="15456" max="15456" width="3" style="460" customWidth="1"/>
    <col min="15457" max="15457" width="6.25" style="460" customWidth="1"/>
    <col min="15458" max="15458" width="6" style="460" customWidth="1"/>
    <col min="15459" max="15459" width="2.25" style="460" customWidth="1"/>
    <col min="15460" max="15460" width="3.625" style="460" customWidth="1"/>
    <col min="15461" max="15616" width="8" style="460"/>
    <col min="15617" max="15617" width="0.125" style="460" customWidth="1"/>
    <col min="15618" max="15618" width="0.5" style="460" customWidth="1"/>
    <col min="15619" max="15619" width="9" style="460" customWidth="1"/>
    <col min="15620" max="15620" width="2" style="460" customWidth="1"/>
    <col min="15621" max="15621" width="0.75" style="460" customWidth="1"/>
    <col min="15622" max="15622" width="0.125" style="460" customWidth="1"/>
    <col min="15623" max="15623" width="0.375" style="460" customWidth="1"/>
    <col min="15624" max="15624" width="0.25" style="460" customWidth="1"/>
    <col min="15625" max="15625" width="0.375" style="460" customWidth="1"/>
    <col min="15626" max="15626" width="0.25" style="460" customWidth="1"/>
    <col min="15627" max="15627" width="0.375" style="460" customWidth="1"/>
    <col min="15628" max="15628" width="0.125" style="460" customWidth="1"/>
    <col min="15629" max="15629" width="0.375" style="460" customWidth="1"/>
    <col min="15630" max="15630" width="0.25" style="460" customWidth="1"/>
    <col min="15631" max="15632" width="0.375" style="460" customWidth="1"/>
    <col min="15633" max="15634" width="0.25" style="460" customWidth="1"/>
    <col min="15635" max="15637" width="0.375" style="460" customWidth="1"/>
    <col min="15638" max="15638" width="0.125" style="460" customWidth="1"/>
    <col min="15639" max="15643" width="0.25" style="460" customWidth="1"/>
    <col min="15644" max="15644" width="0.375" style="460" customWidth="1"/>
    <col min="15645" max="15645" width="0.25" style="460" customWidth="1"/>
    <col min="15646" max="15646" width="0.125" style="460" customWidth="1"/>
    <col min="15647" max="15653" width="0.25" style="460" customWidth="1"/>
    <col min="15654" max="15654" width="0.125" style="460" customWidth="1"/>
    <col min="15655" max="15655" width="0.25" style="460" customWidth="1"/>
    <col min="15656" max="15657" width="0.375" style="460" customWidth="1"/>
    <col min="15658" max="15658" width="0.25" style="460" customWidth="1"/>
    <col min="15659" max="15659" width="0.5" style="460" customWidth="1"/>
    <col min="15660" max="15660" width="0.25" style="460" customWidth="1"/>
    <col min="15661" max="15661" width="0.75" style="460" customWidth="1"/>
    <col min="15662" max="15662" width="0.625" style="460" customWidth="1"/>
    <col min="15663" max="15663" width="4" style="460" customWidth="1"/>
    <col min="15664" max="15664" width="0.5" style="460" customWidth="1"/>
    <col min="15665" max="15665" width="5.125" style="460" customWidth="1"/>
    <col min="15666" max="15666" width="0.5" style="460" customWidth="1"/>
    <col min="15667" max="15667" width="1.25" style="460" customWidth="1"/>
    <col min="15668" max="15668" width="0.375" style="460" customWidth="1"/>
    <col min="15669" max="15669" width="2.25" style="460" customWidth="1"/>
    <col min="15670" max="15670" width="0.375" style="460" customWidth="1"/>
    <col min="15671" max="15671" width="1.5" style="460" customWidth="1"/>
    <col min="15672" max="15673" width="0.875" style="460" customWidth="1"/>
    <col min="15674" max="15674" width="2.75" style="460" customWidth="1"/>
    <col min="15675" max="15675" width="0.625" style="460" customWidth="1"/>
    <col min="15676" max="15676" width="1.125" style="460" customWidth="1"/>
    <col min="15677" max="15677" width="1.75" style="460" customWidth="1"/>
    <col min="15678" max="15678" width="0.375" style="460" customWidth="1"/>
    <col min="15679" max="15679" width="1.875" style="460" customWidth="1"/>
    <col min="15680" max="15680" width="2.25" style="460" customWidth="1"/>
    <col min="15681" max="15681" width="1.25" style="460" customWidth="1"/>
    <col min="15682" max="15682" width="2.5" style="460" customWidth="1"/>
    <col min="15683" max="15683" width="5.75" style="460" customWidth="1"/>
    <col min="15684" max="15684" width="0.375" style="460" customWidth="1"/>
    <col min="15685" max="15685" width="1.375" style="460" customWidth="1"/>
    <col min="15686" max="15686" width="0.5" style="460" customWidth="1"/>
    <col min="15687" max="15687" width="2.625" style="460" customWidth="1"/>
    <col min="15688" max="15688" width="5.625" style="460" customWidth="1"/>
    <col min="15689" max="15689" width="0.375" style="460" customWidth="1"/>
    <col min="15690" max="15690" width="1.375" style="460" customWidth="1"/>
    <col min="15691" max="15691" width="0.5" style="460" customWidth="1"/>
    <col min="15692" max="15692" width="5.75" style="460" customWidth="1"/>
    <col min="15693" max="15693" width="2" style="460" customWidth="1"/>
    <col min="15694" max="15694" width="0.375" style="460" customWidth="1"/>
    <col min="15695" max="15695" width="2.375" style="460" bestFit="1" customWidth="1"/>
    <col min="15696" max="15696" width="0.5" style="460" customWidth="1"/>
    <col min="15697" max="15698" width="0.25" style="460" customWidth="1"/>
    <col min="15699" max="15699" width="7.875" style="460" customWidth="1"/>
    <col min="15700" max="15700" width="0.375" style="460" customWidth="1"/>
    <col min="15701" max="15701" width="1.375" style="460" customWidth="1"/>
    <col min="15702" max="15702" width="0.5" style="460" customWidth="1"/>
    <col min="15703" max="15703" width="0.25" style="460" customWidth="1"/>
    <col min="15704" max="15704" width="8" style="460" customWidth="1"/>
    <col min="15705" max="15705" width="0.375" style="460" customWidth="1"/>
    <col min="15706" max="15706" width="1.375" style="460" customWidth="1"/>
    <col min="15707" max="15707" width="0.5" style="460" customWidth="1"/>
    <col min="15708" max="15708" width="0.75" style="460" customWidth="1"/>
    <col min="15709" max="15709" width="7.5" style="460" customWidth="1"/>
    <col min="15710" max="15710" width="0.375" style="460" customWidth="1"/>
    <col min="15711" max="15711" width="1.375" style="460" customWidth="1"/>
    <col min="15712" max="15712" width="3" style="460" customWidth="1"/>
    <col min="15713" max="15713" width="6.25" style="460" customWidth="1"/>
    <col min="15714" max="15714" width="6" style="460" customWidth="1"/>
    <col min="15715" max="15715" width="2.25" style="460" customWidth="1"/>
    <col min="15716" max="15716" width="3.625" style="460" customWidth="1"/>
    <col min="15717" max="15872" width="8" style="460"/>
    <col min="15873" max="15873" width="0.125" style="460" customWidth="1"/>
    <col min="15874" max="15874" width="0.5" style="460" customWidth="1"/>
    <col min="15875" max="15875" width="9" style="460" customWidth="1"/>
    <col min="15876" max="15876" width="2" style="460" customWidth="1"/>
    <col min="15877" max="15877" width="0.75" style="460" customWidth="1"/>
    <col min="15878" max="15878" width="0.125" style="460" customWidth="1"/>
    <col min="15879" max="15879" width="0.375" style="460" customWidth="1"/>
    <col min="15880" max="15880" width="0.25" style="460" customWidth="1"/>
    <col min="15881" max="15881" width="0.375" style="460" customWidth="1"/>
    <col min="15882" max="15882" width="0.25" style="460" customWidth="1"/>
    <col min="15883" max="15883" width="0.375" style="460" customWidth="1"/>
    <col min="15884" max="15884" width="0.125" style="460" customWidth="1"/>
    <col min="15885" max="15885" width="0.375" style="460" customWidth="1"/>
    <col min="15886" max="15886" width="0.25" style="460" customWidth="1"/>
    <col min="15887" max="15888" width="0.375" style="460" customWidth="1"/>
    <col min="15889" max="15890" width="0.25" style="460" customWidth="1"/>
    <col min="15891" max="15893" width="0.375" style="460" customWidth="1"/>
    <col min="15894" max="15894" width="0.125" style="460" customWidth="1"/>
    <col min="15895" max="15899" width="0.25" style="460" customWidth="1"/>
    <col min="15900" max="15900" width="0.375" style="460" customWidth="1"/>
    <col min="15901" max="15901" width="0.25" style="460" customWidth="1"/>
    <col min="15902" max="15902" width="0.125" style="460" customWidth="1"/>
    <col min="15903" max="15909" width="0.25" style="460" customWidth="1"/>
    <col min="15910" max="15910" width="0.125" style="460" customWidth="1"/>
    <col min="15911" max="15911" width="0.25" style="460" customWidth="1"/>
    <col min="15912" max="15913" width="0.375" style="460" customWidth="1"/>
    <col min="15914" max="15914" width="0.25" style="460" customWidth="1"/>
    <col min="15915" max="15915" width="0.5" style="460" customWidth="1"/>
    <col min="15916" max="15916" width="0.25" style="460" customWidth="1"/>
    <col min="15917" max="15917" width="0.75" style="460" customWidth="1"/>
    <col min="15918" max="15918" width="0.625" style="460" customWidth="1"/>
    <col min="15919" max="15919" width="4" style="460" customWidth="1"/>
    <col min="15920" max="15920" width="0.5" style="460" customWidth="1"/>
    <col min="15921" max="15921" width="5.125" style="460" customWidth="1"/>
    <col min="15922" max="15922" width="0.5" style="460" customWidth="1"/>
    <col min="15923" max="15923" width="1.25" style="460" customWidth="1"/>
    <col min="15924" max="15924" width="0.375" style="460" customWidth="1"/>
    <col min="15925" max="15925" width="2.25" style="460" customWidth="1"/>
    <col min="15926" max="15926" width="0.375" style="460" customWidth="1"/>
    <col min="15927" max="15927" width="1.5" style="460" customWidth="1"/>
    <col min="15928" max="15929" width="0.875" style="460" customWidth="1"/>
    <col min="15930" max="15930" width="2.75" style="460" customWidth="1"/>
    <col min="15931" max="15931" width="0.625" style="460" customWidth="1"/>
    <col min="15932" max="15932" width="1.125" style="460" customWidth="1"/>
    <col min="15933" max="15933" width="1.75" style="460" customWidth="1"/>
    <col min="15934" max="15934" width="0.375" style="460" customWidth="1"/>
    <col min="15935" max="15935" width="1.875" style="460" customWidth="1"/>
    <col min="15936" max="15936" width="2.25" style="460" customWidth="1"/>
    <col min="15937" max="15937" width="1.25" style="460" customWidth="1"/>
    <col min="15938" max="15938" width="2.5" style="460" customWidth="1"/>
    <col min="15939" max="15939" width="5.75" style="460" customWidth="1"/>
    <col min="15940" max="15940" width="0.375" style="460" customWidth="1"/>
    <col min="15941" max="15941" width="1.375" style="460" customWidth="1"/>
    <col min="15942" max="15942" width="0.5" style="460" customWidth="1"/>
    <col min="15943" max="15943" width="2.625" style="460" customWidth="1"/>
    <col min="15944" max="15944" width="5.625" style="460" customWidth="1"/>
    <col min="15945" max="15945" width="0.375" style="460" customWidth="1"/>
    <col min="15946" max="15946" width="1.375" style="460" customWidth="1"/>
    <col min="15947" max="15947" width="0.5" style="460" customWidth="1"/>
    <col min="15948" max="15948" width="5.75" style="460" customWidth="1"/>
    <col min="15949" max="15949" width="2" style="460" customWidth="1"/>
    <col min="15950" max="15950" width="0.375" style="460" customWidth="1"/>
    <col min="15951" max="15951" width="2.375" style="460" bestFit="1" customWidth="1"/>
    <col min="15952" max="15952" width="0.5" style="460" customWidth="1"/>
    <col min="15953" max="15954" width="0.25" style="460" customWidth="1"/>
    <col min="15955" max="15955" width="7.875" style="460" customWidth="1"/>
    <col min="15956" max="15956" width="0.375" style="460" customWidth="1"/>
    <col min="15957" max="15957" width="1.375" style="460" customWidth="1"/>
    <col min="15958" max="15958" width="0.5" style="460" customWidth="1"/>
    <col min="15959" max="15959" width="0.25" style="460" customWidth="1"/>
    <col min="15960" max="15960" width="8" style="460" customWidth="1"/>
    <col min="15961" max="15961" width="0.375" style="460" customWidth="1"/>
    <col min="15962" max="15962" width="1.375" style="460" customWidth="1"/>
    <col min="15963" max="15963" width="0.5" style="460" customWidth="1"/>
    <col min="15964" max="15964" width="0.75" style="460" customWidth="1"/>
    <col min="15965" max="15965" width="7.5" style="460" customWidth="1"/>
    <col min="15966" max="15966" width="0.375" style="460" customWidth="1"/>
    <col min="15967" max="15967" width="1.375" style="460" customWidth="1"/>
    <col min="15968" max="15968" width="3" style="460" customWidth="1"/>
    <col min="15969" max="15969" width="6.25" style="460" customWidth="1"/>
    <col min="15970" max="15970" width="6" style="460" customWidth="1"/>
    <col min="15971" max="15971" width="2.25" style="460" customWidth="1"/>
    <col min="15972" max="15972" width="3.625" style="460" customWidth="1"/>
    <col min="15973" max="16128" width="8" style="460"/>
    <col min="16129" max="16129" width="0.125" style="460" customWidth="1"/>
    <col min="16130" max="16130" width="0.5" style="460" customWidth="1"/>
    <col min="16131" max="16131" width="9" style="460" customWidth="1"/>
    <col min="16132" max="16132" width="2" style="460" customWidth="1"/>
    <col min="16133" max="16133" width="0.75" style="460" customWidth="1"/>
    <col min="16134" max="16134" width="0.125" style="460" customWidth="1"/>
    <col min="16135" max="16135" width="0.375" style="460" customWidth="1"/>
    <col min="16136" max="16136" width="0.25" style="460" customWidth="1"/>
    <col min="16137" max="16137" width="0.375" style="460" customWidth="1"/>
    <col min="16138" max="16138" width="0.25" style="460" customWidth="1"/>
    <col min="16139" max="16139" width="0.375" style="460" customWidth="1"/>
    <col min="16140" max="16140" width="0.125" style="460" customWidth="1"/>
    <col min="16141" max="16141" width="0.375" style="460" customWidth="1"/>
    <col min="16142" max="16142" width="0.25" style="460" customWidth="1"/>
    <col min="16143" max="16144" width="0.375" style="460" customWidth="1"/>
    <col min="16145" max="16146" width="0.25" style="460" customWidth="1"/>
    <col min="16147" max="16149" width="0.375" style="460" customWidth="1"/>
    <col min="16150" max="16150" width="0.125" style="460" customWidth="1"/>
    <col min="16151" max="16155" width="0.25" style="460" customWidth="1"/>
    <col min="16156" max="16156" width="0.375" style="460" customWidth="1"/>
    <col min="16157" max="16157" width="0.25" style="460" customWidth="1"/>
    <col min="16158" max="16158" width="0.125" style="460" customWidth="1"/>
    <col min="16159" max="16165" width="0.25" style="460" customWidth="1"/>
    <col min="16166" max="16166" width="0.125" style="460" customWidth="1"/>
    <col min="16167" max="16167" width="0.25" style="460" customWidth="1"/>
    <col min="16168" max="16169" width="0.375" style="460" customWidth="1"/>
    <col min="16170" max="16170" width="0.25" style="460" customWidth="1"/>
    <col min="16171" max="16171" width="0.5" style="460" customWidth="1"/>
    <col min="16172" max="16172" width="0.25" style="460" customWidth="1"/>
    <col min="16173" max="16173" width="0.75" style="460" customWidth="1"/>
    <col min="16174" max="16174" width="0.625" style="460" customWidth="1"/>
    <col min="16175" max="16175" width="4" style="460" customWidth="1"/>
    <col min="16176" max="16176" width="0.5" style="460" customWidth="1"/>
    <col min="16177" max="16177" width="5.125" style="460" customWidth="1"/>
    <col min="16178" max="16178" width="0.5" style="460" customWidth="1"/>
    <col min="16179" max="16179" width="1.25" style="460" customWidth="1"/>
    <col min="16180" max="16180" width="0.375" style="460" customWidth="1"/>
    <col min="16181" max="16181" width="2.25" style="460" customWidth="1"/>
    <col min="16182" max="16182" width="0.375" style="460" customWidth="1"/>
    <col min="16183" max="16183" width="1.5" style="460" customWidth="1"/>
    <col min="16184" max="16185" width="0.875" style="460" customWidth="1"/>
    <col min="16186" max="16186" width="2.75" style="460" customWidth="1"/>
    <col min="16187" max="16187" width="0.625" style="460" customWidth="1"/>
    <col min="16188" max="16188" width="1.125" style="460" customWidth="1"/>
    <col min="16189" max="16189" width="1.75" style="460" customWidth="1"/>
    <col min="16190" max="16190" width="0.375" style="460" customWidth="1"/>
    <col min="16191" max="16191" width="1.875" style="460" customWidth="1"/>
    <col min="16192" max="16192" width="2.25" style="460" customWidth="1"/>
    <col min="16193" max="16193" width="1.25" style="460" customWidth="1"/>
    <col min="16194" max="16194" width="2.5" style="460" customWidth="1"/>
    <col min="16195" max="16195" width="5.75" style="460" customWidth="1"/>
    <col min="16196" max="16196" width="0.375" style="460" customWidth="1"/>
    <col min="16197" max="16197" width="1.375" style="460" customWidth="1"/>
    <col min="16198" max="16198" width="0.5" style="460" customWidth="1"/>
    <col min="16199" max="16199" width="2.625" style="460" customWidth="1"/>
    <col min="16200" max="16200" width="5.625" style="460" customWidth="1"/>
    <col min="16201" max="16201" width="0.375" style="460" customWidth="1"/>
    <col min="16202" max="16202" width="1.375" style="460" customWidth="1"/>
    <col min="16203" max="16203" width="0.5" style="460" customWidth="1"/>
    <col min="16204" max="16204" width="5.75" style="460" customWidth="1"/>
    <col min="16205" max="16205" width="2" style="460" customWidth="1"/>
    <col min="16206" max="16206" width="0.375" style="460" customWidth="1"/>
    <col min="16207" max="16207" width="2.375" style="460" bestFit="1" customWidth="1"/>
    <col min="16208" max="16208" width="0.5" style="460" customWidth="1"/>
    <col min="16209" max="16210" width="0.25" style="460" customWidth="1"/>
    <col min="16211" max="16211" width="7.875" style="460" customWidth="1"/>
    <col min="16212" max="16212" width="0.375" style="460" customWidth="1"/>
    <col min="16213" max="16213" width="1.375" style="460" customWidth="1"/>
    <col min="16214" max="16214" width="0.5" style="460" customWidth="1"/>
    <col min="16215" max="16215" width="0.25" style="460" customWidth="1"/>
    <col min="16216" max="16216" width="8" style="460" customWidth="1"/>
    <col min="16217" max="16217" width="0.375" style="460" customWidth="1"/>
    <col min="16218" max="16218" width="1.375" style="460" customWidth="1"/>
    <col min="16219" max="16219" width="0.5" style="460" customWidth="1"/>
    <col min="16220" max="16220" width="0.75" style="460" customWidth="1"/>
    <col min="16221" max="16221" width="7.5" style="460" customWidth="1"/>
    <col min="16222" max="16222" width="0.375" style="460" customWidth="1"/>
    <col min="16223" max="16223" width="1.375" style="460" customWidth="1"/>
    <col min="16224" max="16224" width="3" style="460" customWidth="1"/>
    <col min="16225" max="16225" width="6.25" style="460" customWidth="1"/>
    <col min="16226" max="16226" width="6" style="460" customWidth="1"/>
    <col min="16227" max="16227" width="2.25" style="460" customWidth="1"/>
    <col min="16228" max="16228" width="3.625" style="460" customWidth="1"/>
    <col min="16229" max="16384" width="8" style="460"/>
  </cols>
  <sheetData>
    <row r="1" spans="1:100" ht="3.75" customHeight="1" x14ac:dyDescent="0.25">
      <c r="A1" s="459"/>
      <c r="B1" s="459"/>
      <c r="C1" s="459"/>
      <c r="D1" s="459"/>
      <c r="E1" s="459"/>
      <c r="F1" s="459"/>
      <c r="G1" s="459"/>
      <c r="H1" s="459"/>
      <c r="I1" s="459"/>
      <c r="J1" s="459"/>
      <c r="K1" s="459"/>
      <c r="L1" s="459"/>
      <c r="M1" s="459"/>
      <c r="N1" s="459"/>
      <c r="O1" s="459"/>
      <c r="P1" s="459"/>
      <c r="Q1" s="459"/>
      <c r="R1" s="459"/>
      <c r="S1" s="459"/>
      <c r="T1" s="459"/>
      <c r="U1" s="459"/>
      <c r="V1" s="459"/>
      <c r="W1" s="459"/>
      <c r="X1" s="459"/>
      <c r="Y1" s="459"/>
      <c r="Z1" s="459"/>
      <c r="AA1" s="459"/>
      <c r="AB1" s="459"/>
      <c r="AC1" s="459"/>
      <c r="AD1" s="459"/>
      <c r="AE1" s="459"/>
      <c r="AF1" s="459"/>
      <c r="AG1" s="459"/>
      <c r="AH1" s="459"/>
      <c r="AI1" s="459"/>
      <c r="AJ1" s="459"/>
      <c r="AK1" s="459"/>
      <c r="AL1" s="459"/>
      <c r="AM1" s="459"/>
      <c r="AN1" s="459"/>
      <c r="AO1" s="459"/>
      <c r="AP1" s="459"/>
      <c r="AQ1" s="459"/>
      <c r="AR1" s="459"/>
      <c r="AS1" s="459"/>
      <c r="AT1" s="459"/>
      <c r="AU1" s="459"/>
      <c r="AV1" s="459"/>
      <c r="AW1" s="459"/>
      <c r="AX1" s="459"/>
      <c r="AY1" s="459"/>
      <c r="AZ1" s="459"/>
      <c r="BA1" s="459"/>
      <c r="BB1" s="459"/>
      <c r="BC1" s="459"/>
      <c r="BD1" s="459"/>
      <c r="BE1" s="459"/>
      <c r="BF1" s="459"/>
      <c r="BG1" s="459"/>
      <c r="BH1" s="459"/>
      <c r="BI1" s="459"/>
      <c r="BJ1" s="459"/>
      <c r="BK1" s="459"/>
      <c r="BL1" s="459"/>
      <c r="BM1" s="459"/>
      <c r="BN1" s="459"/>
      <c r="BO1" s="459"/>
      <c r="BP1" s="459"/>
      <c r="BQ1" s="459"/>
      <c r="BR1" s="459"/>
      <c r="BS1" s="459"/>
      <c r="BT1" s="459"/>
      <c r="BU1" s="459"/>
      <c r="BV1" s="459"/>
      <c r="BW1" s="459"/>
      <c r="BX1" s="459"/>
      <c r="BY1" s="459"/>
      <c r="BZ1" s="459"/>
      <c r="CA1" s="459"/>
      <c r="CB1" s="459"/>
      <c r="CC1" s="459"/>
      <c r="CD1" s="459"/>
      <c r="CE1" s="459"/>
      <c r="CF1" s="459"/>
      <c r="CG1" s="459"/>
      <c r="CH1" s="459"/>
      <c r="CI1" s="459"/>
      <c r="CJ1" s="459"/>
      <c r="CK1" s="459"/>
      <c r="CL1" s="459"/>
      <c r="CM1" s="459"/>
      <c r="CN1" s="459"/>
      <c r="CO1" s="459"/>
      <c r="CP1" s="459"/>
      <c r="CQ1" s="459"/>
      <c r="CR1" s="459"/>
      <c r="CS1" s="459"/>
      <c r="CT1" s="459"/>
      <c r="CU1" s="459"/>
      <c r="CV1" s="459"/>
    </row>
    <row r="2" spans="1:100" ht="17.850000000000001" customHeight="1" x14ac:dyDescent="0.25">
      <c r="A2" s="459"/>
      <c r="B2" s="459"/>
      <c r="C2" s="459"/>
      <c r="D2" s="459"/>
      <c r="E2" s="459"/>
      <c r="F2" s="459"/>
      <c r="G2" s="459"/>
      <c r="H2" s="459"/>
      <c r="I2" s="459"/>
      <c r="J2" s="459"/>
      <c r="K2" s="459"/>
      <c r="L2" s="459"/>
      <c r="M2" s="459"/>
      <c r="N2" s="459"/>
      <c r="O2" s="459"/>
      <c r="P2" s="459"/>
      <c r="Q2" s="459"/>
      <c r="R2" s="459"/>
      <c r="S2" s="459"/>
      <c r="T2" s="459"/>
      <c r="U2" s="459"/>
      <c r="V2" s="459"/>
      <c r="W2" s="459"/>
      <c r="X2" s="459"/>
      <c r="Y2" s="459"/>
      <c r="Z2" s="459"/>
      <c r="AA2" s="459"/>
      <c r="AB2" s="459"/>
      <c r="AC2" s="459"/>
      <c r="AD2" s="459"/>
      <c r="AE2" s="459"/>
      <c r="AF2" s="459"/>
      <c r="AG2" s="459"/>
      <c r="AH2" s="459"/>
      <c r="AI2" s="459"/>
      <c r="AJ2" s="459"/>
      <c r="AK2" s="459"/>
      <c r="AL2" s="459"/>
      <c r="AM2" s="459"/>
      <c r="AN2" s="459"/>
      <c r="AO2" s="459"/>
      <c r="AP2" s="459"/>
      <c r="AQ2" s="459"/>
      <c r="AR2" s="459"/>
      <c r="AS2" s="459"/>
      <c r="AT2" s="459"/>
      <c r="AU2" s="459"/>
      <c r="AV2" s="459"/>
      <c r="AW2" s="459"/>
      <c r="AX2" s="459"/>
      <c r="AY2" s="459"/>
      <c r="AZ2" s="459"/>
      <c r="BA2" s="459"/>
      <c r="BB2" s="459"/>
      <c r="BC2" s="459"/>
      <c r="BD2" s="459"/>
      <c r="BE2" s="459"/>
      <c r="BF2" s="459"/>
      <c r="BG2" s="459"/>
      <c r="BH2" s="459"/>
      <c r="BI2" s="459"/>
      <c r="BJ2" s="459"/>
      <c r="BK2" s="518" t="s">
        <v>1970</v>
      </c>
      <c r="BL2" s="519"/>
      <c r="BM2" s="519"/>
      <c r="BN2" s="519"/>
      <c r="BO2" s="519"/>
      <c r="BP2" s="519"/>
      <c r="BQ2" s="519"/>
      <c r="BR2" s="519"/>
      <c r="BS2" s="519"/>
      <c r="BT2" s="519"/>
      <c r="BU2" s="519"/>
      <c r="BV2" s="519"/>
      <c r="BW2" s="519"/>
      <c r="BX2" s="519"/>
      <c r="BY2" s="519"/>
      <c r="BZ2" s="519"/>
      <c r="CA2" s="519"/>
      <c r="CB2" s="519"/>
      <c r="CC2" s="459"/>
      <c r="CD2" s="459"/>
      <c r="CE2" s="459"/>
      <c r="CF2" s="459"/>
      <c r="CG2" s="459"/>
      <c r="CH2" s="459"/>
      <c r="CI2" s="459"/>
      <c r="CJ2" s="459"/>
      <c r="CK2" s="459"/>
      <c r="CL2" s="459"/>
      <c r="CM2" s="459"/>
      <c r="CN2" s="459"/>
      <c r="CO2" s="459"/>
      <c r="CP2" s="459"/>
      <c r="CQ2" s="459"/>
      <c r="CR2" s="459"/>
      <c r="CS2" s="459"/>
      <c r="CT2" s="459"/>
      <c r="CU2" s="459"/>
      <c r="CV2" s="459"/>
    </row>
    <row r="3" spans="1:100" ht="10.5" customHeight="1" x14ac:dyDescent="0.25">
      <c r="A3" s="459"/>
      <c r="B3" s="459"/>
      <c r="C3" s="459"/>
      <c r="D3" s="459"/>
      <c r="E3" s="459"/>
      <c r="F3" s="459"/>
      <c r="G3" s="459"/>
      <c r="H3" s="459"/>
      <c r="I3" s="459"/>
      <c r="J3" s="459"/>
      <c r="K3" s="459"/>
      <c r="L3" s="459"/>
      <c r="M3" s="459"/>
      <c r="N3" s="459"/>
      <c r="O3" s="459"/>
      <c r="P3" s="459"/>
      <c r="Q3" s="459"/>
      <c r="R3" s="459"/>
      <c r="S3" s="459"/>
      <c r="T3" s="459"/>
      <c r="U3" s="459"/>
      <c r="V3" s="459"/>
      <c r="W3" s="459"/>
      <c r="X3" s="459"/>
      <c r="Y3" s="459"/>
      <c r="Z3" s="459"/>
      <c r="AA3" s="459"/>
      <c r="AB3" s="459"/>
      <c r="AC3" s="459"/>
      <c r="AD3" s="459"/>
      <c r="AE3" s="459"/>
      <c r="AF3" s="459"/>
      <c r="AG3" s="459"/>
      <c r="AH3" s="459"/>
      <c r="AI3" s="459"/>
      <c r="AJ3" s="459"/>
      <c r="AK3" s="459"/>
      <c r="AL3" s="459"/>
      <c r="AM3" s="459"/>
      <c r="AN3" s="459"/>
      <c r="AO3" s="459"/>
      <c r="AP3" s="459"/>
      <c r="AQ3" s="459"/>
      <c r="AR3" s="459"/>
      <c r="AS3" s="459"/>
      <c r="AT3" s="459"/>
      <c r="AU3" s="459"/>
      <c r="AV3" s="459"/>
      <c r="AW3" s="459"/>
      <c r="AX3" s="459"/>
      <c r="AY3" s="459"/>
      <c r="AZ3" s="459"/>
      <c r="BA3" s="459"/>
      <c r="BB3" s="459"/>
      <c r="BC3" s="459"/>
      <c r="BD3" s="459"/>
      <c r="BE3" s="459"/>
      <c r="BF3" s="459"/>
      <c r="BG3" s="459"/>
      <c r="BH3" s="459"/>
      <c r="BI3" s="459"/>
      <c r="BJ3" s="459"/>
      <c r="BK3" s="459"/>
      <c r="BL3" s="459"/>
      <c r="BM3" s="459"/>
      <c r="BN3" s="459"/>
      <c r="BO3" s="459"/>
      <c r="BP3" s="459"/>
      <c r="BQ3" s="459"/>
      <c r="BR3" s="459"/>
      <c r="BS3" s="459"/>
      <c r="BT3" s="459"/>
      <c r="BU3" s="459"/>
      <c r="BV3" s="459"/>
      <c r="BW3" s="459"/>
      <c r="BX3" s="459"/>
      <c r="BY3" s="459"/>
      <c r="BZ3" s="459"/>
      <c r="CA3" s="459"/>
      <c r="CB3" s="459"/>
      <c r="CC3" s="459"/>
      <c r="CD3" s="459"/>
      <c r="CE3" s="459"/>
      <c r="CF3" s="459"/>
      <c r="CG3" s="459"/>
      <c r="CH3" s="459"/>
      <c r="CI3" s="459"/>
      <c r="CJ3" s="459"/>
      <c r="CK3" s="459"/>
      <c r="CL3" s="459"/>
      <c r="CM3" s="459"/>
      <c r="CN3" s="459"/>
      <c r="CO3" s="459"/>
      <c r="CP3" s="459"/>
      <c r="CQ3" s="459"/>
      <c r="CR3" s="459"/>
      <c r="CS3" s="459"/>
      <c r="CT3" s="461" t="s">
        <v>1971</v>
      </c>
      <c r="CU3" s="459"/>
      <c r="CV3" s="459"/>
    </row>
    <row r="4" spans="1:100" ht="6.95" customHeight="1" x14ac:dyDescent="0.25">
      <c r="A4" s="459"/>
      <c r="B4" s="459"/>
      <c r="C4" s="459"/>
      <c r="D4" s="459"/>
      <c r="E4" s="459"/>
      <c r="F4" s="459"/>
      <c r="G4" s="459"/>
      <c r="H4" s="459"/>
      <c r="I4" s="459"/>
      <c r="J4" s="459"/>
      <c r="K4" s="459"/>
      <c r="L4" s="459"/>
      <c r="M4" s="459"/>
      <c r="N4" s="459"/>
      <c r="O4" s="459"/>
      <c r="P4" s="459"/>
      <c r="Q4" s="459"/>
      <c r="R4" s="459"/>
      <c r="S4" s="459"/>
      <c r="T4" s="459"/>
      <c r="U4" s="459"/>
      <c r="V4" s="459"/>
      <c r="W4" s="459"/>
      <c r="X4" s="459"/>
      <c r="Y4" s="459"/>
      <c r="Z4" s="459"/>
      <c r="AA4" s="459"/>
      <c r="AB4" s="459"/>
      <c r="AC4" s="459"/>
      <c r="AD4" s="459"/>
      <c r="AE4" s="459"/>
      <c r="AF4" s="459"/>
      <c r="AG4" s="459"/>
      <c r="AH4" s="459"/>
      <c r="AI4" s="459"/>
      <c r="AJ4" s="459"/>
      <c r="AK4" s="459"/>
      <c r="AL4" s="459"/>
      <c r="AM4" s="459"/>
      <c r="AN4" s="459"/>
      <c r="AO4" s="459"/>
      <c r="AP4" s="459"/>
      <c r="AQ4" s="459"/>
      <c r="AR4" s="459"/>
      <c r="AS4" s="459"/>
      <c r="AT4" s="459"/>
      <c r="AU4" s="459"/>
      <c r="AV4" s="459"/>
      <c r="AW4" s="459"/>
      <c r="AX4" s="459"/>
      <c r="AY4" s="459"/>
      <c r="AZ4" s="459"/>
      <c r="BA4" s="459"/>
      <c r="BB4" s="459"/>
      <c r="BC4" s="459"/>
      <c r="BD4" s="459"/>
      <c r="BE4" s="459"/>
      <c r="BF4" s="459"/>
      <c r="BG4" s="459"/>
      <c r="BH4" s="459"/>
      <c r="BI4" s="459"/>
      <c r="BJ4" s="459"/>
      <c r="BK4" s="459"/>
      <c r="BL4" s="459"/>
      <c r="BM4" s="459"/>
      <c r="BN4" s="459"/>
      <c r="BO4" s="459"/>
      <c r="BP4" s="459"/>
      <c r="BQ4" s="459"/>
      <c r="BR4" s="459"/>
      <c r="BS4" s="459"/>
      <c r="BT4" s="459"/>
      <c r="BU4" s="459"/>
      <c r="BV4" s="459"/>
      <c r="BW4" s="459"/>
      <c r="BX4" s="459"/>
      <c r="BY4" s="459"/>
      <c r="BZ4" s="459"/>
      <c r="CA4" s="459"/>
      <c r="CB4" s="459"/>
      <c r="CC4" s="459"/>
      <c r="CD4" s="459"/>
      <c r="CE4" s="459"/>
      <c r="CF4" s="459"/>
      <c r="CG4" s="459"/>
      <c r="CH4" s="459"/>
      <c r="CI4" s="459"/>
      <c r="CJ4" s="459"/>
      <c r="CK4" s="459"/>
      <c r="CL4" s="459"/>
      <c r="CM4" s="459"/>
      <c r="CN4" s="459"/>
      <c r="CO4" s="459"/>
      <c r="CP4" s="459"/>
      <c r="CQ4" s="459"/>
      <c r="CR4" s="459"/>
      <c r="CS4" s="459"/>
      <c r="CT4" s="459"/>
      <c r="CU4" s="459"/>
      <c r="CV4" s="459"/>
    </row>
    <row r="5" spans="1:100" ht="10.9" customHeight="1" x14ac:dyDescent="0.25">
      <c r="A5" s="459"/>
      <c r="B5" s="459"/>
      <c r="C5" s="459"/>
      <c r="D5" s="459"/>
      <c r="E5" s="459"/>
      <c r="F5" s="459"/>
      <c r="G5" s="459"/>
      <c r="H5" s="459"/>
      <c r="I5" s="459"/>
      <c r="J5" s="459"/>
      <c r="K5" s="459"/>
      <c r="L5" s="459"/>
      <c r="M5" s="459"/>
      <c r="N5" s="459"/>
      <c r="O5" s="459"/>
      <c r="P5" s="459"/>
      <c r="Q5" s="459"/>
      <c r="R5" s="459"/>
      <c r="S5" s="459"/>
      <c r="T5" s="459"/>
      <c r="U5" s="459"/>
      <c r="V5" s="459"/>
      <c r="W5" s="459"/>
      <c r="X5" s="459"/>
      <c r="Y5" s="459"/>
      <c r="Z5" s="459"/>
      <c r="AA5" s="459"/>
      <c r="AB5" s="459"/>
      <c r="AC5" s="459"/>
      <c r="AD5" s="459"/>
      <c r="AE5" s="459"/>
      <c r="AF5" s="459"/>
      <c r="AG5" s="459"/>
      <c r="AH5" s="459"/>
      <c r="AI5" s="459"/>
      <c r="AJ5" s="459"/>
      <c r="AK5" s="459"/>
      <c r="AL5" s="459"/>
      <c r="AM5" s="459"/>
      <c r="AN5" s="459"/>
      <c r="AO5" s="459"/>
      <c r="AP5" s="459"/>
      <c r="AQ5" s="459"/>
      <c r="AR5" s="459"/>
      <c r="AS5" s="459"/>
      <c r="AT5" s="459"/>
      <c r="AU5" s="459"/>
      <c r="AV5" s="459"/>
      <c r="AW5" s="459"/>
      <c r="AX5" s="459"/>
      <c r="AY5" s="459"/>
      <c r="AZ5" s="459"/>
      <c r="BA5" s="459"/>
      <c r="BB5" s="459"/>
      <c r="BC5" s="459"/>
      <c r="BD5" s="459"/>
      <c r="BE5" s="459"/>
      <c r="BF5" s="459"/>
      <c r="BG5" s="459"/>
      <c r="BH5" s="459"/>
      <c r="BI5" s="459"/>
      <c r="BJ5" s="459"/>
      <c r="BK5" s="459"/>
      <c r="BL5" s="459"/>
      <c r="BM5" s="459"/>
      <c r="BN5" s="459"/>
      <c r="BO5" s="459"/>
      <c r="BP5" s="459"/>
      <c r="BQ5" s="459"/>
      <c r="BR5" s="459"/>
      <c r="BS5" s="459"/>
      <c r="BT5" s="459"/>
      <c r="BU5" s="459"/>
      <c r="BV5" s="459"/>
      <c r="BW5" s="459"/>
      <c r="BX5" s="459"/>
      <c r="BY5" s="459"/>
      <c r="BZ5" s="459"/>
      <c r="CA5" s="459"/>
      <c r="CB5" s="459"/>
      <c r="CC5" s="459"/>
      <c r="CD5" s="459"/>
      <c r="CE5" s="459"/>
      <c r="CF5" s="459"/>
      <c r="CG5" s="459"/>
      <c r="CH5" s="459"/>
      <c r="CI5" s="459"/>
      <c r="CJ5" s="459"/>
      <c r="CK5" s="459"/>
      <c r="CL5" s="459"/>
      <c r="CM5" s="459"/>
      <c r="CN5" s="459"/>
      <c r="CO5" s="459"/>
      <c r="CP5" s="459"/>
      <c r="CQ5" s="459"/>
      <c r="CR5" s="459"/>
      <c r="CS5" s="520" t="s">
        <v>1972</v>
      </c>
      <c r="CT5" s="519"/>
      <c r="CU5" s="459"/>
      <c r="CV5" s="459"/>
    </row>
    <row r="6" spans="1:100" ht="8.85" customHeight="1" x14ac:dyDescent="0.25">
      <c r="A6" s="459"/>
      <c r="B6" s="459"/>
      <c r="C6" s="459"/>
      <c r="D6" s="459"/>
      <c r="E6" s="459"/>
      <c r="F6" s="459"/>
      <c r="G6" s="459"/>
      <c r="H6" s="459"/>
      <c r="I6" s="459"/>
      <c r="J6" s="459"/>
      <c r="K6" s="459"/>
      <c r="L6" s="459"/>
      <c r="M6" s="459"/>
      <c r="N6" s="459"/>
      <c r="O6" s="459"/>
      <c r="P6" s="459"/>
      <c r="Q6" s="459"/>
      <c r="R6" s="459"/>
      <c r="S6" s="459"/>
      <c r="T6" s="459"/>
      <c r="U6" s="459"/>
      <c r="V6" s="459"/>
      <c r="W6" s="459"/>
      <c r="X6" s="459"/>
      <c r="Y6" s="459"/>
      <c r="Z6" s="459"/>
      <c r="AA6" s="459"/>
      <c r="AB6" s="459"/>
      <c r="AC6" s="459"/>
      <c r="AD6" s="459"/>
      <c r="AE6" s="459"/>
      <c r="AF6" s="459"/>
      <c r="AG6" s="459"/>
      <c r="AH6" s="459"/>
      <c r="AI6" s="459"/>
      <c r="AJ6" s="459"/>
      <c r="AK6" s="459"/>
      <c r="AL6" s="459"/>
      <c r="AM6" s="459"/>
      <c r="AN6" s="459"/>
      <c r="AO6" s="459"/>
      <c r="AP6" s="459"/>
      <c r="AQ6" s="459"/>
      <c r="AR6" s="459"/>
      <c r="AS6" s="459"/>
      <c r="AT6" s="459"/>
      <c r="AU6" s="459"/>
      <c r="AV6" s="459"/>
      <c r="AW6" s="459"/>
      <c r="AX6" s="459"/>
      <c r="AY6" s="459"/>
      <c r="AZ6" s="459"/>
      <c r="BA6" s="459"/>
      <c r="BB6" s="459"/>
      <c r="BC6" s="459"/>
      <c r="BD6" s="459"/>
      <c r="BE6" s="459"/>
      <c r="BF6" s="459"/>
      <c r="BG6" s="459"/>
      <c r="BH6" s="459"/>
      <c r="BI6" s="459"/>
      <c r="BJ6" s="459"/>
      <c r="BK6" s="459"/>
      <c r="BL6" s="459"/>
      <c r="BM6" s="459"/>
      <c r="BN6" s="459"/>
      <c r="BO6" s="459"/>
      <c r="BP6" s="459"/>
      <c r="BQ6" s="459"/>
      <c r="BR6" s="459"/>
      <c r="BS6" s="459"/>
      <c r="BT6" s="459"/>
      <c r="BU6" s="459"/>
      <c r="BV6" s="459"/>
      <c r="BW6" s="459"/>
      <c r="BX6" s="459"/>
      <c r="BY6" s="459"/>
      <c r="BZ6" s="459"/>
      <c r="CA6" s="459"/>
      <c r="CB6" s="459"/>
      <c r="CC6" s="459"/>
      <c r="CD6" s="459"/>
      <c r="CE6" s="459"/>
      <c r="CF6" s="459"/>
      <c r="CG6" s="459"/>
      <c r="CH6" s="459"/>
      <c r="CI6" s="459"/>
      <c r="CJ6" s="459"/>
      <c r="CK6" s="459"/>
      <c r="CL6" s="459"/>
      <c r="CM6" s="459"/>
      <c r="CN6" s="459"/>
      <c r="CO6" s="459"/>
      <c r="CP6" s="459"/>
      <c r="CQ6" s="459"/>
      <c r="CR6" s="459"/>
      <c r="CS6" s="459"/>
      <c r="CT6" s="459"/>
      <c r="CU6" s="459"/>
      <c r="CV6" s="459"/>
    </row>
    <row r="7" spans="1:100" ht="24.4" customHeight="1" x14ac:dyDescent="0.25">
      <c r="A7" s="462"/>
      <c r="B7" s="462"/>
      <c r="C7" s="462"/>
      <c r="D7" s="462"/>
      <c r="E7" s="462"/>
      <c r="F7" s="462"/>
      <c r="G7" s="462"/>
      <c r="H7" s="462"/>
      <c r="I7" s="462"/>
      <c r="J7" s="462"/>
      <c r="K7" s="462"/>
      <c r="L7" s="462"/>
      <c r="M7" s="462"/>
      <c r="N7" s="462"/>
      <c r="O7" s="462"/>
      <c r="P7" s="462"/>
      <c r="Q7" s="462"/>
      <c r="R7" s="462"/>
      <c r="S7" s="462"/>
      <c r="T7" s="462"/>
      <c r="U7" s="462"/>
      <c r="V7" s="462"/>
      <c r="W7" s="462"/>
      <c r="X7" s="462"/>
      <c r="Y7" s="462"/>
      <c r="Z7" s="462"/>
      <c r="AA7" s="462"/>
      <c r="AB7" s="462"/>
      <c r="AC7" s="462"/>
      <c r="AD7" s="462"/>
      <c r="AE7" s="462"/>
      <c r="AF7" s="462"/>
      <c r="AG7" s="462"/>
      <c r="AH7" s="462"/>
      <c r="AI7" s="462"/>
      <c r="AJ7" s="462"/>
      <c r="AK7" s="462"/>
      <c r="AL7" s="462"/>
      <c r="AM7" s="462"/>
      <c r="AN7" s="462"/>
      <c r="AO7" s="462"/>
      <c r="AP7" s="462"/>
      <c r="AQ7" s="462"/>
      <c r="AR7" s="462"/>
      <c r="AS7" s="462"/>
      <c r="AT7" s="462"/>
      <c r="AU7" s="462"/>
      <c r="AV7" s="462"/>
      <c r="AW7" s="462"/>
      <c r="AX7" s="462"/>
      <c r="AY7" s="462"/>
      <c r="AZ7" s="462"/>
      <c r="BA7" s="462"/>
      <c r="BB7" s="462"/>
      <c r="BC7" s="462"/>
      <c r="BD7" s="462"/>
      <c r="BE7" s="462"/>
      <c r="BF7" s="462"/>
      <c r="BG7" s="462"/>
      <c r="BH7" s="462"/>
      <c r="BI7" s="462"/>
      <c r="BJ7" s="462"/>
      <c r="BK7" s="462"/>
      <c r="BL7" s="462"/>
      <c r="BM7" s="462"/>
      <c r="BN7" s="462"/>
      <c r="BO7" s="462"/>
      <c r="BP7" s="462"/>
      <c r="BQ7" s="462"/>
      <c r="BR7" s="462"/>
      <c r="BS7" s="462"/>
      <c r="BT7" s="462"/>
      <c r="BU7" s="462"/>
      <c r="BV7" s="462"/>
      <c r="BW7" s="462"/>
      <c r="BX7" s="462"/>
      <c r="BY7" s="462"/>
      <c r="BZ7" s="462"/>
      <c r="CA7" s="462"/>
      <c r="CB7" s="462"/>
      <c r="CC7" s="462"/>
      <c r="CD7" s="462"/>
      <c r="CE7" s="462"/>
      <c r="CF7" s="462"/>
      <c r="CG7" s="462"/>
      <c r="CH7" s="462"/>
      <c r="CI7" s="462"/>
      <c r="CJ7" s="462"/>
      <c r="CK7" s="462"/>
      <c r="CL7" s="462"/>
      <c r="CM7" s="462"/>
      <c r="CN7" s="462"/>
      <c r="CO7" s="462"/>
      <c r="CP7" s="462"/>
      <c r="CQ7" s="462"/>
      <c r="CR7" s="462"/>
      <c r="CS7" s="462"/>
      <c r="CT7" s="462"/>
      <c r="CU7" s="462"/>
      <c r="CV7" s="459"/>
    </row>
    <row r="8" spans="1:100" ht="5.25" customHeight="1" x14ac:dyDescent="0.25">
      <c r="A8" s="463"/>
      <c r="B8" s="459"/>
      <c r="C8" s="459"/>
      <c r="D8" s="459"/>
      <c r="E8" s="459"/>
      <c r="F8" s="459"/>
      <c r="G8" s="459"/>
      <c r="H8" s="459"/>
      <c r="I8" s="459"/>
      <c r="J8" s="459"/>
      <c r="K8" s="459"/>
      <c r="L8" s="459"/>
      <c r="M8" s="459"/>
      <c r="N8" s="459"/>
      <c r="O8" s="459"/>
      <c r="P8" s="459"/>
      <c r="Q8" s="459"/>
      <c r="R8" s="459"/>
      <c r="S8" s="459"/>
      <c r="T8" s="459"/>
      <c r="U8" s="459"/>
      <c r="V8" s="459"/>
      <c r="W8" s="459"/>
      <c r="X8" s="459"/>
      <c r="Y8" s="459"/>
      <c r="Z8" s="459"/>
      <c r="AA8" s="459"/>
      <c r="AB8" s="459"/>
      <c r="AC8" s="459"/>
      <c r="AD8" s="459"/>
      <c r="AE8" s="459"/>
      <c r="AF8" s="459"/>
      <c r="AG8" s="459"/>
      <c r="AH8" s="459"/>
      <c r="AI8" s="459"/>
      <c r="AJ8" s="459"/>
      <c r="AK8" s="459"/>
      <c r="AL8" s="459"/>
      <c r="AM8" s="459"/>
      <c r="AN8" s="459"/>
      <c r="AO8" s="459"/>
      <c r="AP8" s="459"/>
      <c r="AQ8" s="459"/>
      <c r="AR8" s="459"/>
      <c r="AS8" s="459"/>
      <c r="AT8" s="459"/>
      <c r="AU8" s="463"/>
      <c r="AV8" s="459"/>
      <c r="AW8" s="459"/>
      <c r="AX8" s="459"/>
      <c r="AY8" s="459"/>
      <c r="AZ8" s="459"/>
      <c r="BA8" s="459"/>
      <c r="BB8" s="459"/>
      <c r="BC8" s="459"/>
      <c r="BD8" s="459"/>
      <c r="BE8" s="459"/>
      <c r="BF8" s="459"/>
      <c r="BG8" s="459"/>
      <c r="BH8" s="459"/>
      <c r="BI8" s="463"/>
      <c r="BJ8" s="459"/>
      <c r="BK8" s="459"/>
      <c r="BL8" s="459"/>
      <c r="BM8" s="463"/>
      <c r="BN8" s="459"/>
      <c r="BO8" s="459"/>
      <c r="BP8" s="459"/>
      <c r="BQ8" s="459"/>
      <c r="BR8" s="463"/>
      <c r="BS8" s="459"/>
      <c r="BT8" s="459"/>
      <c r="BU8" s="459"/>
      <c r="BV8" s="459"/>
      <c r="BW8" s="463"/>
      <c r="BX8" s="459"/>
      <c r="BY8" s="459"/>
      <c r="BZ8" s="459"/>
      <c r="CA8" s="459"/>
      <c r="CB8" s="463"/>
      <c r="CC8" s="459"/>
      <c r="CD8" s="459"/>
      <c r="CE8" s="459"/>
      <c r="CF8" s="459"/>
      <c r="CG8" s="459"/>
      <c r="CH8" s="463"/>
      <c r="CI8" s="459"/>
      <c r="CJ8" s="459"/>
      <c r="CK8" s="459"/>
      <c r="CL8" s="459"/>
      <c r="CM8" s="463"/>
      <c r="CN8" s="459"/>
      <c r="CO8" s="459"/>
      <c r="CP8" s="459"/>
      <c r="CQ8" s="459"/>
      <c r="CR8" s="459"/>
      <c r="CS8" s="459"/>
      <c r="CT8" s="459"/>
      <c r="CU8" s="463"/>
      <c r="CV8" s="459"/>
    </row>
    <row r="9" spans="1:100" ht="7.5" customHeight="1" x14ac:dyDescent="0.25">
      <c r="A9" s="463"/>
      <c r="B9" s="459"/>
      <c r="C9" s="459"/>
      <c r="D9" s="464" t="s">
        <v>1973</v>
      </c>
      <c r="E9" s="459"/>
      <c r="F9" s="459"/>
      <c r="G9" s="459"/>
      <c r="H9" s="459"/>
      <c r="I9" s="459"/>
      <c r="J9" s="459"/>
      <c r="K9" s="459"/>
      <c r="L9" s="459"/>
      <c r="M9" s="459"/>
      <c r="N9" s="459"/>
      <c r="O9" s="459"/>
      <c r="P9" s="459"/>
      <c r="Q9" s="459"/>
      <c r="R9" s="459"/>
      <c r="S9" s="459"/>
      <c r="T9" s="459"/>
      <c r="U9" s="459"/>
      <c r="V9" s="459"/>
      <c r="W9" s="459"/>
      <c r="X9" s="459"/>
      <c r="Y9" s="459"/>
      <c r="Z9" s="459"/>
      <c r="AA9" s="459"/>
      <c r="AB9" s="459"/>
      <c r="AC9" s="459"/>
      <c r="AD9" s="459"/>
      <c r="AE9" s="459"/>
      <c r="AF9" s="459"/>
      <c r="AG9" s="459"/>
      <c r="AH9" s="459"/>
      <c r="AI9" s="459"/>
      <c r="AJ9" s="459"/>
      <c r="AK9" s="459"/>
      <c r="AL9" s="459"/>
      <c r="AM9" s="459"/>
      <c r="AN9" s="459"/>
      <c r="AO9" s="459"/>
      <c r="AP9" s="459"/>
      <c r="AQ9" s="459"/>
      <c r="AR9" s="459"/>
      <c r="AS9" s="459"/>
      <c r="AT9" s="459"/>
      <c r="AU9" s="463"/>
      <c r="AV9" s="459"/>
      <c r="AW9" s="521" t="s">
        <v>1974</v>
      </c>
      <c r="AX9" s="519"/>
      <c r="AY9" s="519"/>
      <c r="AZ9" s="459"/>
      <c r="BA9" s="459"/>
      <c r="BB9" s="459"/>
      <c r="BC9" s="459"/>
      <c r="BD9" s="459"/>
      <c r="BE9" s="459"/>
      <c r="BF9" s="459"/>
      <c r="BG9" s="459"/>
      <c r="BH9" s="459"/>
      <c r="BI9" s="463"/>
      <c r="BJ9" s="459"/>
      <c r="BK9" s="521" t="s">
        <v>1975</v>
      </c>
      <c r="BL9" s="519"/>
      <c r="BM9" s="463"/>
      <c r="BN9" s="459"/>
      <c r="BO9" s="521" t="s">
        <v>1976</v>
      </c>
      <c r="BP9" s="519"/>
      <c r="BQ9" s="519"/>
      <c r="BR9" s="463"/>
      <c r="BS9" s="459"/>
      <c r="BT9" s="521" t="s">
        <v>1977</v>
      </c>
      <c r="BU9" s="519"/>
      <c r="BV9" s="519"/>
      <c r="BW9" s="463"/>
      <c r="BX9" s="459"/>
      <c r="BY9" s="521" t="s">
        <v>1978</v>
      </c>
      <c r="BZ9" s="519"/>
      <c r="CA9" s="519"/>
      <c r="CB9" s="463"/>
      <c r="CC9" s="459"/>
      <c r="CD9" s="459"/>
      <c r="CE9" s="521" t="s">
        <v>1979</v>
      </c>
      <c r="CF9" s="519"/>
      <c r="CG9" s="519"/>
      <c r="CH9" s="463"/>
      <c r="CI9" s="459"/>
      <c r="CJ9" s="521" t="s">
        <v>1980</v>
      </c>
      <c r="CK9" s="519"/>
      <c r="CL9" s="519"/>
      <c r="CM9" s="463"/>
      <c r="CN9" s="459"/>
      <c r="CO9" s="521" t="s">
        <v>1981</v>
      </c>
      <c r="CP9" s="519"/>
      <c r="CQ9" s="519"/>
      <c r="CR9" s="459"/>
      <c r="CS9" s="459"/>
      <c r="CT9" s="459"/>
      <c r="CU9" s="463"/>
      <c r="CV9" s="459"/>
    </row>
    <row r="10" spans="1:100" ht="3.75" customHeight="1" x14ac:dyDescent="0.25">
      <c r="A10" s="465"/>
      <c r="B10" s="462"/>
      <c r="C10" s="462"/>
      <c r="D10" s="462"/>
      <c r="E10" s="462"/>
      <c r="F10" s="462"/>
      <c r="G10" s="462"/>
      <c r="H10" s="462"/>
      <c r="I10" s="462"/>
      <c r="J10" s="462"/>
      <c r="K10" s="462"/>
      <c r="L10" s="462"/>
      <c r="M10" s="462"/>
      <c r="N10" s="462"/>
      <c r="O10" s="462"/>
      <c r="P10" s="462"/>
      <c r="Q10" s="462"/>
      <c r="R10" s="462"/>
      <c r="S10" s="462"/>
      <c r="T10" s="462"/>
      <c r="U10" s="462"/>
      <c r="V10" s="462"/>
      <c r="W10" s="462"/>
      <c r="X10" s="462"/>
      <c r="Y10" s="462"/>
      <c r="Z10" s="462"/>
      <c r="AA10" s="462"/>
      <c r="AB10" s="462"/>
      <c r="AC10" s="462"/>
      <c r="AD10" s="462"/>
      <c r="AE10" s="462"/>
      <c r="AF10" s="462"/>
      <c r="AG10" s="462"/>
      <c r="AH10" s="462"/>
      <c r="AI10" s="462"/>
      <c r="AJ10" s="462"/>
      <c r="AK10" s="462"/>
      <c r="AL10" s="462"/>
      <c r="AM10" s="462"/>
      <c r="AN10" s="462"/>
      <c r="AO10" s="462"/>
      <c r="AP10" s="462"/>
      <c r="AQ10" s="462"/>
      <c r="AR10" s="462"/>
      <c r="AS10" s="462"/>
      <c r="AT10" s="462"/>
      <c r="AU10" s="465"/>
      <c r="AV10" s="462"/>
      <c r="AW10" s="462"/>
      <c r="AX10" s="462"/>
      <c r="AY10" s="462"/>
      <c r="AZ10" s="462"/>
      <c r="BA10" s="462"/>
      <c r="BB10" s="462"/>
      <c r="BC10" s="462"/>
      <c r="BD10" s="462"/>
      <c r="BE10" s="462"/>
      <c r="BF10" s="462"/>
      <c r="BG10" s="462"/>
      <c r="BH10" s="462"/>
      <c r="BI10" s="465"/>
      <c r="BJ10" s="462"/>
      <c r="BK10" s="462"/>
      <c r="BL10" s="462"/>
      <c r="BM10" s="465"/>
      <c r="BN10" s="462"/>
      <c r="BO10" s="462"/>
      <c r="BP10" s="462"/>
      <c r="BQ10" s="462"/>
      <c r="BR10" s="465"/>
      <c r="BS10" s="462"/>
      <c r="BT10" s="462"/>
      <c r="BU10" s="462"/>
      <c r="BV10" s="462"/>
      <c r="BW10" s="465"/>
      <c r="BX10" s="462"/>
      <c r="BY10" s="462"/>
      <c r="BZ10" s="462"/>
      <c r="CA10" s="462"/>
      <c r="CB10" s="465"/>
      <c r="CC10" s="462"/>
      <c r="CD10" s="462"/>
      <c r="CE10" s="462"/>
      <c r="CF10" s="462"/>
      <c r="CG10" s="462"/>
      <c r="CH10" s="465"/>
      <c r="CI10" s="462"/>
      <c r="CJ10" s="462"/>
      <c r="CK10" s="462"/>
      <c r="CL10" s="462"/>
      <c r="CM10" s="465"/>
      <c r="CN10" s="462"/>
      <c r="CO10" s="462"/>
      <c r="CP10" s="462"/>
      <c r="CQ10" s="462"/>
      <c r="CR10" s="462"/>
      <c r="CS10" s="462"/>
      <c r="CT10" s="462"/>
      <c r="CU10" s="465"/>
      <c r="CV10" s="459"/>
    </row>
    <row r="11" spans="1:100" ht="3" customHeight="1" x14ac:dyDescent="0.25">
      <c r="A11" s="463"/>
      <c r="B11" s="459"/>
      <c r="C11" s="459"/>
      <c r="D11" s="459"/>
      <c r="E11" s="459"/>
      <c r="F11" s="459"/>
      <c r="G11" s="459"/>
      <c r="H11" s="459"/>
      <c r="I11" s="459"/>
      <c r="J11" s="459"/>
      <c r="K11" s="459"/>
      <c r="L11" s="459"/>
      <c r="M11" s="459"/>
      <c r="N11" s="459"/>
      <c r="O11" s="459"/>
      <c r="P11" s="459"/>
      <c r="Q11" s="459"/>
      <c r="R11" s="459"/>
      <c r="S11" s="459"/>
      <c r="T11" s="459"/>
      <c r="U11" s="459"/>
      <c r="V11" s="459"/>
      <c r="W11" s="459"/>
      <c r="X11" s="459"/>
      <c r="Y11" s="459"/>
      <c r="Z11" s="459"/>
      <c r="AA11" s="459"/>
      <c r="AB11" s="459"/>
      <c r="AC11" s="459"/>
      <c r="AD11" s="459"/>
      <c r="AE11" s="459"/>
      <c r="AF11" s="459"/>
      <c r="AG11" s="459"/>
      <c r="AH11" s="459"/>
      <c r="AI11" s="459"/>
      <c r="AJ11" s="459"/>
      <c r="AK11" s="459"/>
      <c r="AL11" s="459"/>
      <c r="AM11" s="459"/>
      <c r="AN11" s="459"/>
      <c r="AO11" s="459"/>
      <c r="AP11" s="459"/>
      <c r="AQ11" s="459"/>
      <c r="AR11" s="459"/>
      <c r="AS11" s="459"/>
      <c r="AT11" s="459"/>
      <c r="AU11" s="463"/>
      <c r="AV11" s="459"/>
      <c r="AW11" s="459"/>
      <c r="AX11" s="459"/>
      <c r="AY11" s="459"/>
      <c r="AZ11" s="459"/>
      <c r="BA11" s="459"/>
      <c r="BB11" s="459"/>
      <c r="BC11" s="459"/>
      <c r="BD11" s="459"/>
      <c r="BE11" s="459"/>
      <c r="BF11" s="459"/>
      <c r="BG11" s="459"/>
      <c r="BH11" s="459"/>
      <c r="BI11" s="463"/>
      <c r="BJ11" s="459"/>
      <c r="BK11" s="459"/>
      <c r="BL11" s="459"/>
      <c r="BM11" s="463"/>
      <c r="BN11" s="459"/>
      <c r="BO11" s="459"/>
      <c r="BP11" s="459"/>
      <c r="BQ11" s="459"/>
      <c r="BR11" s="463"/>
      <c r="BS11" s="459"/>
      <c r="BT11" s="459"/>
      <c r="BU11" s="459"/>
      <c r="BV11" s="459"/>
      <c r="BW11" s="463"/>
      <c r="BX11" s="459"/>
      <c r="BY11" s="459"/>
      <c r="BZ11" s="459"/>
      <c r="CA11" s="459"/>
      <c r="CB11" s="463"/>
      <c r="CC11" s="459"/>
      <c r="CD11" s="459"/>
      <c r="CE11" s="459"/>
      <c r="CF11" s="459"/>
      <c r="CG11" s="459"/>
      <c r="CH11" s="463"/>
      <c r="CI11" s="459"/>
      <c r="CJ11" s="459"/>
      <c r="CK11" s="459"/>
      <c r="CL11" s="459"/>
      <c r="CM11" s="463"/>
      <c r="CN11" s="459"/>
      <c r="CO11" s="459"/>
      <c r="CP11" s="459"/>
      <c r="CQ11" s="459"/>
      <c r="CR11" s="459"/>
      <c r="CS11" s="459"/>
      <c r="CT11" s="459"/>
      <c r="CU11" s="463"/>
      <c r="CV11" s="459"/>
    </row>
    <row r="12" spans="1:100" ht="7.5" customHeight="1" x14ac:dyDescent="0.25">
      <c r="A12" s="463"/>
      <c r="B12" s="459"/>
      <c r="C12" s="459"/>
      <c r="D12" s="521" t="s">
        <v>1982</v>
      </c>
      <c r="E12" s="519"/>
      <c r="F12" s="519"/>
      <c r="G12" s="519"/>
      <c r="H12" s="519"/>
      <c r="I12" s="519"/>
      <c r="J12" s="519"/>
      <c r="K12" s="519"/>
      <c r="L12" s="519"/>
      <c r="M12" s="519"/>
      <c r="N12" s="519"/>
      <c r="O12" s="519"/>
      <c r="P12" s="519"/>
      <c r="Q12" s="519"/>
      <c r="R12" s="519"/>
      <c r="S12" s="519"/>
      <c r="T12" s="519"/>
      <c r="U12" s="519"/>
      <c r="V12" s="519"/>
      <c r="W12" s="519"/>
      <c r="X12" s="519"/>
      <c r="Y12" s="519"/>
      <c r="Z12" s="519"/>
      <c r="AA12" s="519"/>
      <c r="AB12" s="459"/>
      <c r="AC12" s="459"/>
      <c r="AD12" s="459"/>
      <c r="AE12" s="459"/>
      <c r="AF12" s="459"/>
      <c r="AG12" s="459"/>
      <c r="AH12" s="459"/>
      <c r="AI12" s="459"/>
      <c r="AJ12" s="459"/>
      <c r="AK12" s="459"/>
      <c r="AL12" s="459"/>
      <c r="AM12" s="459"/>
      <c r="AN12" s="459"/>
      <c r="AO12" s="459"/>
      <c r="AP12" s="459"/>
      <c r="AQ12" s="459"/>
      <c r="AR12" s="459"/>
      <c r="AS12" s="459"/>
      <c r="AT12" s="459"/>
      <c r="AU12" s="463"/>
      <c r="AV12" s="459"/>
      <c r="AW12" s="521" t="s">
        <v>1983</v>
      </c>
      <c r="AX12" s="519"/>
      <c r="AY12" s="519"/>
      <c r="AZ12" s="519"/>
      <c r="BA12" s="519"/>
      <c r="BB12" s="459"/>
      <c r="BC12" s="459"/>
      <c r="BD12" s="459"/>
      <c r="BE12" s="459"/>
      <c r="BF12" s="459"/>
      <c r="BG12" s="459"/>
      <c r="BH12" s="459"/>
      <c r="BI12" s="463"/>
      <c r="BJ12" s="459"/>
      <c r="BK12" s="466">
        <v>130</v>
      </c>
      <c r="BL12" s="459"/>
      <c r="BM12" s="463"/>
      <c r="BN12" s="459"/>
      <c r="BO12" s="459"/>
      <c r="BP12" s="459"/>
      <c r="BQ12" s="467">
        <v>8</v>
      </c>
      <c r="BR12" s="463"/>
      <c r="BS12" s="459"/>
      <c r="BT12" s="459"/>
      <c r="BU12" s="459"/>
      <c r="BV12" s="467">
        <v>1</v>
      </c>
      <c r="BW12" s="463"/>
      <c r="BX12" s="459"/>
      <c r="BY12" s="459"/>
      <c r="BZ12" s="522">
        <v>23.5</v>
      </c>
      <c r="CA12" s="519"/>
      <c r="CB12" s="463"/>
      <c r="CC12" s="459"/>
      <c r="CD12" s="459"/>
      <c r="CE12" s="459"/>
      <c r="CF12" s="459"/>
      <c r="CG12" s="467">
        <v>0</v>
      </c>
      <c r="CH12" s="463"/>
      <c r="CI12" s="459"/>
      <c r="CJ12" s="459"/>
      <c r="CK12" s="459"/>
      <c r="CL12" s="467">
        <v>0</v>
      </c>
      <c r="CM12" s="463"/>
      <c r="CN12" s="459"/>
      <c r="CO12" s="459"/>
      <c r="CP12" s="459"/>
      <c r="CQ12" s="467">
        <v>0</v>
      </c>
      <c r="CR12" s="459"/>
      <c r="CS12" s="459"/>
      <c r="CT12" s="459"/>
      <c r="CU12" s="463"/>
      <c r="CV12" s="459"/>
    </row>
    <row r="13" spans="1:100" ht="7.5" customHeight="1" x14ac:dyDescent="0.25">
      <c r="A13" s="463"/>
      <c r="B13" s="459"/>
      <c r="C13" s="459"/>
      <c r="D13" s="521" t="s">
        <v>1984</v>
      </c>
      <c r="E13" s="519"/>
      <c r="F13" s="519"/>
      <c r="G13" s="519"/>
      <c r="H13" s="519"/>
      <c r="I13" s="519"/>
      <c r="J13" s="519"/>
      <c r="K13" s="519"/>
      <c r="L13" s="519"/>
      <c r="M13" s="519"/>
      <c r="N13" s="519"/>
      <c r="O13" s="519"/>
      <c r="P13" s="519"/>
      <c r="Q13" s="519"/>
      <c r="R13" s="519"/>
      <c r="S13" s="519"/>
      <c r="T13" s="519"/>
      <c r="U13" s="519"/>
      <c r="V13" s="519"/>
      <c r="W13" s="519"/>
      <c r="X13" s="519"/>
      <c r="Y13" s="519"/>
      <c r="Z13" s="519"/>
      <c r="AA13" s="519"/>
      <c r="AB13" s="459"/>
      <c r="AC13" s="459"/>
      <c r="AD13" s="459"/>
      <c r="AE13" s="459"/>
      <c r="AF13" s="459"/>
      <c r="AG13" s="459"/>
      <c r="AH13" s="459"/>
      <c r="AI13" s="459"/>
      <c r="AJ13" s="459"/>
      <c r="AK13" s="459"/>
      <c r="AL13" s="459"/>
      <c r="AM13" s="459"/>
      <c r="AN13" s="459"/>
      <c r="AO13" s="459"/>
      <c r="AP13" s="459"/>
      <c r="AQ13" s="459"/>
      <c r="AR13" s="459"/>
      <c r="AS13" s="459"/>
      <c r="AT13" s="459"/>
      <c r="AU13" s="463"/>
      <c r="AV13" s="459"/>
      <c r="AW13" s="521" t="s">
        <v>1983</v>
      </c>
      <c r="AX13" s="519"/>
      <c r="AY13" s="519"/>
      <c r="AZ13" s="519"/>
      <c r="BA13" s="519"/>
      <c r="BB13" s="459"/>
      <c r="BC13" s="459"/>
      <c r="BD13" s="459"/>
      <c r="BE13" s="459"/>
      <c r="BF13" s="459"/>
      <c r="BG13" s="459"/>
      <c r="BH13" s="459"/>
      <c r="BI13" s="463"/>
      <c r="BJ13" s="459"/>
      <c r="BK13" s="466">
        <v>130</v>
      </c>
      <c r="BL13" s="459"/>
      <c r="BM13" s="463"/>
      <c r="BN13" s="459"/>
      <c r="BO13" s="459"/>
      <c r="BP13" s="459"/>
      <c r="BQ13" s="467">
        <v>4</v>
      </c>
      <c r="BR13" s="463"/>
      <c r="BS13" s="459"/>
      <c r="BT13" s="459"/>
      <c r="BU13" s="459"/>
      <c r="BV13" s="467">
        <v>1</v>
      </c>
      <c r="BW13" s="463"/>
      <c r="BX13" s="459"/>
      <c r="BY13" s="459"/>
      <c r="BZ13" s="522">
        <v>15</v>
      </c>
      <c r="CA13" s="519"/>
      <c r="CB13" s="463"/>
      <c r="CC13" s="459"/>
      <c r="CD13" s="459"/>
      <c r="CE13" s="459"/>
      <c r="CF13" s="459"/>
      <c r="CG13" s="467">
        <v>0</v>
      </c>
      <c r="CH13" s="463"/>
      <c r="CI13" s="459"/>
      <c r="CJ13" s="459"/>
      <c r="CK13" s="459"/>
      <c r="CL13" s="467">
        <v>0</v>
      </c>
      <c r="CM13" s="463"/>
      <c r="CN13" s="459"/>
      <c r="CO13" s="459"/>
      <c r="CP13" s="459"/>
      <c r="CQ13" s="467">
        <v>0</v>
      </c>
      <c r="CR13" s="459"/>
      <c r="CS13" s="459"/>
      <c r="CT13" s="459"/>
      <c r="CU13" s="463"/>
      <c r="CV13" s="459"/>
    </row>
    <row r="14" spans="1:100" ht="7.5" customHeight="1" x14ac:dyDescent="0.25">
      <c r="A14" s="463"/>
      <c r="B14" s="459"/>
      <c r="C14" s="459"/>
      <c r="D14" s="521" t="s">
        <v>1985</v>
      </c>
      <c r="E14" s="519"/>
      <c r="F14" s="519"/>
      <c r="G14" s="519"/>
      <c r="H14" s="519"/>
      <c r="I14" s="519"/>
      <c r="J14" s="519"/>
      <c r="K14" s="519"/>
      <c r="L14" s="519"/>
      <c r="M14" s="519"/>
      <c r="N14" s="519"/>
      <c r="O14" s="519"/>
      <c r="P14" s="519"/>
      <c r="Q14" s="519"/>
      <c r="R14" s="519"/>
      <c r="S14" s="519"/>
      <c r="T14" s="519"/>
      <c r="U14" s="519"/>
      <c r="V14" s="519"/>
      <c r="W14" s="519"/>
      <c r="X14" s="519"/>
      <c r="Y14" s="519"/>
      <c r="Z14" s="519"/>
      <c r="AA14" s="519"/>
      <c r="AB14" s="519"/>
      <c r="AC14" s="519"/>
      <c r="AD14" s="519"/>
      <c r="AE14" s="519"/>
      <c r="AF14" s="519"/>
      <c r="AG14" s="519"/>
      <c r="AH14" s="519"/>
      <c r="AI14" s="519"/>
      <c r="AJ14" s="519"/>
      <c r="AK14" s="519"/>
      <c r="AL14" s="519"/>
      <c r="AM14" s="519"/>
      <c r="AN14" s="519"/>
      <c r="AO14" s="519"/>
      <c r="AP14" s="519"/>
      <c r="AQ14" s="519"/>
      <c r="AR14" s="519"/>
      <c r="AS14" s="519"/>
      <c r="AT14" s="459"/>
      <c r="AU14" s="463"/>
      <c r="AV14" s="459"/>
      <c r="AW14" s="521" t="s">
        <v>1983</v>
      </c>
      <c r="AX14" s="519"/>
      <c r="AY14" s="519"/>
      <c r="AZ14" s="519"/>
      <c r="BA14" s="519"/>
      <c r="BB14" s="459"/>
      <c r="BC14" s="459"/>
      <c r="BD14" s="459"/>
      <c r="BE14" s="459"/>
      <c r="BF14" s="459"/>
      <c r="BG14" s="459"/>
      <c r="BH14" s="459"/>
      <c r="BI14" s="463"/>
      <c r="BJ14" s="459"/>
      <c r="BK14" s="466">
        <v>130</v>
      </c>
      <c r="BL14" s="459"/>
      <c r="BM14" s="463"/>
      <c r="BN14" s="459"/>
      <c r="BO14" s="459"/>
      <c r="BP14" s="459"/>
      <c r="BQ14" s="467">
        <v>0</v>
      </c>
      <c r="BR14" s="463"/>
      <c r="BS14" s="459"/>
      <c r="BT14" s="459"/>
      <c r="BU14" s="459"/>
      <c r="BV14" s="467">
        <v>0</v>
      </c>
      <c r="BW14" s="463"/>
      <c r="BX14" s="459"/>
      <c r="BY14" s="459"/>
      <c r="BZ14" s="459"/>
      <c r="CA14" s="468">
        <v>0</v>
      </c>
      <c r="CB14" s="463"/>
      <c r="CC14" s="459"/>
      <c r="CD14" s="459"/>
      <c r="CE14" s="459"/>
      <c r="CF14" s="459"/>
      <c r="CG14" s="467">
        <v>0</v>
      </c>
      <c r="CH14" s="463"/>
      <c r="CI14" s="459"/>
      <c r="CJ14" s="459"/>
      <c r="CK14" s="459"/>
      <c r="CL14" s="467">
        <v>0</v>
      </c>
      <c r="CM14" s="463"/>
      <c r="CN14" s="459"/>
      <c r="CO14" s="459"/>
      <c r="CP14" s="459"/>
      <c r="CQ14" s="467">
        <v>6</v>
      </c>
      <c r="CR14" s="459"/>
      <c r="CS14" s="459"/>
      <c r="CT14" s="459"/>
      <c r="CU14" s="463"/>
      <c r="CV14" s="459"/>
    </row>
    <row r="15" spans="1:100" ht="7.5" customHeight="1" x14ac:dyDescent="0.25">
      <c r="A15" s="463"/>
      <c r="B15" s="459"/>
      <c r="C15" s="459"/>
      <c r="D15" s="521" t="s">
        <v>1986</v>
      </c>
      <c r="E15" s="519"/>
      <c r="F15" s="519"/>
      <c r="G15" s="519"/>
      <c r="H15" s="519"/>
      <c r="I15" s="519"/>
      <c r="J15" s="519"/>
      <c r="K15" s="519"/>
      <c r="L15" s="459"/>
      <c r="M15" s="459"/>
      <c r="N15" s="459"/>
      <c r="O15" s="459"/>
      <c r="P15" s="459"/>
      <c r="Q15" s="459"/>
      <c r="R15" s="459"/>
      <c r="S15" s="459"/>
      <c r="T15" s="459"/>
      <c r="U15" s="459"/>
      <c r="V15" s="459"/>
      <c r="W15" s="459"/>
      <c r="X15" s="459"/>
      <c r="Y15" s="459"/>
      <c r="Z15" s="459"/>
      <c r="AA15" s="459"/>
      <c r="AB15" s="459"/>
      <c r="AC15" s="459"/>
      <c r="AD15" s="459"/>
      <c r="AE15" s="459"/>
      <c r="AF15" s="459"/>
      <c r="AG15" s="459"/>
      <c r="AH15" s="459"/>
      <c r="AI15" s="459"/>
      <c r="AJ15" s="459"/>
      <c r="AK15" s="459"/>
      <c r="AL15" s="459"/>
      <c r="AM15" s="459"/>
      <c r="AN15" s="459"/>
      <c r="AO15" s="459"/>
      <c r="AP15" s="459"/>
      <c r="AQ15" s="459"/>
      <c r="AR15" s="459"/>
      <c r="AS15" s="459"/>
      <c r="AT15" s="459"/>
      <c r="AU15" s="463"/>
      <c r="AV15" s="459"/>
      <c r="AW15" s="521" t="s">
        <v>1983</v>
      </c>
      <c r="AX15" s="519"/>
      <c r="AY15" s="519"/>
      <c r="AZ15" s="519"/>
      <c r="BA15" s="519"/>
      <c r="BB15" s="459"/>
      <c r="BC15" s="459"/>
      <c r="BD15" s="459"/>
      <c r="BE15" s="459"/>
      <c r="BF15" s="459"/>
      <c r="BG15" s="459"/>
      <c r="BH15" s="459"/>
      <c r="BI15" s="463"/>
      <c r="BJ15" s="459"/>
      <c r="BK15" s="466">
        <v>130</v>
      </c>
      <c r="BL15" s="459"/>
      <c r="BM15" s="463"/>
      <c r="BN15" s="459"/>
      <c r="BO15" s="459"/>
      <c r="BP15" s="459"/>
      <c r="BQ15" s="467">
        <v>5</v>
      </c>
      <c r="BR15" s="463"/>
      <c r="BS15" s="459"/>
      <c r="BT15" s="459"/>
      <c r="BU15" s="459"/>
      <c r="BV15" s="467">
        <v>5</v>
      </c>
      <c r="BW15" s="463"/>
      <c r="BX15" s="459"/>
      <c r="BY15" s="459"/>
      <c r="BZ15" s="522">
        <v>17</v>
      </c>
      <c r="CA15" s="519"/>
      <c r="CB15" s="463"/>
      <c r="CC15" s="459"/>
      <c r="CD15" s="459"/>
      <c r="CE15" s="459"/>
      <c r="CF15" s="459"/>
      <c r="CG15" s="467">
        <v>0</v>
      </c>
      <c r="CH15" s="463"/>
      <c r="CI15" s="459"/>
      <c r="CJ15" s="459"/>
      <c r="CK15" s="459"/>
      <c r="CL15" s="467">
        <v>3</v>
      </c>
      <c r="CM15" s="463"/>
      <c r="CN15" s="459"/>
      <c r="CO15" s="459"/>
      <c r="CP15" s="459"/>
      <c r="CQ15" s="467">
        <v>0</v>
      </c>
      <c r="CR15" s="459"/>
      <c r="CS15" s="459"/>
      <c r="CT15" s="459"/>
      <c r="CU15" s="463"/>
      <c r="CV15" s="459"/>
    </row>
    <row r="16" spans="1:100" ht="7.5" customHeight="1" x14ac:dyDescent="0.25">
      <c r="A16" s="463"/>
      <c r="B16" s="459"/>
      <c r="C16" s="459"/>
      <c r="D16" s="521" t="s">
        <v>1987</v>
      </c>
      <c r="E16" s="519"/>
      <c r="F16" s="519"/>
      <c r="G16" s="519"/>
      <c r="H16" s="519"/>
      <c r="I16" s="519"/>
      <c r="J16" s="459"/>
      <c r="K16" s="459"/>
      <c r="L16" s="459"/>
      <c r="M16" s="459"/>
      <c r="N16" s="459"/>
      <c r="O16" s="459"/>
      <c r="P16" s="459"/>
      <c r="Q16" s="459"/>
      <c r="R16" s="459"/>
      <c r="S16" s="459"/>
      <c r="T16" s="459"/>
      <c r="U16" s="459"/>
      <c r="V16" s="459"/>
      <c r="W16" s="459"/>
      <c r="X16" s="459"/>
      <c r="Y16" s="459"/>
      <c r="Z16" s="459"/>
      <c r="AA16" s="459"/>
      <c r="AB16" s="459"/>
      <c r="AC16" s="459"/>
      <c r="AD16" s="459"/>
      <c r="AE16" s="459"/>
      <c r="AF16" s="459"/>
      <c r="AG16" s="459"/>
      <c r="AH16" s="459"/>
      <c r="AI16" s="459"/>
      <c r="AJ16" s="459"/>
      <c r="AK16" s="459"/>
      <c r="AL16" s="459"/>
      <c r="AM16" s="459"/>
      <c r="AN16" s="459"/>
      <c r="AO16" s="459"/>
      <c r="AP16" s="459"/>
      <c r="AQ16" s="459"/>
      <c r="AR16" s="459"/>
      <c r="AS16" s="459"/>
      <c r="AT16" s="459"/>
      <c r="AU16" s="463"/>
      <c r="AV16" s="459"/>
      <c r="AW16" s="521" t="s">
        <v>1983</v>
      </c>
      <c r="AX16" s="519"/>
      <c r="AY16" s="519"/>
      <c r="AZ16" s="519"/>
      <c r="BA16" s="519"/>
      <c r="BB16" s="459"/>
      <c r="BC16" s="459"/>
      <c r="BD16" s="459"/>
      <c r="BE16" s="459"/>
      <c r="BF16" s="459"/>
      <c r="BG16" s="459"/>
      <c r="BH16" s="459"/>
      <c r="BI16" s="463"/>
      <c r="BJ16" s="459"/>
      <c r="BK16" s="466">
        <v>130</v>
      </c>
      <c r="BL16" s="459"/>
      <c r="BM16" s="463"/>
      <c r="BN16" s="459"/>
      <c r="BO16" s="459"/>
      <c r="BP16" s="459"/>
      <c r="BQ16" s="467">
        <v>4</v>
      </c>
      <c r="BR16" s="463"/>
      <c r="BS16" s="459"/>
      <c r="BT16" s="459"/>
      <c r="BU16" s="459"/>
      <c r="BV16" s="467">
        <v>4</v>
      </c>
      <c r="BW16" s="463"/>
      <c r="BX16" s="459"/>
      <c r="BY16" s="459"/>
      <c r="BZ16" s="522">
        <v>14</v>
      </c>
      <c r="CA16" s="519"/>
      <c r="CB16" s="463"/>
      <c r="CC16" s="459"/>
      <c r="CD16" s="459"/>
      <c r="CE16" s="459"/>
      <c r="CF16" s="459"/>
      <c r="CG16" s="467">
        <v>0</v>
      </c>
      <c r="CH16" s="463"/>
      <c r="CI16" s="459"/>
      <c r="CJ16" s="459"/>
      <c r="CK16" s="459"/>
      <c r="CL16" s="467">
        <v>0</v>
      </c>
      <c r="CM16" s="463"/>
      <c r="CN16" s="459"/>
      <c r="CO16" s="459"/>
      <c r="CP16" s="459"/>
      <c r="CQ16" s="467">
        <v>0</v>
      </c>
      <c r="CR16" s="459"/>
      <c r="CS16" s="459"/>
      <c r="CT16" s="459"/>
      <c r="CU16" s="463"/>
      <c r="CV16" s="459"/>
    </row>
    <row r="17" spans="1:100" ht="7.5" customHeight="1" x14ac:dyDescent="0.25">
      <c r="A17" s="463"/>
      <c r="B17" s="459"/>
      <c r="C17" s="459"/>
      <c r="D17" s="521" t="s">
        <v>1988</v>
      </c>
      <c r="E17" s="519"/>
      <c r="F17" s="519"/>
      <c r="G17" s="519"/>
      <c r="H17" s="519"/>
      <c r="I17" s="519"/>
      <c r="J17" s="459"/>
      <c r="K17" s="459"/>
      <c r="L17" s="459"/>
      <c r="M17" s="459"/>
      <c r="N17" s="459"/>
      <c r="O17" s="459"/>
      <c r="P17" s="459"/>
      <c r="Q17" s="459"/>
      <c r="R17" s="459"/>
      <c r="S17" s="459"/>
      <c r="T17" s="459"/>
      <c r="U17" s="459"/>
      <c r="V17" s="459"/>
      <c r="W17" s="459"/>
      <c r="X17" s="459"/>
      <c r="Y17" s="459"/>
      <c r="Z17" s="459"/>
      <c r="AA17" s="459"/>
      <c r="AB17" s="459"/>
      <c r="AC17" s="459"/>
      <c r="AD17" s="459"/>
      <c r="AE17" s="459"/>
      <c r="AF17" s="459"/>
      <c r="AG17" s="459"/>
      <c r="AH17" s="459"/>
      <c r="AI17" s="459"/>
      <c r="AJ17" s="459"/>
      <c r="AK17" s="459"/>
      <c r="AL17" s="459"/>
      <c r="AM17" s="459"/>
      <c r="AN17" s="459"/>
      <c r="AO17" s="459"/>
      <c r="AP17" s="459"/>
      <c r="AQ17" s="459"/>
      <c r="AR17" s="459"/>
      <c r="AS17" s="459"/>
      <c r="AT17" s="459"/>
      <c r="AU17" s="463"/>
      <c r="AV17" s="459"/>
      <c r="AW17" s="521" t="s">
        <v>1983</v>
      </c>
      <c r="AX17" s="519"/>
      <c r="AY17" s="519"/>
      <c r="AZ17" s="519"/>
      <c r="BA17" s="519"/>
      <c r="BB17" s="459"/>
      <c r="BC17" s="459"/>
      <c r="BD17" s="459"/>
      <c r="BE17" s="459"/>
      <c r="BF17" s="459"/>
      <c r="BG17" s="459"/>
      <c r="BH17" s="459"/>
      <c r="BI17" s="463"/>
      <c r="BJ17" s="459"/>
      <c r="BK17" s="466">
        <v>110</v>
      </c>
      <c r="BL17" s="459"/>
      <c r="BM17" s="463"/>
      <c r="BN17" s="459"/>
      <c r="BO17" s="459"/>
      <c r="BP17" s="459"/>
      <c r="BQ17" s="467">
        <v>6</v>
      </c>
      <c r="BR17" s="463"/>
      <c r="BS17" s="459"/>
      <c r="BT17" s="459"/>
      <c r="BU17" s="459"/>
      <c r="BV17" s="467">
        <v>1</v>
      </c>
      <c r="BW17" s="463"/>
      <c r="BX17" s="459"/>
      <c r="BY17" s="459"/>
      <c r="BZ17" s="522">
        <v>25</v>
      </c>
      <c r="CA17" s="519"/>
      <c r="CB17" s="463"/>
      <c r="CC17" s="459"/>
      <c r="CD17" s="459"/>
      <c r="CE17" s="459"/>
      <c r="CF17" s="459"/>
      <c r="CG17" s="467">
        <v>2</v>
      </c>
      <c r="CH17" s="463"/>
      <c r="CI17" s="459"/>
      <c r="CJ17" s="459"/>
      <c r="CK17" s="459"/>
      <c r="CL17" s="467">
        <v>0</v>
      </c>
      <c r="CM17" s="463"/>
      <c r="CN17" s="459"/>
      <c r="CO17" s="459"/>
      <c r="CP17" s="459"/>
      <c r="CQ17" s="467">
        <v>1</v>
      </c>
      <c r="CR17" s="459"/>
      <c r="CS17" s="459"/>
      <c r="CT17" s="459"/>
      <c r="CU17" s="463"/>
      <c r="CV17" s="459"/>
    </row>
    <row r="18" spans="1:100" ht="7.5" customHeight="1" x14ac:dyDescent="0.25">
      <c r="A18" s="463"/>
      <c r="B18" s="459"/>
      <c r="C18" s="459"/>
      <c r="D18" s="521" t="s">
        <v>1989</v>
      </c>
      <c r="E18" s="519"/>
      <c r="F18" s="519"/>
      <c r="G18" s="519"/>
      <c r="H18" s="519"/>
      <c r="I18" s="519"/>
      <c r="J18" s="519"/>
      <c r="K18" s="519"/>
      <c r="L18" s="459"/>
      <c r="M18" s="459"/>
      <c r="N18" s="459"/>
      <c r="O18" s="459"/>
      <c r="P18" s="459"/>
      <c r="Q18" s="459"/>
      <c r="R18" s="459"/>
      <c r="S18" s="459"/>
      <c r="T18" s="459"/>
      <c r="U18" s="459"/>
      <c r="V18" s="459"/>
      <c r="W18" s="459"/>
      <c r="X18" s="459"/>
      <c r="Y18" s="459"/>
      <c r="Z18" s="459"/>
      <c r="AA18" s="459"/>
      <c r="AB18" s="459"/>
      <c r="AC18" s="459"/>
      <c r="AD18" s="459"/>
      <c r="AE18" s="459"/>
      <c r="AF18" s="459"/>
      <c r="AG18" s="459"/>
      <c r="AH18" s="459"/>
      <c r="AI18" s="459"/>
      <c r="AJ18" s="459"/>
      <c r="AK18" s="459"/>
      <c r="AL18" s="459"/>
      <c r="AM18" s="459"/>
      <c r="AN18" s="459"/>
      <c r="AO18" s="459"/>
      <c r="AP18" s="459"/>
      <c r="AQ18" s="459"/>
      <c r="AR18" s="459"/>
      <c r="AS18" s="459"/>
      <c r="AT18" s="459"/>
      <c r="AU18" s="463"/>
      <c r="AV18" s="459"/>
      <c r="AW18" s="521" t="s">
        <v>1983</v>
      </c>
      <c r="AX18" s="519"/>
      <c r="AY18" s="519"/>
      <c r="AZ18" s="519"/>
      <c r="BA18" s="519"/>
      <c r="BB18" s="459"/>
      <c r="BC18" s="459"/>
      <c r="BD18" s="459"/>
      <c r="BE18" s="459"/>
      <c r="BF18" s="459"/>
      <c r="BG18" s="459"/>
      <c r="BH18" s="459"/>
      <c r="BI18" s="463"/>
      <c r="BJ18" s="459"/>
      <c r="BK18" s="466">
        <v>130</v>
      </c>
      <c r="BL18" s="459"/>
      <c r="BM18" s="463"/>
      <c r="BN18" s="459"/>
      <c r="BO18" s="459"/>
      <c r="BP18" s="523">
        <v>10</v>
      </c>
      <c r="BQ18" s="519"/>
      <c r="BR18" s="463"/>
      <c r="BS18" s="459"/>
      <c r="BT18" s="459"/>
      <c r="BU18" s="459"/>
      <c r="BV18" s="467">
        <v>0</v>
      </c>
      <c r="BW18" s="463"/>
      <c r="BX18" s="459"/>
      <c r="BY18" s="459"/>
      <c r="BZ18" s="522">
        <v>31</v>
      </c>
      <c r="CA18" s="519"/>
      <c r="CB18" s="463"/>
      <c r="CC18" s="459"/>
      <c r="CD18" s="459"/>
      <c r="CE18" s="459"/>
      <c r="CF18" s="459"/>
      <c r="CG18" s="467">
        <v>0</v>
      </c>
      <c r="CH18" s="463"/>
      <c r="CI18" s="459"/>
      <c r="CJ18" s="459"/>
      <c r="CK18" s="459"/>
      <c r="CL18" s="467">
        <v>0</v>
      </c>
      <c r="CM18" s="463"/>
      <c r="CN18" s="459"/>
      <c r="CO18" s="459"/>
      <c r="CP18" s="459"/>
      <c r="CQ18" s="467">
        <v>0</v>
      </c>
      <c r="CR18" s="459"/>
      <c r="CS18" s="459"/>
      <c r="CT18" s="459"/>
      <c r="CU18" s="463"/>
      <c r="CV18" s="459"/>
    </row>
    <row r="19" spans="1:100" ht="7.5" customHeight="1" x14ac:dyDescent="0.25">
      <c r="A19" s="463"/>
      <c r="B19" s="459"/>
      <c r="C19" s="459"/>
      <c r="D19" s="521" t="s">
        <v>1990</v>
      </c>
      <c r="E19" s="519"/>
      <c r="F19" s="519"/>
      <c r="G19" s="519"/>
      <c r="H19" s="519"/>
      <c r="I19" s="519"/>
      <c r="J19" s="519"/>
      <c r="K19" s="519"/>
      <c r="L19" s="519"/>
      <c r="M19" s="519"/>
      <c r="N19" s="519"/>
      <c r="O19" s="519"/>
      <c r="P19" s="519"/>
      <c r="Q19" s="519"/>
      <c r="R19" s="519"/>
      <c r="S19" s="519"/>
      <c r="T19" s="519"/>
      <c r="U19" s="519"/>
      <c r="V19" s="519"/>
      <c r="W19" s="519"/>
      <c r="X19" s="519"/>
      <c r="Y19" s="459"/>
      <c r="Z19" s="459"/>
      <c r="AA19" s="459"/>
      <c r="AB19" s="459"/>
      <c r="AC19" s="459"/>
      <c r="AD19" s="459"/>
      <c r="AE19" s="459"/>
      <c r="AF19" s="459"/>
      <c r="AG19" s="459"/>
      <c r="AH19" s="459"/>
      <c r="AI19" s="459"/>
      <c r="AJ19" s="459"/>
      <c r="AK19" s="459"/>
      <c r="AL19" s="459"/>
      <c r="AM19" s="459"/>
      <c r="AN19" s="459"/>
      <c r="AO19" s="459"/>
      <c r="AP19" s="459"/>
      <c r="AQ19" s="459"/>
      <c r="AR19" s="459"/>
      <c r="AS19" s="459"/>
      <c r="AT19" s="459"/>
      <c r="AU19" s="463"/>
      <c r="AV19" s="459"/>
      <c r="AW19" s="521" t="s">
        <v>1983</v>
      </c>
      <c r="AX19" s="519"/>
      <c r="AY19" s="519"/>
      <c r="AZ19" s="519"/>
      <c r="BA19" s="519"/>
      <c r="BB19" s="459"/>
      <c r="BC19" s="459"/>
      <c r="BD19" s="459"/>
      <c r="BE19" s="459"/>
      <c r="BF19" s="459"/>
      <c r="BG19" s="459"/>
      <c r="BH19" s="459"/>
      <c r="BI19" s="463"/>
      <c r="BJ19" s="459"/>
      <c r="BK19" s="466">
        <v>130</v>
      </c>
      <c r="BL19" s="459"/>
      <c r="BM19" s="463"/>
      <c r="BN19" s="459"/>
      <c r="BO19" s="459"/>
      <c r="BP19" s="459"/>
      <c r="BQ19" s="467">
        <v>0</v>
      </c>
      <c r="BR19" s="463"/>
      <c r="BS19" s="459"/>
      <c r="BT19" s="459"/>
      <c r="BU19" s="459"/>
      <c r="BV19" s="467">
        <v>0</v>
      </c>
      <c r="BW19" s="463"/>
      <c r="BX19" s="459"/>
      <c r="BY19" s="459"/>
      <c r="BZ19" s="459"/>
      <c r="CA19" s="468">
        <v>0</v>
      </c>
      <c r="CB19" s="463"/>
      <c r="CC19" s="459"/>
      <c r="CD19" s="459"/>
      <c r="CE19" s="459"/>
      <c r="CF19" s="523">
        <v>15</v>
      </c>
      <c r="CG19" s="519"/>
      <c r="CH19" s="463"/>
      <c r="CI19" s="459"/>
      <c r="CJ19" s="459"/>
      <c r="CK19" s="459"/>
      <c r="CL19" s="467">
        <v>0</v>
      </c>
      <c r="CM19" s="463"/>
      <c r="CN19" s="459"/>
      <c r="CO19" s="459"/>
      <c r="CP19" s="459"/>
      <c r="CQ19" s="467">
        <v>0</v>
      </c>
      <c r="CR19" s="459"/>
      <c r="CS19" s="459"/>
      <c r="CT19" s="459"/>
      <c r="CU19" s="463"/>
      <c r="CV19" s="459"/>
    </row>
    <row r="20" spans="1:100" ht="7.5" customHeight="1" x14ac:dyDescent="0.25">
      <c r="A20" s="463"/>
      <c r="B20" s="459"/>
      <c r="C20" s="459"/>
      <c r="D20" s="521" t="s">
        <v>1991</v>
      </c>
      <c r="E20" s="519"/>
      <c r="F20" s="519"/>
      <c r="G20" s="519"/>
      <c r="H20" s="519"/>
      <c r="I20" s="519"/>
      <c r="J20" s="519"/>
      <c r="K20" s="519"/>
      <c r="L20" s="519"/>
      <c r="M20" s="519"/>
      <c r="N20" s="519"/>
      <c r="O20" s="519"/>
      <c r="P20" s="519"/>
      <c r="Q20" s="519"/>
      <c r="R20" s="519"/>
      <c r="S20" s="519"/>
      <c r="T20" s="519"/>
      <c r="U20" s="519"/>
      <c r="V20" s="519"/>
      <c r="W20" s="519"/>
      <c r="X20" s="519"/>
      <c r="Y20" s="519"/>
      <c r="Z20" s="519"/>
      <c r="AA20" s="459"/>
      <c r="AB20" s="459"/>
      <c r="AC20" s="459"/>
      <c r="AD20" s="459"/>
      <c r="AE20" s="459"/>
      <c r="AF20" s="459"/>
      <c r="AG20" s="459"/>
      <c r="AH20" s="459"/>
      <c r="AI20" s="459"/>
      <c r="AJ20" s="459"/>
      <c r="AK20" s="459"/>
      <c r="AL20" s="459"/>
      <c r="AM20" s="459"/>
      <c r="AN20" s="459"/>
      <c r="AO20" s="459"/>
      <c r="AP20" s="459"/>
      <c r="AQ20" s="459"/>
      <c r="AR20" s="459"/>
      <c r="AS20" s="459"/>
      <c r="AT20" s="459"/>
      <c r="AU20" s="463"/>
      <c r="AV20" s="459"/>
      <c r="AW20" s="521" t="s">
        <v>1983</v>
      </c>
      <c r="AX20" s="519"/>
      <c r="AY20" s="519"/>
      <c r="AZ20" s="519"/>
      <c r="BA20" s="519"/>
      <c r="BB20" s="459"/>
      <c r="BC20" s="459"/>
      <c r="BD20" s="459"/>
      <c r="BE20" s="459"/>
      <c r="BF20" s="459"/>
      <c r="BG20" s="459"/>
      <c r="BH20" s="459"/>
      <c r="BI20" s="463"/>
      <c r="BJ20" s="459"/>
      <c r="BK20" s="466">
        <v>130</v>
      </c>
      <c r="BL20" s="459"/>
      <c r="BM20" s="463"/>
      <c r="BN20" s="459"/>
      <c r="BO20" s="459"/>
      <c r="BP20" s="459"/>
      <c r="BQ20" s="467">
        <v>0</v>
      </c>
      <c r="BR20" s="463"/>
      <c r="BS20" s="459"/>
      <c r="BT20" s="459"/>
      <c r="BU20" s="459"/>
      <c r="BV20" s="467">
        <v>0</v>
      </c>
      <c r="BW20" s="463"/>
      <c r="BX20" s="459"/>
      <c r="BY20" s="459"/>
      <c r="BZ20" s="459"/>
      <c r="CA20" s="468">
        <v>0</v>
      </c>
      <c r="CB20" s="463"/>
      <c r="CC20" s="459"/>
      <c r="CD20" s="459"/>
      <c r="CE20" s="459"/>
      <c r="CF20" s="459"/>
      <c r="CG20" s="467">
        <v>8</v>
      </c>
      <c r="CH20" s="463"/>
      <c r="CI20" s="459"/>
      <c r="CJ20" s="459"/>
      <c r="CK20" s="459"/>
      <c r="CL20" s="467">
        <v>6</v>
      </c>
      <c r="CM20" s="463"/>
      <c r="CN20" s="459"/>
      <c r="CO20" s="459"/>
      <c r="CP20" s="459"/>
      <c r="CQ20" s="467">
        <v>0</v>
      </c>
      <c r="CR20" s="459"/>
      <c r="CS20" s="459"/>
      <c r="CT20" s="459"/>
      <c r="CU20" s="463"/>
      <c r="CV20" s="459"/>
    </row>
    <row r="21" spans="1:100" ht="7.5" customHeight="1" x14ac:dyDescent="0.25">
      <c r="A21" s="463"/>
      <c r="B21" s="459"/>
      <c r="C21" s="459"/>
      <c r="D21" s="521" t="s">
        <v>1992</v>
      </c>
      <c r="E21" s="519"/>
      <c r="F21" s="519"/>
      <c r="G21" s="519"/>
      <c r="H21" s="519"/>
      <c r="I21" s="519"/>
      <c r="J21" s="519"/>
      <c r="K21" s="519"/>
      <c r="L21" s="519"/>
      <c r="M21" s="519"/>
      <c r="N21" s="519"/>
      <c r="O21" s="519"/>
      <c r="P21" s="519"/>
      <c r="Q21" s="519"/>
      <c r="R21" s="519"/>
      <c r="S21" s="519"/>
      <c r="T21" s="519"/>
      <c r="U21" s="519"/>
      <c r="V21" s="519"/>
      <c r="W21" s="519"/>
      <c r="X21" s="519"/>
      <c r="Y21" s="519"/>
      <c r="Z21" s="519"/>
      <c r="AA21" s="519"/>
      <c r="AB21" s="519"/>
      <c r="AC21" s="459"/>
      <c r="AD21" s="459"/>
      <c r="AE21" s="459"/>
      <c r="AF21" s="459"/>
      <c r="AG21" s="459"/>
      <c r="AH21" s="459"/>
      <c r="AI21" s="459"/>
      <c r="AJ21" s="459"/>
      <c r="AK21" s="459"/>
      <c r="AL21" s="459"/>
      <c r="AM21" s="459"/>
      <c r="AN21" s="459"/>
      <c r="AO21" s="459"/>
      <c r="AP21" s="459"/>
      <c r="AQ21" s="459"/>
      <c r="AR21" s="459"/>
      <c r="AS21" s="459"/>
      <c r="AT21" s="459"/>
      <c r="AU21" s="463"/>
      <c r="AV21" s="459"/>
      <c r="AW21" s="521" t="s">
        <v>1983</v>
      </c>
      <c r="AX21" s="519"/>
      <c r="AY21" s="519"/>
      <c r="AZ21" s="519"/>
      <c r="BA21" s="519"/>
      <c r="BB21" s="459"/>
      <c r="BC21" s="459"/>
      <c r="BD21" s="459"/>
      <c r="BE21" s="459"/>
      <c r="BF21" s="459"/>
      <c r="BG21" s="459"/>
      <c r="BH21" s="459"/>
      <c r="BI21" s="463"/>
      <c r="BJ21" s="459"/>
      <c r="BK21" s="466">
        <v>130</v>
      </c>
      <c r="BL21" s="459"/>
      <c r="BM21" s="463"/>
      <c r="BN21" s="459"/>
      <c r="BO21" s="459"/>
      <c r="BP21" s="459"/>
      <c r="BQ21" s="467">
        <v>0</v>
      </c>
      <c r="BR21" s="463"/>
      <c r="BS21" s="459"/>
      <c r="BT21" s="459"/>
      <c r="BU21" s="459"/>
      <c r="BV21" s="467">
        <v>1</v>
      </c>
      <c r="BW21" s="463"/>
      <c r="BX21" s="459"/>
      <c r="BY21" s="459"/>
      <c r="BZ21" s="459"/>
      <c r="CA21" s="468">
        <v>0</v>
      </c>
      <c r="CB21" s="463"/>
      <c r="CC21" s="459"/>
      <c r="CD21" s="459"/>
      <c r="CE21" s="459"/>
      <c r="CF21" s="459"/>
      <c r="CG21" s="467">
        <v>0</v>
      </c>
      <c r="CH21" s="463"/>
      <c r="CI21" s="459"/>
      <c r="CJ21" s="459"/>
      <c r="CK21" s="459"/>
      <c r="CL21" s="467">
        <v>0</v>
      </c>
      <c r="CM21" s="463"/>
      <c r="CN21" s="459"/>
      <c r="CO21" s="459"/>
      <c r="CP21" s="459"/>
      <c r="CQ21" s="467">
        <v>0</v>
      </c>
      <c r="CR21" s="459"/>
      <c r="CS21" s="459"/>
      <c r="CT21" s="459"/>
      <c r="CU21" s="463"/>
      <c r="CV21" s="459"/>
    </row>
    <row r="22" spans="1:100" ht="7.5" customHeight="1" x14ac:dyDescent="0.25">
      <c r="A22" s="463"/>
      <c r="B22" s="459"/>
      <c r="C22" s="459"/>
      <c r="D22" s="521" t="s">
        <v>1993</v>
      </c>
      <c r="E22" s="519"/>
      <c r="F22" s="519"/>
      <c r="G22" s="519"/>
      <c r="H22" s="519"/>
      <c r="I22" s="519"/>
      <c r="J22" s="519"/>
      <c r="K22" s="519"/>
      <c r="L22" s="519"/>
      <c r="M22" s="519"/>
      <c r="N22" s="459"/>
      <c r="O22" s="459"/>
      <c r="P22" s="459"/>
      <c r="Q22" s="459"/>
      <c r="R22" s="459"/>
      <c r="S22" s="459"/>
      <c r="T22" s="459"/>
      <c r="U22" s="459"/>
      <c r="V22" s="459"/>
      <c r="W22" s="459"/>
      <c r="X22" s="459"/>
      <c r="Y22" s="459"/>
      <c r="Z22" s="459"/>
      <c r="AA22" s="459"/>
      <c r="AB22" s="459"/>
      <c r="AC22" s="459"/>
      <c r="AD22" s="459"/>
      <c r="AE22" s="459"/>
      <c r="AF22" s="459"/>
      <c r="AG22" s="459"/>
      <c r="AH22" s="459"/>
      <c r="AI22" s="459"/>
      <c r="AJ22" s="459"/>
      <c r="AK22" s="459"/>
      <c r="AL22" s="459"/>
      <c r="AM22" s="459"/>
      <c r="AN22" s="459"/>
      <c r="AO22" s="459"/>
      <c r="AP22" s="459"/>
      <c r="AQ22" s="459"/>
      <c r="AR22" s="459"/>
      <c r="AS22" s="459"/>
      <c r="AT22" s="459"/>
      <c r="AU22" s="463"/>
      <c r="AV22" s="459"/>
      <c r="AW22" s="521" t="s">
        <v>1983</v>
      </c>
      <c r="AX22" s="519"/>
      <c r="AY22" s="519"/>
      <c r="AZ22" s="519"/>
      <c r="BA22" s="519"/>
      <c r="BB22" s="459"/>
      <c r="BC22" s="459"/>
      <c r="BD22" s="459"/>
      <c r="BE22" s="459"/>
      <c r="BF22" s="459"/>
      <c r="BG22" s="459"/>
      <c r="BH22" s="459"/>
      <c r="BI22" s="463"/>
      <c r="BJ22" s="459"/>
      <c r="BK22" s="466">
        <v>110</v>
      </c>
      <c r="BL22" s="459"/>
      <c r="BM22" s="463"/>
      <c r="BN22" s="459"/>
      <c r="BO22" s="459"/>
      <c r="BP22" s="523">
        <v>12</v>
      </c>
      <c r="BQ22" s="519"/>
      <c r="BR22" s="463"/>
      <c r="BS22" s="459"/>
      <c r="BT22" s="459"/>
      <c r="BU22" s="459"/>
      <c r="BV22" s="467">
        <v>0</v>
      </c>
      <c r="BW22" s="463"/>
      <c r="BX22" s="459"/>
      <c r="BY22" s="459"/>
      <c r="BZ22" s="522">
        <v>36</v>
      </c>
      <c r="CA22" s="519"/>
      <c r="CB22" s="463"/>
      <c r="CC22" s="459"/>
      <c r="CD22" s="459"/>
      <c r="CE22" s="459"/>
      <c r="CF22" s="459"/>
      <c r="CG22" s="467">
        <v>0</v>
      </c>
      <c r="CH22" s="463"/>
      <c r="CI22" s="459"/>
      <c r="CJ22" s="459"/>
      <c r="CK22" s="459"/>
      <c r="CL22" s="467">
        <v>0</v>
      </c>
      <c r="CM22" s="463"/>
      <c r="CN22" s="459"/>
      <c r="CO22" s="459"/>
      <c r="CP22" s="459"/>
      <c r="CQ22" s="467">
        <v>0</v>
      </c>
      <c r="CR22" s="459"/>
      <c r="CS22" s="459"/>
      <c r="CT22" s="459"/>
      <c r="CU22" s="463"/>
      <c r="CV22" s="459"/>
    </row>
    <row r="23" spans="1:100" ht="7.5" customHeight="1" x14ac:dyDescent="0.25">
      <c r="A23" s="463"/>
      <c r="B23" s="459"/>
      <c r="C23" s="459"/>
      <c r="D23" s="521" t="s">
        <v>1994</v>
      </c>
      <c r="E23" s="519"/>
      <c r="F23" s="519"/>
      <c r="G23" s="519"/>
      <c r="H23" s="519"/>
      <c r="I23" s="519"/>
      <c r="J23" s="519"/>
      <c r="K23" s="519"/>
      <c r="L23" s="519"/>
      <c r="M23" s="519"/>
      <c r="N23" s="459"/>
      <c r="O23" s="459"/>
      <c r="P23" s="459"/>
      <c r="Q23" s="459"/>
      <c r="R23" s="459"/>
      <c r="S23" s="459"/>
      <c r="T23" s="459"/>
      <c r="U23" s="459"/>
      <c r="V23" s="459"/>
      <c r="W23" s="459"/>
      <c r="X23" s="459"/>
      <c r="Y23" s="459"/>
      <c r="Z23" s="459"/>
      <c r="AA23" s="459"/>
      <c r="AB23" s="459"/>
      <c r="AC23" s="459"/>
      <c r="AD23" s="459"/>
      <c r="AE23" s="459"/>
      <c r="AF23" s="459"/>
      <c r="AG23" s="459"/>
      <c r="AH23" s="459"/>
      <c r="AI23" s="459"/>
      <c r="AJ23" s="459"/>
      <c r="AK23" s="459"/>
      <c r="AL23" s="459"/>
      <c r="AM23" s="459"/>
      <c r="AN23" s="459"/>
      <c r="AO23" s="459"/>
      <c r="AP23" s="459"/>
      <c r="AQ23" s="459"/>
      <c r="AR23" s="459"/>
      <c r="AS23" s="459"/>
      <c r="AT23" s="459"/>
      <c r="AU23" s="463"/>
      <c r="AV23" s="459"/>
      <c r="AW23" s="521" t="s">
        <v>1983</v>
      </c>
      <c r="AX23" s="519"/>
      <c r="AY23" s="519"/>
      <c r="AZ23" s="519"/>
      <c r="BA23" s="519"/>
      <c r="BB23" s="459"/>
      <c r="BC23" s="459"/>
      <c r="BD23" s="459"/>
      <c r="BE23" s="459"/>
      <c r="BF23" s="459"/>
      <c r="BG23" s="459"/>
      <c r="BH23" s="459"/>
      <c r="BI23" s="463"/>
      <c r="BJ23" s="459"/>
      <c r="BK23" s="466">
        <v>110</v>
      </c>
      <c r="BL23" s="459"/>
      <c r="BM23" s="463"/>
      <c r="BN23" s="459"/>
      <c r="BO23" s="459"/>
      <c r="BP23" s="523">
        <v>14</v>
      </c>
      <c r="BQ23" s="519"/>
      <c r="BR23" s="463"/>
      <c r="BS23" s="459"/>
      <c r="BT23" s="459"/>
      <c r="BU23" s="459"/>
      <c r="BV23" s="467">
        <v>0</v>
      </c>
      <c r="BW23" s="463"/>
      <c r="BX23" s="459"/>
      <c r="BY23" s="459"/>
      <c r="BZ23" s="522">
        <v>35.5</v>
      </c>
      <c r="CA23" s="519"/>
      <c r="CB23" s="463"/>
      <c r="CC23" s="459"/>
      <c r="CD23" s="459"/>
      <c r="CE23" s="459"/>
      <c r="CF23" s="459"/>
      <c r="CG23" s="467">
        <v>0</v>
      </c>
      <c r="CH23" s="463"/>
      <c r="CI23" s="459"/>
      <c r="CJ23" s="459"/>
      <c r="CK23" s="459"/>
      <c r="CL23" s="467">
        <v>0</v>
      </c>
      <c r="CM23" s="463"/>
      <c r="CN23" s="459"/>
      <c r="CO23" s="459"/>
      <c r="CP23" s="459"/>
      <c r="CQ23" s="467">
        <v>0</v>
      </c>
      <c r="CR23" s="459"/>
      <c r="CS23" s="459"/>
      <c r="CT23" s="459"/>
      <c r="CU23" s="463"/>
      <c r="CV23" s="459"/>
    </row>
    <row r="24" spans="1:100" ht="7.5" customHeight="1" x14ac:dyDescent="0.25">
      <c r="A24" s="463"/>
      <c r="B24" s="459"/>
      <c r="C24" s="459"/>
      <c r="D24" s="521" t="s">
        <v>1995</v>
      </c>
      <c r="E24" s="519"/>
      <c r="F24" s="519"/>
      <c r="G24" s="519"/>
      <c r="H24" s="519"/>
      <c r="I24" s="519"/>
      <c r="J24" s="519"/>
      <c r="K24" s="519"/>
      <c r="L24" s="519"/>
      <c r="M24" s="519"/>
      <c r="N24" s="459"/>
      <c r="O24" s="459"/>
      <c r="P24" s="459"/>
      <c r="Q24" s="459"/>
      <c r="R24" s="459"/>
      <c r="S24" s="459"/>
      <c r="T24" s="459"/>
      <c r="U24" s="459"/>
      <c r="V24" s="459"/>
      <c r="W24" s="459"/>
      <c r="X24" s="459"/>
      <c r="Y24" s="459"/>
      <c r="Z24" s="459"/>
      <c r="AA24" s="459"/>
      <c r="AB24" s="459"/>
      <c r="AC24" s="459"/>
      <c r="AD24" s="459"/>
      <c r="AE24" s="459"/>
      <c r="AF24" s="459"/>
      <c r="AG24" s="459"/>
      <c r="AH24" s="459"/>
      <c r="AI24" s="459"/>
      <c r="AJ24" s="459"/>
      <c r="AK24" s="459"/>
      <c r="AL24" s="459"/>
      <c r="AM24" s="459"/>
      <c r="AN24" s="459"/>
      <c r="AO24" s="459"/>
      <c r="AP24" s="459"/>
      <c r="AQ24" s="459"/>
      <c r="AR24" s="459"/>
      <c r="AS24" s="459"/>
      <c r="AT24" s="459"/>
      <c r="AU24" s="463"/>
      <c r="AV24" s="459"/>
      <c r="AW24" s="521" t="s">
        <v>1983</v>
      </c>
      <c r="AX24" s="519"/>
      <c r="AY24" s="519"/>
      <c r="AZ24" s="519"/>
      <c r="BA24" s="519"/>
      <c r="BB24" s="459"/>
      <c r="BC24" s="459"/>
      <c r="BD24" s="459"/>
      <c r="BE24" s="459"/>
      <c r="BF24" s="459"/>
      <c r="BG24" s="459"/>
      <c r="BH24" s="459"/>
      <c r="BI24" s="463"/>
      <c r="BJ24" s="459"/>
      <c r="BK24" s="466">
        <v>110</v>
      </c>
      <c r="BL24" s="459"/>
      <c r="BM24" s="463"/>
      <c r="BN24" s="459"/>
      <c r="BO24" s="459"/>
      <c r="BP24" s="523">
        <v>13</v>
      </c>
      <c r="BQ24" s="519"/>
      <c r="BR24" s="463"/>
      <c r="BS24" s="459"/>
      <c r="BT24" s="459"/>
      <c r="BU24" s="459"/>
      <c r="BV24" s="467">
        <v>0</v>
      </c>
      <c r="BW24" s="463"/>
      <c r="BX24" s="459"/>
      <c r="BY24" s="459"/>
      <c r="BZ24" s="522">
        <v>36</v>
      </c>
      <c r="CA24" s="519"/>
      <c r="CB24" s="463"/>
      <c r="CC24" s="459"/>
      <c r="CD24" s="459"/>
      <c r="CE24" s="459"/>
      <c r="CF24" s="459"/>
      <c r="CG24" s="467">
        <v>0</v>
      </c>
      <c r="CH24" s="463"/>
      <c r="CI24" s="459"/>
      <c r="CJ24" s="459"/>
      <c r="CK24" s="459"/>
      <c r="CL24" s="467">
        <v>0</v>
      </c>
      <c r="CM24" s="463"/>
      <c r="CN24" s="459"/>
      <c r="CO24" s="459"/>
      <c r="CP24" s="459"/>
      <c r="CQ24" s="467">
        <v>0</v>
      </c>
      <c r="CR24" s="459"/>
      <c r="CS24" s="459"/>
      <c r="CT24" s="459"/>
      <c r="CU24" s="463"/>
      <c r="CV24" s="459"/>
    </row>
    <row r="25" spans="1:100" ht="7.5" customHeight="1" x14ac:dyDescent="0.25">
      <c r="A25" s="463"/>
      <c r="B25" s="459"/>
      <c r="C25" s="459"/>
      <c r="D25" s="521" t="s">
        <v>1996</v>
      </c>
      <c r="E25" s="519"/>
      <c r="F25" s="519"/>
      <c r="G25" s="519"/>
      <c r="H25" s="519"/>
      <c r="I25" s="519"/>
      <c r="J25" s="519"/>
      <c r="K25" s="519"/>
      <c r="L25" s="519"/>
      <c r="M25" s="519"/>
      <c r="N25" s="519"/>
      <c r="O25" s="519"/>
      <c r="P25" s="519"/>
      <c r="Q25" s="519"/>
      <c r="R25" s="519"/>
      <c r="S25" s="519"/>
      <c r="T25" s="519"/>
      <c r="U25" s="519"/>
      <c r="V25" s="519"/>
      <c r="W25" s="519"/>
      <c r="X25" s="519"/>
      <c r="Y25" s="519"/>
      <c r="Z25" s="519"/>
      <c r="AA25" s="519"/>
      <c r="AB25" s="519"/>
      <c r="AC25" s="519"/>
      <c r="AD25" s="519"/>
      <c r="AE25" s="519"/>
      <c r="AF25" s="519"/>
      <c r="AG25" s="519"/>
      <c r="AH25" s="519"/>
      <c r="AI25" s="519"/>
      <c r="AJ25" s="519"/>
      <c r="AK25" s="459"/>
      <c r="AL25" s="459"/>
      <c r="AM25" s="459"/>
      <c r="AN25" s="459"/>
      <c r="AO25" s="459"/>
      <c r="AP25" s="459"/>
      <c r="AQ25" s="459"/>
      <c r="AR25" s="459"/>
      <c r="AS25" s="459"/>
      <c r="AT25" s="459"/>
      <c r="AU25" s="463"/>
      <c r="AV25" s="459"/>
      <c r="AW25" s="521" t="s">
        <v>1983</v>
      </c>
      <c r="AX25" s="519"/>
      <c r="AY25" s="519"/>
      <c r="AZ25" s="519"/>
      <c r="BA25" s="519"/>
      <c r="BB25" s="459"/>
      <c r="BC25" s="459"/>
      <c r="BD25" s="459"/>
      <c r="BE25" s="459"/>
      <c r="BF25" s="459"/>
      <c r="BG25" s="459"/>
      <c r="BH25" s="459"/>
      <c r="BI25" s="463"/>
      <c r="BJ25" s="459"/>
      <c r="BK25" s="466">
        <v>110</v>
      </c>
      <c r="BL25" s="459"/>
      <c r="BM25" s="463"/>
      <c r="BN25" s="459"/>
      <c r="BO25" s="459"/>
      <c r="BP25" s="459"/>
      <c r="BQ25" s="467">
        <v>0</v>
      </c>
      <c r="BR25" s="463"/>
      <c r="BS25" s="459"/>
      <c r="BT25" s="459"/>
      <c r="BU25" s="459"/>
      <c r="BV25" s="467">
        <v>0</v>
      </c>
      <c r="BW25" s="463"/>
      <c r="BX25" s="459"/>
      <c r="BY25" s="459"/>
      <c r="BZ25" s="459"/>
      <c r="CA25" s="468">
        <v>0</v>
      </c>
      <c r="CB25" s="463"/>
      <c r="CC25" s="459"/>
      <c r="CD25" s="459"/>
      <c r="CE25" s="459"/>
      <c r="CF25" s="459"/>
      <c r="CG25" s="467">
        <v>0</v>
      </c>
      <c r="CH25" s="463"/>
      <c r="CI25" s="459"/>
      <c r="CJ25" s="459"/>
      <c r="CK25" s="459"/>
      <c r="CL25" s="467">
        <v>0</v>
      </c>
      <c r="CM25" s="463"/>
      <c r="CN25" s="459"/>
      <c r="CO25" s="459"/>
      <c r="CP25" s="523">
        <v>19</v>
      </c>
      <c r="CQ25" s="519"/>
      <c r="CR25" s="459"/>
      <c r="CS25" s="459"/>
      <c r="CT25" s="459"/>
      <c r="CU25" s="463"/>
      <c r="CV25" s="459"/>
    </row>
    <row r="26" spans="1:100" ht="7.5" customHeight="1" x14ac:dyDescent="0.25">
      <c r="A26" s="463"/>
      <c r="B26" s="459"/>
      <c r="C26" s="459"/>
      <c r="D26" s="521" t="s">
        <v>1997</v>
      </c>
      <c r="E26" s="519"/>
      <c r="F26" s="519"/>
      <c r="G26" s="519"/>
      <c r="H26" s="519"/>
      <c r="I26" s="519"/>
      <c r="J26" s="519"/>
      <c r="K26" s="519"/>
      <c r="L26" s="519"/>
      <c r="M26" s="519"/>
      <c r="N26" s="519"/>
      <c r="O26" s="519"/>
      <c r="P26" s="519"/>
      <c r="Q26" s="519"/>
      <c r="R26" s="519"/>
      <c r="S26" s="519"/>
      <c r="T26" s="519"/>
      <c r="U26" s="519"/>
      <c r="V26" s="519"/>
      <c r="W26" s="519"/>
      <c r="X26" s="519"/>
      <c r="Y26" s="519"/>
      <c r="Z26" s="459"/>
      <c r="AA26" s="459"/>
      <c r="AB26" s="459"/>
      <c r="AC26" s="459"/>
      <c r="AD26" s="459"/>
      <c r="AE26" s="459"/>
      <c r="AF26" s="459"/>
      <c r="AG26" s="459"/>
      <c r="AH26" s="459"/>
      <c r="AI26" s="459"/>
      <c r="AJ26" s="459"/>
      <c r="AK26" s="459"/>
      <c r="AL26" s="459"/>
      <c r="AM26" s="459"/>
      <c r="AN26" s="459"/>
      <c r="AO26" s="459"/>
      <c r="AP26" s="459"/>
      <c r="AQ26" s="459"/>
      <c r="AR26" s="459"/>
      <c r="AS26" s="459"/>
      <c r="AT26" s="459"/>
      <c r="AU26" s="463"/>
      <c r="AV26" s="459"/>
      <c r="AW26" s="521" t="s">
        <v>1983</v>
      </c>
      <c r="AX26" s="519"/>
      <c r="AY26" s="519"/>
      <c r="AZ26" s="519"/>
      <c r="BA26" s="519"/>
      <c r="BB26" s="459"/>
      <c r="BC26" s="459"/>
      <c r="BD26" s="459"/>
      <c r="BE26" s="459"/>
      <c r="BF26" s="459"/>
      <c r="BG26" s="459"/>
      <c r="BH26" s="459"/>
      <c r="BI26" s="463"/>
      <c r="BJ26" s="459"/>
      <c r="BK26" s="466">
        <v>110</v>
      </c>
      <c r="BL26" s="459"/>
      <c r="BM26" s="463"/>
      <c r="BN26" s="459"/>
      <c r="BO26" s="459"/>
      <c r="BP26" s="459"/>
      <c r="BQ26" s="467">
        <v>0</v>
      </c>
      <c r="BR26" s="463"/>
      <c r="BS26" s="459"/>
      <c r="BT26" s="459"/>
      <c r="BU26" s="459"/>
      <c r="BV26" s="467">
        <v>0</v>
      </c>
      <c r="BW26" s="463"/>
      <c r="BX26" s="459"/>
      <c r="BY26" s="459"/>
      <c r="BZ26" s="459"/>
      <c r="CA26" s="468">
        <v>0</v>
      </c>
      <c r="CB26" s="463"/>
      <c r="CC26" s="459"/>
      <c r="CD26" s="459"/>
      <c r="CE26" s="459"/>
      <c r="CF26" s="523">
        <v>48</v>
      </c>
      <c r="CG26" s="519"/>
      <c r="CH26" s="463"/>
      <c r="CI26" s="459"/>
      <c r="CJ26" s="459"/>
      <c r="CK26" s="459"/>
      <c r="CL26" s="467">
        <v>0</v>
      </c>
      <c r="CM26" s="463"/>
      <c r="CN26" s="459"/>
      <c r="CO26" s="459"/>
      <c r="CP26" s="459"/>
      <c r="CQ26" s="467">
        <v>0</v>
      </c>
      <c r="CR26" s="459"/>
      <c r="CS26" s="459"/>
      <c r="CT26" s="459"/>
      <c r="CU26" s="463"/>
      <c r="CV26" s="459"/>
    </row>
    <row r="27" spans="1:100" ht="7.5" customHeight="1" x14ac:dyDescent="0.25">
      <c r="A27" s="463"/>
      <c r="B27" s="459"/>
      <c r="C27" s="459"/>
      <c r="D27" s="521" t="s">
        <v>1998</v>
      </c>
      <c r="E27" s="519"/>
      <c r="F27" s="519"/>
      <c r="G27" s="519"/>
      <c r="H27" s="519"/>
      <c r="I27" s="519"/>
      <c r="J27" s="519"/>
      <c r="K27" s="459"/>
      <c r="L27" s="459"/>
      <c r="M27" s="459"/>
      <c r="N27" s="459"/>
      <c r="O27" s="459"/>
      <c r="P27" s="459"/>
      <c r="Q27" s="459"/>
      <c r="R27" s="459"/>
      <c r="S27" s="459"/>
      <c r="T27" s="459"/>
      <c r="U27" s="459"/>
      <c r="V27" s="459"/>
      <c r="W27" s="459"/>
      <c r="X27" s="459"/>
      <c r="Y27" s="459"/>
      <c r="Z27" s="459"/>
      <c r="AA27" s="459"/>
      <c r="AB27" s="459"/>
      <c r="AC27" s="459"/>
      <c r="AD27" s="459"/>
      <c r="AE27" s="459"/>
      <c r="AF27" s="459"/>
      <c r="AG27" s="459"/>
      <c r="AH27" s="459"/>
      <c r="AI27" s="459"/>
      <c r="AJ27" s="459"/>
      <c r="AK27" s="459"/>
      <c r="AL27" s="459"/>
      <c r="AM27" s="459"/>
      <c r="AN27" s="459"/>
      <c r="AO27" s="459"/>
      <c r="AP27" s="459"/>
      <c r="AQ27" s="459"/>
      <c r="AR27" s="459"/>
      <c r="AS27" s="459"/>
      <c r="AT27" s="459"/>
      <c r="AU27" s="463"/>
      <c r="AV27" s="459"/>
      <c r="AW27" s="521" t="s">
        <v>1983</v>
      </c>
      <c r="AX27" s="519"/>
      <c r="AY27" s="519"/>
      <c r="AZ27" s="519"/>
      <c r="BA27" s="519"/>
      <c r="BB27" s="459"/>
      <c r="BC27" s="459"/>
      <c r="BD27" s="459"/>
      <c r="BE27" s="459"/>
      <c r="BF27" s="459"/>
      <c r="BG27" s="459"/>
      <c r="BH27" s="459"/>
      <c r="BI27" s="463"/>
      <c r="BJ27" s="459"/>
      <c r="BK27" s="466">
        <v>110</v>
      </c>
      <c r="BL27" s="459"/>
      <c r="BM27" s="463"/>
      <c r="BN27" s="459"/>
      <c r="BO27" s="459"/>
      <c r="BP27" s="523">
        <v>12</v>
      </c>
      <c r="BQ27" s="519"/>
      <c r="BR27" s="463"/>
      <c r="BS27" s="459"/>
      <c r="BT27" s="459"/>
      <c r="BU27" s="459"/>
      <c r="BV27" s="467">
        <v>0</v>
      </c>
      <c r="BW27" s="463"/>
      <c r="BX27" s="459"/>
      <c r="BY27" s="459"/>
      <c r="BZ27" s="522">
        <v>41</v>
      </c>
      <c r="CA27" s="519"/>
      <c r="CB27" s="463"/>
      <c r="CC27" s="459"/>
      <c r="CD27" s="459"/>
      <c r="CE27" s="459"/>
      <c r="CF27" s="459"/>
      <c r="CG27" s="467">
        <v>0</v>
      </c>
      <c r="CH27" s="463"/>
      <c r="CI27" s="459"/>
      <c r="CJ27" s="459"/>
      <c r="CK27" s="459"/>
      <c r="CL27" s="467">
        <v>0</v>
      </c>
      <c r="CM27" s="463"/>
      <c r="CN27" s="459"/>
      <c r="CO27" s="459"/>
      <c r="CP27" s="459"/>
      <c r="CQ27" s="467">
        <v>0</v>
      </c>
      <c r="CR27" s="459"/>
      <c r="CS27" s="459"/>
      <c r="CT27" s="459"/>
      <c r="CU27" s="463"/>
      <c r="CV27" s="459"/>
    </row>
    <row r="28" spans="1:100" ht="7.5" customHeight="1" x14ac:dyDescent="0.25">
      <c r="A28" s="463"/>
      <c r="B28" s="459"/>
      <c r="C28" s="459"/>
      <c r="D28" s="521" t="s">
        <v>1999</v>
      </c>
      <c r="E28" s="519"/>
      <c r="F28" s="519"/>
      <c r="G28" s="519"/>
      <c r="H28" s="519"/>
      <c r="I28" s="519"/>
      <c r="J28" s="519"/>
      <c r="K28" s="459"/>
      <c r="L28" s="459"/>
      <c r="M28" s="459"/>
      <c r="N28" s="459"/>
      <c r="O28" s="459"/>
      <c r="P28" s="459"/>
      <c r="Q28" s="459"/>
      <c r="R28" s="459"/>
      <c r="S28" s="459"/>
      <c r="T28" s="459"/>
      <c r="U28" s="459"/>
      <c r="V28" s="459"/>
      <c r="W28" s="459"/>
      <c r="X28" s="459"/>
      <c r="Y28" s="459"/>
      <c r="Z28" s="459"/>
      <c r="AA28" s="459"/>
      <c r="AB28" s="459"/>
      <c r="AC28" s="459"/>
      <c r="AD28" s="459"/>
      <c r="AE28" s="459"/>
      <c r="AF28" s="459"/>
      <c r="AG28" s="459"/>
      <c r="AH28" s="459"/>
      <c r="AI28" s="459"/>
      <c r="AJ28" s="459"/>
      <c r="AK28" s="459"/>
      <c r="AL28" s="459"/>
      <c r="AM28" s="459"/>
      <c r="AN28" s="459"/>
      <c r="AO28" s="459"/>
      <c r="AP28" s="459"/>
      <c r="AQ28" s="459"/>
      <c r="AR28" s="459"/>
      <c r="AS28" s="459"/>
      <c r="AT28" s="459"/>
      <c r="AU28" s="463"/>
      <c r="AV28" s="459"/>
      <c r="AW28" s="521" t="s">
        <v>1983</v>
      </c>
      <c r="AX28" s="519"/>
      <c r="AY28" s="519"/>
      <c r="AZ28" s="519"/>
      <c r="BA28" s="519"/>
      <c r="BB28" s="459"/>
      <c r="BC28" s="459"/>
      <c r="BD28" s="459"/>
      <c r="BE28" s="459"/>
      <c r="BF28" s="459"/>
      <c r="BG28" s="459"/>
      <c r="BH28" s="459"/>
      <c r="BI28" s="463"/>
      <c r="BJ28" s="459"/>
      <c r="BK28" s="466">
        <v>110</v>
      </c>
      <c r="BL28" s="459"/>
      <c r="BM28" s="463"/>
      <c r="BN28" s="459"/>
      <c r="BO28" s="459"/>
      <c r="BP28" s="523">
        <v>12</v>
      </c>
      <c r="BQ28" s="519"/>
      <c r="BR28" s="463"/>
      <c r="BS28" s="459"/>
      <c r="BT28" s="459"/>
      <c r="BU28" s="459"/>
      <c r="BV28" s="467">
        <v>0</v>
      </c>
      <c r="BW28" s="463"/>
      <c r="BX28" s="459"/>
      <c r="BY28" s="459"/>
      <c r="BZ28" s="522">
        <v>41</v>
      </c>
      <c r="CA28" s="519"/>
      <c r="CB28" s="463"/>
      <c r="CC28" s="459"/>
      <c r="CD28" s="459"/>
      <c r="CE28" s="459"/>
      <c r="CF28" s="459"/>
      <c r="CG28" s="467">
        <v>0</v>
      </c>
      <c r="CH28" s="463"/>
      <c r="CI28" s="459"/>
      <c r="CJ28" s="459"/>
      <c r="CK28" s="459"/>
      <c r="CL28" s="467">
        <v>0</v>
      </c>
      <c r="CM28" s="463"/>
      <c r="CN28" s="459"/>
      <c r="CO28" s="459"/>
      <c r="CP28" s="459"/>
      <c r="CQ28" s="467">
        <v>0</v>
      </c>
      <c r="CR28" s="459"/>
      <c r="CS28" s="459"/>
      <c r="CT28" s="459"/>
      <c r="CU28" s="463"/>
      <c r="CV28" s="459"/>
    </row>
    <row r="29" spans="1:100" ht="7.5" customHeight="1" x14ac:dyDescent="0.25">
      <c r="A29" s="463"/>
      <c r="B29" s="459"/>
      <c r="C29" s="459"/>
      <c r="D29" s="521" t="s">
        <v>2000</v>
      </c>
      <c r="E29" s="519"/>
      <c r="F29" s="519"/>
      <c r="G29" s="519"/>
      <c r="H29" s="519"/>
      <c r="I29" s="519"/>
      <c r="J29" s="519"/>
      <c r="K29" s="519"/>
      <c r="L29" s="519"/>
      <c r="M29" s="519"/>
      <c r="N29" s="519"/>
      <c r="O29" s="519"/>
      <c r="P29" s="519"/>
      <c r="Q29" s="519"/>
      <c r="R29" s="519"/>
      <c r="S29" s="519"/>
      <c r="T29" s="519"/>
      <c r="U29" s="459"/>
      <c r="V29" s="459"/>
      <c r="W29" s="459"/>
      <c r="X29" s="459"/>
      <c r="Y29" s="459"/>
      <c r="Z29" s="459"/>
      <c r="AA29" s="459"/>
      <c r="AB29" s="459"/>
      <c r="AC29" s="459"/>
      <c r="AD29" s="459"/>
      <c r="AE29" s="459"/>
      <c r="AF29" s="459"/>
      <c r="AG29" s="459"/>
      <c r="AH29" s="459"/>
      <c r="AI29" s="459"/>
      <c r="AJ29" s="459"/>
      <c r="AK29" s="459"/>
      <c r="AL29" s="459"/>
      <c r="AM29" s="459"/>
      <c r="AN29" s="459"/>
      <c r="AO29" s="459"/>
      <c r="AP29" s="459"/>
      <c r="AQ29" s="459"/>
      <c r="AR29" s="459"/>
      <c r="AS29" s="459"/>
      <c r="AT29" s="459"/>
      <c r="AU29" s="463"/>
      <c r="AV29" s="459"/>
      <c r="AW29" s="521" t="s">
        <v>2001</v>
      </c>
      <c r="AX29" s="519"/>
      <c r="AY29" s="519"/>
      <c r="AZ29" s="519"/>
      <c r="BA29" s="519"/>
      <c r="BB29" s="519"/>
      <c r="BC29" s="519"/>
      <c r="BD29" s="519"/>
      <c r="BE29" s="519"/>
      <c r="BF29" s="519"/>
      <c r="BG29" s="519"/>
      <c r="BH29" s="459"/>
      <c r="BI29" s="463"/>
      <c r="BJ29" s="459"/>
      <c r="BK29" s="466">
        <v>100</v>
      </c>
      <c r="BL29" s="459"/>
      <c r="BM29" s="463"/>
      <c r="BN29" s="459"/>
      <c r="BO29" s="459"/>
      <c r="BP29" s="459"/>
      <c r="BQ29" s="467">
        <v>0</v>
      </c>
      <c r="BR29" s="463"/>
      <c r="BS29" s="459"/>
      <c r="BT29" s="459"/>
      <c r="BU29" s="459"/>
      <c r="BV29" s="467">
        <v>1</v>
      </c>
      <c r="BW29" s="463"/>
      <c r="BX29" s="459"/>
      <c r="BY29" s="459"/>
      <c r="BZ29" s="459"/>
      <c r="CA29" s="468">
        <v>0</v>
      </c>
      <c r="CB29" s="463"/>
      <c r="CC29" s="459"/>
      <c r="CD29" s="459"/>
      <c r="CE29" s="459"/>
      <c r="CF29" s="459"/>
      <c r="CG29" s="467">
        <v>0</v>
      </c>
      <c r="CH29" s="463"/>
      <c r="CI29" s="459"/>
      <c r="CJ29" s="459"/>
      <c r="CK29" s="459"/>
      <c r="CL29" s="467">
        <v>1</v>
      </c>
      <c r="CM29" s="463"/>
      <c r="CN29" s="459"/>
      <c r="CO29" s="459"/>
      <c r="CP29" s="459"/>
      <c r="CQ29" s="467">
        <v>0</v>
      </c>
      <c r="CR29" s="459"/>
      <c r="CS29" s="459"/>
      <c r="CT29" s="459"/>
      <c r="CU29" s="463"/>
      <c r="CV29" s="459"/>
    </row>
    <row r="30" spans="1:100" ht="7.5" customHeight="1" x14ac:dyDescent="0.25">
      <c r="A30" s="463"/>
      <c r="B30" s="459"/>
      <c r="C30" s="459"/>
      <c r="D30" s="521" t="s">
        <v>2002</v>
      </c>
      <c r="E30" s="519"/>
      <c r="F30" s="519"/>
      <c r="G30" s="519"/>
      <c r="H30" s="519"/>
      <c r="I30" s="519"/>
      <c r="J30" s="519"/>
      <c r="K30" s="519"/>
      <c r="L30" s="519"/>
      <c r="M30" s="519"/>
      <c r="N30" s="519"/>
      <c r="O30" s="519"/>
      <c r="P30" s="519"/>
      <c r="Q30" s="519"/>
      <c r="R30" s="519"/>
      <c r="S30" s="519"/>
      <c r="T30" s="519"/>
      <c r="U30" s="519"/>
      <c r="V30" s="519"/>
      <c r="W30" s="519"/>
      <c r="X30" s="519"/>
      <c r="Y30" s="519"/>
      <c r="Z30" s="519"/>
      <c r="AA30" s="519"/>
      <c r="AB30" s="519"/>
      <c r="AC30" s="519"/>
      <c r="AD30" s="519"/>
      <c r="AE30" s="519"/>
      <c r="AF30" s="519"/>
      <c r="AG30" s="519"/>
      <c r="AH30" s="459"/>
      <c r="AI30" s="459"/>
      <c r="AJ30" s="459"/>
      <c r="AK30" s="459"/>
      <c r="AL30" s="459"/>
      <c r="AM30" s="459"/>
      <c r="AN30" s="459"/>
      <c r="AO30" s="459"/>
      <c r="AP30" s="459"/>
      <c r="AQ30" s="459"/>
      <c r="AR30" s="459"/>
      <c r="AS30" s="459"/>
      <c r="AT30" s="459"/>
      <c r="AU30" s="463"/>
      <c r="AV30" s="459"/>
      <c r="AW30" s="521" t="s">
        <v>2003</v>
      </c>
      <c r="AX30" s="519"/>
      <c r="AY30" s="519"/>
      <c r="AZ30" s="519"/>
      <c r="BA30" s="519"/>
      <c r="BB30" s="519"/>
      <c r="BC30" s="519"/>
      <c r="BD30" s="519"/>
      <c r="BE30" s="459"/>
      <c r="BF30" s="459"/>
      <c r="BG30" s="459"/>
      <c r="BH30" s="459"/>
      <c r="BI30" s="463"/>
      <c r="BJ30" s="459"/>
      <c r="BK30" s="466">
        <v>100</v>
      </c>
      <c r="BL30" s="459"/>
      <c r="BM30" s="463"/>
      <c r="BN30" s="459"/>
      <c r="BO30" s="459"/>
      <c r="BP30" s="459"/>
      <c r="BQ30" s="467">
        <v>0</v>
      </c>
      <c r="BR30" s="463"/>
      <c r="BS30" s="459"/>
      <c r="BT30" s="459"/>
      <c r="BU30" s="459"/>
      <c r="BV30" s="467">
        <v>0</v>
      </c>
      <c r="BW30" s="463"/>
      <c r="BX30" s="459"/>
      <c r="BY30" s="459"/>
      <c r="BZ30" s="459"/>
      <c r="CA30" s="468">
        <v>0</v>
      </c>
      <c r="CB30" s="463"/>
      <c r="CC30" s="459"/>
      <c r="CD30" s="459"/>
      <c r="CE30" s="459"/>
      <c r="CF30" s="459"/>
      <c r="CG30" s="467">
        <v>0</v>
      </c>
      <c r="CH30" s="463"/>
      <c r="CI30" s="459"/>
      <c r="CJ30" s="459"/>
      <c r="CK30" s="459"/>
      <c r="CL30" s="467">
        <v>0</v>
      </c>
      <c r="CM30" s="463"/>
      <c r="CN30" s="459"/>
      <c r="CO30" s="459"/>
      <c r="CP30" s="459"/>
      <c r="CQ30" s="467">
        <v>0</v>
      </c>
      <c r="CR30" s="459"/>
      <c r="CS30" s="459"/>
      <c r="CT30" s="459"/>
      <c r="CU30" s="463"/>
      <c r="CV30" s="459"/>
    </row>
    <row r="31" spans="1:100" ht="7.5" customHeight="1" x14ac:dyDescent="0.25">
      <c r="A31" s="463"/>
      <c r="B31" s="459"/>
      <c r="C31" s="459"/>
      <c r="D31" s="521" t="s">
        <v>2004</v>
      </c>
      <c r="E31" s="519"/>
      <c r="F31" s="519"/>
      <c r="G31" s="519"/>
      <c r="H31" s="519"/>
      <c r="I31" s="519"/>
      <c r="J31" s="519"/>
      <c r="K31" s="519"/>
      <c r="L31" s="519"/>
      <c r="M31" s="519"/>
      <c r="N31" s="459"/>
      <c r="O31" s="459"/>
      <c r="P31" s="459"/>
      <c r="Q31" s="459"/>
      <c r="R31" s="459"/>
      <c r="S31" s="459"/>
      <c r="T31" s="459"/>
      <c r="U31" s="459"/>
      <c r="V31" s="459"/>
      <c r="W31" s="459"/>
      <c r="X31" s="459"/>
      <c r="Y31" s="459"/>
      <c r="Z31" s="459"/>
      <c r="AA31" s="459"/>
      <c r="AB31" s="459"/>
      <c r="AC31" s="459"/>
      <c r="AD31" s="459"/>
      <c r="AE31" s="459"/>
      <c r="AF31" s="459"/>
      <c r="AG31" s="459"/>
      <c r="AH31" s="459"/>
      <c r="AI31" s="459"/>
      <c r="AJ31" s="459"/>
      <c r="AK31" s="459"/>
      <c r="AL31" s="459"/>
      <c r="AM31" s="459"/>
      <c r="AN31" s="459"/>
      <c r="AO31" s="459"/>
      <c r="AP31" s="459"/>
      <c r="AQ31" s="459"/>
      <c r="AR31" s="459"/>
      <c r="AS31" s="459"/>
      <c r="AT31" s="459"/>
      <c r="AU31" s="463"/>
      <c r="AV31" s="459"/>
      <c r="AW31" s="521" t="s">
        <v>1983</v>
      </c>
      <c r="AX31" s="519"/>
      <c r="AY31" s="519"/>
      <c r="AZ31" s="519"/>
      <c r="BA31" s="519"/>
      <c r="BB31" s="459"/>
      <c r="BC31" s="459"/>
      <c r="BD31" s="459"/>
      <c r="BE31" s="459"/>
      <c r="BF31" s="459"/>
      <c r="BG31" s="459"/>
      <c r="BH31" s="459"/>
      <c r="BI31" s="463"/>
      <c r="BJ31" s="459"/>
      <c r="BK31" s="466">
        <v>130</v>
      </c>
      <c r="BL31" s="459"/>
      <c r="BM31" s="463"/>
      <c r="BN31" s="459"/>
      <c r="BO31" s="459"/>
      <c r="BP31" s="459"/>
      <c r="BQ31" s="467">
        <v>8</v>
      </c>
      <c r="BR31" s="463"/>
      <c r="BS31" s="459"/>
      <c r="BT31" s="459"/>
      <c r="BU31" s="459"/>
      <c r="BV31" s="467">
        <v>1</v>
      </c>
      <c r="BW31" s="463"/>
      <c r="BX31" s="459"/>
      <c r="BY31" s="459"/>
      <c r="BZ31" s="522">
        <v>25</v>
      </c>
      <c r="CA31" s="519"/>
      <c r="CB31" s="463"/>
      <c r="CC31" s="459"/>
      <c r="CD31" s="459"/>
      <c r="CE31" s="459"/>
      <c r="CF31" s="459"/>
      <c r="CG31" s="467">
        <v>0</v>
      </c>
      <c r="CH31" s="463"/>
      <c r="CI31" s="459"/>
      <c r="CJ31" s="459"/>
      <c r="CK31" s="459"/>
      <c r="CL31" s="467">
        <v>0</v>
      </c>
      <c r="CM31" s="463"/>
      <c r="CN31" s="459"/>
      <c r="CO31" s="459"/>
      <c r="CP31" s="459"/>
      <c r="CQ31" s="467">
        <v>0</v>
      </c>
      <c r="CR31" s="459"/>
      <c r="CS31" s="459"/>
      <c r="CT31" s="459"/>
      <c r="CU31" s="463"/>
      <c r="CV31" s="459"/>
    </row>
    <row r="32" spans="1:100" ht="7.5" customHeight="1" x14ac:dyDescent="0.25">
      <c r="A32" s="463"/>
      <c r="B32" s="459"/>
      <c r="C32" s="459"/>
      <c r="D32" s="521" t="s">
        <v>2005</v>
      </c>
      <c r="E32" s="519"/>
      <c r="F32" s="519"/>
      <c r="G32" s="519"/>
      <c r="H32" s="519"/>
      <c r="I32" s="519"/>
      <c r="J32" s="519"/>
      <c r="K32" s="519"/>
      <c r="L32" s="519"/>
      <c r="M32" s="519"/>
      <c r="N32" s="459"/>
      <c r="O32" s="459"/>
      <c r="P32" s="459"/>
      <c r="Q32" s="459"/>
      <c r="R32" s="459"/>
      <c r="S32" s="459"/>
      <c r="T32" s="459"/>
      <c r="U32" s="459"/>
      <c r="V32" s="459"/>
      <c r="W32" s="459"/>
      <c r="X32" s="459"/>
      <c r="Y32" s="459"/>
      <c r="Z32" s="459"/>
      <c r="AA32" s="459"/>
      <c r="AB32" s="459"/>
      <c r="AC32" s="459"/>
      <c r="AD32" s="459"/>
      <c r="AE32" s="459"/>
      <c r="AF32" s="459"/>
      <c r="AG32" s="459"/>
      <c r="AH32" s="459"/>
      <c r="AI32" s="459"/>
      <c r="AJ32" s="459"/>
      <c r="AK32" s="459"/>
      <c r="AL32" s="459"/>
      <c r="AM32" s="459"/>
      <c r="AN32" s="459"/>
      <c r="AO32" s="459"/>
      <c r="AP32" s="459"/>
      <c r="AQ32" s="459"/>
      <c r="AR32" s="459"/>
      <c r="AS32" s="459"/>
      <c r="AT32" s="459"/>
      <c r="AU32" s="463"/>
      <c r="AV32" s="459"/>
      <c r="AW32" s="521" t="s">
        <v>1983</v>
      </c>
      <c r="AX32" s="519"/>
      <c r="AY32" s="519"/>
      <c r="AZ32" s="519"/>
      <c r="BA32" s="519"/>
      <c r="BB32" s="459"/>
      <c r="BC32" s="459"/>
      <c r="BD32" s="459"/>
      <c r="BE32" s="459"/>
      <c r="BF32" s="459"/>
      <c r="BG32" s="459"/>
      <c r="BH32" s="459"/>
      <c r="BI32" s="463"/>
      <c r="BJ32" s="459"/>
      <c r="BK32" s="466">
        <v>110</v>
      </c>
      <c r="BL32" s="459"/>
      <c r="BM32" s="463"/>
      <c r="BN32" s="459"/>
      <c r="BO32" s="459"/>
      <c r="BP32" s="459"/>
      <c r="BQ32" s="467">
        <v>8</v>
      </c>
      <c r="BR32" s="463"/>
      <c r="BS32" s="459"/>
      <c r="BT32" s="459"/>
      <c r="BU32" s="459"/>
      <c r="BV32" s="467">
        <v>0</v>
      </c>
      <c r="BW32" s="463"/>
      <c r="BX32" s="459"/>
      <c r="BY32" s="459"/>
      <c r="BZ32" s="522">
        <v>30</v>
      </c>
      <c r="CA32" s="519"/>
      <c r="CB32" s="463"/>
      <c r="CC32" s="459"/>
      <c r="CD32" s="459"/>
      <c r="CE32" s="459"/>
      <c r="CF32" s="459"/>
      <c r="CG32" s="467">
        <v>0</v>
      </c>
      <c r="CH32" s="463"/>
      <c r="CI32" s="459"/>
      <c r="CJ32" s="459"/>
      <c r="CK32" s="459"/>
      <c r="CL32" s="467">
        <v>0</v>
      </c>
      <c r="CM32" s="463"/>
      <c r="CN32" s="459"/>
      <c r="CO32" s="459"/>
      <c r="CP32" s="459"/>
      <c r="CQ32" s="467">
        <v>0</v>
      </c>
      <c r="CR32" s="459"/>
      <c r="CS32" s="459"/>
      <c r="CT32" s="459"/>
      <c r="CU32" s="463"/>
      <c r="CV32" s="459"/>
    </row>
    <row r="33" spans="1:100" ht="7.5" customHeight="1" x14ac:dyDescent="0.25">
      <c r="A33" s="463"/>
      <c r="B33" s="459"/>
      <c r="C33" s="459"/>
      <c r="D33" s="521" t="s">
        <v>2006</v>
      </c>
      <c r="E33" s="519"/>
      <c r="F33" s="519"/>
      <c r="G33" s="519"/>
      <c r="H33" s="519"/>
      <c r="I33" s="519"/>
      <c r="J33" s="519"/>
      <c r="K33" s="519"/>
      <c r="L33" s="519"/>
      <c r="M33" s="519"/>
      <c r="N33" s="519"/>
      <c r="O33" s="519"/>
      <c r="P33" s="519"/>
      <c r="Q33" s="519"/>
      <c r="R33" s="519"/>
      <c r="S33" s="519"/>
      <c r="T33" s="519"/>
      <c r="U33" s="519"/>
      <c r="V33" s="519"/>
      <c r="W33" s="519"/>
      <c r="X33" s="519"/>
      <c r="Y33" s="519"/>
      <c r="Z33" s="519"/>
      <c r="AA33" s="459"/>
      <c r="AB33" s="459"/>
      <c r="AC33" s="459"/>
      <c r="AD33" s="459"/>
      <c r="AE33" s="459"/>
      <c r="AF33" s="459"/>
      <c r="AG33" s="459"/>
      <c r="AH33" s="459"/>
      <c r="AI33" s="459"/>
      <c r="AJ33" s="459"/>
      <c r="AK33" s="459"/>
      <c r="AL33" s="459"/>
      <c r="AM33" s="459"/>
      <c r="AN33" s="459"/>
      <c r="AO33" s="459"/>
      <c r="AP33" s="459"/>
      <c r="AQ33" s="459"/>
      <c r="AR33" s="459"/>
      <c r="AS33" s="459"/>
      <c r="AT33" s="459"/>
      <c r="AU33" s="463"/>
      <c r="AV33" s="459"/>
      <c r="AW33" s="521" t="s">
        <v>1983</v>
      </c>
      <c r="AX33" s="519"/>
      <c r="AY33" s="519"/>
      <c r="AZ33" s="519"/>
      <c r="BA33" s="519"/>
      <c r="BB33" s="459"/>
      <c r="BC33" s="459"/>
      <c r="BD33" s="459"/>
      <c r="BE33" s="459"/>
      <c r="BF33" s="459"/>
      <c r="BG33" s="459"/>
      <c r="BH33" s="459"/>
      <c r="BI33" s="463"/>
      <c r="BJ33" s="459"/>
      <c r="BK33" s="466">
        <v>110</v>
      </c>
      <c r="BL33" s="459"/>
      <c r="BM33" s="463"/>
      <c r="BN33" s="459"/>
      <c r="BO33" s="459"/>
      <c r="BP33" s="459"/>
      <c r="BQ33" s="467">
        <v>0</v>
      </c>
      <c r="BR33" s="463"/>
      <c r="BS33" s="459"/>
      <c r="BT33" s="459"/>
      <c r="BU33" s="459"/>
      <c r="BV33" s="467">
        <v>0</v>
      </c>
      <c r="BW33" s="463"/>
      <c r="BX33" s="459"/>
      <c r="BY33" s="459"/>
      <c r="BZ33" s="459"/>
      <c r="CA33" s="468">
        <v>0</v>
      </c>
      <c r="CB33" s="463"/>
      <c r="CC33" s="459"/>
      <c r="CD33" s="459"/>
      <c r="CE33" s="459"/>
      <c r="CF33" s="459"/>
      <c r="CG33" s="467">
        <v>0</v>
      </c>
      <c r="CH33" s="463"/>
      <c r="CI33" s="459"/>
      <c r="CJ33" s="459"/>
      <c r="CK33" s="459"/>
      <c r="CL33" s="467">
        <v>5</v>
      </c>
      <c r="CM33" s="463"/>
      <c r="CN33" s="459"/>
      <c r="CO33" s="459"/>
      <c r="CP33" s="523">
        <v>10</v>
      </c>
      <c r="CQ33" s="519"/>
      <c r="CR33" s="459"/>
      <c r="CS33" s="459"/>
      <c r="CT33" s="459"/>
      <c r="CU33" s="463"/>
      <c r="CV33" s="459"/>
    </row>
    <row r="34" spans="1:100" ht="7.5" customHeight="1" x14ac:dyDescent="0.25">
      <c r="A34" s="463"/>
      <c r="B34" s="459"/>
      <c r="C34" s="459"/>
      <c r="D34" s="521" t="s">
        <v>2007</v>
      </c>
      <c r="E34" s="519"/>
      <c r="F34" s="519"/>
      <c r="G34" s="519"/>
      <c r="H34" s="519"/>
      <c r="I34" s="519"/>
      <c r="J34" s="519"/>
      <c r="K34" s="519"/>
      <c r="L34" s="519"/>
      <c r="M34" s="519"/>
      <c r="N34" s="519"/>
      <c r="O34" s="519"/>
      <c r="P34" s="519"/>
      <c r="Q34" s="519"/>
      <c r="R34" s="519"/>
      <c r="S34" s="519"/>
      <c r="T34" s="519"/>
      <c r="U34" s="519"/>
      <c r="V34" s="519"/>
      <c r="W34" s="519"/>
      <c r="X34" s="519"/>
      <c r="Y34" s="519"/>
      <c r="Z34" s="519"/>
      <c r="AA34" s="519"/>
      <c r="AB34" s="519"/>
      <c r="AC34" s="519"/>
      <c r="AD34" s="519"/>
      <c r="AE34" s="519"/>
      <c r="AF34" s="519"/>
      <c r="AG34" s="519"/>
      <c r="AH34" s="519"/>
      <c r="AI34" s="519"/>
      <c r="AJ34" s="519"/>
      <c r="AK34" s="519"/>
      <c r="AL34" s="519"/>
      <c r="AM34" s="519"/>
      <c r="AN34" s="519"/>
      <c r="AO34" s="519"/>
      <c r="AP34" s="519"/>
      <c r="AQ34" s="519"/>
      <c r="AR34" s="519"/>
      <c r="AS34" s="519"/>
      <c r="AT34" s="459"/>
      <c r="AU34" s="463"/>
      <c r="AV34" s="459"/>
      <c r="AW34" s="521" t="s">
        <v>1983</v>
      </c>
      <c r="AX34" s="519"/>
      <c r="AY34" s="519"/>
      <c r="AZ34" s="519"/>
      <c r="BA34" s="519"/>
      <c r="BB34" s="459"/>
      <c r="BC34" s="459"/>
      <c r="BD34" s="459"/>
      <c r="BE34" s="459"/>
      <c r="BF34" s="459"/>
      <c r="BG34" s="459"/>
      <c r="BH34" s="459"/>
      <c r="BI34" s="463"/>
      <c r="BJ34" s="459"/>
      <c r="BK34" s="466">
        <v>110</v>
      </c>
      <c r="BL34" s="459"/>
      <c r="BM34" s="463"/>
      <c r="BN34" s="459"/>
      <c r="BO34" s="459"/>
      <c r="BP34" s="459"/>
      <c r="BQ34" s="467">
        <v>0</v>
      </c>
      <c r="BR34" s="463"/>
      <c r="BS34" s="459"/>
      <c r="BT34" s="459"/>
      <c r="BU34" s="459"/>
      <c r="BV34" s="467">
        <v>0</v>
      </c>
      <c r="BW34" s="463"/>
      <c r="BX34" s="459"/>
      <c r="BY34" s="459"/>
      <c r="BZ34" s="459"/>
      <c r="CA34" s="468">
        <v>0</v>
      </c>
      <c r="CB34" s="463"/>
      <c r="CC34" s="459"/>
      <c r="CD34" s="459"/>
      <c r="CE34" s="459"/>
      <c r="CF34" s="459"/>
      <c r="CG34" s="467">
        <v>0</v>
      </c>
      <c r="CH34" s="463"/>
      <c r="CI34" s="459"/>
      <c r="CJ34" s="459"/>
      <c r="CK34" s="459"/>
      <c r="CL34" s="467">
        <v>0</v>
      </c>
      <c r="CM34" s="463"/>
      <c r="CN34" s="459"/>
      <c r="CO34" s="459"/>
      <c r="CP34" s="459"/>
      <c r="CQ34" s="467">
        <v>0</v>
      </c>
      <c r="CR34" s="459"/>
      <c r="CS34" s="459"/>
      <c r="CT34" s="459"/>
      <c r="CU34" s="463"/>
      <c r="CV34" s="459"/>
    </row>
    <row r="35" spans="1:100" ht="7.5" customHeight="1" x14ac:dyDescent="0.25">
      <c r="A35" s="463"/>
      <c r="B35" s="459"/>
      <c r="C35" s="459"/>
      <c r="D35" s="521" t="s">
        <v>2008</v>
      </c>
      <c r="E35" s="519"/>
      <c r="F35" s="519"/>
      <c r="G35" s="519"/>
      <c r="H35" s="519"/>
      <c r="I35" s="519"/>
      <c r="J35" s="519"/>
      <c r="K35" s="519"/>
      <c r="L35" s="519"/>
      <c r="M35" s="519"/>
      <c r="N35" s="459"/>
      <c r="O35" s="459"/>
      <c r="P35" s="459"/>
      <c r="Q35" s="459"/>
      <c r="R35" s="459"/>
      <c r="S35" s="459"/>
      <c r="T35" s="459"/>
      <c r="U35" s="459"/>
      <c r="V35" s="459"/>
      <c r="W35" s="459"/>
      <c r="X35" s="459"/>
      <c r="Y35" s="459"/>
      <c r="Z35" s="459"/>
      <c r="AA35" s="459"/>
      <c r="AB35" s="459"/>
      <c r="AC35" s="459"/>
      <c r="AD35" s="459"/>
      <c r="AE35" s="459"/>
      <c r="AF35" s="459"/>
      <c r="AG35" s="459"/>
      <c r="AH35" s="459"/>
      <c r="AI35" s="459"/>
      <c r="AJ35" s="459"/>
      <c r="AK35" s="459"/>
      <c r="AL35" s="459"/>
      <c r="AM35" s="459"/>
      <c r="AN35" s="459"/>
      <c r="AO35" s="459"/>
      <c r="AP35" s="459"/>
      <c r="AQ35" s="459"/>
      <c r="AR35" s="459"/>
      <c r="AS35" s="459"/>
      <c r="AT35" s="459"/>
      <c r="AU35" s="463"/>
      <c r="AV35" s="459"/>
      <c r="AW35" s="521" t="s">
        <v>1983</v>
      </c>
      <c r="AX35" s="519"/>
      <c r="AY35" s="519"/>
      <c r="AZ35" s="519"/>
      <c r="BA35" s="519"/>
      <c r="BB35" s="459"/>
      <c r="BC35" s="459"/>
      <c r="BD35" s="459"/>
      <c r="BE35" s="459"/>
      <c r="BF35" s="459"/>
      <c r="BG35" s="459"/>
      <c r="BH35" s="459"/>
      <c r="BI35" s="463"/>
      <c r="BJ35" s="459"/>
      <c r="BK35" s="466">
        <v>130</v>
      </c>
      <c r="BL35" s="459"/>
      <c r="BM35" s="463"/>
      <c r="BN35" s="459"/>
      <c r="BO35" s="459"/>
      <c r="BP35" s="459"/>
      <c r="BQ35" s="467">
        <v>9</v>
      </c>
      <c r="BR35" s="463"/>
      <c r="BS35" s="459"/>
      <c r="BT35" s="459"/>
      <c r="BU35" s="459"/>
      <c r="BV35" s="467">
        <v>0</v>
      </c>
      <c r="BW35" s="463"/>
      <c r="BX35" s="459"/>
      <c r="BY35" s="459"/>
      <c r="BZ35" s="522">
        <v>21</v>
      </c>
      <c r="CA35" s="519"/>
      <c r="CB35" s="463"/>
      <c r="CC35" s="459"/>
      <c r="CD35" s="459"/>
      <c r="CE35" s="459"/>
      <c r="CF35" s="459"/>
      <c r="CG35" s="467">
        <v>0</v>
      </c>
      <c r="CH35" s="463"/>
      <c r="CI35" s="459"/>
      <c r="CJ35" s="459"/>
      <c r="CK35" s="459"/>
      <c r="CL35" s="467">
        <v>0</v>
      </c>
      <c r="CM35" s="463"/>
      <c r="CN35" s="459"/>
      <c r="CO35" s="459"/>
      <c r="CP35" s="459"/>
      <c r="CQ35" s="467">
        <v>0</v>
      </c>
      <c r="CR35" s="459"/>
      <c r="CS35" s="459"/>
      <c r="CT35" s="459"/>
      <c r="CU35" s="463"/>
      <c r="CV35" s="459"/>
    </row>
    <row r="36" spans="1:100" ht="7.5" customHeight="1" x14ac:dyDescent="0.25">
      <c r="A36" s="463"/>
      <c r="B36" s="459"/>
      <c r="C36" s="459"/>
      <c r="D36" s="521" t="s">
        <v>2009</v>
      </c>
      <c r="E36" s="519"/>
      <c r="F36" s="519"/>
      <c r="G36" s="519"/>
      <c r="H36" s="519"/>
      <c r="I36" s="519"/>
      <c r="J36" s="519"/>
      <c r="K36" s="519"/>
      <c r="L36" s="519"/>
      <c r="M36" s="519"/>
      <c r="N36" s="459"/>
      <c r="O36" s="459"/>
      <c r="P36" s="459"/>
      <c r="Q36" s="459"/>
      <c r="R36" s="459"/>
      <c r="S36" s="459"/>
      <c r="T36" s="459"/>
      <c r="U36" s="459"/>
      <c r="V36" s="459"/>
      <c r="W36" s="459"/>
      <c r="X36" s="459"/>
      <c r="Y36" s="459"/>
      <c r="Z36" s="459"/>
      <c r="AA36" s="459"/>
      <c r="AB36" s="459"/>
      <c r="AC36" s="459"/>
      <c r="AD36" s="459"/>
      <c r="AE36" s="459"/>
      <c r="AF36" s="459"/>
      <c r="AG36" s="459"/>
      <c r="AH36" s="459"/>
      <c r="AI36" s="459"/>
      <c r="AJ36" s="459"/>
      <c r="AK36" s="459"/>
      <c r="AL36" s="459"/>
      <c r="AM36" s="459"/>
      <c r="AN36" s="459"/>
      <c r="AO36" s="459"/>
      <c r="AP36" s="459"/>
      <c r="AQ36" s="459"/>
      <c r="AR36" s="459"/>
      <c r="AS36" s="459"/>
      <c r="AT36" s="459"/>
      <c r="AU36" s="463"/>
      <c r="AV36" s="459"/>
      <c r="AW36" s="521" t="s">
        <v>1983</v>
      </c>
      <c r="AX36" s="519"/>
      <c r="AY36" s="519"/>
      <c r="AZ36" s="519"/>
      <c r="BA36" s="519"/>
      <c r="BB36" s="459"/>
      <c r="BC36" s="459"/>
      <c r="BD36" s="459"/>
      <c r="BE36" s="459"/>
      <c r="BF36" s="459"/>
      <c r="BG36" s="459"/>
      <c r="BH36" s="459"/>
      <c r="BI36" s="463"/>
      <c r="BJ36" s="459"/>
      <c r="BK36" s="466">
        <v>130</v>
      </c>
      <c r="BL36" s="459"/>
      <c r="BM36" s="463"/>
      <c r="BN36" s="459"/>
      <c r="BO36" s="459"/>
      <c r="BP36" s="459"/>
      <c r="BQ36" s="467">
        <v>9</v>
      </c>
      <c r="BR36" s="463"/>
      <c r="BS36" s="459"/>
      <c r="BT36" s="459"/>
      <c r="BU36" s="459"/>
      <c r="BV36" s="467">
        <v>0</v>
      </c>
      <c r="BW36" s="463"/>
      <c r="BX36" s="459"/>
      <c r="BY36" s="459"/>
      <c r="BZ36" s="522">
        <v>21</v>
      </c>
      <c r="CA36" s="519"/>
      <c r="CB36" s="463"/>
      <c r="CC36" s="459"/>
      <c r="CD36" s="459"/>
      <c r="CE36" s="459"/>
      <c r="CF36" s="459"/>
      <c r="CG36" s="467">
        <v>0</v>
      </c>
      <c r="CH36" s="463"/>
      <c r="CI36" s="459"/>
      <c r="CJ36" s="459"/>
      <c r="CK36" s="459"/>
      <c r="CL36" s="467">
        <v>0</v>
      </c>
      <c r="CM36" s="463"/>
      <c r="CN36" s="459"/>
      <c r="CO36" s="459"/>
      <c r="CP36" s="459"/>
      <c r="CQ36" s="467">
        <v>0</v>
      </c>
      <c r="CR36" s="459"/>
      <c r="CS36" s="459"/>
      <c r="CT36" s="459"/>
      <c r="CU36" s="463"/>
      <c r="CV36" s="459"/>
    </row>
    <row r="37" spans="1:100" ht="7.5" customHeight="1" x14ac:dyDescent="0.25">
      <c r="A37" s="463"/>
      <c r="B37" s="459"/>
      <c r="C37" s="459"/>
      <c r="D37" s="521" t="s">
        <v>2010</v>
      </c>
      <c r="E37" s="519"/>
      <c r="F37" s="519"/>
      <c r="G37" s="519"/>
      <c r="H37" s="519"/>
      <c r="I37" s="519"/>
      <c r="J37" s="519"/>
      <c r="K37" s="519"/>
      <c r="L37" s="519"/>
      <c r="M37" s="519"/>
      <c r="N37" s="519"/>
      <c r="O37" s="519"/>
      <c r="P37" s="519"/>
      <c r="Q37" s="519"/>
      <c r="R37" s="519"/>
      <c r="S37" s="519"/>
      <c r="T37" s="519"/>
      <c r="U37" s="519"/>
      <c r="V37" s="519"/>
      <c r="W37" s="519"/>
      <c r="X37" s="519"/>
      <c r="Y37" s="519"/>
      <c r="Z37" s="519"/>
      <c r="AA37" s="519"/>
      <c r="AB37" s="519"/>
      <c r="AC37" s="519"/>
      <c r="AD37" s="519"/>
      <c r="AE37" s="519"/>
      <c r="AF37" s="459"/>
      <c r="AG37" s="459"/>
      <c r="AH37" s="459"/>
      <c r="AI37" s="459"/>
      <c r="AJ37" s="459"/>
      <c r="AK37" s="459"/>
      <c r="AL37" s="459"/>
      <c r="AM37" s="459"/>
      <c r="AN37" s="459"/>
      <c r="AO37" s="459"/>
      <c r="AP37" s="459"/>
      <c r="AQ37" s="459"/>
      <c r="AR37" s="459"/>
      <c r="AS37" s="459"/>
      <c r="AT37" s="459"/>
      <c r="AU37" s="463"/>
      <c r="AV37" s="459"/>
      <c r="AW37" s="521" t="s">
        <v>1983</v>
      </c>
      <c r="AX37" s="519"/>
      <c r="AY37" s="519"/>
      <c r="AZ37" s="519"/>
      <c r="BA37" s="519"/>
      <c r="BB37" s="459"/>
      <c r="BC37" s="459"/>
      <c r="BD37" s="459"/>
      <c r="BE37" s="459"/>
      <c r="BF37" s="459"/>
      <c r="BG37" s="459"/>
      <c r="BH37" s="459"/>
      <c r="BI37" s="463"/>
      <c r="BJ37" s="459"/>
      <c r="BK37" s="466">
        <v>130</v>
      </c>
      <c r="BL37" s="459"/>
      <c r="BM37" s="463"/>
      <c r="BN37" s="459"/>
      <c r="BO37" s="459"/>
      <c r="BP37" s="459"/>
      <c r="BQ37" s="467">
        <v>0</v>
      </c>
      <c r="BR37" s="463"/>
      <c r="BS37" s="459"/>
      <c r="BT37" s="459"/>
      <c r="BU37" s="459"/>
      <c r="BV37" s="467">
        <v>0</v>
      </c>
      <c r="BW37" s="463"/>
      <c r="BX37" s="459"/>
      <c r="BY37" s="459"/>
      <c r="BZ37" s="459"/>
      <c r="CA37" s="468">
        <v>0</v>
      </c>
      <c r="CB37" s="463"/>
      <c r="CC37" s="459"/>
      <c r="CD37" s="459"/>
      <c r="CE37" s="459"/>
      <c r="CF37" s="459"/>
      <c r="CG37" s="467">
        <v>0</v>
      </c>
      <c r="CH37" s="463"/>
      <c r="CI37" s="459"/>
      <c r="CJ37" s="459"/>
      <c r="CK37" s="459"/>
      <c r="CL37" s="467">
        <v>0</v>
      </c>
      <c r="CM37" s="463"/>
      <c r="CN37" s="459"/>
      <c r="CO37" s="459"/>
      <c r="CP37" s="459"/>
      <c r="CQ37" s="467">
        <v>1</v>
      </c>
      <c r="CR37" s="459"/>
      <c r="CS37" s="459"/>
      <c r="CT37" s="459"/>
      <c r="CU37" s="463"/>
      <c r="CV37" s="459"/>
    </row>
    <row r="38" spans="1:100" ht="7.5" customHeight="1" x14ac:dyDescent="0.25">
      <c r="A38" s="463"/>
      <c r="B38" s="459"/>
      <c r="C38" s="459"/>
      <c r="D38" s="521" t="s">
        <v>2011</v>
      </c>
      <c r="E38" s="519"/>
      <c r="F38" s="519"/>
      <c r="G38" s="519"/>
      <c r="H38" s="519"/>
      <c r="I38" s="519"/>
      <c r="J38" s="519"/>
      <c r="K38" s="519"/>
      <c r="L38" s="459"/>
      <c r="M38" s="459"/>
      <c r="N38" s="459"/>
      <c r="O38" s="459"/>
      <c r="P38" s="459"/>
      <c r="Q38" s="459"/>
      <c r="R38" s="459"/>
      <c r="S38" s="459"/>
      <c r="T38" s="459"/>
      <c r="U38" s="459"/>
      <c r="V38" s="459"/>
      <c r="W38" s="459"/>
      <c r="X38" s="459"/>
      <c r="Y38" s="459"/>
      <c r="Z38" s="459"/>
      <c r="AA38" s="459"/>
      <c r="AB38" s="459"/>
      <c r="AC38" s="459"/>
      <c r="AD38" s="459"/>
      <c r="AE38" s="459"/>
      <c r="AF38" s="459"/>
      <c r="AG38" s="459"/>
      <c r="AH38" s="459"/>
      <c r="AI38" s="459"/>
      <c r="AJ38" s="459"/>
      <c r="AK38" s="459"/>
      <c r="AL38" s="459"/>
      <c r="AM38" s="459"/>
      <c r="AN38" s="459"/>
      <c r="AO38" s="459"/>
      <c r="AP38" s="459"/>
      <c r="AQ38" s="459"/>
      <c r="AR38" s="459"/>
      <c r="AS38" s="459"/>
      <c r="AT38" s="459"/>
      <c r="AU38" s="463"/>
      <c r="AV38" s="459"/>
      <c r="AW38" s="521" t="s">
        <v>1983</v>
      </c>
      <c r="AX38" s="519"/>
      <c r="AY38" s="519"/>
      <c r="AZ38" s="519"/>
      <c r="BA38" s="519"/>
      <c r="BB38" s="459"/>
      <c r="BC38" s="459"/>
      <c r="BD38" s="459"/>
      <c r="BE38" s="459"/>
      <c r="BF38" s="459"/>
      <c r="BG38" s="459"/>
      <c r="BH38" s="459"/>
      <c r="BI38" s="463"/>
      <c r="BJ38" s="459"/>
      <c r="BK38" s="466">
        <v>130</v>
      </c>
      <c r="BL38" s="459"/>
      <c r="BM38" s="463"/>
      <c r="BN38" s="459"/>
      <c r="BO38" s="459"/>
      <c r="BP38" s="523">
        <v>13</v>
      </c>
      <c r="BQ38" s="519"/>
      <c r="BR38" s="463"/>
      <c r="BS38" s="459"/>
      <c r="BT38" s="459"/>
      <c r="BU38" s="459"/>
      <c r="BV38" s="467">
        <v>1</v>
      </c>
      <c r="BW38" s="463"/>
      <c r="BX38" s="459"/>
      <c r="BY38" s="459"/>
      <c r="BZ38" s="522">
        <v>32</v>
      </c>
      <c r="CA38" s="519"/>
      <c r="CB38" s="463"/>
      <c r="CC38" s="459"/>
      <c r="CD38" s="459"/>
      <c r="CE38" s="459"/>
      <c r="CF38" s="459"/>
      <c r="CG38" s="467">
        <v>0</v>
      </c>
      <c r="CH38" s="463"/>
      <c r="CI38" s="459"/>
      <c r="CJ38" s="459"/>
      <c r="CK38" s="459"/>
      <c r="CL38" s="467">
        <v>0</v>
      </c>
      <c r="CM38" s="463"/>
      <c r="CN38" s="459"/>
      <c r="CO38" s="459"/>
      <c r="CP38" s="459"/>
      <c r="CQ38" s="467">
        <v>0</v>
      </c>
      <c r="CR38" s="459"/>
      <c r="CS38" s="459"/>
      <c r="CT38" s="459"/>
      <c r="CU38" s="463"/>
      <c r="CV38" s="459"/>
    </row>
    <row r="39" spans="1:100" ht="7.5" customHeight="1" x14ac:dyDescent="0.25">
      <c r="A39" s="463"/>
      <c r="B39" s="459"/>
      <c r="C39" s="459"/>
      <c r="D39" s="521" t="s">
        <v>2012</v>
      </c>
      <c r="E39" s="519"/>
      <c r="F39" s="519"/>
      <c r="G39" s="519"/>
      <c r="H39" s="519"/>
      <c r="I39" s="519"/>
      <c r="J39" s="519"/>
      <c r="K39" s="519"/>
      <c r="L39" s="459"/>
      <c r="M39" s="459"/>
      <c r="N39" s="459"/>
      <c r="O39" s="459"/>
      <c r="P39" s="459"/>
      <c r="Q39" s="459"/>
      <c r="R39" s="459"/>
      <c r="S39" s="459"/>
      <c r="T39" s="459"/>
      <c r="U39" s="459"/>
      <c r="V39" s="459"/>
      <c r="W39" s="459"/>
      <c r="X39" s="459"/>
      <c r="Y39" s="459"/>
      <c r="Z39" s="459"/>
      <c r="AA39" s="459"/>
      <c r="AB39" s="459"/>
      <c r="AC39" s="459"/>
      <c r="AD39" s="459"/>
      <c r="AE39" s="459"/>
      <c r="AF39" s="459"/>
      <c r="AG39" s="459"/>
      <c r="AH39" s="459"/>
      <c r="AI39" s="459"/>
      <c r="AJ39" s="459"/>
      <c r="AK39" s="459"/>
      <c r="AL39" s="459"/>
      <c r="AM39" s="459"/>
      <c r="AN39" s="459"/>
      <c r="AO39" s="459"/>
      <c r="AP39" s="459"/>
      <c r="AQ39" s="459"/>
      <c r="AR39" s="459"/>
      <c r="AS39" s="459"/>
      <c r="AT39" s="459"/>
      <c r="AU39" s="463"/>
      <c r="AV39" s="459"/>
      <c r="AW39" s="521" t="s">
        <v>1983</v>
      </c>
      <c r="AX39" s="519"/>
      <c r="AY39" s="519"/>
      <c r="AZ39" s="519"/>
      <c r="BA39" s="519"/>
      <c r="BB39" s="459"/>
      <c r="BC39" s="459"/>
      <c r="BD39" s="459"/>
      <c r="BE39" s="459"/>
      <c r="BF39" s="459"/>
      <c r="BG39" s="459"/>
      <c r="BH39" s="459"/>
      <c r="BI39" s="463"/>
      <c r="BJ39" s="459"/>
      <c r="BK39" s="466">
        <v>130</v>
      </c>
      <c r="BL39" s="459"/>
      <c r="BM39" s="463"/>
      <c r="BN39" s="459"/>
      <c r="BO39" s="459"/>
      <c r="BP39" s="523">
        <v>10</v>
      </c>
      <c r="BQ39" s="519"/>
      <c r="BR39" s="463"/>
      <c r="BS39" s="459"/>
      <c r="BT39" s="459"/>
      <c r="BU39" s="459"/>
      <c r="BV39" s="467">
        <v>0</v>
      </c>
      <c r="BW39" s="463"/>
      <c r="BX39" s="459"/>
      <c r="BY39" s="459"/>
      <c r="BZ39" s="522">
        <v>35</v>
      </c>
      <c r="CA39" s="519"/>
      <c r="CB39" s="463"/>
      <c r="CC39" s="459"/>
      <c r="CD39" s="459"/>
      <c r="CE39" s="459"/>
      <c r="CF39" s="459"/>
      <c r="CG39" s="467">
        <v>0</v>
      </c>
      <c r="CH39" s="463"/>
      <c r="CI39" s="459"/>
      <c r="CJ39" s="459"/>
      <c r="CK39" s="459"/>
      <c r="CL39" s="467">
        <v>0</v>
      </c>
      <c r="CM39" s="463"/>
      <c r="CN39" s="459"/>
      <c r="CO39" s="459"/>
      <c r="CP39" s="459"/>
      <c r="CQ39" s="467">
        <v>0</v>
      </c>
      <c r="CR39" s="459"/>
      <c r="CS39" s="459"/>
      <c r="CT39" s="459"/>
      <c r="CU39" s="463"/>
      <c r="CV39" s="459"/>
    </row>
    <row r="40" spans="1:100" ht="7.5" customHeight="1" x14ac:dyDescent="0.25">
      <c r="A40" s="463"/>
      <c r="B40" s="459"/>
      <c r="C40" s="459"/>
      <c r="D40" s="521" t="s">
        <v>2013</v>
      </c>
      <c r="E40" s="519"/>
      <c r="F40" s="519"/>
      <c r="G40" s="519"/>
      <c r="H40" s="519"/>
      <c r="I40" s="519"/>
      <c r="J40" s="519"/>
      <c r="K40" s="519"/>
      <c r="L40" s="459"/>
      <c r="M40" s="459"/>
      <c r="N40" s="459"/>
      <c r="O40" s="459"/>
      <c r="P40" s="459"/>
      <c r="Q40" s="459"/>
      <c r="R40" s="459"/>
      <c r="S40" s="459"/>
      <c r="T40" s="459"/>
      <c r="U40" s="459"/>
      <c r="V40" s="459"/>
      <c r="W40" s="459"/>
      <c r="X40" s="459"/>
      <c r="Y40" s="459"/>
      <c r="Z40" s="459"/>
      <c r="AA40" s="459"/>
      <c r="AB40" s="459"/>
      <c r="AC40" s="459"/>
      <c r="AD40" s="459"/>
      <c r="AE40" s="459"/>
      <c r="AF40" s="459"/>
      <c r="AG40" s="459"/>
      <c r="AH40" s="459"/>
      <c r="AI40" s="459"/>
      <c r="AJ40" s="459"/>
      <c r="AK40" s="459"/>
      <c r="AL40" s="459"/>
      <c r="AM40" s="459"/>
      <c r="AN40" s="459"/>
      <c r="AO40" s="459"/>
      <c r="AP40" s="459"/>
      <c r="AQ40" s="459"/>
      <c r="AR40" s="459"/>
      <c r="AS40" s="459"/>
      <c r="AT40" s="459"/>
      <c r="AU40" s="463"/>
      <c r="AV40" s="459"/>
      <c r="AW40" s="521" t="s">
        <v>1983</v>
      </c>
      <c r="AX40" s="519"/>
      <c r="AY40" s="519"/>
      <c r="AZ40" s="519"/>
      <c r="BA40" s="519"/>
      <c r="BB40" s="459"/>
      <c r="BC40" s="459"/>
      <c r="BD40" s="459"/>
      <c r="BE40" s="459"/>
      <c r="BF40" s="459"/>
      <c r="BG40" s="459"/>
      <c r="BH40" s="459"/>
      <c r="BI40" s="463"/>
      <c r="BJ40" s="459"/>
      <c r="BK40" s="466">
        <v>130</v>
      </c>
      <c r="BL40" s="459"/>
      <c r="BM40" s="463"/>
      <c r="BN40" s="459"/>
      <c r="BO40" s="459"/>
      <c r="BP40" s="523">
        <v>10</v>
      </c>
      <c r="BQ40" s="519"/>
      <c r="BR40" s="463"/>
      <c r="BS40" s="459"/>
      <c r="BT40" s="459"/>
      <c r="BU40" s="459"/>
      <c r="BV40" s="467">
        <v>0</v>
      </c>
      <c r="BW40" s="463"/>
      <c r="BX40" s="459"/>
      <c r="BY40" s="459"/>
      <c r="BZ40" s="522">
        <v>35</v>
      </c>
      <c r="CA40" s="519"/>
      <c r="CB40" s="463"/>
      <c r="CC40" s="459"/>
      <c r="CD40" s="459"/>
      <c r="CE40" s="459"/>
      <c r="CF40" s="459"/>
      <c r="CG40" s="467">
        <v>0</v>
      </c>
      <c r="CH40" s="463"/>
      <c r="CI40" s="459"/>
      <c r="CJ40" s="459"/>
      <c r="CK40" s="459"/>
      <c r="CL40" s="467">
        <v>0</v>
      </c>
      <c r="CM40" s="463"/>
      <c r="CN40" s="459"/>
      <c r="CO40" s="459"/>
      <c r="CP40" s="459"/>
      <c r="CQ40" s="467">
        <v>0</v>
      </c>
      <c r="CR40" s="459"/>
      <c r="CS40" s="459"/>
      <c r="CT40" s="459"/>
      <c r="CU40" s="463"/>
      <c r="CV40" s="459"/>
    </row>
    <row r="41" spans="1:100" ht="7.5" customHeight="1" x14ac:dyDescent="0.25">
      <c r="A41" s="463"/>
      <c r="B41" s="459"/>
      <c r="C41" s="459"/>
      <c r="D41" s="521" t="s">
        <v>2014</v>
      </c>
      <c r="E41" s="519"/>
      <c r="F41" s="519"/>
      <c r="G41" s="519"/>
      <c r="H41" s="519"/>
      <c r="I41" s="519"/>
      <c r="J41" s="519"/>
      <c r="K41" s="519"/>
      <c r="L41" s="519"/>
      <c r="M41" s="519"/>
      <c r="N41" s="519"/>
      <c r="O41" s="519"/>
      <c r="P41" s="519"/>
      <c r="Q41" s="519"/>
      <c r="R41" s="519"/>
      <c r="S41" s="519"/>
      <c r="T41" s="519"/>
      <c r="U41" s="519"/>
      <c r="V41" s="519"/>
      <c r="W41" s="519"/>
      <c r="X41" s="519"/>
      <c r="Y41" s="519"/>
      <c r="Z41" s="519"/>
      <c r="AA41" s="519"/>
      <c r="AB41" s="519"/>
      <c r="AC41" s="519"/>
      <c r="AD41" s="519"/>
      <c r="AE41" s="519"/>
      <c r="AF41" s="519"/>
      <c r="AG41" s="519"/>
      <c r="AH41" s="519"/>
      <c r="AI41" s="519"/>
      <c r="AJ41" s="519"/>
      <c r="AK41" s="519"/>
      <c r="AL41" s="519"/>
      <c r="AM41" s="519"/>
      <c r="AN41" s="519"/>
      <c r="AO41" s="519"/>
      <c r="AP41" s="519"/>
      <c r="AQ41" s="519"/>
      <c r="AR41" s="519"/>
      <c r="AS41" s="519"/>
      <c r="AT41" s="519"/>
      <c r="AU41" s="463"/>
      <c r="AV41" s="459"/>
      <c r="AW41" s="521" t="s">
        <v>1983</v>
      </c>
      <c r="AX41" s="519"/>
      <c r="AY41" s="519"/>
      <c r="AZ41" s="519"/>
      <c r="BA41" s="519"/>
      <c r="BB41" s="459"/>
      <c r="BC41" s="459"/>
      <c r="BD41" s="459"/>
      <c r="BE41" s="459"/>
      <c r="BF41" s="459"/>
      <c r="BG41" s="459"/>
      <c r="BH41" s="459"/>
      <c r="BI41" s="463"/>
      <c r="BJ41" s="459"/>
      <c r="BK41" s="466">
        <v>130</v>
      </c>
      <c r="BL41" s="459"/>
      <c r="BM41" s="463"/>
      <c r="BN41" s="459"/>
      <c r="BO41" s="459"/>
      <c r="BP41" s="459"/>
      <c r="BQ41" s="467">
        <v>0</v>
      </c>
      <c r="BR41" s="463"/>
      <c r="BS41" s="459"/>
      <c r="BT41" s="459"/>
      <c r="BU41" s="459"/>
      <c r="BV41" s="467">
        <v>0</v>
      </c>
      <c r="BW41" s="463"/>
      <c r="BX41" s="459"/>
      <c r="BY41" s="459"/>
      <c r="BZ41" s="459"/>
      <c r="CA41" s="468">
        <v>0</v>
      </c>
      <c r="CB41" s="463"/>
      <c r="CC41" s="459"/>
      <c r="CD41" s="459"/>
      <c r="CE41" s="459"/>
      <c r="CF41" s="523">
        <v>36</v>
      </c>
      <c r="CG41" s="519"/>
      <c r="CH41" s="463"/>
      <c r="CI41" s="459"/>
      <c r="CJ41" s="459"/>
      <c r="CK41" s="459"/>
      <c r="CL41" s="467">
        <v>0</v>
      </c>
      <c r="CM41" s="463"/>
      <c r="CN41" s="459"/>
      <c r="CO41" s="459"/>
      <c r="CP41" s="459"/>
      <c r="CQ41" s="467">
        <v>0</v>
      </c>
      <c r="CR41" s="459"/>
      <c r="CS41" s="459"/>
      <c r="CT41" s="459"/>
      <c r="CU41" s="463"/>
      <c r="CV41" s="459"/>
    </row>
    <row r="42" spans="1:100" ht="7.5" customHeight="1" x14ac:dyDescent="0.25">
      <c r="A42" s="463"/>
      <c r="B42" s="459"/>
      <c r="C42" s="459"/>
      <c r="D42" s="521" t="s">
        <v>2015</v>
      </c>
      <c r="E42" s="519"/>
      <c r="F42" s="519"/>
      <c r="G42" s="519"/>
      <c r="H42" s="519"/>
      <c r="I42" s="519"/>
      <c r="J42" s="519"/>
      <c r="K42" s="459"/>
      <c r="L42" s="459"/>
      <c r="M42" s="459"/>
      <c r="N42" s="459"/>
      <c r="O42" s="459"/>
      <c r="P42" s="459"/>
      <c r="Q42" s="459"/>
      <c r="R42" s="459"/>
      <c r="S42" s="459"/>
      <c r="T42" s="459"/>
      <c r="U42" s="459"/>
      <c r="V42" s="459"/>
      <c r="W42" s="459"/>
      <c r="X42" s="459"/>
      <c r="Y42" s="459"/>
      <c r="Z42" s="459"/>
      <c r="AA42" s="459"/>
      <c r="AB42" s="459"/>
      <c r="AC42" s="459"/>
      <c r="AD42" s="459"/>
      <c r="AE42" s="459"/>
      <c r="AF42" s="459"/>
      <c r="AG42" s="459"/>
      <c r="AH42" s="459"/>
      <c r="AI42" s="459"/>
      <c r="AJ42" s="459"/>
      <c r="AK42" s="459"/>
      <c r="AL42" s="459"/>
      <c r="AM42" s="459"/>
      <c r="AN42" s="459"/>
      <c r="AO42" s="459"/>
      <c r="AP42" s="459"/>
      <c r="AQ42" s="459"/>
      <c r="AR42" s="459"/>
      <c r="AS42" s="459"/>
      <c r="AT42" s="459"/>
      <c r="AU42" s="463"/>
      <c r="AV42" s="459"/>
      <c r="AW42" s="521" t="s">
        <v>2001</v>
      </c>
      <c r="AX42" s="519"/>
      <c r="AY42" s="519"/>
      <c r="AZ42" s="519"/>
      <c r="BA42" s="519"/>
      <c r="BB42" s="519"/>
      <c r="BC42" s="519"/>
      <c r="BD42" s="519"/>
      <c r="BE42" s="519"/>
      <c r="BF42" s="519"/>
      <c r="BG42" s="519"/>
      <c r="BH42" s="459"/>
      <c r="BI42" s="463"/>
      <c r="BJ42" s="459"/>
      <c r="BK42" s="466">
        <v>100</v>
      </c>
      <c r="BL42" s="459"/>
      <c r="BM42" s="463"/>
      <c r="BN42" s="459"/>
      <c r="BO42" s="459"/>
      <c r="BP42" s="459"/>
      <c r="BQ42" s="467">
        <v>5</v>
      </c>
      <c r="BR42" s="463"/>
      <c r="BS42" s="459"/>
      <c r="BT42" s="459"/>
      <c r="BU42" s="459"/>
      <c r="BV42" s="467">
        <v>2</v>
      </c>
      <c r="BW42" s="463"/>
      <c r="BX42" s="459"/>
      <c r="BY42" s="459"/>
      <c r="BZ42" s="522">
        <v>17</v>
      </c>
      <c r="CA42" s="519"/>
      <c r="CB42" s="463"/>
      <c r="CC42" s="459"/>
      <c r="CD42" s="459"/>
      <c r="CE42" s="459"/>
      <c r="CF42" s="459"/>
      <c r="CG42" s="467">
        <v>0</v>
      </c>
      <c r="CH42" s="463"/>
      <c r="CI42" s="459"/>
      <c r="CJ42" s="459"/>
      <c r="CK42" s="459"/>
      <c r="CL42" s="467">
        <v>0</v>
      </c>
      <c r="CM42" s="463"/>
      <c r="CN42" s="459"/>
      <c r="CO42" s="459"/>
      <c r="CP42" s="459"/>
      <c r="CQ42" s="467">
        <v>0</v>
      </c>
      <c r="CR42" s="459"/>
      <c r="CS42" s="459"/>
      <c r="CT42" s="459"/>
      <c r="CU42" s="463"/>
      <c r="CV42" s="459"/>
    </row>
    <row r="43" spans="1:100" ht="7.5" customHeight="1" x14ac:dyDescent="0.25">
      <c r="A43" s="463"/>
      <c r="B43" s="459"/>
      <c r="C43" s="459"/>
      <c r="D43" s="521" t="s">
        <v>2016</v>
      </c>
      <c r="E43" s="519"/>
      <c r="F43" s="519"/>
      <c r="G43" s="519"/>
      <c r="H43" s="519"/>
      <c r="I43" s="519"/>
      <c r="J43" s="519"/>
      <c r="K43" s="519"/>
      <c r="L43" s="519"/>
      <c r="M43" s="519"/>
      <c r="N43" s="519"/>
      <c r="O43" s="519"/>
      <c r="P43" s="519"/>
      <c r="Q43" s="519"/>
      <c r="R43" s="519"/>
      <c r="S43" s="519"/>
      <c r="T43" s="459"/>
      <c r="U43" s="459"/>
      <c r="V43" s="459"/>
      <c r="W43" s="459"/>
      <c r="X43" s="459"/>
      <c r="Y43" s="459"/>
      <c r="Z43" s="459"/>
      <c r="AA43" s="459"/>
      <c r="AB43" s="459"/>
      <c r="AC43" s="459"/>
      <c r="AD43" s="459"/>
      <c r="AE43" s="459"/>
      <c r="AF43" s="459"/>
      <c r="AG43" s="459"/>
      <c r="AH43" s="459"/>
      <c r="AI43" s="459"/>
      <c r="AJ43" s="459"/>
      <c r="AK43" s="459"/>
      <c r="AL43" s="459"/>
      <c r="AM43" s="459"/>
      <c r="AN43" s="459"/>
      <c r="AO43" s="459"/>
      <c r="AP43" s="459"/>
      <c r="AQ43" s="459"/>
      <c r="AR43" s="459"/>
      <c r="AS43" s="459"/>
      <c r="AT43" s="459"/>
      <c r="AU43" s="463"/>
      <c r="AV43" s="459"/>
      <c r="AW43" s="521" t="s">
        <v>2017</v>
      </c>
      <c r="AX43" s="519"/>
      <c r="AY43" s="459"/>
      <c r="AZ43" s="459"/>
      <c r="BA43" s="459"/>
      <c r="BB43" s="459"/>
      <c r="BC43" s="459"/>
      <c r="BD43" s="459"/>
      <c r="BE43" s="459"/>
      <c r="BF43" s="459"/>
      <c r="BG43" s="459"/>
      <c r="BH43" s="459"/>
      <c r="BI43" s="463"/>
      <c r="BJ43" s="459"/>
      <c r="BK43" s="466">
        <v>130</v>
      </c>
      <c r="BL43" s="459"/>
      <c r="BM43" s="463"/>
      <c r="BN43" s="459"/>
      <c r="BO43" s="459"/>
      <c r="BP43" s="459"/>
      <c r="BQ43" s="467">
        <v>0</v>
      </c>
      <c r="BR43" s="463"/>
      <c r="BS43" s="459"/>
      <c r="BT43" s="459"/>
      <c r="BU43" s="459"/>
      <c r="BV43" s="467">
        <v>1</v>
      </c>
      <c r="BW43" s="463"/>
      <c r="BX43" s="459"/>
      <c r="BY43" s="459"/>
      <c r="BZ43" s="459"/>
      <c r="CA43" s="468">
        <v>0</v>
      </c>
      <c r="CB43" s="463"/>
      <c r="CC43" s="459"/>
      <c r="CD43" s="459"/>
      <c r="CE43" s="459"/>
      <c r="CF43" s="459"/>
      <c r="CG43" s="467">
        <v>0</v>
      </c>
      <c r="CH43" s="463"/>
      <c r="CI43" s="459"/>
      <c r="CJ43" s="459"/>
      <c r="CK43" s="459"/>
      <c r="CL43" s="467">
        <v>0</v>
      </c>
      <c r="CM43" s="463"/>
      <c r="CN43" s="459"/>
      <c r="CO43" s="459"/>
      <c r="CP43" s="459"/>
      <c r="CQ43" s="467">
        <v>0</v>
      </c>
      <c r="CR43" s="459"/>
      <c r="CS43" s="459"/>
      <c r="CT43" s="459"/>
      <c r="CU43" s="463"/>
      <c r="CV43" s="459"/>
    </row>
    <row r="44" spans="1:100" ht="7.5" customHeight="1" x14ac:dyDescent="0.25">
      <c r="A44" s="463"/>
      <c r="B44" s="459"/>
      <c r="C44" s="459"/>
      <c r="D44" s="521" t="s">
        <v>2018</v>
      </c>
      <c r="E44" s="519"/>
      <c r="F44" s="519"/>
      <c r="G44" s="519"/>
      <c r="H44" s="519"/>
      <c r="I44" s="519"/>
      <c r="J44" s="519"/>
      <c r="K44" s="459"/>
      <c r="L44" s="459"/>
      <c r="M44" s="459"/>
      <c r="N44" s="459"/>
      <c r="O44" s="459"/>
      <c r="P44" s="459"/>
      <c r="Q44" s="459"/>
      <c r="R44" s="459"/>
      <c r="S44" s="459"/>
      <c r="T44" s="459"/>
      <c r="U44" s="459"/>
      <c r="V44" s="459"/>
      <c r="W44" s="459"/>
      <c r="X44" s="459"/>
      <c r="Y44" s="459"/>
      <c r="Z44" s="459"/>
      <c r="AA44" s="459"/>
      <c r="AB44" s="459"/>
      <c r="AC44" s="459"/>
      <c r="AD44" s="459"/>
      <c r="AE44" s="459"/>
      <c r="AF44" s="459"/>
      <c r="AG44" s="459"/>
      <c r="AH44" s="459"/>
      <c r="AI44" s="459"/>
      <c r="AJ44" s="459"/>
      <c r="AK44" s="459"/>
      <c r="AL44" s="459"/>
      <c r="AM44" s="459"/>
      <c r="AN44" s="459"/>
      <c r="AO44" s="459"/>
      <c r="AP44" s="459"/>
      <c r="AQ44" s="459"/>
      <c r="AR44" s="459"/>
      <c r="AS44" s="459"/>
      <c r="AT44" s="459"/>
      <c r="AU44" s="463"/>
      <c r="AV44" s="459"/>
      <c r="AW44" s="521" t="s">
        <v>1983</v>
      </c>
      <c r="AX44" s="519"/>
      <c r="AY44" s="519"/>
      <c r="AZ44" s="519"/>
      <c r="BA44" s="519"/>
      <c r="BB44" s="459"/>
      <c r="BC44" s="459"/>
      <c r="BD44" s="459"/>
      <c r="BE44" s="459"/>
      <c r="BF44" s="459"/>
      <c r="BG44" s="459"/>
      <c r="BH44" s="459"/>
      <c r="BI44" s="463"/>
      <c r="BJ44" s="459"/>
      <c r="BK44" s="466">
        <v>100</v>
      </c>
      <c r="BL44" s="459"/>
      <c r="BM44" s="463"/>
      <c r="BN44" s="459"/>
      <c r="BO44" s="459"/>
      <c r="BP44" s="459"/>
      <c r="BQ44" s="467">
        <v>2</v>
      </c>
      <c r="BR44" s="463"/>
      <c r="BS44" s="459"/>
      <c r="BT44" s="459"/>
      <c r="BU44" s="459"/>
      <c r="BV44" s="467">
        <v>3</v>
      </c>
      <c r="BW44" s="463"/>
      <c r="BX44" s="459"/>
      <c r="BY44" s="459"/>
      <c r="BZ44" s="459"/>
      <c r="CA44" s="468">
        <v>8</v>
      </c>
      <c r="CB44" s="463"/>
      <c r="CC44" s="459"/>
      <c r="CD44" s="459"/>
      <c r="CE44" s="459"/>
      <c r="CF44" s="459"/>
      <c r="CG44" s="467">
        <v>0</v>
      </c>
      <c r="CH44" s="463"/>
      <c r="CI44" s="459"/>
      <c r="CJ44" s="459"/>
      <c r="CK44" s="459"/>
      <c r="CL44" s="467">
        <v>0</v>
      </c>
      <c r="CM44" s="463"/>
      <c r="CN44" s="459"/>
      <c r="CO44" s="459"/>
      <c r="CP44" s="459"/>
      <c r="CQ44" s="467">
        <v>0</v>
      </c>
      <c r="CR44" s="459"/>
      <c r="CS44" s="459"/>
      <c r="CT44" s="459"/>
      <c r="CU44" s="463"/>
      <c r="CV44" s="459"/>
    </row>
    <row r="45" spans="1:100" ht="7.5" customHeight="1" x14ac:dyDescent="0.25">
      <c r="A45" s="463"/>
      <c r="B45" s="459"/>
      <c r="C45" s="459"/>
      <c r="D45" s="521" t="s">
        <v>2019</v>
      </c>
      <c r="E45" s="519"/>
      <c r="F45" s="519"/>
      <c r="G45" s="519"/>
      <c r="H45" s="519"/>
      <c r="I45" s="519"/>
      <c r="J45" s="519"/>
      <c r="K45" s="459"/>
      <c r="L45" s="459"/>
      <c r="M45" s="459"/>
      <c r="N45" s="459"/>
      <c r="O45" s="459"/>
      <c r="P45" s="459"/>
      <c r="Q45" s="459"/>
      <c r="R45" s="459"/>
      <c r="S45" s="459"/>
      <c r="T45" s="459"/>
      <c r="U45" s="459"/>
      <c r="V45" s="459"/>
      <c r="W45" s="459"/>
      <c r="X45" s="459"/>
      <c r="Y45" s="459"/>
      <c r="Z45" s="459"/>
      <c r="AA45" s="459"/>
      <c r="AB45" s="459"/>
      <c r="AC45" s="459"/>
      <c r="AD45" s="459"/>
      <c r="AE45" s="459"/>
      <c r="AF45" s="459"/>
      <c r="AG45" s="459"/>
      <c r="AH45" s="459"/>
      <c r="AI45" s="459"/>
      <c r="AJ45" s="459"/>
      <c r="AK45" s="459"/>
      <c r="AL45" s="459"/>
      <c r="AM45" s="459"/>
      <c r="AN45" s="459"/>
      <c r="AO45" s="459"/>
      <c r="AP45" s="459"/>
      <c r="AQ45" s="459"/>
      <c r="AR45" s="459"/>
      <c r="AS45" s="459"/>
      <c r="AT45" s="459"/>
      <c r="AU45" s="463"/>
      <c r="AV45" s="459"/>
      <c r="AW45" s="521" t="s">
        <v>1983</v>
      </c>
      <c r="AX45" s="519"/>
      <c r="AY45" s="519"/>
      <c r="AZ45" s="519"/>
      <c r="BA45" s="519"/>
      <c r="BB45" s="459"/>
      <c r="BC45" s="459"/>
      <c r="BD45" s="459"/>
      <c r="BE45" s="459"/>
      <c r="BF45" s="459"/>
      <c r="BG45" s="459"/>
      <c r="BH45" s="459"/>
      <c r="BI45" s="463"/>
      <c r="BJ45" s="459"/>
      <c r="BK45" s="466">
        <v>100</v>
      </c>
      <c r="BL45" s="459"/>
      <c r="BM45" s="463"/>
      <c r="BN45" s="459"/>
      <c r="BO45" s="459"/>
      <c r="BP45" s="459"/>
      <c r="BQ45" s="467">
        <v>4</v>
      </c>
      <c r="BR45" s="463"/>
      <c r="BS45" s="459"/>
      <c r="BT45" s="459"/>
      <c r="BU45" s="459"/>
      <c r="BV45" s="467">
        <v>0</v>
      </c>
      <c r="BW45" s="463"/>
      <c r="BX45" s="459"/>
      <c r="BY45" s="459"/>
      <c r="BZ45" s="522">
        <v>14</v>
      </c>
      <c r="CA45" s="519"/>
      <c r="CB45" s="463"/>
      <c r="CC45" s="459"/>
      <c r="CD45" s="459"/>
      <c r="CE45" s="459"/>
      <c r="CF45" s="459"/>
      <c r="CG45" s="467">
        <v>0</v>
      </c>
      <c r="CH45" s="463"/>
      <c r="CI45" s="459"/>
      <c r="CJ45" s="459"/>
      <c r="CK45" s="459"/>
      <c r="CL45" s="467">
        <v>0</v>
      </c>
      <c r="CM45" s="463"/>
      <c r="CN45" s="459"/>
      <c r="CO45" s="459"/>
      <c r="CP45" s="459"/>
      <c r="CQ45" s="467">
        <v>0</v>
      </c>
      <c r="CR45" s="459"/>
      <c r="CS45" s="459"/>
      <c r="CT45" s="459"/>
      <c r="CU45" s="463"/>
      <c r="CV45" s="459"/>
    </row>
    <row r="46" spans="1:100" ht="7.5" customHeight="1" x14ac:dyDescent="0.25">
      <c r="A46" s="463"/>
      <c r="B46" s="459"/>
      <c r="C46" s="459"/>
      <c r="D46" s="521" t="s">
        <v>2020</v>
      </c>
      <c r="E46" s="519"/>
      <c r="F46" s="519"/>
      <c r="G46" s="519"/>
      <c r="H46" s="519"/>
      <c r="I46" s="519"/>
      <c r="J46" s="519"/>
      <c r="K46" s="519"/>
      <c r="L46" s="519"/>
      <c r="M46" s="459"/>
      <c r="N46" s="459"/>
      <c r="O46" s="459"/>
      <c r="P46" s="459"/>
      <c r="Q46" s="459"/>
      <c r="R46" s="459"/>
      <c r="S46" s="459"/>
      <c r="T46" s="459"/>
      <c r="U46" s="459"/>
      <c r="V46" s="459"/>
      <c r="W46" s="459"/>
      <c r="X46" s="459"/>
      <c r="Y46" s="459"/>
      <c r="Z46" s="459"/>
      <c r="AA46" s="459"/>
      <c r="AB46" s="459"/>
      <c r="AC46" s="459"/>
      <c r="AD46" s="459"/>
      <c r="AE46" s="459"/>
      <c r="AF46" s="459"/>
      <c r="AG46" s="459"/>
      <c r="AH46" s="459"/>
      <c r="AI46" s="459"/>
      <c r="AJ46" s="459"/>
      <c r="AK46" s="459"/>
      <c r="AL46" s="459"/>
      <c r="AM46" s="459"/>
      <c r="AN46" s="459"/>
      <c r="AO46" s="459"/>
      <c r="AP46" s="459"/>
      <c r="AQ46" s="459"/>
      <c r="AR46" s="459"/>
      <c r="AS46" s="459"/>
      <c r="AT46" s="459"/>
      <c r="AU46" s="463"/>
      <c r="AV46" s="459"/>
      <c r="AW46" s="521" t="s">
        <v>1983</v>
      </c>
      <c r="AX46" s="519"/>
      <c r="AY46" s="519"/>
      <c r="AZ46" s="519"/>
      <c r="BA46" s="519"/>
      <c r="BB46" s="459"/>
      <c r="BC46" s="459"/>
      <c r="BD46" s="459"/>
      <c r="BE46" s="459"/>
      <c r="BF46" s="459"/>
      <c r="BG46" s="459"/>
      <c r="BH46" s="459"/>
      <c r="BI46" s="463"/>
      <c r="BJ46" s="459"/>
      <c r="BK46" s="466">
        <v>100</v>
      </c>
      <c r="BL46" s="459"/>
      <c r="BM46" s="463"/>
      <c r="BN46" s="459"/>
      <c r="BO46" s="459"/>
      <c r="BP46" s="459"/>
      <c r="BQ46" s="467">
        <v>1</v>
      </c>
      <c r="BR46" s="463"/>
      <c r="BS46" s="459"/>
      <c r="BT46" s="459"/>
      <c r="BU46" s="459"/>
      <c r="BV46" s="467">
        <v>0</v>
      </c>
      <c r="BW46" s="463"/>
      <c r="BX46" s="459"/>
      <c r="BY46" s="459"/>
      <c r="BZ46" s="459"/>
      <c r="CA46" s="468">
        <v>4.5</v>
      </c>
      <c r="CB46" s="463"/>
      <c r="CC46" s="459"/>
      <c r="CD46" s="459"/>
      <c r="CE46" s="459"/>
      <c r="CF46" s="459"/>
      <c r="CG46" s="467">
        <v>0</v>
      </c>
      <c r="CH46" s="463"/>
      <c r="CI46" s="459"/>
      <c r="CJ46" s="459"/>
      <c r="CK46" s="459"/>
      <c r="CL46" s="467">
        <v>0</v>
      </c>
      <c r="CM46" s="463"/>
      <c r="CN46" s="459"/>
      <c r="CO46" s="459"/>
      <c r="CP46" s="459"/>
      <c r="CQ46" s="467">
        <v>0</v>
      </c>
      <c r="CR46" s="459"/>
      <c r="CS46" s="459"/>
      <c r="CT46" s="459"/>
      <c r="CU46" s="463"/>
      <c r="CV46" s="459"/>
    </row>
    <row r="47" spans="1:100" ht="7.5" customHeight="1" x14ac:dyDescent="0.25">
      <c r="A47" s="463"/>
      <c r="B47" s="459"/>
      <c r="C47" s="459"/>
      <c r="D47" s="521" t="s">
        <v>2021</v>
      </c>
      <c r="E47" s="519"/>
      <c r="F47" s="519"/>
      <c r="G47" s="519"/>
      <c r="H47" s="519"/>
      <c r="I47" s="519"/>
      <c r="J47" s="459"/>
      <c r="K47" s="459"/>
      <c r="L47" s="459"/>
      <c r="M47" s="459"/>
      <c r="N47" s="459"/>
      <c r="O47" s="459"/>
      <c r="P47" s="459"/>
      <c r="Q47" s="459"/>
      <c r="R47" s="459"/>
      <c r="S47" s="459"/>
      <c r="T47" s="459"/>
      <c r="U47" s="459"/>
      <c r="V47" s="459"/>
      <c r="W47" s="459"/>
      <c r="X47" s="459"/>
      <c r="Y47" s="459"/>
      <c r="Z47" s="459"/>
      <c r="AA47" s="459"/>
      <c r="AB47" s="459"/>
      <c r="AC47" s="459"/>
      <c r="AD47" s="459"/>
      <c r="AE47" s="459"/>
      <c r="AF47" s="459"/>
      <c r="AG47" s="459"/>
      <c r="AH47" s="459"/>
      <c r="AI47" s="459"/>
      <c r="AJ47" s="459"/>
      <c r="AK47" s="459"/>
      <c r="AL47" s="459"/>
      <c r="AM47" s="459"/>
      <c r="AN47" s="459"/>
      <c r="AO47" s="459"/>
      <c r="AP47" s="459"/>
      <c r="AQ47" s="459"/>
      <c r="AR47" s="459"/>
      <c r="AS47" s="459"/>
      <c r="AT47" s="459"/>
      <c r="AU47" s="463"/>
      <c r="AV47" s="459"/>
      <c r="AW47" s="521" t="s">
        <v>1983</v>
      </c>
      <c r="AX47" s="519"/>
      <c r="AY47" s="519"/>
      <c r="AZ47" s="519"/>
      <c r="BA47" s="519"/>
      <c r="BB47" s="459"/>
      <c r="BC47" s="459"/>
      <c r="BD47" s="459"/>
      <c r="BE47" s="459"/>
      <c r="BF47" s="459"/>
      <c r="BG47" s="459"/>
      <c r="BH47" s="459"/>
      <c r="BI47" s="463"/>
      <c r="BJ47" s="459"/>
      <c r="BK47" s="466">
        <v>120</v>
      </c>
      <c r="BL47" s="459"/>
      <c r="BM47" s="463"/>
      <c r="BN47" s="459"/>
      <c r="BO47" s="459"/>
      <c r="BP47" s="459"/>
      <c r="BQ47" s="467">
        <v>3</v>
      </c>
      <c r="BR47" s="463"/>
      <c r="BS47" s="459"/>
      <c r="BT47" s="459"/>
      <c r="BU47" s="459"/>
      <c r="BV47" s="467">
        <v>2</v>
      </c>
      <c r="BW47" s="463"/>
      <c r="BX47" s="459"/>
      <c r="BY47" s="459"/>
      <c r="BZ47" s="522">
        <v>14</v>
      </c>
      <c r="CA47" s="519"/>
      <c r="CB47" s="463"/>
      <c r="CC47" s="459"/>
      <c r="CD47" s="459"/>
      <c r="CE47" s="459"/>
      <c r="CF47" s="459"/>
      <c r="CG47" s="467">
        <v>0</v>
      </c>
      <c r="CH47" s="463"/>
      <c r="CI47" s="459"/>
      <c r="CJ47" s="459"/>
      <c r="CK47" s="459"/>
      <c r="CL47" s="467">
        <v>0</v>
      </c>
      <c r="CM47" s="463"/>
      <c r="CN47" s="459"/>
      <c r="CO47" s="459"/>
      <c r="CP47" s="459"/>
      <c r="CQ47" s="467">
        <v>0</v>
      </c>
      <c r="CR47" s="459"/>
      <c r="CS47" s="459"/>
      <c r="CT47" s="459"/>
      <c r="CU47" s="463"/>
      <c r="CV47" s="459"/>
    </row>
    <row r="48" spans="1:100" ht="7.5" customHeight="1" x14ac:dyDescent="0.25">
      <c r="A48" s="463"/>
      <c r="B48" s="459"/>
      <c r="C48" s="459"/>
      <c r="D48" s="521" t="s">
        <v>2022</v>
      </c>
      <c r="E48" s="519"/>
      <c r="F48" s="519"/>
      <c r="G48" s="519"/>
      <c r="H48" s="519"/>
      <c r="I48" s="519"/>
      <c r="J48" s="519"/>
      <c r="K48" s="519"/>
      <c r="L48" s="519"/>
      <c r="M48" s="519"/>
      <c r="N48" s="519"/>
      <c r="O48" s="519"/>
      <c r="P48" s="519"/>
      <c r="Q48" s="519"/>
      <c r="R48" s="519"/>
      <c r="S48" s="519"/>
      <c r="T48" s="519"/>
      <c r="U48" s="519"/>
      <c r="V48" s="459"/>
      <c r="W48" s="459"/>
      <c r="X48" s="459"/>
      <c r="Y48" s="459"/>
      <c r="Z48" s="459"/>
      <c r="AA48" s="459"/>
      <c r="AB48" s="459"/>
      <c r="AC48" s="459"/>
      <c r="AD48" s="459"/>
      <c r="AE48" s="459"/>
      <c r="AF48" s="459"/>
      <c r="AG48" s="459"/>
      <c r="AH48" s="459"/>
      <c r="AI48" s="459"/>
      <c r="AJ48" s="459"/>
      <c r="AK48" s="459"/>
      <c r="AL48" s="459"/>
      <c r="AM48" s="459"/>
      <c r="AN48" s="459"/>
      <c r="AO48" s="459"/>
      <c r="AP48" s="459"/>
      <c r="AQ48" s="459"/>
      <c r="AR48" s="459"/>
      <c r="AS48" s="459"/>
      <c r="AT48" s="459"/>
      <c r="AU48" s="463"/>
      <c r="AV48" s="459"/>
      <c r="AW48" s="521" t="s">
        <v>1983</v>
      </c>
      <c r="AX48" s="519"/>
      <c r="AY48" s="519"/>
      <c r="AZ48" s="519"/>
      <c r="BA48" s="519"/>
      <c r="BB48" s="459"/>
      <c r="BC48" s="459"/>
      <c r="BD48" s="459"/>
      <c r="BE48" s="459"/>
      <c r="BF48" s="459"/>
      <c r="BG48" s="459"/>
      <c r="BH48" s="459"/>
      <c r="BI48" s="463"/>
      <c r="BJ48" s="459"/>
      <c r="BK48" s="466">
        <v>120</v>
      </c>
      <c r="BL48" s="459"/>
      <c r="BM48" s="463"/>
      <c r="BN48" s="459"/>
      <c r="BO48" s="459"/>
      <c r="BP48" s="459"/>
      <c r="BQ48" s="467">
        <v>0</v>
      </c>
      <c r="BR48" s="463"/>
      <c r="BS48" s="459"/>
      <c r="BT48" s="459"/>
      <c r="BU48" s="459"/>
      <c r="BV48" s="467">
        <v>0</v>
      </c>
      <c r="BW48" s="463"/>
      <c r="BX48" s="459"/>
      <c r="BY48" s="459"/>
      <c r="BZ48" s="459"/>
      <c r="CA48" s="468">
        <v>0</v>
      </c>
      <c r="CB48" s="463"/>
      <c r="CC48" s="459"/>
      <c r="CD48" s="459"/>
      <c r="CE48" s="459"/>
      <c r="CF48" s="459"/>
      <c r="CG48" s="467">
        <v>0</v>
      </c>
      <c r="CH48" s="463"/>
      <c r="CI48" s="459"/>
      <c r="CJ48" s="459"/>
      <c r="CK48" s="459"/>
      <c r="CL48" s="467">
        <v>4</v>
      </c>
      <c r="CM48" s="463"/>
      <c r="CN48" s="459"/>
      <c r="CO48" s="459"/>
      <c r="CP48" s="459"/>
      <c r="CQ48" s="467">
        <v>0</v>
      </c>
      <c r="CR48" s="459"/>
      <c r="CS48" s="459"/>
      <c r="CT48" s="459"/>
      <c r="CU48" s="463"/>
      <c r="CV48" s="459"/>
    </row>
    <row r="49" spans="1:100" ht="7.5" customHeight="1" x14ac:dyDescent="0.25">
      <c r="A49" s="463"/>
      <c r="B49" s="459"/>
      <c r="C49" s="459"/>
      <c r="D49" s="521" t="s">
        <v>2023</v>
      </c>
      <c r="E49" s="519"/>
      <c r="F49" s="519"/>
      <c r="G49" s="519"/>
      <c r="H49" s="519"/>
      <c r="I49" s="519"/>
      <c r="J49" s="519"/>
      <c r="K49" s="519"/>
      <c r="L49" s="519"/>
      <c r="M49" s="519"/>
      <c r="N49" s="519"/>
      <c r="O49" s="519"/>
      <c r="P49" s="519"/>
      <c r="Q49" s="519"/>
      <c r="R49" s="519"/>
      <c r="S49" s="519"/>
      <c r="T49" s="519"/>
      <c r="U49" s="519"/>
      <c r="V49" s="519"/>
      <c r="W49" s="519"/>
      <c r="X49" s="519"/>
      <c r="Y49" s="519"/>
      <c r="Z49" s="519"/>
      <c r="AA49" s="519"/>
      <c r="AB49" s="519"/>
      <c r="AC49" s="519"/>
      <c r="AD49" s="519"/>
      <c r="AE49" s="519"/>
      <c r="AF49" s="519"/>
      <c r="AG49" s="519"/>
      <c r="AH49" s="459"/>
      <c r="AI49" s="459"/>
      <c r="AJ49" s="459"/>
      <c r="AK49" s="459"/>
      <c r="AL49" s="459"/>
      <c r="AM49" s="459"/>
      <c r="AN49" s="459"/>
      <c r="AO49" s="459"/>
      <c r="AP49" s="459"/>
      <c r="AQ49" s="459"/>
      <c r="AR49" s="459"/>
      <c r="AS49" s="459"/>
      <c r="AT49" s="459"/>
      <c r="AU49" s="463"/>
      <c r="AV49" s="459"/>
      <c r="AW49" s="521" t="s">
        <v>1983</v>
      </c>
      <c r="AX49" s="519"/>
      <c r="AY49" s="519"/>
      <c r="AZ49" s="519"/>
      <c r="BA49" s="519"/>
      <c r="BB49" s="459"/>
      <c r="BC49" s="459"/>
      <c r="BD49" s="459"/>
      <c r="BE49" s="459"/>
      <c r="BF49" s="459"/>
      <c r="BG49" s="459"/>
      <c r="BH49" s="459"/>
      <c r="BI49" s="463"/>
      <c r="BJ49" s="459"/>
      <c r="BK49" s="466">
        <v>100</v>
      </c>
      <c r="BL49" s="459"/>
      <c r="BM49" s="463"/>
      <c r="BN49" s="459"/>
      <c r="BO49" s="459"/>
      <c r="BP49" s="459"/>
      <c r="BQ49" s="467">
        <v>0</v>
      </c>
      <c r="BR49" s="463"/>
      <c r="BS49" s="459"/>
      <c r="BT49" s="459"/>
      <c r="BU49" s="459"/>
      <c r="BV49" s="467">
        <v>0</v>
      </c>
      <c r="BW49" s="463"/>
      <c r="BX49" s="459"/>
      <c r="BY49" s="459"/>
      <c r="BZ49" s="459"/>
      <c r="CA49" s="468">
        <v>0</v>
      </c>
      <c r="CB49" s="463"/>
      <c r="CC49" s="459"/>
      <c r="CD49" s="459"/>
      <c r="CE49" s="459"/>
      <c r="CF49" s="459"/>
      <c r="CG49" s="467">
        <v>0</v>
      </c>
      <c r="CH49" s="463"/>
      <c r="CI49" s="459"/>
      <c r="CJ49" s="459"/>
      <c r="CK49" s="459"/>
      <c r="CL49" s="467">
        <v>0</v>
      </c>
      <c r="CM49" s="463"/>
      <c r="CN49" s="459"/>
      <c r="CO49" s="459"/>
      <c r="CP49" s="459"/>
      <c r="CQ49" s="467">
        <v>0</v>
      </c>
      <c r="CR49" s="459"/>
      <c r="CS49" s="459"/>
      <c r="CT49" s="459"/>
      <c r="CU49" s="463"/>
      <c r="CV49" s="459"/>
    </row>
    <row r="50" spans="1:100" ht="7.5" customHeight="1" x14ac:dyDescent="0.25">
      <c r="A50" s="463"/>
      <c r="B50" s="459"/>
      <c r="C50" s="459"/>
      <c r="D50" s="521" t="s">
        <v>2024</v>
      </c>
      <c r="E50" s="519"/>
      <c r="F50" s="519"/>
      <c r="G50" s="519"/>
      <c r="H50" s="519"/>
      <c r="I50" s="519"/>
      <c r="J50" s="519"/>
      <c r="K50" s="519"/>
      <c r="L50" s="519"/>
      <c r="M50" s="519"/>
      <c r="N50" s="519"/>
      <c r="O50" s="519"/>
      <c r="P50" s="519"/>
      <c r="Q50" s="519"/>
      <c r="R50" s="519"/>
      <c r="S50" s="519"/>
      <c r="T50" s="519"/>
      <c r="U50" s="519"/>
      <c r="V50" s="519"/>
      <c r="W50" s="519"/>
      <c r="X50" s="519"/>
      <c r="Y50" s="519"/>
      <c r="Z50" s="519"/>
      <c r="AA50" s="519"/>
      <c r="AB50" s="519"/>
      <c r="AC50" s="519"/>
      <c r="AD50" s="519"/>
      <c r="AE50" s="519"/>
      <c r="AF50" s="519"/>
      <c r="AG50" s="519"/>
      <c r="AH50" s="519"/>
      <c r="AI50" s="519"/>
      <c r="AJ50" s="519"/>
      <c r="AK50" s="519"/>
      <c r="AL50" s="519"/>
      <c r="AM50" s="519"/>
      <c r="AN50" s="519"/>
      <c r="AO50" s="519"/>
      <c r="AP50" s="519"/>
      <c r="AQ50" s="519"/>
      <c r="AR50" s="459"/>
      <c r="AS50" s="459"/>
      <c r="AT50" s="459"/>
      <c r="AU50" s="463"/>
      <c r="AV50" s="459"/>
      <c r="AW50" s="521" t="s">
        <v>1983</v>
      </c>
      <c r="AX50" s="519"/>
      <c r="AY50" s="519"/>
      <c r="AZ50" s="519"/>
      <c r="BA50" s="519"/>
      <c r="BB50" s="459"/>
      <c r="BC50" s="459"/>
      <c r="BD50" s="459"/>
      <c r="BE50" s="459"/>
      <c r="BF50" s="459"/>
      <c r="BG50" s="459"/>
      <c r="BH50" s="459"/>
      <c r="BI50" s="463"/>
      <c r="BJ50" s="459"/>
      <c r="BK50" s="466">
        <v>100</v>
      </c>
      <c r="BL50" s="459"/>
      <c r="BM50" s="463"/>
      <c r="BN50" s="459"/>
      <c r="BO50" s="459"/>
      <c r="BP50" s="459"/>
      <c r="BQ50" s="467">
        <v>0</v>
      </c>
      <c r="BR50" s="463"/>
      <c r="BS50" s="459"/>
      <c r="BT50" s="459"/>
      <c r="BU50" s="459"/>
      <c r="BV50" s="467">
        <v>0</v>
      </c>
      <c r="BW50" s="463"/>
      <c r="BX50" s="459"/>
      <c r="BY50" s="459"/>
      <c r="BZ50" s="459"/>
      <c r="CA50" s="468">
        <v>0</v>
      </c>
      <c r="CB50" s="463"/>
      <c r="CC50" s="459"/>
      <c r="CD50" s="459"/>
      <c r="CE50" s="459"/>
      <c r="CF50" s="459"/>
      <c r="CG50" s="467">
        <v>0</v>
      </c>
      <c r="CH50" s="463"/>
      <c r="CI50" s="459"/>
      <c r="CJ50" s="459"/>
      <c r="CK50" s="459"/>
      <c r="CL50" s="467">
        <v>1</v>
      </c>
      <c r="CM50" s="463"/>
      <c r="CN50" s="459"/>
      <c r="CO50" s="459"/>
      <c r="CP50" s="523">
        <v>24</v>
      </c>
      <c r="CQ50" s="519"/>
      <c r="CR50" s="459"/>
      <c r="CS50" s="459"/>
      <c r="CT50" s="459"/>
      <c r="CU50" s="463"/>
      <c r="CV50" s="459"/>
    </row>
    <row r="51" spans="1:100" ht="7.5" customHeight="1" x14ac:dyDescent="0.25">
      <c r="A51" s="463"/>
      <c r="B51" s="459"/>
      <c r="C51" s="459"/>
      <c r="D51" s="521" t="s">
        <v>2025</v>
      </c>
      <c r="E51" s="519"/>
      <c r="F51" s="519"/>
      <c r="G51" s="519"/>
      <c r="H51" s="519"/>
      <c r="I51" s="519"/>
      <c r="J51" s="459"/>
      <c r="K51" s="459"/>
      <c r="L51" s="459"/>
      <c r="M51" s="459"/>
      <c r="N51" s="459"/>
      <c r="O51" s="459"/>
      <c r="P51" s="459"/>
      <c r="Q51" s="459"/>
      <c r="R51" s="459"/>
      <c r="S51" s="459"/>
      <c r="T51" s="459"/>
      <c r="U51" s="459"/>
      <c r="V51" s="459"/>
      <c r="W51" s="459"/>
      <c r="X51" s="459"/>
      <c r="Y51" s="459"/>
      <c r="Z51" s="459"/>
      <c r="AA51" s="459"/>
      <c r="AB51" s="459"/>
      <c r="AC51" s="459"/>
      <c r="AD51" s="459"/>
      <c r="AE51" s="459"/>
      <c r="AF51" s="459"/>
      <c r="AG51" s="459"/>
      <c r="AH51" s="459"/>
      <c r="AI51" s="459"/>
      <c r="AJ51" s="459"/>
      <c r="AK51" s="459"/>
      <c r="AL51" s="459"/>
      <c r="AM51" s="459"/>
      <c r="AN51" s="459"/>
      <c r="AO51" s="459"/>
      <c r="AP51" s="459"/>
      <c r="AQ51" s="459"/>
      <c r="AR51" s="459"/>
      <c r="AS51" s="459"/>
      <c r="AT51" s="459"/>
      <c r="AU51" s="463"/>
      <c r="AV51" s="459"/>
      <c r="AW51" s="521" t="s">
        <v>1983</v>
      </c>
      <c r="AX51" s="519"/>
      <c r="AY51" s="519"/>
      <c r="AZ51" s="519"/>
      <c r="BA51" s="519"/>
      <c r="BB51" s="459"/>
      <c r="BC51" s="459"/>
      <c r="BD51" s="459"/>
      <c r="BE51" s="459"/>
      <c r="BF51" s="459"/>
      <c r="BG51" s="459"/>
      <c r="BH51" s="459"/>
      <c r="BI51" s="463"/>
      <c r="BJ51" s="459"/>
      <c r="BK51" s="466">
        <v>100</v>
      </c>
      <c r="BL51" s="459"/>
      <c r="BM51" s="463"/>
      <c r="BN51" s="459"/>
      <c r="BO51" s="459"/>
      <c r="BP51" s="459"/>
      <c r="BQ51" s="467">
        <v>8</v>
      </c>
      <c r="BR51" s="463"/>
      <c r="BS51" s="459"/>
      <c r="BT51" s="459"/>
      <c r="BU51" s="459"/>
      <c r="BV51" s="467">
        <v>0</v>
      </c>
      <c r="BW51" s="463"/>
      <c r="BX51" s="459"/>
      <c r="BY51" s="459"/>
      <c r="BZ51" s="522">
        <v>20</v>
      </c>
      <c r="CA51" s="519"/>
      <c r="CB51" s="463"/>
      <c r="CC51" s="459"/>
      <c r="CD51" s="459"/>
      <c r="CE51" s="459"/>
      <c r="CF51" s="459"/>
      <c r="CG51" s="467">
        <v>0</v>
      </c>
      <c r="CH51" s="463"/>
      <c r="CI51" s="459"/>
      <c r="CJ51" s="459"/>
      <c r="CK51" s="459"/>
      <c r="CL51" s="467">
        <v>0</v>
      </c>
      <c r="CM51" s="463"/>
      <c r="CN51" s="459"/>
      <c r="CO51" s="459"/>
      <c r="CP51" s="459"/>
      <c r="CQ51" s="467">
        <v>0</v>
      </c>
      <c r="CR51" s="459"/>
      <c r="CS51" s="459"/>
      <c r="CT51" s="459"/>
      <c r="CU51" s="463"/>
      <c r="CV51" s="459"/>
    </row>
    <row r="52" spans="1:100" ht="7.5" customHeight="1" x14ac:dyDescent="0.25">
      <c r="A52" s="463"/>
      <c r="B52" s="459"/>
      <c r="C52" s="459"/>
      <c r="D52" s="521" t="s">
        <v>2026</v>
      </c>
      <c r="E52" s="519"/>
      <c r="F52" s="519"/>
      <c r="G52" s="519"/>
      <c r="H52" s="519"/>
      <c r="I52" s="519"/>
      <c r="J52" s="519"/>
      <c r="K52" s="519"/>
      <c r="L52" s="519"/>
      <c r="M52" s="519"/>
      <c r="N52" s="519"/>
      <c r="O52" s="519"/>
      <c r="P52" s="519"/>
      <c r="Q52" s="519"/>
      <c r="R52" s="519"/>
      <c r="S52" s="519"/>
      <c r="T52" s="519"/>
      <c r="U52" s="519"/>
      <c r="V52" s="459"/>
      <c r="W52" s="459"/>
      <c r="X52" s="459"/>
      <c r="Y52" s="459"/>
      <c r="Z52" s="459"/>
      <c r="AA52" s="459"/>
      <c r="AB52" s="459"/>
      <c r="AC52" s="459"/>
      <c r="AD52" s="459"/>
      <c r="AE52" s="459"/>
      <c r="AF52" s="459"/>
      <c r="AG52" s="459"/>
      <c r="AH52" s="459"/>
      <c r="AI52" s="459"/>
      <c r="AJ52" s="459"/>
      <c r="AK52" s="459"/>
      <c r="AL52" s="459"/>
      <c r="AM52" s="459"/>
      <c r="AN52" s="459"/>
      <c r="AO52" s="459"/>
      <c r="AP52" s="459"/>
      <c r="AQ52" s="459"/>
      <c r="AR52" s="459"/>
      <c r="AS52" s="459"/>
      <c r="AT52" s="459"/>
      <c r="AU52" s="463"/>
      <c r="AV52" s="459"/>
      <c r="AW52" s="521" t="s">
        <v>1983</v>
      </c>
      <c r="AX52" s="519"/>
      <c r="AY52" s="519"/>
      <c r="AZ52" s="519"/>
      <c r="BA52" s="519"/>
      <c r="BB52" s="459"/>
      <c r="BC52" s="459"/>
      <c r="BD52" s="459"/>
      <c r="BE52" s="459"/>
      <c r="BF52" s="459"/>
      <c r="BG52" s="459"/>
      <c r="BH52" s="459"/>
      <c r="BI52" s="463"/>
      <c r="BJ52" s="459"/>
      <c r="BK52" s="466">
        <v>100</v>
      </c>
      <c r="BL52" s="459"/>
      <c r="BM52" s="463"/>
      <c r="BN52" s="459"/>
      <c r="BO52" s="459"/>
      <c r="BP52" s="459"/>
      <c r="BQ52" s="467">
        <v>0</v>
      </c>
      <c r="BR52" s="463"/>
      <c r="BS52" s="459"/>
      <c r="BT52" s="459"/>
      <c r="BU52" s="459"/>
      <c r="BV52" s="467">
        <v>0</v>
      </c>
      <c r="BW52" s="463"/>
      <c r="BX52" s="459"/>
      <c r="BY52" s="459"/>
      <c r="BZ52" s="459"/>
      <c r="CA52" s="468">
        <v>0</v>
      </c>
      <c r="CB52" s="463"/>
      <c r="CC52" s="459"/>
      <c r="CD52" s="459"/>
      <c r="CE52" s="459"/>
      <c r="CF52" s="459"/>
      <c r="CG52" s="467">
        <v>0</v>
      </c>
      <c r="CH52" s="463"/>
      <c r="CI52" s="459"/>
      <c r="CJ52" s="459"/>
      <c r="CK52" s="459"/>
      <c r="CL52" s="467">
        <v>4</v>
      </c>
      <c r="CM52" s="463"/>
      <c r="CN52" s="459"/>
      <c r="CO52" s="459"/>
      <c r="CP52" s="459"/>
      <c r="CQ52" s="467">
        <v>0</v>
      </c>
      <c r="CR52" s="459"/>
      <c r="CS52" s="459"/>
      <c r="CT52" s="459"/>
      <c r="CU52" s="463"/>
      <c r="CV52" s="459"/>
    </row>
    <row r="53" spans="1:100" ht="7.5" customHeight="1" x14ac:dyDescent="0.25">
      <c r="A53" s="463"/>
      <c r="B53" s="459"/>
      <c r="C53" s="459"/>
      <c r="D53" s="521" t="s">
        <v>2027</v>
      </c>
      <c r="E53" s="519"/>
      <c r="F53" s="519"/>
      <c r="G53" s="519"/>
      <c r="H53" s="519"/>
      <c r="I53" s="519"/>
      <c r="J53" s="519"/>
      <c r="K53" s="519"/>
      <c r="L53" s="519"/>
      <c r="M53" s="519"/>
      <c r="N53" s="519"/>
      <c r="O53" s="519"/>
      <c r="P53" s="519"/>
      <c r="Q53" s="519"/>
      <c r="R53" s="459"/>
      <c r="S53" s="459"/>
      <c r="T53" s="459"/>
      <c r="U53" s="459"/>
      <c r="V53" s="459"/>
      <c r="W53" s="459"/>
      <c r="X53" s="459"/>
      <c r="Y53" s="459"/>
      <c r="Z53" s="459"/>
      <c r="AA53" s="459"/>
      <c r="AB53" s="459"/>
      <c r="AC53" s="459"/>
      <c r="AD53" s="459"/>
      <c r="AE53" s="459"/>
      <c r="AF53" s="459"/>
      <c r="AG53" s="459"/>
      <c r="AH53" s="459"/>
      <c r="AI53" s="459"/>
      <c r="AJ53" s="459"/>
      <c r="AK53" s="459"/>
      <c r="AL53" s="459"/>
      <c r="AM53" s="459"/>
      <c r="AN53" s="459"/>
      <c r="AO53" s="459"/>
      <c r="AP53" s="459"/>
      <c r="AQ53" s="459"/>
      <c r="AR53" s="459"/>
      <c r="AS53" s="459"/>
      <c r="AT53" s="459"/>
      <c r="AU53" s="463"/>
      <c r="AV53" s="459"/>
      <c r="AW53" s="521" t="s">
        <v>2001</v>
      </c>
      <c r="AX53" s="519"/>
      <c r="AY53" s="519"/>
      <c r="AZ53" s="519"/>
      <c r="BA53" s="519"/>
      <c r="BB53" s="519"/>
      <c r="BC53" s="519"/>
      <c r="BD53" s="519"/>
      <c r="BE53" s="519"/>
      <c r="BF53" s="519"/>
      <c r="BG53" s="519"/>
      <c r="BH53" s="459"/>
      <c r="BI53" s="463"/>
      <c r="BJ53" s="459"/>
      <c r="BK53" s="466">
        <v>100</v>
      </c>
      <c r="BL53" s="459"/>
      <c r="BM53" s="463"/>
      <c r="BN53" s="459"/>
      <c r="BO53" s="459"/>
      <c r="BP53" s="459"/>
      <c r="BQ53" s="467">
        <v>0</v>
      </c>
      <c r="BR53" s="463"/>
      <c r="BS53" s="459"/>
      <c r="BT53" s="459"/>
      <c r="BU53" s="459"/>
      <c r="BV53" s="467">
        <v>0</v>
      </c>
      <c r="BW53" s="463"/>
      <c r="BX53" s="459"/>
      <c r="BY53" s="459"/>
      <c r="BZ53" s="459"/>
      <c r="CA53" s="468">
        <v>0</v>
      </c>
      <c r="CB53" s="463"/>
      <c r="CC53" s="459"/>
      <c r="CD53" s="459"/>
      <c r="CE53" s="459"/>
      <c r="CF53" s="459"/>
      <c r="CG53" s="467">
        <v>0</v>
      </c>
      <c r="CH53" s="463"/>
      <c r="CI53" s="459"/>
      <c r="CJ53" s="459"/>
      <c r="CK53" s="459"/>
      <c r="CL53" s="467">
        <v>0</v>
      </c>
      <c r="CM53" s="463"/>
      <c r="CN53" s="459"/>
      <c r="CO53" s="459"/>
      <c r="CP53" s="459"/>
      <c r="CQ53" s="467">
        <v>0</v>
      </c>
      <c r="CR53" s="459"/>
      <c r="CS53" s="459"/>
      <c r="CT53" s="459"/>
      <c r="CU53" s="463"/>
      <c r="CV53" s="459"/>
    </row>
    <row r="54" spans="1:100" ht="7.5" customHeight="1" x14ac:dyDescent="0.25">
      <c r="A54" s="463"/>
      <c r="B54" s="459"/>
      <c r="C54" s="459"/>
      <c r="D54" s="521" t="s">
        <v>2028</v>
      </c>
      <c r="E54" s="519"/>
      <c r="F54" s="519"/>
      <c r="G54" s="519"/>
      <c r="H54" s="519"/>
      <c r="I54" s="519"/>
      <c r="J54" s="519"/>
      <c r="K54" s="519"/>
      <c r="L54" s="519"/>
      <c r="M54" s="519"/>
      <c r="N54" s="519"/>
      <c r="O54" s="519"/>
      <c r="P54" s="519"/>
      <c r="Q54" s="519"/>
      <c r="R54" s="459"/>
      <c r="S54" s="459"/>
      <c r="T54" s="459"/>
      <c r="U54" s="459"/>
      <c r="V54" s="459"/>
      <c r="W54" s="459"/>
      <c r="X54" s="459"/>
      <c r="Y54" s="459"/>
      <c r="Z54" s="459"/>
      <c r="AA54" s="459"/>
      <c r="AB54" s="459"/>
      <c r="AC54" s="459"/>
      <c r="AD54" s="459"/>
      <c r="AE54" s="459"/>
      <c r="AF54" s="459"/>
      <c r="AG54" s="459"/>
      <c r="AH54" s="459"/>
      <c r="AI54" s="459"/>
      <c r="AJ54" s="459"/>
      <c r="AK54" s="459"/>
      <c r="AL54" s="459"/>
      <c r="AM54" s="459"/>
      <c r="AN54" s="459"/>
      <c r="AO54" s="459"/>
      <c r="AP54" s="459"/>
      <c r="AQ54" s="459"/>
      <c r="AR54" s="459"/>
      <c r="AS54" s="459"/>
      <c r="AT54" s="459"/>
      <c r="AU54" s="463"/>
      <c r="AV54" s="459"/>
      <c r="AW54" s="521" t="s">
        <v>2001</v>
      </c>
      <c r="AX54" s="519"/>
      <c r="AY54" s="519"/>
      <c r="AZ54" s="519"/>
      <c r="BA54" s="519"/>
      <c r="BB54" s="519"/>
      <c r="BC54" s="519"/>
      <c r="BD54" s="519"/>
      <c r="BE54" s="519"/>
      <c r="BF54" s="519"/>
      <c r="BG54" s="519"/>
      <c r="BH54" s="459"/>
      <c r="BI54" s="463"/>
      <c r="BJ54" s="459"/>
      <c r="BK54" s="466">
        <v>100</v>
      </c>
      <c r="BL54" s="459"/>
      <c r="BM54" s="463"/>
      <c r="BN54" s="459"/>
      <c r="BO54" s="459"/>
      <c r="BP54" s="459"/>
      <c r="BQ54" s="467">
        <v>0</v>
      </c>
      <c r="BR54" s="463"/>
      <c r="BS54" s="459"/>
      <c r="BT54" s="459"/>
      <c r="BU54" s="459"/>
      <c r="BV54" s="467">
        <v>0</v>
      </c>
      <c r="BW54" s="463"/>
      <c r="BX54" s="459"/>
      <c r="BY54" s="459"/>
      <c r="BZ54" s="459"/>
      <c r="CA54" s="468">
        <v>0</v>
      </c>
      <c r="CB54" s="463"/>
      <c r="CC54" s="459"/>
      <c r="CD54" s="459"/>
      <c r="CE54" s="459"/>
      <c r="CF54" s="459"/>
      <c r="CG54" s="467">
        <v>0</v>
      </c>
      <c r="CH54" s="463"/>
      <c r="CI54" s="459"/>
      <c r="CJ54" s="459"/>
      <c r="CK54" s="459"/>
      <c r="CL54" s="467">
        <v>0</v>
      </c>
      <c r="CM54" s="463"/>
      <c r="CN54" s="459"/>
      <c r="CO54" s="459"/>
      <c r="CP54" s="459"/>
      <c r="CQ54" s="467">
        <v>0</v>
      </c>
      <c r="CR54" s="459"/>
      <c r="CS54" s="459"/>
      <c r="CT54" s="459"/>
      <c r="CU54" s="463"/>
      <c r="CV54" s="459"/>
    </row>
    <row r="55" spans="1:100" ht="7.5" customHeight="1" x14ac:dyDescent="0.25">
      <c r="A55" s="463"/>
      <c r="B55" s="459"/>
      <c r="C55" s="459"/>
      <c r="D55" s="521" t="s">
        <v>2029</v>
      </c>
      <c r="E55" s="519"/>
      <c r="F55" s="519"/>
      <c r="G55" s="519"/>
      <c r="H55" s="519"/>
      <c r="I55" s="519"/>
      <c r="J55" s="519"/>
      <c r="K55" s="519"/>
      <c r="L55" s="519"/>
      <c r="M55" s="519"/>
      <c r="N55" s="519"/>
      <c r="O55" s="519"/>
      <c r="P55" s="519"/>
      <c r="Q55" s="519"/>
      <c r="R55" s="459"/>
      <c r="S55" s="459"/>
      <c r="T55" s="459"/>
      <c r="U55" s="459"/>
      <c r="V55" s="459"/>
      <c r="W55" s="459"/>
      <c r="X55" s="459"/>
      <c r="Y55" s="459"/>
      <c r="Z55" s="459"/>
      <c r="AA55" s="459"/>
      <c r="AB55" s="459"/>
      <c r="AC55" s="459"/>
      <c r="AD55" s="459"/>
      <c r="AE55" s="459"/>
      <c r="AF55" s="459"/>
      <c r="AG55" s="459"/>
      <c r="AH55" s="459"/>
      <c r="AI55" s="459"/>
      <c r="AJ55" s="459"/>
      <c r="AK55" s="459"/>
      <c r="AL55" s="459"/>
      <c r="AM55" s="459"/>
      <c r="AN55" s="459"/>
      <c r="AO55" s="459"/>
      <c r="AP55" s="459"/>
      <c r="AQ55" s="459"/>
      <c r="AR55" s="459"/>
      <c r="AS55" s="459"/>
      <c r="AT55" s="459"/>
      <c r="AU55" s="463"/>
      <c r="AV55" s="459"/>
      <c r="AW55" s="521" t="s">
        <v>2001</v>
      </c>
      <c r="AX55" s="519"/>
      <c r="AY55" s="519"/>
      <c r="AZ55" s="519"/>
      <c r="BA55" s="519"/>
      <c r="BB55" s="519"/>
      <c r="BC55" s="519"/>
      <c r="BD55" s="519"/>
      <c r="BE55" s="519"/>
      <c r="BF55" s="519"/>
      <c r="BG55" s="519"/>
      <c r="BH55" s="459"/>
      <c r="BI55" s="463"/>
      <c r="BJ55" s="459"/>
      <c r="BK55" s="466">
        <v>100</v>
      </c>
      <c r="BL55" s="459"/>
      <c r="BM55" s="463"/>
      <c r="BN55" s="459"/>
      <c r="BO55" s="459"/>
      <c r="BP55" s="459"/>
      <c r="BQ55" s="467">
        <v>0</v>
      </c>
      <c r="BR55" s="463"/>
      <c r="BS55" s="459"/>
      <c r="BT55" s="459"/>
      <c r="BU55" s="459"/>
      <c r="BV55" s="467">
        <v>0</v>
      </c>
      <c r="BW55" s="463"/>
      <c r="BX55" s="459"/>
      <c r="BY55" s="459"/>
      <c r="BZ55" s="459"/>
      <c r="CA55" s="468">
        <v>0</v>
      </c>
      <c r="CB55" s="463"/>
      <c r="CC55" s="459"/>
      <c r="CD55" s="459"/>
      <c r="CE55" s="459"/>
      <c r="CF55" s="459"/>
      <c r="CG55" s="467">
        <v>0</v>
      </c>
      <c r="CH55" s="463"/>
      <c r="CI55" s="459"/>
      <c r="CJ55" s="459"/>
      <c r="CK55" s="459"/>
      <c r="CL55" s="467">
        <v>0</v>
      </c>
      <c r="CM55" s="463"/>
      <c r="CN55" s="459"/>
      <c r="CO55" s="459"/>
      <c r="CP55" s="459"/>
      <c r="CQ55" s="467">
        <v>0</v>
      </c>
      <c r="CR55" s="459"/>
      <c r="CS55" s="459"/>
      <c r="CT55" s="459"/>
      <c r="CU55" s="463"/>
      <c r="CV55" s="459"/>
    </row>
    <row r="56" spans="1:100" ht="7.5" customHeight="1" x14ac:dyDescent="0.25">
      <c r="A56" s="463"/>
      <c r="B56" s="459"/>
      <c r="C56" s="459"/>
      <c r="D56" s="521" t="s">
        <v>2030</v>
      </c>
      <c r="E56" s="519"/>
      <c r="F56" s="459"/>
      <c r="G56" s="459"/>
      <c r="H56" s="459"/>
      <c r="I56" s="459"/>
      <c r="J56" s="459"/>
      <c r="K56" s="459"/>
      <c r="L56" s="459"/>
      <c r="M56" s="459"/>
      <c r="N56" s="459"/>
      <c r="O56" s="459"/>
      <c r="P56" s="459"/>
      <c r="Q56" s="459"/>
      <c r="R56" s="459"/>
      <c r="S56" s="459"/>
      <c r="T56" s="459"/>
      <c r="U56" s="459"/>
      <c r="V56" s="459"/>
      <c r="W56" s="459"/>
      <c r="X56" s="459"/>
      <c r="Y56" s="459"/>
      <c r="Z56" s="459"/>
      <c r="AA56" s="459"/>
      <c r="AB56" s="459"/>
      <c r="AC56" s="459"/>
      <c r="AD56" s="459"/>
      <c r="AE56" s="459"/>
      <c r="AF56" s="459"/>
      <c r="AG56" s="459"/>
      <c r="AH56" s="459"/>
      <c r="AI56" s="459"/>
      <c r="AJ56" s="459"/>
      <c r="AK56" s="459"/>
      <c r="AL56" s="459"/>
      <c r="AM56" s="459"/>
      <c r="AN56" s="459"/>
      <c r="AO56" s="459"/>
      <c r="AP56" s="459"/>
      <c r="AQ56" s="459"/>
      <c r="AR56" s="459"/>
      <c r="AS56" s="459"/>
      <c r="AT56" s="459"/>
      <c r="AU56" s="463"/>
      <c r="AV56" s="459"/>
      <c r="AW56" s="521" t="s">
        <v>1983</v>
      </c>
      <c r="AX56" s="519"/>
      <c r="AY56" s="519"/>
      <c r="AZ56" s="519"/>
      <c r="BA56" s="519"/>
      <c r="BB56" s="459"/>
      <c r="BC56" s="459"/>
      <c r="BD56" s="459"/>
      <c r="BE56" s="459"/>
      <c r="BF56" s="459"/>
      <c r="BG56" s="459"/>
      <c r="BH56" s="459"/>
      <c r="BI56" s="463"/>
      <c r="BJ56" s="459"/>
      <c r="BK56" s="466">
        <v>130</v>
      </c>
      <c r="BL56" s="459"/>
      <c r="BM56" s="463"/>
      <c r="BN56" s="459"/>
      <c r="BO56" s="459"/>
      <c r="BP56" s="459"/>
      <c r="BQ56" s="467">
        <v>5</v>
      </c>
      <c r="BR56" s="463"/>
      <c r="BS56" s="459"/>
      <c r="BT56" s="459"/>
      <c r="BU56" s="459"/>
      <c r="BV56" s="467">
        <v>1</v>
      </c>
      <c r="BW56" s="463"/>
      <c r="BX56" s="459"/>
      <c r="BY56" s="459"/>
      <c r="BZ56" s="522">
        <v>15.5</v>
      </c>
      <c r="CA56" s="519"/>
      <c r="CB56" s="463"/>
      <c r="CC56" s="459"/>
      <c r="CD56" s="459"/>
      <c r="CE56" s="459"/>
      <c r="CF56" s="459"/>
      <c r="CG56" s="467">
        <v>0</v>
      </c>
      <c r="CH56" s="463"/>
      <c r="CI56" s="459"/>
      <c r="CJ56" s="459"/>
      <c r="CK56" s="459"/>
      <c r="CL56" s="467">
        <v>0</v>
      </c>
      <c r="CM56" s="463"/>
      <c r="CN56" s="459"/>
      <c r="CO56" s="459"/>
      <c r="CP56" s="459"/>
      <c r="CQ56" s="467">
        <v>0</v>
      </c>
      <c r="CR56" s="459"/>
      <c r="CS56" s="459"/>
      <c r="CT56" s="459"/>
      <c r="CU56" s="463"/>
      <c r="CV56" s="459"/>
    </row>
    <row r="57" spans="1:100" ht="7.5" customHeight="1" x14ac:dyDescent="0.25">
      <c r="A57" s="463"/>
      <c r="B57" s="459"/>
      <c r="C57" s="459"/>
      <c r="D57" s="521" t="s">
        <v>2031</v>
      </c>
      <c r="E57" s="519"/>
      <c r="F57" s="519"/>
      <c r="G57" s="519"/>
      <c r="H57" s="519"/>
      <c r="I57" s="519"/>
      <c r="J57" s="519"/>
      <c r="K57" s="519"/>
      <c r="L57" s="519"/>
      <c r="M57" s="519"/>
      <c r="N57" s="519"/>
      <c r="O57" s="519"/>
      <c r="P57" s="519"/>
      <c r="Q57" s="519"/>
      <c r="R57" s="519"/>
      <c r="S57" s="519"/>
      <c r="T57" s="519"/>
      <c r="U57" s="519"/>
      <c r="V57" s="519"/>
      <c r="W57" s="519"/>
      <c r="X57" s="519"/>
      <c r="Y57" s="519"/>
      <c r="Z57" s="519"/>
      <c r="AA57" s="519"/>
      <c r="AB57" s="459"/>
      <c r="AC57" s="459"/>
      <c r="AD57" s="459"/>
      <c r="AE57" s="459"/>
      <c r="AF57" s="459"/>
      <c r="AG57" s="459"/>
      <c r="AH57" s="459"/>
      <c r="AI57" s="459"/>
      <c r="AJ57" s="459"/>
      <c r="AK57" s="459"/>
      <c r="AL57" s="459"/>
      <c r="AM57" s="459"/>
      <c r="AN57" s="459"/>
      <c r="AO57" s="459"/>
      <c r="AP57" s="459"/>
      <c r="AQ57" s="459"/>
      <c r="AR57" s="459"/>
      <c r="AS57" s="459"/>
      <c r="AT57" s="459"/>
      <c r="AU57" s="463"/>
      <c r="AV57" s="459"/>
      <c r="AW57" s="521" t="s">
        <v>1983</v>
      </c>
      <c r="AX57" s="519"/>
      <c r="AY57" s="519"/>
      <c r="AZ57" s="519"/>
      <c r="BA57" s="519"/>
      <c r="BB57" s="459"/>
      <c r="BC57" s="459"/>
      <c r="BD57" s="459"/>
      <c r="BE57" s="459"/>
      <c r="BF57" s="459"/>
      <c r="BG57" s="459"/>
      <c r="BH57" s="459"/>
      <c r="BI57" s="463"/>
      <c r="BJ57" s="459"/>
      <c r="BK57" s="466">
        <v>120</v>
      </c>
      <c r="BL57" s="459"/>
      <c r="BM57" s="463"/>
      <c r="BN57" s="459"/>
      <c r="BO57" s="459"/>
      <c r="BP57" s="459"/>
      <c r="BQ57" s="467">
        <v>1</v>
      </c>
      <c r="BR57" s="463"/>
      <c r="BS57" s="459"/>
      <c r="BT57" s="459"/>
      <c r="BU57" s="459"/>
      <c r="BV57" s="467">
        <v>6</v>
      </c>
      <c r="BW57" s="463"/>
      <c r="BX57" s="459"/>
      <c r="BY57" s="459"/>
      <c r="BZ57" s="459"/>
      <c r="CA57" s="468">
        <v>1</v>
      </c>
      <c r="CB57" s="463"/>
      <c r="CC57" s="459"/>
      <c r="CD57" s="459"/>
      <c r="CE57" s="459"/>
      <c r="CF57" s="459"/>
      <c r="CG57" s="467">
        <v>0</v>
      </c>
      <c r="CH57" s="463"/>
      <c r="CI57" s="459"/>
      <c r="CJ57" s="459"/>
      <c r="CK57" s="459"/>
      <c r="CL57" s="467">
        <v>5</v>
      </c>
      <c r="CM57" s="463"/>
      <c r="CN57" s="459"/>
      <c r="CO57" s="459"/>
      <c r="CP57" s="459"/>
      <c r="CQ57" s="467">
        <v>0</v>
      </c>
      <c r="CR57" s="459"/>
      <c r="CS57" s="459"/>
      <c r="CT57" s="459"/>
      <c r="CU57" s="463"/>
      <c r="CV57" s="459"/>
    </row>
    <row r="58" spans="1:100" ht="7.5" customHeight="1" x14ac:dyDescent="0.25">
      <c r="A58" s="463"/>
      <c r="B58" s="459"/>
      <c r="C58" s="459"/>
      <c r="D58" s="521" t="s">
        <v>2032</v>
      </c>
      <c r="E58" s="519"/>
      <c r="F58" s="519"/>
      <c r="G58" s="519"/>
      <c r="H58" s="459"/>
      <c r="I58" s="459"/>
      <c r="J58" s="459"/>
      <c r="K58" s="459"/>
      <c r="L58" s="459"/>
      <c r="M58" s="459"/>
      <c r="N58" s="459"/>
      <c r="O58" s="459"/>
      <c r="P58" s="459"/>
      <c r="Q58" s="459"/>
      <c r="R58" s="459"/>
      <c r="S58" s="459"/>
      <c r="T58" s="459"/>
      <c r="U58" s="459"/>
      <c r="V58" s="459"/>
      <c r="W58" s="459"/>
      <c r="X58" s="459"/>
      <c r="Y58" s="459"/>
      <c r="Z58" s="459"/>
      <c r="AA58" s="459"/>
      <c r="AB58" s="459"/>
      <c r="AC58" s="459"/>
      <c r="AD58" s="459"/>
      <c r="AE58" s="459"/>
      <c r="AF58" s="459"/>
      <c r="AG58" s="459"/>
      <c r="AH58" s="459"/>
      <c r="AI58" s="459"/>
      <c r="AJ58" s="459"/>
      <c r="AK58" s="459"/>
      <c r="AL58" s="459"/>
      <c r="AM58" s="459"/>
      <c r="AN58" s="459"/>
      <c r="AO58" s="459"/>
      <c r="AP58" s="459"/>
      <c r="AQ58" s="459"/>
      <c r="AR58" s="459"/>
      <c r="AS58" s="459"/>
      <c r="AT58" s="459"/>
      <c r="AU58" s="463"/>
      <c r="AV58" s="459"/>
      <c r="AW58" s="521" t="s">
        <v>1983</v>
      </c>
      <c r="AX58" s="519"/>
      <c r="AY58" s="519"/>
      <c r="AZ58" s="519"/>
      <c r="BA58" s="519"/>
      <c r="BB58" s="459"/>
      <c r="BC58" s="459"/>
      <c r="BD58" s="459"/>
      <c r="BE58" s="459"/>
      <c r="BF58" s="459"/>
      <c r="BG58" s="459"/>
      <c r="BH58" s="459"/>
      <c r="BI58" s="463"/>
      <c r="BJ58" s="459"/>
      <c r="BK58" s="466">
        <v>130</v>
      </c>
      <c r="BL58" s="459"/>
      <c r="BM58" s="463"/>
      <c r="BN58" s="459"/>
      <c r="BO58" s="459"/>
      <c r="BP58" s="459"/>
      <c r="BQ58" s="467">
        <v>8</v>
      </c>
      <c r="BR58" s="463"/>
      <c r="BS58" s="459"/>
      <c r="BT58" s="459"/>
      <c r="BU58" s="459"/>
      <c r="BV58" s="467">
        <v>0</v>
      </c>
      <c r="BW58" s="463"/>
      <c r="BX58" s="459"/>
      <c r="BY58" s="459"/>
      <c r="BZ58" s="522">
        <v>28</v>
      </c>
      <c r="CA58" s="519"/>
      <c r="CB58" s="463"/>
      <c r="CC58" s="459"/>
      <c r="CD58" s="459"/>
      <c r="CE58" s="459"/>
      <c r="CF58" s="459"/>
      <c r="CG58" s="467">
        <v>0</v>
      </c>
      <c r="CH58" s="463"/>
      <c r="CI58" s="459"/>
      <c r="CJ58" s="459"/>
      <c r="CK58" s="459"/>
      <c r="CL58" s="467">
        <v>0</v>
      </c>
      <c r="CM58" s="463"/>
      <c r="CN58" s="459"/>
      <c r="CO58" s="459"/>
      <c r="CP58" s="459"/>
      <c r="CQ58" s="467">
        <v>0</v>
      </c>
      <c r="CR58" s="459"/>
      <c r="CS58" s="459"/>
      <c r="CT58" s="459"/>
      <c r="CU58" s="463"/>
      <c r="CV58" s="459"/>
    </row>
    <row r="59" spans="1:100" ht="7.5" customHeight="1" x14ac:dyDescent="0.25">
      <c r="A59" s="463"/>
      <c r="B59" s="459"/>
      <c r="C59" s="459"/>
      <c r="D59" s="521" t="s">
        <v>2033</v>
      </c>
      <c r="E59" s="519"/>
      <c r="F59" s="519"/>
      <c r="G59" s="519"/>
      <c r="H59" s="519"/>
      <c r="I59" s="519"/>
      <c r="J59" s="459"/>
      <c r="K59" s="459"/>
      <c r="L59" s="459"/>
      <c r="M59" s="459"/>
      <c r="N59" s="459"/>
      <c r="O59" s="459"/>
      <c r="P59" s="459"/>
      <c r="Q59" s="459"/>
      <c r="R59" s="459"/>
      <c r="S59" s="459"/>
      <c r="T59" s="459"/>
      <c r="U59" s="459"/>
      <c r="V59" s="459"/>
      <c r="W59" s="459"/>
      <c r="X59" s="459"/>
      <c r="Y59" s="459"/>
      <c r="Z59" s="459"/>
      <c r="AA59" s="459"/>
      <c r="AB59" s="459"/>
      <c r="AC59" s="459"/>
      <c r="AD59" s="459"/>
      <c r="AE59" s="459"/>
      <c r="AF59" s="459"/>
      <c r="AG59" s="459"/>
      <c r="AH59" s="459"/>
      <c r="AI59" s="459"/>
      <c r="AJ59" s="459"/>
      <c r="AK59" s="459"/>
      <c r="AL59" s="459"/>
      <c r="AM59" s="459"/>
      <c r="AN59" s="459"/>
      <c r="AO59" s="459"/>
      <c r="AP59" s="459"/>
      <c r="AQ59" s="459"/>
      <c r="AR59" s="459"/>
      <c r="AS59" s="459"/>
      <c r="AT59" s="459"/>
      <c r="AU59" s="463"/>
      <c r="AV59" s="459"/>
      <c r="AW59" s="521" t="s">
        <v>1983</v>
      </c>
      <c r="AX59" s="519"/>
      <c r="AY59" s="519"/>
      <c r="AZ59" s="519"/>
      <c r="BA59" s="519"/>
      <c r="BB59" s="459"/>
      <c r="BC59" s="459"/>
      <c r="BD59" s="459"/>
      <c r="BE59" s="459"/>
      <c r="BF59" s="459"/>
      <c r="BG59" s="459"/>
      <c r="BH59" s="459"/>
      <c r="BI59" s="463"/>
      <c r="BJ59" s="459"/>
      <c r="BK59" s="466">
        <v>110</v>
      </c>
      <c r="BL59" s="459"/>
      <c r="BM59" s="463"/>
      <c r="BN59" s="459"/>
      <c r="BO59" s="459"/>
      <c r="BP59" s="459"/>
      <c r="BQ59" s="467">
        <v>5</v>
      </c>
      <c r="BR59" s="463"/>
      <c r="BS59" s="459"/>
      <c r="BT59" s="459"/>
      <c r="BU59" s="459"/>
      <c r="BV59" s="467">
        <v>0</v>
      </c>
      <c r="BW59" s="463"/>
      <c r="BX59" s="459"/>
      <c r="BY59" s="459"/>
      <c r="BZ59" s="522">
        <v>19</v>
      </c>
      <c r="CA59" s="519"/>
      <c r="CB59" s="463"/>
      <c r="CC59" s="459"/>
      <c r="CD59" s="459"/>
      <c r="CE59" s="459"/>
      <c r="CF59" s="459"/>
      <c r="CG59" s="467">
        <v>0</v>
      </c>
      <c r="CH59" s="463"/>
      <c r="CI59" s="459"/>
      <c r="CJ59" s="459"/>
      <c r="CK59" s="459"/>
      <c r="CL59" s="467">
        <v>0</v>
      </c>
      <c r="CM59" s="463"/>
      <c r="CN59" s="459"/>
      <c r="CO59" s="459"/>
      <c r="CP59" s="459"/>
      <c r="CQ59" s="467">
        <v>0</v>
      </c>
      <c r="CR59" s="459"/>
      <c r="CS59" s="459"/>
      <c r="CT59" s="459"/>
      <c r="CU59" s="463"/>
      <c r="CV59" s="459"/>
    </row>
    <row r="60" spans="1:100" ht="7.5" customHeight="1" x14ac:dyDescent="0.25">
      <c r="A60" s="463"/>
      <c r="B60" s="459"/>
      <c r="C60" s="459"/>
      <c r="D60" s="521" t="s">
        <v>2034</v>
      </c>
      <c r="E60" s="519"/>
      <c r="F60" s="519"/>
      <c r="G60" s="519"/>
      <c r="H60" s="519"/>
      <c r="I60" s="519"/>
      <c r="J60" s="519"/>
      <c r="K60" s="519"/>
      <c r="L60" s="519"/>
      <c r="M60" s="519"/>
      <c r="N60" s="519"/>
      <c r="O60" s="519"/>
      <c r="P60" s="519"/>
      <c r="Q60" s="519"/>
      <c r="R60" s="519"/>
      <c r="S60" s="519"/>
      <c r="T60" s="519"/>
      <c r="U60" s="519"/>
      <c r="V60" s="519"/>
      <c r="W60" s="519"/>
      <c r="X60" s="519"/>
      <c r="Y60" s="519"/>
      <c r="Z60" s="519"/>
      <c r="AA60" s="519"/>
      <c r="AB60" s="459"/>
      <c r="AC60" s="459"/>
      <c r="AD60" s="459"/>
      <c r="AE60" s="459"/>
      <c r="AF60" s="459"/>
      <c r="AG60" s="459"/>
      <c r="AH60" s="459"/>
      <c r="AI60" s="459"/>
      <c r="AJ60" s="459"/>
      <c r="AK60" s="459"/>
      <c r="AL60" s="459"/>
      <c r="AM60" s="459"/>
      <c r="AN60" s="459"/>
      <c r="AO60" s="459"/>
      <c r="AP60" s="459"/>
      <c r="AQ60" s="459"/>
      <c r="AR60" s="459"/>
      <c r="AS60" s="459"/>
      <c r="AT60" s="459"/>
      <c r="AU60" s="463"/>
      <c r="AV60" s="459"/>
      <c r="AW60" s="521" t="s">
        <v>1983</v>
      </c>
      <c r="AX60" s="519"/>
      <c r="AY60" s="519"/>
      <c r="AZ60" s="519"/>
      <c r="BA60" s="519"/>
      <c r="BB60" s="459"/>
      <c r="BC60" s="459"/>
      <c r="BD60" s="459"/>
      <c r="BE60" s="459"/>
      <c r="BF60" s="459"/>
      <c r="BG60" s="459"/>
      <c r="BH60" s="459"/>
      <c r="BI60" s="463"/>
      <c r="BJ60" s="459"/>
      <c r="BK60" s="466">
        <v>110</v>
      </c>
      <c r="BL60" s="459"/>
      <c r="BM60" s="463"/>
      <c r="BN60" s="459"/>
      <c r="BO60" s="459"/>
      <c r="BP60" s="459"/>
      <c r="BQ60" s="467">
        <v>0</v>
      </c>
      <c r="BR60" s="463"/>
      <c r="BS60" s="459"/>
      <c r="BT60" s="459"/>
      <c r="BU60" s="459"/>
      <c r="BV60" s="467">
        <v>0</v>
      </c>
      <c r="BW60" s="463"/>
      <c r="BX60" s="459"/>
      <c r="BY60" s="459"/>
      <c r="BZ60" s="459"/>
      <c r="CA60" s="468">
        <v>0</v>
      </c>
      <c r="CB60" s="463"/>
      <c r="CC60" s="459"/>
      <c r="CD60" s="459"/>
      <c r="CE60" s="459"/>
      <c r="CF60" s="459"/>
      <c r="CG60" s="467">
        <v>0</v>
      </c>
      <c r="CH60" s="463"/>
      <c r="CI60" s="459"/>
      <c r="CJ60" s="459"/>
      <c r="CK60" s="459"/>
      <c r="CL60" s="467">
        <v>7</v>
      </c>
      <c r="CM60" s="463"/>
      <c r="CN60" s="459"/>
      <c r="CO60" s="459"/>
      <c r="CP60" s="459"/>
      <c r="CQ60" s="467">
        <v>0</v>
      </c>
      <c r="CR60" s="459"/>
      <c r="CS60" s="459"/>
      <c r="CT60" s="459"/>
      <c r="CU60" s="463"/>
      <c r="CV60" s="459"/>
    </row>
    <row r="61" spans="1:100" ht="8.25" customHeight="1" x14ac:dyDescent="0.25">
      <c r="A61" s="463"/>
      <c r="B61" s="459"/>
      <c r="C61" s="459"/>
      <c r="D61" s="524" t="s">
        <v>2035</v>
      </c>
      <c r="E61" s="519"/>
      <c r="F61" s="519"/>
      <c r="G61" s="519"/>
      <c r="H61" s="519"/>
      <c r="I61" s="519"/>
      <c r="J61" s="459"/>
      <c r="K61" s="459"/>
      <c r="L61" s="459"/>
      <c r="M61" s="459"/>
      <c r="N61" s="459"/>
      <c r="O61" s="459"/>
      <c r="P61" s="459"/>
      <c r="Q61" s="459"/>
      <c r="R61" s="459"/>
      <c r="S61" s="459"/>
      <c r="T61" s="459"/>
      <c r="U61" s="459"/>
      <c r="V61" s="459"/>
      <c r="W61" s="459"/>
      <c r="X61" s="459"/>
      <c r="Y61" s="459"/>
      <c r="Z61" s="459"/>
      <c r="AA61" s="459"/>
      <c r="AB61" s="459"/>
      <c r="AC61" s="459"/>
      <c r="AD61" s="459"/>
      <c r="AE61" s="459"/>
      <c r="AF61" s="459"/>
      <c r="AG61" s="459"/>
      <c r="AH61" s="459"/>
      <c r="AI61" s="459"/>
      <c r="AJ61" s="459"/>
      <c r="AK61" s="459"/>
      <c r="AL61" s="459"/>
      <c r="AM61" s="459"/>
      <c r="AN61" s="459"/>
      <c r="AO61" s="459"/>
      <c r="AP61" s="459"/>
      <c r="AQ61" s="459"/>
      <c r="AR61" s="459"/>
      <c r="AS61" s="459"/>
      <c r="AT61" s="459"/>
      <c r="AU61" s="463"/>
      <c r="AV61" s="459"/>
      <c r="AW61" s="524" t="s">
        <v>1983</v>
      </c>
      <c r="AX61" s="519"/>
      <c r="AY61" s="519"/>
      <c r="AZ61" s="519"/>
      <c r="BA61" s="519"/>
      <c r="BB61" s="459"/>
      <c r="BC61" s="459"/>
      <c r="BD61" s="459"/>
      <c r="BE61" s="459"/>
      <c r="BF61" s="459"/>
      <c r="BG61" s="459"/>
      <c r="BH61" s="459"/>
      <c r="BI61" s="463"/>
      <c r="BJ61" s="459"/>
      <c r="BK61" s="469">
        <v>110</v>
      </c>
      <c r="BL61" s="459"/>
      <c r="BM61" s="463"/>
      <c r="BN61" s="459"/>
      <c r="BO61" s="459"/>
      <c r="BP61" s="459"/>
      <c r="BQ61" s="470">
        <v>8</v>
      </c>
      <c r="BR61" s="463"/>
      <c r="BS61" s="459"/>
      <c r="BT61" s="459"/>
      <c r="BU61" s="459"/>
      <c r="BV61" s="470">
        <v>2</v>
      </c>
      <c r="BW61" s="463"/>
      <c r="BX61" s="459"/>
      <c r="BY61" s="459"/>
      <c r="BZ61" s="525">
        <v>28</v>
      </c>
      <c r="CA61" s="519"/>
      <c r="CB61" s="463"/>
      <c r="CC61" s="459"/>
      <c r="CD61" s="459"/>
      <c r="CE61" s="459"/>
      <c r="CF61" s="459"/>
      <c r="CG61" s="470">
        <v>0</v>
      </c>
      <c r="CH61" s="463"/>
      <c r="CI61" s="459"/>
      <c r="CJ61" s="459"/>
      <c r="CK61" s="459"/>
      <c r="CL61" s="470">
        <v>0</v>
      </c>
      <c r="CM61" s="463"/>
      <c r="CN61" s="459"/>
      <c r="CO61" s="459"/>
      <c r="CP61" s="459"/>
      <c r="CQ61" s="470">
        <v>0</v>
      </c>
      <c r="CR61" s="459"/>
      <c r="CS61" s="459"/>
      <c r="CT61" s="459"/>
      <c r="CU61" s="463"/>
      <c r="CV61" s="459"/>
    </row>
    <row r="62" spans="1:100" ht="6.95" customHeight="1" x14ac:dyDescent="0.25">
      <c r="A62" s="463"/>
      <c r="B62" s="459"/>
      <c r="C62" s="459"/>
      <c r="D62" s="459"/>
      <c r="E62" s="459"/>
      <c r="F62" s="459"/>
      <c r="G62" s="459"/>
      <c r="H62" s="459"/>
      <c r="I62" s="459"/>
      <c r="J62" s="459"/>
      <c r="K62" s="459"/>
      <c r="L62" s="459"/>
      <c r="M62" s="459"/>
      <c r="N62" s="459"/>
      <c r="O62" s="459"/>
      <c r="P62" s="459"/>
      <c r="Q62" s="459"/>
      <c r="R62" s="459"/>
      <c r="S62" s="459"/>
      <c r="T62" s="459"/>
      <c r="U62" s="459"/>
      <c r="V62" s="459"/>
      <c r="W62" s="459"/>
      <c r="X62" s="459"/>
      <c r="Y62" s="459"/>
      <c r="Z62" s="459"/>
      <c r="AA62" s="459"/>
      <c r="AB62" s="459"/>
      <c r="AC62" s="459"/>
      <c r="AD62" s="459"/>
      <c r="AE62" s="459"/>
      <c r="AF62" s="459"/>
      <c r="AG62" s="459"/>
      <c r="AH62" s="459"/>
      <c r="AI62" s="459"/>
      <c r="AJ62" s="459"/>
      <c r="AK62" s="459"/>
      <c r="AL62" s="459"/>
      <c r="AM62" s="459"/>
      <c r="AN62" s="459"/>
      <c r="AO62" s="459"/>
      <c r="AP62" s="459"/>
      <c r="AQ62" s="459"/>
      <c r="AR62" s="459"/>
      <c r="AS62" s="459"/>
      <c r="AT62" s="459"/>
      <c r="AU62" s="463"/>
      <c r="AV62" s="459"/>
      <c r="AW62" s="459"/>
      <c r="AX62" s="459"/>
      <c r="AY62" s="459"/>
      <c r="AZ62" s="459"/>
      <c r="BA62" s="459"/>
      <c r="BB62" s="459"/>
      <c r="BC62" s="459"/>
      <c r="BD62" s="459"/>
      <c r="BE62" s="459"/>
      <c r="BF62" s="459"/>
      <c r="BG62" s="459"/>
      <c r="BH62" s="459"/>
      <c r="BI62" s="463"/>
      <c r="BJ62" s="459"/>
      <c r="BK62" s="459"/>
      <c r="BL62" s="459"/>
      <c r="BM62" s="463"/>
      <c r="BN62" s="459"/>
      <c r="BO62" s="459"/>
      <c r="BP62" s="459"/>
      <c r="BQ62" s="459"/>
      <c r="BR62" s="463"/>
      <c r="BS62" s="459"/>
      <c r="BT62" s="459"/>
      <c r="BU62" s="459"/>
      <c r="BV62" s="459"/>
      <c r="BW62" s="463"/>
      <c r="BX62" s="459"/>
      <c r="BY62" s="459"/>
      <c r="BZ62" s="459"/>
      <c r="CA62" s="459"/>
      <c r="CB62" s="463"/>
      <c r="CC62" s="459"/>
      <c r="CD62" s="459"/>
      <c r="CE62" s="459"/>
      <c r="CF62" s="459"/>
      <c r="CG62" s="459"/>
      <c r="CH62" s="463"/>
      <c r="CI62" s="459"/>
      <c r="CJ62" s="459"/>
      <c r="CK62" s="459"/>
      <c r="CL62" s="459"/>
      <c r="CM62" s="463"/>
      <c r="CN62" s="459"/>
      <c r="CO62" s="459"/>
      <c r="CP62" s="459"/>
      <c r="CQ62" s="459"/>
      <c r="CR62" s="459"/>
      <c r="CS62" s="459"/>
      <c r="CT62" s="459"/>
      <c r="CU62" s="463"/>
      <c r="CV62" s="459"/>
    </row>
    <row r="63" spans="1:100" ht="7.5" customHeight="1" x14ac:dyDescent="0.25">
      <c r="A63" s="463"/>
      <c r="B63" s="459"/>
      <c r="C63" s="459"/>
      <c r="D63" s="459"/>
      <c r="E63" s="459"/>
      <c r="F63" s="459"/>
      <c r="G63" s="459"/>
      <c r="H63" s="459"/>
      <c r="I63" s="459"/>
      <c r="J63" s="459"/>
      <c r="K63" s="459"/>
      <c r="L63" s="459"/>
      <c r="M63" s="459"/>
      <c r="N63" s="459"/>
      <c r="O63" s="459"/>
      <c r="P63" s="459"/>
      <c r="Q63" s="459"/>
      <c r="R63" s="459"/>
      <c r="S63" s="459"/>
      <c r="T63" s="459"/>
      <c r="U63" s="459"/>
      <c r="V63" s="459"/>
      <c r="W63" s="459"/>
      <c r="X63" s="459"/>
      <c r="Y63" s="459"/>
      <c r="Z63" s="459"/>
      <c r="AA63" s="459"/>
      <c r="AB63" s="459"/>
      <c r="AC63" s="459"/>
      <c r="AD63" s="459"/>
      <c r="AE63" s="459"/>
      <c r="AF63" s="459"/>
      <c r="AG63" s="459"/>
      <c r="AH63" s="459"/>
      <c r="AI63" s="459"/>
      <c r="AJ63" s="459"/>
      <c r="AK63" s="459"/>
      <c r="AL63" s="459"/>
      <c r="AM63" s="459"/>
      <c r="AN63" s="459"/>
      <c r="AO63" s="459"/>
      <c r="AP63" s="459"/>
      <c r="AQ63" s="459"/>
      <c r="AR63" s="459"/>
      <c r="AS63" s="459"/>
      <c r="AT63" s="459"/>
      <c r="AU63" s="463"/>
      <c r="AV63" s="459"/>
      <c r="AW63" s="459"/>
      <c r="AX63" s="459"/>
      <c r="AY63" s="459"/>
      <c r="AZ63" s="459"/>
      <c r="BA63" s="459"/>
      <c r="BB63" s="459"/>
      <c r="BC63" s="459"/>
      <c r="BD63" s="459"/>
      <c r="BE63" s="459"/>
      <c r="BF63" s="459"/>
      <c r="BG63" s="459"/>
      <c r="BH63" s="459"/>
      <c r="BI63" s="463"/>
      <c r="BJ63" s="459"/>
      <c r="BK63" s="459"/>
      <c r="BL63" s="459"/>
      <c r="BM63" s="463"/>
      <c r="BN63" s="459"/>
      <c r="BO63" s="459"/>
      <c r="BP63" s="459"/>
      <c r="BQ63" s="459"/>
      <c r="BR63" s="463"/>
      <c r="BS63" s="459"/>
      <c r="BT63" s="459"/>
      <c r="BU63" s="459"/>
      <c r="BV63" s="459"/>
      <c r="BW63" s="463"/>
      <c r="BX63" s="459"/>
      <c r="BY63" s="459"/>
      <c r="BZ63" s="459"/>
      <c r="CA63" s="459"/>
      <c r="CB63" s="463"/>
      <c r="CC63" s="459"/>
      <c r="CD63" s="459"/>
      <c r="CE63" s="459"/>
      <c r="CF63" s="459"/>
      <c r="CG63" s="459"/>
      <c r="CH63" s="463"/>
      <c r="CI63" s="459"/>
      <c r="CJ63" s="459"/>
      <c r="CK63" s="459"/>
      <c r="CL63" s="459"/>
      <c r="CM63" s="463"/>
      <c r="CN63" s="459"/>
      <c r="CO63" s="459"/>
      <c r="CP63" s="459"/>
      <c r="CQ63" s="459"/>
      <c r="CR63" s="459"/>
      <c r="CS63" s="459"/>
      <c r="CT63" s="459"/>
      <c r="CU63" s="463"/>
      <c r="CV63" s="459"/>
    </row>
    <row r="64" spans="1:100" ht="7.5" customHeight="1" x14ac:dyDescent="0.25">
      <c r="A64" s="463"/>
      <c r="B64" s="459"/>
      <c r="C64" s="459"/>
      <c r="D64" s="459"/>
      <c r="E64" s="459"/>
      <c r="F64" s="459"/>
      <c r="G64" s="459"/>
      <c r="H64" s="459"/>
      <c r="I64" s="459"/>
      <c r="J64" s="459"/>
      <c r="K64" s="459"/>
      <c r="L64" s="459"/>
      <c r="M64" s="459"/>
      <c r="N64" s="459"/>
      <c r="O64" s="459"/>
      <c r="P64" s="459"/>
      <c r="Q64" s="459"/>
      <c r="R64" s="459"/>
      <c r="S64" s="459"/>
      <c r="T64" s="459"/>
      <c r="U64" s="459"/>
      <c r="V64" s="459"/>
      <c r="W64" s="459"/>
      <c r="X64" s="459"/>
      <c r="Y64" s="459"/>
      <c r="Z64" s="459"/>
      <c r="AA64" s="459"/>
      <c r="AB64" s="459"/>
      <c r="AC64" s="459"/>
      <c r="AD64" s="459"/>
      <c r="AE64" s="459"/>
      <c r="AF64" s="459"/>
      <c r="AG64" s="459"/>
      <c r="AH64" s="459"/>
      <c r="AI64" s="459"/>
      <c r="AJ64" s="459"/>
      <c r="AK64" s="459"/>
      <c r="AL64" s="459"/>
      <c r="AM64" s="459"/>
      <c r="AN64" s="459"/>
      <c r="AO64" s="459"/>
      <c r="AP64" s="459"/>
      <c r="AQ64" s="459"/>
      <c r="AR64" s="459"/>
      <c r="AS64" s="459"/>
      <c r="AT64" s="459"/>
      <c r="AU64" s="463"/>
      <c r="AV64" s="459"/>
      <c r="AW64" s="459"/>
      <c r="AX64" s="459"/>
      <c r="AY64" s="459"/>
      <c r="AZ64" s="459"/>
      <c r="BA64" s="459"/>
      <c r="BB64" s="459"/>
      <c r="BC64" s="459"/>
      <c r="BD64" s="459"/>
      <c r="BE64" s="459"/>
      <c r="BF64" s="459"/>
      <c r="BG64" s="459"/>
      <c r="BH64" s="459"/>
      <c r="BI64" s="463"/>
      <c r="BJ64" s="459"/>
      <c r="BK64" s="459"/>
      <c r="BL64" s="459"/>
      <c r="BM64" s="463"/>
      <c r="BN64" s="459"/>
      <c r="BO64" s="459"/>
      <c r="BP64" s="459"/>
      <c r="BQ64" s="459"/>
      <c r="BR64" s="463"/>
      <c r="BS64" s="459"/>
      <c r="BT64" s="459"/>
      <c r="BU64" s="459"/>
      <c r="BV64" s="459"/>
      <c r="BW64" s="463"/>
      <c r="BX64" s="459"/>
      <c r="BY64" s="459"/>
      <c r="BZ64" s="459"/>
      <c r="CA64" s="459"/>
      <c r="CB64" s="463"/>
      <c r="CC64" s="459"/>
      <c r="CD64" s="459"/>
      <c r="CE64" s="459"/>
      <c r="CF64" s="459"/>
      <c r="CG64" s="459"/>
      <c r="CH64" s="463"/>
      <c r="CI64" s="459"/>
      <c r="CJ64" s="459"/>
      <c r="CK64" s="459"/>
      <c r="CL64" s="459"/>
      <c r="CM64" s="463"/>
      <c r="CN64" s="459"/>
      <c r="CO64" s="459"/>
      <c r="CP64" s="459"/>
      <c r="CQ64" s="459"/>
      <c r="CR64" s="459"/>
      <c r="CS64" s="459"/>
      <c r="CT64" s="459"/>
      <c r="CU64" s="463"/>
      <c r="CV64" s="459"/>
    </row>
    <row r="65" spans="1:100" ht="7.5" customHeight="1" x14ac:dyDescent="0.25">
      <c r="A65" s="463"/>
      <c r="B65" s="459"/>
      <c r="C65" s="459"/>
      <c r="D65" s="459"/>
      <c r="E65" s="459"/>
      <c r="F65" s="459"/>
      <c r="G65" s="459"/>
      <c r="H65" s="459"/>
      <c r="I65" s="459"/>
      <c r="J65" s="459"/>
      <c r="K65" s="459"/>
      <c r="L65" s="459"/>
      <c r="M65" s="459"/>
      <c r="N65" s="459"/>
      <c r="O65" s="459"/>
      <c r="P65" s="459"/>
      <c r="Q65" s="459"/>
      <c r="R65" s="459"/>
      <c r="S65" s="459"/>
      <c r="T65" s="459"/>
      <c r="U65" s="459"/>
      <c r="V65" s="459"/>
      <c r="W65" s="459"/>
      <c r="X65" s="459"/>
      <c r="Y65" s="459"/>
      <c r="Z65" s="459"/>
      <c r="AA65" s="459"/>
      <c r="AB65" s="459"/>
      <c r="AC65" s="459"/>
      <c r="AD65" s="459"/>
      <c r="AE65" s="459"/>
      <c r="AF65" s="459"/>
      <c r="AG65" s="459"/>
      <c r="AH65" s="459"/>
      <c r="AI65" s="459"/>
      <c r="AJ65" s="459"/>
      <c r="AK65" s="459"/>
      <c r="AL65" s="459"/>
      <c r="AM65" s="459"/>
      <c r="AN65" s="459"/>
      <c r="AO65" s="459"/>
      <c r="AP65" s="459"/>
      <c r="AQ65" s="459"/>
      <c r="AR65" s="459"/>
      <c r="AS65" s="459"/>
      <c r="AT65" s="459"/>
      <c r="AU65" s="463"/>
      <c r="AV65" s="459"/>
      <c r="AW65" s="459"/>
      <c r="AX65" s="459"/>
      <c r="AY65" s="459"/>
      <c r="AZ65" s="459"/>
      <c r="BA65" s="459"/>
      <c r="BB65" s="459"/>
      <c r="BC65" s="459"/>
      <c r="BD65" s="459"/>
      <c r="BE65" s="459"/>
      <c r="BF65" s="459"/>
      <c r="BG65" s="459"/>
      <c r="BH65" s="459"/>
      <c r="BI65" s="463"/>
      <c r="BJ65" s="459"/>
      <c r="BK65" s="459"/>
      <c r="BL65" s="459"/>
      <c r="BM65" s="463"/>
      <c r="BN65" s="459"/>
      <c r="BO65" s="459"/>
      <c r="BP65" s="459"/>
      <c r="BQ65" s="459"/>
      <c r="BR65" s="463"/>
      <c r="BS65" s="459"/>
      <c r="BT65" s="459"/>
      <c r="BU65" s="459"/>
      <c r="BV65" s="459"/>
      <c r="BW65" s="463"/>
      <c r="BX65" s="459"/>
      <c r="BY65" s="459"/>
      <c r="BZ65" s="459"/>
      <c r="CA65" s="459"/>
      <c r="CB65" s="463"/>
      <c r="CC65" s="459"/>
      <c r="CD65" s="459"/>
      <c r="CE65" s="459"/>
      <c r="CF65" s="459"/>
      <c r="CG65" s="459"/>
      <c r="CH65" s="463"/>
      <c r="CI65" s="459"/>
      <c r="CJ65" s="459"/>
      <c r="CK65" s="459"/>
      <c r="CL65" s="459"/>
      <c r="CM65" s="463"/>
      <c r="CN65" s="459"/>
      <c r="CO65" s="459"/>
      <c r="CP65" s="459"/>
      <c r="CQ65" s="459"/>
      <c r="CR65" s="459"/>
      <c r="CS65" s="459"/>
      <c r="CT65" s="459"/>
      <c r="CU65" s="463"/>
      <c r="CV65" s="459"/>
    </row>
    <row r="66" spans="1:100" ht="7.5" customHeight="1" x14ac:dyDescent="0.25">
      <c r="A66" s="463"/>
      <c r="B66" s="459"/>
      <c r="C66" s="459"/>
      <c r="D66" s="459"/>
      <c r="E66" s="459"/>
      <c r="F66" s="459"/>
      <c r="G66" s="459"/>
      <c r="H66" s="459"/>
      <c r="I66" s="459"/>
      <c r="J66" s="459"/>
      <c r="K66" s="459"/>
      <c r="L66" s="459"/>
      <c r="M66" s="459"/>
      <c r="N66" s="459"/>
      <c r="O66" s="459"/>
      <c r="P66" s="459"/>
      <c r="Q66" s="459"/>
      <c r="R66" s="459"/>
      <c r="S66" s="459"/>
      <c r="T66" s="459"/>
      <c r="U66" s="459"/>
      <c r="V66" s="459"/>
      <c r="W66" s="459"/>
      <c r="X66" s="459"/>
      <c r="Y66" s="459"/>
      <c r="Z66" s="459"/>
      <c r="AA66" s="459"/>
      <c r="AB66" s="459"/>
      <c r="AC66" s="459"/>
      <c r="AD66" s="459"/>
      <c r="AE66" s="459"/>
      <c r="AF66" s="459"/>
      <c r="AG66" s="459"/>
      <c r="AH66" s="459"/>
      <c r="AI66" s="459"/>
      <c r="AJ66" s="459"/>
      <c r="AK66" s="459"/>
      <c r="AL66" s="459"/>
      <c r="AM66" s="459"/>
      <c r="AN66" s="459"/>
      <c r="AO66" s="459"/>
      <c r="AP66" s="459"/>
      <c r="AQ66" s="459"/>
      <c r="AR66" s="459"/>
      <c r="AS66" s="459"/>
      <c r="AT66" s="459"/>
      <c r="AU66" s="463"/>
      <c r="AV66" s="459"/>
      <c r="AW66" s="459"/>
      <c r="AX66" s="459"/>
      <c r="AY66" s="459"/>
      <c r="AZ66" s="459"/>
      <c r="BA66" s="459"/>
      <c r="BB66" s="459"/>
      <c r="BC66" s="459"/>
      <c r="BD66" s="459"/>
      <c r="BE66" s="459"/>
      <c r="BF66" s="459"/>
      <c r="BG66" s="459"/>
      <c r="BH66" s="459"/>
      <c r="BI66" s="463"/>
      <c r="BJ66" s="459"/>
      <c r="BK66" s="459"/>
      <c r="BL66" s="459"/>
      <c r="BM66" s="463"/>
      <c r="BN66" s="459"/>
      <c r="BO66" s="459"/>
      <c r="BP66" s="459"/>
      <c r="BQ66" s="459"/>
      <c r="BR66" s="463"/>
      <c r="BS66" s="459"/>
      <c r="BT66" s="459"/>
      <c r="BU66" s="459"/>
      <c r="BV66" s="459"/>
      <c r="BW66" s="463"/>
      <c r="BX66" s="459"/>
      <c r="BY66" s="459"/>
      <c r="BZ66" s="459"/>
      <c r="CA66" s="459"/>
      <c r="CB66" s="463"/>
      <c r="CC66" s="459"/>
      <c r="CD66" s="459"/>
      <c r="CE66" s="459"/>
      <c r="CF66" s="459"/>
      <c r="CG66" s="459"/>
      <c r="CH66" s="463"/>
      <c r="CI66" s="459"/>
      <c r="CJ66" s="459"/>
      <c r="CK66" s="459"/>
      <c r="CL66" s="459"/>
      <c r="CM66" s="463"/>
      <c r="CN66" s="459"/>
      <c r="CO66" s="459"/>
      <c r="CP66" s="459"/>
      <c r="CQ66" s="459"/>
      <c r="CR66" s="459"/>
      <c r="CS66" s="459"/>
      <c r="CT66" s="459"/>
      <c r="CU66" s="463"/>
      <c r="CV66" s="459"/>
    </row>
    <row r="67" spans="1:100" ht="7.5" customHeight="1" x14ac:dyDescent="0.25">
      <c r="A67" s="463"/>
      <c r="B67" s="459"/>
      <c r="C67" s="459"/>
      <c r="D67" s="459"/>
      <c r="E67" s="459"/>
      <c r="F67" s="459"/>
      <c r="G67" s="459"/>
      <c r="H67" s="459"/>
      <c r="I67" s="459"/>
      <c r="J67" s="459"/>
      <c r="K67" s="459"/>
      <c r="L67" s="459"/>
      <c r="M67" s="459"/>
      <c r="N67" s="459"/>
      <c r="O67" s="459"/>
      <c r="P67" s="459"/>
      <c r="Q67" s="459"/>
      <c r="R67" s="459"/>
      <c r="S67" s="459"/>
      <c r="T67" s="459"/>
      <c r="U67" s="459"/>
      <c r="V67" s="459"/>
      <c r="W67" s="459"/>
      <c r="X67" s="459"/>
      <c r="Y67" s="459"/>
      <c r="Z67" s="459"/>
      <c r="AA67" s="459"/>
      <c r="AB67" s="459"/>
      <c r="AC67" s="459"/>
      <c r="AD67" s="459"/>
      <c r="AE67" s="459"/>
      <c r="AF67" s="459"/>
      <c r="AG67" s="459"/>
      <c r="AH67" s="459"/>
      <c r="AI67" s="459"/>
      <c r="AJ67" s="459"/>
      <c r="AK67" s="459"/>
      <c r="AL67" s="459"/>
      <c r="AM67" s="459"/>
      <c r="AN67" s="459"/>
      <c r="AO67" s="459"/>
      <c r="AP67" s="459"/>
      <c r="AQ67" s="459"/>
      <c r="AR67" s="459"/>
      <c r="AS67" s="459"/>
      <c r="AT67" s="459"/>
      <c r="AU67" s="463"/>
      <c r="AV67" s="459"/>
      <c r="AW67" s="459"/>
      <c r="AX67" s="459"/>
      <c r="AY67" s="459"/>
      <c r="AZ67" s="459"/>
      <c r="BA67" s="459"/>
      <c r="BB67" s="459"/>
      <c r="BC67" s="459"/>
      <c r="BD67" s="459"/>
      <c r="BE67" s="459"/>
      <c r="BF67" s="459"/>
      <c r="BG67" s="459"/>
      <c r="BH67" s="459"/>
      <c r="BI67" s="463"/>
      <c r="BJ67" s="459"/>
      <c r="BK67" s="459"/>
      <c r="BL67" s="459"/>
      <c r="BM67" s="463"/>
      <c r="BN67" s="459"/>
      <c r="BO67" s="459"/>
      <c r="BP67" s="459"/>
      <c r="BQ67" s="459"/>
      <c r="BR67" s="463"/>
      <c r="BS67" s="459"/>
      <c r="BT67" s="459"/>
      <c r="BU67" s="459"/>
      <c r="BV67" s="459"/>
      <c r="BW67" s="463"/>
      <c r="BX67" s="459"/>
      <c r="BY67" s="459"/>
      <c r="BZ67" s="459"/>
      <c r="CA67" s="459"/>
      <c r="CB67" s="463"/>
      <c r="CC67" s="459"/>
      <c r="CD67" s="459"/>
      <c r="CE67" s="459"/>
      <c r="CF67" s="459"/>
      <c r="CG67" s="459"/>
      <c r="CH67" s="463"/>
      <c r="CI67" s="459"/>
      <c r="CJ67" s="459"/>
      <c r="CK67" s="459"/>
      <c r="CL67" s="459"/>
      <c r="CM67" s="463"/>
      <c r="CN67" s="459"/>
      <c r="CO67" s="459"/>
      <c r="CP67" s="459"/>
      <c r="CQ67" s="459"/>
      <c r="CR67" s="459"/>
      <c r="CS67" s="459"/>
      <c r="CT67" s="459"/>
      <c r="CU67" s="463"/>
      <c r="CV67" s="459"/>
    </row>
    <row r="68" spans="1:100" ht="7.5" customHeight="1" x14ac:dyDescent="0.25">
      <c r="A68" s="463"/>
      <c r="B68" s="459"/>
      <c r="C68" s="459"/>
      <c r="D68" s="459"/>
      <c r="E68" s="459"/>
      <c r="F68" s="459"/>
      <c r="G68" s="459"/>
      <c r="H68" s="459"/>
      <c r="I68" s="459"/>
      <c r="J68" s="459"/>
      <c r="K68" s="459"/>
      <c r="L68" s="459"/>
      <c r="M68" s="459"/>
      <c r="N68" s="459"/>
      <c r="O68" s="459"/>
      <c r="P68" s="459"/>
      <c r="Q68" s="459"/>
      <c r="R68" s="459"/>
      <c r="S68" s="459"/>
      <c r="T68" s="459"/>
      <c r="U68" s="459"/>
      <c r="V68" s="459"/>
      <c r="W68" s="459"/>
      <c r="X68" s="459"/>
      <c r="Y68" s="459"/>
      <c r="Z68" s="459"/>
      <c r="AA68" s="459"/>
      <c r="AB68" s="459"/>
      <c r="AC68" s="459"/>
      <c r="AD68" s="459"/>
      <c r="AE68" s="459"/>
      <c r="AF68" s="459"/>
      <c r="AG68" s="459"/>
      <c r="AH68" s="459"/>
      <c r="AI68" s="459"/>
      <c r="AJ68" s="459"/>
      <c r="AK68" s="459"/>
      <c r="AL68" s="459"/>
      <c r="AM68" s="459"/>
      <c r="AN68" s="459"/>
      <c r="AO68" s="459"/>
      <c r="AP68" s="459"/>
      <c r="AQ68" s="459"/>
      <c r="AR68" s="459"/>
      <c r="AS68" s="459"/>
      <c r="AT68" s="459"/>
      <c r="AU68" s="463"/>
      <c r="AV68" s="459"/>
      <c r="AW68" s="459"/>
      <c r="AX68" s="459"/>
      <c r="AY68" s="459"/>
      <c r="AZ68" s="459"/>
      <c r="BA68" s="459"/>
      <c r="BB68" s="459"/>
      <c r="BC68" s="459"/>
      <c r="BD68" s="459"/>
      <c r="BE68" s="459"/>
      <c r="BF68" s="459"/>
      <c r="BG68" s="459"/>
      <c r="BH68" s="459"/>
      <c r="BI68" s="463"/>
      <c r="BJ68" s="459"/>
      <c r="BK68" s="459"/>
      <c r="BL68" s="459"/>
      <c r="BM68" s="463"/>
      <c r="BN68" s="459"/>
      <c r="BO68" s="459"/>
      <c r="BP68" s="459"/>
      <c r="BQ68" s="459"/>
      <c r="BR68" s="463"/>
      <c r="BS68" s="459"/>
      <c r="BT68" s="459"/>
      <c r="BU68" s="459"/>
      <c r="BV68" s="459"/>
      <c r="BW68" s="463"/>
      <c r="BX68" s="459"/>
      <c r="BY68" s="459"/>
      <c r="BZ68" s="459"/>
      <c r="CA68" s="459"/>
      <c r="CB68" s="463"/>
      <c r="CC68" s="459"/>
      <c r="CD68" s="459"/>
      <c r="CE68" s="459"/>
      <c r="CF68" s="459"/>
      <c r="CG68" s="459"/>
      <c r="CH68" s="463"/>
      <c r="CI68" s="459"/>
      <c r="CJ68" s="459"/>
      <c r="CK68" s="459"/>
      <c r="CL68" s="459"/>
      <c r="CM68" s="463"/>
      <c r="CN68" s="459"/>
      <c r="CO68" s="459"/>
      <c r="CP68" s="459"/>
      <c r="CQ68" s="459"/>
      <c r="CR68" s="459"/>
      <c r="CS68" s="459"/>
      <c r="CT68" s="459"/>
      <c r="CU68" s="463"/>
      <c r="CV68" s="459"/>
    </row>
    <row r="69" spans="1:100" ht="7.5" customHeight="1" x14ac:dyDescent="0.25">
      <c r="A69" s="463"/>
      <c r="B69" s="459"/>
      <c r="C69" s="459"/>
      <c r="D69" s="459"/>
      <c r="E69" s="459"/>
      <c r="F69" s="459"/>
      <c r="G69" s="459"/>
      <c r="H69" s="459"/>
      <c r="I69" s="459"/>
      <c r="J69" s="459"/>
      <c r="K69" s="459"/>
      <c r="L69" s="459"/>
      <c r="M69" s="459"/>
      <c r="N69" s="459"/>
      <c r="O69" s="459"/>
      <c r="P69" s="459"/>
      <c r="Q69" s="459"/>
      <c r="R69" s="459"/>
      <c r="S69" s="459"/>
      <c r="T69" s="459"/>
      <c r="U69" s="459"/>
      <c r="V69" s="459"/>
      <c r="W69" s="459"/>
      <c r="X69" s="459"/>
      <c r="Y69" s="459"/>
      <c r="Z69" s="459"/>
      <c r="AA69" s="459"/>
      <c r="AB69" s="459"/>
      <c r="AC69" s="459"/>
      <c r="AD69" s="459"/>
      <c r="AE69" s="459"/>
      <c r="AF69" s="459"/>
      <c r="AG69" s="459"/>
      <c r="AH69" s="459"/>
      <c r="AI69" s="459"/>
      <c r="AJ69" s="459"/>
      <c r="AK69" s="459"/>
      <c r="AL69" s="459"/>
      <c r="AM69" s="459"/>
      <c r="AN69" s="459"/>
      <c r="AO69" s="459"/>
      <c r="AP69" s="459"/>
      <c r="AQ69" s="459"/>
      <c r="AR69" s="459"/>
      <c r="AS69" s="459"/>
      <c r="AT69" s="459"/>
      <c r="AU69" s="463"/>
      <c r="AV69" s="459"/>
      <c r="AW69" s="459"/>
      <c r="AX69" s="459"/>
      <c r="AY69" s="459"/>
      <c r="AZ69" s="459"/>
      <c r="BA69" s="459"/>
      <c r="BB69" s="459"/>
      <c r="BC69" s="459"/>
      <c r="BD69" s="459"/>
      <c r="BE69" s="459"/>
      <c r="BF69" s="459"/>
      <c r="BG69" s="459"/>
      <c r="BH69" s="459"/>
      <c r="BI69" s="463"/>
      <c r="BJ69" s="459"/>
      <c r="BK69" s="459"/>
      <c r="BL69" s="459"/>
      <c r="BM69" s="463"/>
      <c r="BN69" s="459"/>
      <c r="BO69" s="459"/>
      <c r="BP69" s="459"/>
      <c r="BQ69" s="459"/>
      <c r="BR69" s="463"/>
      <c r="BS69" s="459"/>
      <c r="BT69" s="459"/>
      <c r="BU69" s="459"/>
      <c r="BV69" s="459"/>
      <c r="BW69" s="463"/>
      <c r="BX69" s="459"/>
      <c r="BY69" s="459"/>
      <c r="BZ69" s="459"/>
      <c r="CA69" s="459"/>
      <c r="CB69" s="463"/>
      <c r="CC69" s="459"/>
      <c r="CD69" s="459"/>
      <c r="CE69" s="459"/>
      <c r="CF69" s="459"/>
      <c r="CG69" s="459"/>
      <c r="CH69" s="463"/>
      <c r="CI69" s="459"/>
      <c r="CJ69" s="459"/>
      <c r="CK69" s="459"/>
      <c r="CL69" s="459"/>
      <c r="CM69" s="463"/>
      <c r="CN69" s="459"/>
      <c r="CO69" s="459"/>
      <c r="CP69" s="459"/>
      <c r="CQ69" s="459"/>
      <c r="CR69" s="459"/>
      <c r="CS69" s="459"/>
      <c r="CT69" s="459"/>
      <c r="CU69" s="463"/>
      <c r="CV69" s="459"/>
    </row>
    <row r="70" spans="1:100" ht="3.4" customHeight="1" x14ac:dyDescent="0.25">
      <c r="A70" s="463"/>
      <c r="B70" s="462"/>
      <c r="C70" s="462"/>
      <c r="D70" s="462"/>
      <c r="E70" s="462"/>
      <c r="F70" s="462"/>
      <c r="G70" s="462"/>
      <c r="H70" s="462"/>
      <c r="I70" s="462"/>
      <c r="J70" s="462"/>
      <c r="K70" s="462"/>
      <c r="L70" s="462"/>
      <c r="M70" s="462"/>
      <c r="N70" s="462"/>
      <c r="O70" s="462"/>
      <c r="P70" s="462"/>
      <c r="Q70" s="462"/>
      <c r="R70" s="462"/>
      <c r="S70" s="462"/>
      <c r="T70" s="462"/>
      <c r="U70" s="462"/>
      <c r="V70" s="462"/>
      <c r="W70" s="462"/>
      <c r="X70" s="462"/>
      <c r="Y70" s="462"/>
      <c r="Z70" s="462"/>
      <c r="AA70" s="462"/>
      <c r="AB70" s="462"/>
      <c r="AC70" s="462"/>
      <c r="AD70" s="462"/>
      <c r="AE70" s="462"/>
      <c r="AF70" s="462"/>
      <c r="AG70" s="462"/>
      <c r="AH70" s="462"/>
      <c r="AI70" s="462"/>
      <c r="AJ70" s="462"/>
      <c r="AK70" s="462"/>
      <c r="AL70" s="462"/>
      <c r="AM70" s="462"/>
      <c r="AN70" s="462"/>
      <c r="AO70" s="462"/>
      <c r="AP70" s="462"/>
      <c r="AQ70" s="462"/>
      <c r="AR70" s="462"/>
      <c r="AS70" s="462"/>
      <c r="AT70" s="462"/>
      <c r="AU70" s="465"/>
      <c r="AV70" s="462"/>
      <c r="AW70" s="462"/>
      <c r="AX70" s="462"/>
      <c r="AY70" s="462"/>
      <c r="AZ70" s="462"/>
      <c r="BA70" s="462"/>
      <c r="BB70" s="462"/>
      <c r="BC70" s="462"/>
      <c r="BD70" s="462"/>
      <c r="BE70" s="462"/>
      <c r="BF70" s="462"/>
      <c r="BG70" s="462"/>
      <c r="BH70" s="462"/>
      <c r="BI70" s="465"/>
      <c r="BJ70" s="462"/>
      <c r="BK70" s="462"/>
      <c r="BL70" s="462"/>
      <c r="BM70" s="465"/>
      <c r="BN70" s="462"/>
      <c r="BO70" s="462"/>
      <c r="BP70" s="462"/>
      <c r="BQ70" s="462"/>
      <c r="BR70" s="465"/>
      <c r="BS70" s="462"/>
      <c r="BT70" s="462"/>
      <c r="BU70" s="462"/>
      <c r="BV70" s="462"/>
      <c r="BW70" s="465"/>
      <c r="BX70" s="462"/>
      <c r="BY70" s="462"/>
      <c r="BZ70" s="462"/>
      <c r="CA70" s="462"/>
      <c r="CB70" s="465"/>
      <c r="CC70" s="462"/>
      <c r="CD70" s="462"/>
      <c r="CE70" s="462"/>
      <c r="CF70" s="462"/>
      <c r="CG70" s="462"/>
      <c r="CH70" s="465"/>
      <c r="CI70" s="462"/>
      <c r="CJ70" s="462"/>
      <c r="CK70" s="462"/>
      <c r="CL70" s="462"/>
      <c r="CM70" s="465"/>
      <c r="CN70" s="462"/>
      <c r="CO70" s="462"/>
      <c r="CP70" s="462"/>
      <c r="CQ70" s="462"/>
      <c r="CR70" s="462"/>
      <c r="CS70" s="462"/>
      <c r="CT70" s="462"/>
      <c r="CU70" s="465"/>
      <c r="CV70" s="459"/>
    </row>
    <row r="71" spans="1:100" ht="23.25" customHeight="1" x14ac:dyDescent="0.25">
      <c r="A71" s="459"/>
      <c r="B71" s="459"/>
      <c r="C71" s="459"/>
      <c r="D71" s="459"/>
      <c r="E71" s="459"/>
      <c r="F71" s="459"/>
      <c r="G71" s="459"/>
      <c r="H71" s="459"/>
      <c r="I71" s="459"/>
      <c r="J71" s="459"/>
      <c r="K71" s="459"/>
      <c r="L71" s="459"/>
      <c r="M71" s="459"/>
      <c r="N71" s="459"/>
      <c r="O71" s="459"/>
      <c r="P71" s="459"/>
      <c r="Q71" s="459"/>
      <c r="R71" s="459"/>
      <c r="S71" s="459"/>
      <c r="T71" s="459"/>
      <c r="U71" s="459"/>
      <c r="V71" s="459"/>
      <c r="W71" s="459"/>
      <c r="X71" s="459"/>
      <c r="Y71" s="459"/>
      <c r="Z71" s="459"/>
      <c r="AA71" s="459"/>
      <c r="AB71" s="459"/>
      <c r="AC71" s="459"/>
      <c r="AD71" s="459"/>
      <c r="AE71" s="459"/>
      <c r="AF71" s="459"/>
      <c r="AG71" s="459"/>
      <c r="AH71" s="459"/>
      <c r="AI71" s="459"/>
      <c r="AJ71" s="459"/>
      <c r="AK71" s="459"/>
      <c r="AL71" s="459"/>
      <c r="AM71" s="459"/>
      <c r="AN71" s="459"/>
      <c r="AO71" s="459"/>
      <c r="AP71" s="459"/>
      <c r="AQ71" s="459"/>
      <c r="AR71" s="459"/>
      <c r="AS71" s="459"/>
      <c r="AT71" s="459"/>
      <c r="AU71" s="459"/>
      <c r="AV71" s="459"/>
      <c r="AW71" s="459"/>
      <c r="AX71" s="459"/>
      <c r="AY71" s="459"/>
      <c r="AZ71" s="459"/>
      <c r="BA71" s="459"/>
      <c r="BB71" s="459"/>
      <c r="BC71" s="459"/>
      <c r="BD71" s="459"/>
      <c r="BE71" s="459"/>
      <c r="BF71" s="459"/>
      <c r="BG71" s="459"/>
      <c r="BH71" s="459"/>
      <c r="BI71" s="459"/>
      <c r="BJ71" s="459"/>
      <c r="BK71" s="459"/>
      <c r="BL71" s="459"/>
      <c r="BM71" s="459"/>
      <c r="BN71" s="459"/>
      <c r="BO71" s="459"/>
      <c r="BP71" s="459"/>
      <c r="BQ71" s="459"/>
      <c r="BR71" s="459"/>
      <c r="BS71" s="459"/>
      <c r="BT71" s="459"/>
      <c r="BU71" s="459"/>
      <c r="BV71" s="459"/>
      <c r="BW71" s="459"/>
      <c r="BX71" s="459"/>
      <c r="BY71" s="459"/>
      <c r="BZ71" s="459"/>
      <c r="CA71" s="459"/>
      <c r="CB71" s="459"/>
      <c r="CC71" s="459"/>
      <c r="CD71" s="459"/>
      <c r="CE71" s="459"/>
      <c r="CF71" s="459"/>
      <c r="CG71" s="459"/>
      <c r="CH71" s="459"/>
      <c r="CI71" s="459"/>
      <c r="CJ71" s="459"/>
      <c r="CK71" s="459"/>
      <c r="CL71" s="459"/>
      <c r="CM71" s="459"/>
      <c r="CN71" s="459"/>
      <c r="CO71" s="459"/>
      <c r="CP71" s="459"/>
      <c r="CQ71" s="459"/>
      <c r="CR71" s="459"/>
      <c r="CS71" s="459"/>
      <c r="CT71" s="459"/>
      <c r="CU71" s="459"/>
      <c r="CV71" s="459"/>
    </row>
    <row r="72" spans="1:100" ht="28.35" customHeight="1" x14ac:dyDescent="0.25">
      <c r="A72" s="471"/>
      <c r="B72" s="471"/>
      <c r="C72" s="471"/>
      <c r="D72" s="471"/>
      <c r="E72" s="471"/>
      <c r="F72" s="471"/>
      <c r="G72" s="471"/>
      <c r="H72" s="471"/>
      <c r="I72" s="471"/>
      <c r="J72" s="471"/>
      <c r="K72" s="471"/>
      <c r="L72" s="471"/>
      <c r="M72" s="471"/>
      <c r="N72" s="471"/>
      <c r="O72" s="471"/>
      <c r="P72" s="471"/>
      <c r="Q72" s="471"/>
      <c r="R72" s="471"/>
      <c r="S72" s="471"/>
      <c r="T72" s="471"/>
      <c r="U72" s="471"/>
      <c r="V72" s="471"/>
      <c r="W72" s="471"/>
      <c r="X72" s="471"/>
      <c r="Y72" s="471"/>
      <c r="Z72" s="471"/>
      <c r="AA72" s="471"/>
      <c r="AB72" s="471"/>
      <c r="AC72" s="471"/>
      <c r="AD72" s="471"/>
      <c r="AE72" s="471"/>
      <c r="AF72" s="471"/>
      <c r="AG72" s="471"/>
      <c r="AH72" s="471"/>
      <c r="AI72" s="471"/>
      <c r="AJ72" s="471"/>
      <c r="AK72" s="471"/>
      <c r="AL72" s="471"/>
      <c r="AM72" s="471"/>
      <c r="AN72" s="471"/>
      <c r="AO72" s="471"/>
      <c r="AP72" s="471"/>
      <c r="AQ72" s="471"/>
      <c r="AR72" s="471"/>
      <c r="AS72" s="471"/>
      <c r="AT72" s="471"/>
      <c r="AU72" s="471"/>
      <c r="AV72" s="471"/>
      <c r="AW72" s="471"/>
      <c r="AX72" s="471"/>
      <c r="AY72" s="471"/>
      <c r="AZ72" s="471"/>
      <c r="BA72" s="471"/>
      <c r="BB72" s="471"/>
      <c r="BC72" s="471"/>
      <c r="BD72" s="471"/>
      <c r="BE72" s="471"/>
      <c r="BF72" s="471"/>
      <c r="BG72" s="471"/>
      <c r="BH72" s="471"/>
      <c r="BI72" s="471"/>
      <c r="BJ72" s="471"/>
      <c r="BK72" s="471"/>
      <c r="BL72" s="471"/>
      <c r="BM72" s="471"/>
      <c r="BN72" s="471"/>
      <c r="BO72" s="471"/>
      <c r="BP72" s="471"/>
      <c r="BQ72" s="471"/>
      <c r="BR72" s="471"/>
      <c r="BS72" s="471"/>
      <c r="BT72" s="471"/>
      <c r="BU72" s="471"/>
      <c r="BV72" s="471"/>
      <c r="BW72" s="471"/>
      <c r="BX72" s="471"/>
      <c r="BY72" s="471"/>
      <c r="BZ72" s="471"/>
      <c r="CA72" s="471"/>
      <c r="CB72" s="471"/>
      <c r="CC72" s="471"/>
      <c r="CD72" s="471"/>
      <c r="CE72" s="471"/>
      <c r="CF72" s="471"/>
      <c r="CG72" s="471"/>
      <c r="CH72" s="471"/>
      <c r="CI72" s="471"/>
      <c r="CJ72" s="471"/>
      <c r="CK72" s="471"/>
      <c r="CL72" s="471"/>
      <c r="CM72" s="471"/>
      <c r="CN72" s="471"/>
      <c r="CO72" s="471"/>
      <c r="CP72" s="471"/>
      <c r="CQ72" s="471"/>
      <c r="CR72" s="471"/>
      <c r="CS72" s="471"/>
      <c r="CT72" s="471"/>
      <c r="CU72" s="471"/>
      <c r="CV72" s="471"/>
    </row>
    <row r="73" spans="1:100" ht="3.6" customHeight="1" x14ac:dyDescent="0.25">
      <c r="A73" s="471"/>
      <c r="B73" s="471"/>
      <c r="C73" s="471"/>
      <c r="D73" s="471"/>
      <c r="E73" s="471"/>
      <c r="F73" s="471"/>
      <c r="G73" s="471"/>
      <c r="H73" s="471"/>
      <c r="I73" s="471"/>
      <c r="J73" s="471"/>
      <c r="K73" s="471"/>
      <c r="L73" s="471"/>
      <c r="M73" s="471"/>
      <c r="N73" s="471"/>
      <c r="O73" s="471"/>
      <c r="P73" s="471"/>
      <c r="Q73" s="471"/>
      <c r="R73" s="471"/>
      <c r="S73" s="471"/>
      <c r="T73" s="471"/>
      <c r="U73" s="471"/>
      <c r="V73" s="471"/>
      <c r="W73" s="471"/>
      <c r="X73" s="471"/>
      <c r="Y73" s="471"/>
      <c r="Z73" s="471"/>
      <c r="AA73" s="471"/>
      <c r="AB73" s="471"/>
      <c r="AC73" s="471"/>
      <c r="AD73" s="471"/>
      <c r="AE73" s="471"/>
      <c r="AF73" s="471"/>
      <c r="AG73" s="471"/>
      <c r="AH73" s="471"/>
      <c r="AI73" s="471"/>
      <c r="AJ73" s="471"/>
      <c r="AK73" s="471"/>
      <c r="AL73" s="471"/>
      <c r="AM73" s="471"/>
      <c r="AN73" s="471"/>
      <c r="AO73" s="471"/>
      <c r="AP73" s="471"/>
      <c r="AQ73" s="471"/>
      <c r="AR73" s="471"/>
      <c r="AS73" s="471"/>
      <c r="AT73" s="471"/>
      <c r="AU73" s="471"/>
      <c r="AV73" s="471"/>
      <c r="AW73" s="471"/>
      <c r="AX73" s="471"/>
      <c r="AY73" s="471"/>
      <c r="AZ73" s="471"/>
      <c r="BA73" s="471"/>
      <c r="BB73" s="471"/>
      <c r="BC73" s="471"/>
      <c r="BD73" s="471"/>
      <c r="BE73" s="471"/>
      <c r="BF73" s="471"/>
      <c r="BG73" s="471"/>
      <c r="BH73" s="471"/>
      <c r="BI73" s="471"/>
      <c r="BJ73" s="471"/>
      <c r="BK73" s="471"/>
      <c r="BL73" s="471"/>
      <c r="BM73" s="471"/>
      <c r="BN73" s="471"/>
      <c r="BO73" s="471"/>
      <c r="BP73" s="471"/>
      <c r="BQ73" s="471"/>
      <c r="BR73" s="471"/>
      <c r="BS73" s="471"/>
      <c r="BT73" s="471"/>
      <c r="BU73" s="471"/>
      <c r="BV73" s="471"/>
      <c r="BW73" s="471"/>
      <c r="BX73" s="471"/>
      <c r="BY73" s="471"/>
      <c r="BZ73" s="471"/>
      <c r="CA73" s="471"/>
      <c r="CB73" s="471"/>
      <c r="CC73" s="471"/>
      <c r="CD73" s="471"/>
      <c r="CE73" s="471"/>
      <c r="CF73" s="471"/>
      <c r="CG73" s="471"/>
      <c r="CH73" s="471"/>
      <c r="CI73" s="471"/>
      <c r="CJ73" s="471"/>
      <c r="CK73" s="471"/>
      <c r="CL73" s="471"/>
      <c r="CM73" s="471"/>
      <c r="CN73" s="471"/>
      <c r="CO73" s="471"/>
      <c r="CP73" s="471"/>
      <c r="CQ73" s="471"/>
      <c r="CR73" s="471"/>
      <c r="CS73" s="471"/>
      <c r="CT73" s="471"/>
      <c r="CU73" s="471"/>
      <c r="CV73" s="471"/>
    </row>
    <row r="74" spans="1:100" ht="17.850000000000001" customHeight="1" x14ac:dyDescent="0.25">
      <c r="A74" s="471"/>
      <c r="B74" s="471"/>
      <c r="C74" s="471"/>
      <c r="D74" s="471"/>
      <c r="E74" s="471"/>
      <c r="F74" s="471"/>
      <c r="G74" s="471"/>
      <c r="H74" s="471"/>
      <c r="I74" s="471"/>
      <c r="J74" s="471"/>
      <c r="K74" s="471"/>
      <c r="L74" s="471"/>
      <c r="M74" s="471"/>
      <c r="N74" s="471"/>
      <c r="O74" s="471"/>
      <c r="P74" s="471"/>
      <c r="Q74" s="471"/>
      <c r="R74" s="471"/>
      <c r="S74" s="471"/>
      <c r="T74" s="471"/>
      <c r="U74" s="471"/>
      <c r="V74" s="471"/>
      <c r="W74" s="471"/>
      <c r="X74" s="471"/>
      <c r="Y74" s="471"/>
      <c r="Z74" s="471"/>
      <c r="AA74" s="471"/>
      <c r="AB74" s="471"/>
      <c r="AC74" s="471"/>
      <c r="AD74" s="471"/>
      <c r="AE74" s="471"/>
      <c r="AF74" s="471"/>
      <c r="AG74" s="471"/>
      <c r="AH74" s="471"/>
      <c r="AI74" s="471"/>
      <c r="AJ74" s="471"/>
      <c r="AK74" s="471"/>
      <c r="AL74" s="471"/>
      <c r="AM74" s="471"/>
      <c r="AN74" s="471"/>
      <c r="AO74" s="471"/>
      <c r="AP74" s="471"/>
      <c r="AQ74" s="471"/>
      <c r="AR74" s="471"/>
      <c r="AS74" s="471"/>
      <c r="AT74" s="471"/>
      <c r="AU74" s="471"/>
      <c r="AV74" s="471"/>
      <c r="AW74" s="471"/>
      <c r="AX74" s="471"/>
      <c r="AY74" s="471"/>
      <c r="AZ74" s="471"/>
      <c r="BA74" s="471"/>
      <c r="BB74" s="471"/>
      <c r="BC74" s="471"/>
      <c r="BD74" s="471"/>
      <c r="BE74" s="471"/>
      <c r="BF74" s="471"/>
      <c r="BG74" s="471"/>
      <c r="BH74" s="471"/>
      <c r="BI74" s="471"/>
      <c r="BJ74" s="471"/>
      <c r="BK74" s="518" t="s">
        <v>1970</v>
      </c>
      <c r="BL74" s="526"/>
      <c r="BM74" s="526"/>
      <c r="BN74" s="526"/>
      <c r="BO74" s="526"/>
      <c r="BP74" s="526"/>
      <c r="BQ74" s="526"/>
      <c r="BR74" s="526"/>
      <c r="BS74" s="526"/>
      <c r="BT74" s="526"/>
      <c r="BU74" s="526"/>
      <c r="BV74" s="526"/>
      <c r="BW74" s="526"/>
      <c r="BX74" s="526"/>
      <c r="BY74" s="526"/>
      <c r="BZ74" s="526"/>
      <c r="CA74" s="526"/>
      <c r="CB74" s="526"/>
      <c r="CC74" s="471"/>
      <c r="CD74" s="471"/>
      <c r="CE74" s="471"/>
      <c r="CF74" s="471"/>
      <c r="CG74" s="471"/>
      <c r="CH74" s="471"/>
      <c r="CI74" s="471"/>
      <c r="CJ74" s="471"/>
      <c r="CK74" s="471"/>
      <c r="CL74" s="471"/>
      <c r="CM74" s="471"/>
      <c r="CN74" s="471"/>
      <c r="CO74" s="471"/>
      <c r="CP74" s="471"/>
      <c r="CQ74" s="471"/>
      <c r="CR74" s="471"/>
      <c r="CS74" s="471"/>
      <c r="CT74" s="471"/>
      <c r="CU74" s="471"/>
      <c r="CV74" s="471"/>
    </row>
    <row r="75" spans="1:100" ht="10.5" customHeight="1" x14ac:dyDescent="0.25">
      <c r="A75" s="471"/>
      <c r="B75" s="471"/>
      <c r="C75" s="471"/>
      <c r="D75" s="471"/>
      <c r="E75" s="471"/>
      <c r="F75" s="471"/>
      <c r="G75" s="471"/>
      <c r="H75" s="471"/>
      <c r="I75" s="471"/>
      <c r="J75" s="471"/>
      <c r="K75" s="471"/>
      <c r="L75" s="471"/>
      <c r="M75" s="471"/>
      <c r="N75" s="471"/>
      <c r="O75" s="471"/>
      <c r="P75" s="471"/>
      <c r="Q75" s="471"/>
      <c r="R75" s="471"/>
      <c r="S75" s="471"/>
      <c r="T75" s="471"/>
      <c r="U75" s="471"/>
      <c r="V75" s="471"/>
      <c r="W75" s="471"/>
      <c r="X75" s="471"/>
      <c r="Y75" s="471"/>
      <c r="Z75" s="471"/>
      <c r="AA75" s="471"/>
      <c r="AB75" s="471"/>
      <c r="AC75" s="471"/>
      <c r="AD75" s="471"/>
      <c r="AE75" s="471"/>
      <c r="AF75" s="471"/>
      <c r="AG75" s="471"/>
      <c r="AH75" s="471"/>
      <c r="AI75" s="471"/>
      <c r="AJ75" s="471"/>
      <c r="AK75" s="471"/>
      <c r="AL75" s="471"/>
      <c r="AM75" s="471"/>
      <c r="AN75" s="471"/>
      <c r="AO75" s="471"/>
      <c r="AP75" s="471"/>
      <c r="AQ75" s="471"/>
      <c r="AR75" s="471"/>
      <c r="AS75" s="471"/>
      <c r="AT75" s="471"/>
      <c r="AU75" s="471"/>
      <c r="AV75" s="471"/>
      <c r="AW75" s="471"/>
      <c r="AX75" s="471"/>
      <c r="AY75" s="471"/>
      <c r="AZ75" s="471"/>
      <c r="BA75" s="471"/>
      <c r="BB75" s="471"/>
      <c r="BC75" s="471"/>
      <c r="BD75" s="471"/>
      <c r="BE75" s="471"/>
      <c r="BF75" s="471"/>
      <c r="BG75" s="471"/>
      <c r="BH75" s="471"/>
      <c r="BI75" s="471"/>
      <c r="BJ75" s="471"/>
      <c r="BK75" s="471"/>
      <c r="BL75" s="471"/>
      <c r="BM75" s="471"/>
      <c r="BN75" s="471"/>
      <c r="BO75" s="471"/>
      <c r="BP75" s="471"/>
      <c r="BQ75" s="471"/>
      <c r="BR75" s="471"/>
      <c r="BS75" s="471"/>
      <c r="BT75" s="471"/>
      <c r="BU75" s="471"/>
      <c r="BV75" s="471"/>
      <c r="BW75" s="471"/>
      <c r="BX75" s="471"/>
      <c r="BY75" s="471"/>
      <c r="BZ75" s="471"/>
      <c r="CA75" s="471"/>
      <c r="CB75" s="471"/>
      <c r="CC75" s="471"/>
      <c r="CD75" s="471"/>
      <c r="CE75" s="471"/>
      <c r="CF75" s="471"/>
      <c r="CG75" s="471"/>
      <c r="CH75" s="471"/>
      <c r="CI75" s="471"/>
      <c r="CJ75" s="471"/>
      <c r="CK75" s="471"/>
      <c r="CL75" s="471"/>
      <c r="CM75" s="471"/>
      <c r="CN75" s="471"/>
      <c r="CO75" s="471"/>
      <c r="CP75" s="471"/>
      <c r="CQ75" s="471"/>
      <c r="CR75" s="471"/>
      <c r="CS75" s="471"/>
      <c r="CT75" s="461" t="s">
        <v>2036</v>
      </c>
      <c r="CU75" s="471"/>
      <c r="CV75" s="471"/>
    </row>
    <row r="76" spans="1:100" ht="6.95" customHeight="1" x14ac:dyDescent="0.25">
      <c r="A76" s="471"/>
      <c r="B76" s="471"/>
      <c r="C76" s="471"/>
      <c r="D76" s="471"/>
      <c r="E76" s="471"/>
      <c r="F76" s="471"/>
      <c r="G76" s="471"/>
      <c r="H76" s="471"/>
      <c r="I76" s="471"/>
      <c r="J76" s="471"/>
      <c r="K76" s="471"/>
      <c r="L76" s="471"/>
      <c r="M76" s="471"/>
      <c r="N76" s="471"/>
      <c r="O76" s="471"/>
      <c r="P76" s="471"/>
      <c r="Q76" s="471"/>
      <c r="R76" s="471"/>
      <c r="S76" s="471"/>
      <c r="T76" s="471"/>
      <c r="U76" s="471"/>
      <c r="V76" s="471"/>
      <c r="W76" s="471"/>
      <c r="X76" s="471"/>
      <c r="Y76" s="471"/>
      <c r="Z76" s="471"/>
      <c r="AA76" s="471"/>
      <c r="AB76" s="471"/>
      <c r="AC76" s="471"/>
      <c r="AD76" s="471"/>
      <c r="AE76" s="471"/>
      <c r="AF76" s="471"/>
      <c r="AG76" s="471"/>
      <c r="AH76" s="471"/>
      <c r="AI76" s="471"/>
      <c r="AJ76" s="471"/>
      <c r="AK76" s="471"/>
      <c r="AL76" s="471"/>
      <c r="AM76" s="471"/>
      <c r="AN76" s="471"/>
      <c r="AO76" s="471"/>
      <c r="AP76" s="471"/>
      <c r="AQ76" s="471"/>
      <c r="AR76" s="471"/>
      <c r="AS76" s="471"/>
      <c r="AT76" s="471"/>
      <c r="AU76" s="471"/>
      <c r="AV76" s="471"/>
      <c r="AW76" s="471"/>
      <c r="AX76" s="471"/>
      <c r="AY76" s="471"/>
      <c r="AZ76" s="471"/>
      <c r="BA76" s="471"/>
      <c r="BB76" s="471"/>
      <c r="BC76" s="471"/>
      <c r="BD76" s="471"/>
      <c r="BE76" s="471"/>
      <c r="BF76" s="471"/>
      <c r="BG76" s="471"/>
      <c r="BH76" s="471"/>
      <c r="BI76" s="471"/>
      <c r="BJ76" s="471"/>
      <c r="BK76" s="471"/>
      <c r="BL76" s="471"/>
      <c r="BM76" s="471"/>
      <c r="BN76" s="471"/>
      <c r="BO76" s="471"/>
      <c r="BP76" s="471"/>
      <c r="BQ76" s="471"/>
      <c r="BR76" s="471"/>
      <c r="BS76" s="471"/>
      <c r="BT76" s="471"/>
      <c r="BU76" s="471"/>
      <c r="BV76" s="471"/>
      <c r="BW76" s="471"/>
      <c r="BX76" s="471"/>
      <c r="BY76" s="471"/>
      <c r="BZ76" s="471"/>
      <c r="CA76" s="471"/>
      <c r="CB76" s="471"/>
      <c r="CC76" s="471"/>
      <c r="CD76" s="471"/>
      <c r="CE76" s="471"/>
      <c r="CF76" s="471"/>
      <c r="CG76" s="471"/>
      <c r="CH76" s="471"/>
      <c r="CI76" s="471"/>
      <c r="CJ76" s="471"/>
      <c r="CK76" s="471"/>
      <c r="CL76" s="471"/>
      <c r="CM76" s="471"/>
      <c r="CN76" s="471"/>
      <c r="CO76" s="471"/>
      <c r="CP76" s="471"/>
      <c r="CQ76" s="471"/>
      <c r="CR76" s="471"/>
      <c r="CS76" s="471"/>
      <c r="CT76" s="471"/>
      <c r="CU76" s="471"/>
      <c r="CV76" s="471"/>
    </row>
    <row r="77" spans="1:100" ht="10.9" customHeight="1" x14ac:dyDescent="0.25">
      <c r="A77" s="471"/>
      <c r="B77" s="471"/>
      <c r="C77" s="471"/>
      <c r="D77" s="471"/>
      <c r="E77" s="471"/>
      <c r="F77" s="471"/>
      <c r="G77" s="471"/>
      <c r="H77" s="471"/>
      <c r="I77" s="471"/>
      <c r="J77" s="471"/>
      <c r="K77" s="471"/>
      <c r="L77" s="471"/>
      <c r="M77" s="471"/>
      <c r="N77" s="471"/>
      <c r="O77" s="471"/>
      <c r="P77" s="471"/>
      <c r="Q77" s="471"/>
      <c r="R77" s="471"/>
      <c r="S77" s="471"/>
      <c r="T77" s="471"/>
      <c r="U77" s="471"/>
      <c r="V77" s="471"/>
      <c r="W77" s="471"/>
      <c r="X77" s="471"/>
      <c r="Y77" s="471"/>
      <c r="Z77" s="471"/>
      <c r="AA77" s="471"/>
      <c r="AB77" s="471"/>
      <c r="AC77" s="471"/>
      <c r="AD77" s="471"/>
      <c r="AE77" s="471"/>
      <c r="AF77" s="471"/>
      <c r="AG77" s="471"/>
      <c r="AH77" s="471"/>
      <c r="AI77" s="471"/>
      <c r="AJ77" s="471"/>
      <c r="AK77" s="471"/>
      <c r="AL77" s="471"/>
      <c r="AM77" s="471"/>
      <c r="AN77" s="471"/>
      <c r="AO77" s="471"/>
      <c r="AP77" s="471"/>
      <c r="AQ77" s="471"/>
      <c r="AR77" s="471"/>
      <c r="AS77" s="471"/>
      <c r="AT77" s="471"/>
      <c r="AU77" s="471"/>
      <c r="AV77" s="471"/>
      <c r="AW77" s="471"/>
      <c r="AX77" s="471"/>
      <c r="AY77" s="471"/>
      <c r="AZ77" s="471"/>
      <c r="BA77" s="471"/>
      <c r="BB77" s="471"/>
      <c r="BC77" s="471"/>
      <c r="BD77" s="471"/>
      <c r="BE77" s="471"/>
      <c r="BF77" s="471"/>
      <c r="BG77" s="471"/>
      <c r="BH77" s="471"/>
      <c r="BI77" s="471"/>
      <c r="BJ77" s="471"/>
      <c r="BK77" s="471"/>
      <c r="BL77" s="471"/>
      <c r="BM77" s="471"/>
      <c r="BN77" s="471"/>
      <c r="BO77" s="471"/>
      <c r="BP77" s="471"/>
      <c r="BQ77" s="471"/>
      <c r="BR77" s="471"/>
      <c r="BS77" s="471"/>
      <c r="BT77" s="471"/>
      <c r="BU77" s="471"/>
      <c r="BV77" s="471"/>
      <c r="BW77" s="471"/>
      <c r="BX77" s="471"/>
      <c r="BY77" s="471"/>
      <c r="BZ77" s="471"/>
      <c r="CA77" s="471"/>
      <c r="CB77" s="471"/>
      <c r="CC77" s="471"/>
      <c r="CD77" s="471"/>
      <c r="CE77" s="471"/>
      <c r="CF77" s="471"/>
      <c r="CG77" s="471"/>
      <c r="CH77" s="471"/>
      <c r="CI77" s="471"/>
      <c r="CJ77" s="471"/>
      <c r="CK77" s="471"/>
      <c r="CL77" s="471"/>
      <c r="CM77" s="471"/>
      <c r="CN77" s="471"/>
      <c r="CO77" s="471"/>
      <c r="CP77" s="471"/>
      <c r="CQ77" s="471"/>
      <c r="CR77" s="471"/>
      <c r="CS77" s="520" t="s">
        <v>1972</v>
      </c>
      <c r="CT77" s="526"/>
      <c r="CU77" s="471"/>
      <c r="CV77" s="471"/>
    </row>
    <row r="78" spans="1:100" ht="8.85" customHeight="1" x14ac:dyDescent="0.25">
      <c r="A78" s="471"/>
      <c r="B78" s="471"/>
      <c r="C78" s="471"/>
      <c r="D78" s="471"/>
      <c r="E78" s="471"/>
      <c r="F78" s="471"/>
      <c r="G78" s="471"/>
      <c r="H78" s="471"/>
      <c r="I78" s="471"/>
      <c r="J78" s="471"/>
      <c r="K78" s="471"/>
      <c r="L78" s="471"/>
      <c r="M78" s="471"/>
      <c r="N78" s="471"/>
      <c r="O78" s="471"/>
      <c r="P78" s="471"/>
      <c r="Q78" s="471"/>
      <c r="R78" s="471"/>
      <c r="S78" s="471"/>
      <c r="T78" s="471"/>
      <c r="U78" s="471"/>
      <c r="V78" s="471"/>
      <c r="W78" s="471"/>
      <c r="X78" s="471"/>
      <c r="Y78" s="471"/>
      <c r="Z78" s="471"/>
      <c r="AA78" s="471"/>
      <c r="AB78" s="471"/>
      <c r="AC78" s="471"/>
      <c r="AD78" s="471"/>
      <c r="AE78" s="471"/>
      <c r="AF78" s="471"/>
      <c r="AG78" s="471"/>
      <c r="AH78" s="471"/>
      <c r="AI78" s="471"/>
      <c r="AJ78" s="471"/>
      <c r="AK78" s="471"/>
      <c r="AL78" s="471"/>
      <c r="AM78" s="471"/>
      <c r="AN78" s="471"/>
      <c r="AO78" s="471"/>
      <c r="AP78" s="471"/>
      <c r="AQ78" s="471"/>
      <c r="AR78" s="471"/>
      <c r="AS78" s="471"/>
      <c r="AT78" s="471"/>
      <c r="AU78" s="471"/>
      <c r="AV78" s="471"/>
      <c r="AW78" s="471"/>
      <c r="AX78" s="471"/>
      <c r="AY78" s="471"/>
      <c r="AZ78" s="471"/>
      <c r="BA78" s="471"/>
      <c r="BB78" s="471"/>
      <c r="BC78" s="471"/>
      <c r="BD78" s="471"/>
      <c r="BE78" s="471"/>
      <c r="BF78" s="471"/>
      <c r="BG78" s="471"/>
      <c r="BH78" s="471"/>
      <c r="BI78" s="471"/>
      <c r="BJ78" s="471"/>
      <c r="BK78" s="471"/>
      <c r="BL78" s="471"/>
      <c r="BM78" s="471"/>
      <c r="BN78" s="471"/>
      <c r="BO78" s="471"/>
      <c r="BP78" s="471"/>
      <c r="BQ78" s="471"/>
      <c r="BR78" s="471"/>
      <c r="BS78" s="471"/>
      <c r="BT78" s="471"/>
      <c r="BU78" s="471"/>
      <c r="BV78" s="471"/>
      <c r="BW78" s="471"/>
      <c r="BX78" s="471"/>
      <c r="BY78" s="471"/>
      <c r="BZ78" s="471"/>
      <c r="CA78" s="471"/>
      <c r="CB78" s="471"/>
      <c r="CC78" s="471"/>
      <c r="CD78" s="471"/>
      <c r="CE78" s="471"/>
      <c r="CF78" s="471"/>
      <c r="CG78" s="471"/>
      <c r="CH78" s="471"/>
      <c r="CI78" s="471"/>
      <c r="CJ78" s="471"/>
      <c r="CK78" s="471"/>
      <c r="CL78" s="471"/>
      <c r="CM78" s="471"/>
      <c r="CN78" s="471"/>
      <c r="CO78" s="471"/>
      <c r="CP78" s="471"/>
      <c r="CQ78" s="471"/>
      <c r="CR78" s="471"/>
      <c r="CS78" s="471"/>
      <c r="CT78" s="471"/>
      <c r="CU78" s="471"/>
      <c r="CV78" s="471"/>
    </row>
    <row r="79" spans="1:100" ht="24.4" customHeight="1" x14ac:dyDescent="0.25">
      <c r="A79" s="472"/>
      <c r="B79" s="472"/>
      <c r="C79" s="472"/>
      <c r="D79" s="472"/>
      <c r="E79" s="472"/>
      <c r="F79" s="472"/>
      <c r="G79" s="472"/>
      <c r="H79" s="472"/>
      <c r="I79" s="472"/>
      <c r="J79" s="472"/>
      <c r="K79" s="472"/>
      <c r="L79" s="472"/>
      <c r="M79" s="472"/>
      <c r="N79" s="472"/>
      <c r="O79" s="472"/>
      <c r="P79" s="472"/>
      <c r="Q79" s="472"/>
      <c r="R79" s="472"/>
      <c r="S79" s="472"/>
      <c r="T79" s="472"/>
      <c r="U79" s="472"/>
      <c r="V79" s="472"/>
      <c r="W79" s="472"/>
      <c r="X79" s="472"/>
      <c r="Y79" s="472"/>
      <c r="Z79" s="472"/>
      <c r="AA79" s="472"/>
      <c r="AB79" s="472"/>
      <c r="AC79" s="472"/>
      <c r="AD79" s="472"/>
      <c r="AE79" s="472"/>
      <c r="AF79" s="472"/>
      <c r="AG79" s="472"/>
      <c r="AH79" s="472"/>
      <c r="AI79" s="472"/>
      <c r="AJ79" s="472"/>
      <c r="AK79" s="472"/>
      <c r="AL79" s="472"/>
      <c r="AM79" s="472"/>
      <c r="AN79" s="472"/>
      <c r="AO79" s="472"/>
      <c r="AP79" s="472"/>
      <c r="AQ79" s="472"/>
      <c r="AR79" s="472"/>
      <c r="AS79" s="472"/>
      <c r="AT79" s="472"/>
      <c r="AU79" s="472"/>
      <c r="AV79" s="472"/>
      <c r="AW79" s="472"/>
      <c r="AX79" s="472"/>
      <c r="AY79" s="472"/>
      <c r="AZ79" s="472"/>
      <c r="BA79" s="472"/>
      <c r="BB79" s="472"/>
      <c r="BC79" s="472"/>
      <c r="BD79" s="472"/>
      <c r="BE79" s="472"/>
      <c r="BF79" s="472"/>
      <c r="BG79" s="472"/>
      <c r="BH79" s="472"/>
      <c r="BI79" s="472"/>
      <c r="BJ79" s="472"/>
      <c r="BK79" s="472"/>
      <c r="BL79" s="472"/>
      <c r="BM79" s="472"/>
      <c r="BN79" s="472"/>
      <c r="BO79" s="472"/>
      <c r="BP79" s="472"/>
      <c r="BQ79" s="472"/>
      <c r="BR79" s="472"/>
      <c r="BS79" s="472"/>
      <c r="BT79" s="472"/>
      <c r="BU79" s="472"/>
      <c r="BV79" s="472"/>
      <c r="BW79" s="472"/>
      <c r="BX79" s="472"/>
      <c r="BY79" s="472"/>
      <c r="BZ79" s="472"/>
      <c r="CA79" s="472"/>
      <c r="CB79" s="472"/>
      <c r="CC79" s="472"/>
      <c r="CD79" s="472"/>
      <c r="CE79" s="472"/>
      <c r="CF79" s="472"/>
      <c r="CG79" s="472"/>
      <c r="CH79" s="472"/>
      <c r="CI79" s="472"/>
      <c r="CJ79" s="472"/>
      <c r="CK79" s="472"/>
      <c r="CL79" s="472"/>
      <c r="CM79" s="472"/>
      <c r="CN79" s="472"/>
      <c r="CO79" s="472"/>
      <c r="CP79" s="472"/>
      <c r="CQ79" s="472"/>
      <c r="CR79" s="472"/>
      <c r="CS79" s="472"/>
      <c r="CT79" s="472"/>
      <c r="CU79" s="472"/>
      <c r="CV79" s="471"/>
    </row>
    <row r="80" spans="1:100" ht="5.25" customHeight="1" x14ac:dyDescent="0.25">
      <c r="A80" s="473"/>
      <c r="B80" s="471"/>
      <c r="C80" s="471"/>
      <c r="D80" s="471"/>
      <c r="E80" s="471"/>
      <c r="F80" s="471"/>
      <c r="G80" s="471"/>
      <c r="H80" s="471"/>
      <c r="I80" s="471"/>
      <c r="J80" s="471"/>
      <c r="K80" s="471"/>
      <c r="L80" s="471"/>
      <c r="M80" s="471"/>
      <c r="N80" s="471"/>
      <c r="O80" s="471"/>
      <c r="P80" s="471"/>
      <c r="Q80" s="471"/>
      <c r="R80" s="471"/>
      <c r="S80" s="471"/>
      <c r="T80" s="471"/>
      <c r="U80" s="471"/>
      <c r="V80" s="471"/>
      <c r="W80" s="471"/>
      <c r="X80" s="471"/>
      <c r="Y80" s="471"/>
      <c r="Z80" s="471"/>
      <c r="AA80" s="471"/>
      <c r="AB80" s="471"/>
      <c r="AC80" s="471"/>
      <c r="AD80" s="471"/>
      <c r="AE80" s="471"/>
      <c r="AF80" s="471"/>
      <c r="AG80" s="471"/>
      <c r="AH80" s="471"/>
      <c r="AI80" s="471"/>
      <c r="AJ80" s="471"/>
      <c r="AK80" s="471"/>
      <c r="AL80" s="471"/>
      <c r="AM80" s="471"/>
      <c r="AN80" s="471"/>
      <c r="AO80" s="471"/>
      <c r="AP80" s="471"/>
      <c r="AQ80" s="471"/>
      <c r="AR80" s="471"/>
      <c r="AS80" s="471"/>
      <c r="AT80" s="471"/>
      <c r="AU80" s="473"/>
      <c r="AV80" s="471"/>
      <c r="AW80" s="471"/>
      <c r="AX80" s="471"/>
      <c r="AY80" s="471"/>
      <c r="AZ80" s="471"/>
      <c r="BA80" s="471"/>
      <c r="BB80" s="471"/>
      <c r="BC80" s="471"/>
      <c r="BD80" s="471"/>
      <c r="BE80" s="471"/>
      <c r="BF80" s="471"/>
      <c r="BG80" s="471"/>
      <c r="BH80" s="471"/>
      <c r="BI80" s="473"/>
      <c r="BJ80" s="471"/>
      <c r="BK80" s="471"/>
      <c r="BL80" s="471"/>
      <c r="BM80" s="473"/>
      <c r="BN80" s="471"/>
      <c r="BO80" s="471"/>
      <c r="BP80" s="471"/>
      <c r="BQ80" s="471"/>
      <c r="BR80" s="473"/>
      <c r="BS80" s="471"/>
      <c r="BT80" s="471"/>
      <c r="BU80" s="471"/>
      <c r="BV80" s="471"/>
      <c r="BW80" s="473"/>
      <c r="BX80" s="471"/>
      <c r="BY80" s="471"/>
      <c r="BZ80" s="471"/>
      <c r="CA80" s="471"/>
      <c r="CB80" s="473"/>
      <c r="CC80" s="471"/>
      <c r="CD80" s="471"/>
      <c r="CE80" s="471"/>
      <c r="CF80" s="471"/>
      <c r="CG80" s="471"/>
      <c r="CH80" s="473"/>
      <c r="CI80" s="471"/>
      <c r="CJ80" s="471"/>
      <c r="CK80" s="471"/>
      <c r="CL80" s="471"/>
      <c r="CM80" s="473"/>
      <c r="CN80" s="471"/>
      <c r="CO80" s="471"/>
      <c r="CP80" s="471"/>
      <c r="CQ80" s="471"/>
      <c r="CR80" s="471"/>
      <c r="CS80" s="471"/>
      <c r="CT80" s="471"/>
      <c r="CU80" s="473"/>
      <c r="CV80" s="471"/>
    </row>
    <row r="81" spans="1:100" ht="7.5" customHeight="1" x14ac:dyDescent="0.25">
      <c r="A81" s="473"/>
      <c r="B81" s="471"/>
      <c r="C81" s="471"/>
      <c r="D81" s="464" t="s">
        <v>1973</v>
      </c>
      <c r="E81" s="471"/>
      <c r="F81" s="471"/>
      <c r="G81" s="471"/>
      <c r="H81" s="471"/>
      <c r="I81" s="471"/>
      <c r="J81" s="471"/>
      <c r="K81" s="471"/>
      <c r="L81" s="471"/>
      <c r="M81" s="471"/>
      <c r="N81" s="471"/>
      <c r="O81" s="471"/>
      <c r="P81" s="471"/>
      <c r="Q81" s="471"/>
      <c r="R81" s="471"/>
      <c r="S81" s="471"/>
      <c r="T81" s="471"/>
      <c r="U81" s="471"/>
      <c r="V81" s="471"/>
      <c r="W81" s="471"/>
      <c r="X81" s="471"/>
      <c r="Y81" s="471"/>
      <c r="Z81" s="471"/>
      <c r="AA81" s="471"/>
      <c r="AB81" s="471"/>
      <c r="AC81" s="471"/>
      <c r="AD81" s="471"/>
      <c r="AE81" s="471"/>
      <c r="AF81" s="471"/>
      <c r="AG81" s="471"/>
      <c r="AH81" s="471"/>
      <c r="AI81" s="471"/>
      <c r="AJ81" s="471"/>
      <c r="AK81" s="471"/>
      <c r="AL81" s="471"/>
      <c r="AM81" s="471"/>
      <c r="AN81" s="471"/>
      <c r="AO81" s="471"/>
      <c r="AP81" s="471"/>
      <c r="AQ81" s="471"/>
      <c r="AR81" s="471"/>
      <c r="AS81" s="471"/>
      <c r="AT81" s="471"/>
      <c r="AU81" s="473"/>
      <c r="AV81" s="471"/>
      <c r="AW81" s="521" t="s">
        <v>1974</v>
      </c>
      <c r="AX81" s="526"/>
      <c r="AY81" s="526"/>
      <c r="AZ81" s="471"/>
      <c r="BA81" s="471"/>
      <c r="BB81" s="471"/>
      <c r="BC81" s="471"/>
      <c r="BD81" s="471"/>
      <c r="BE81" s="471"/>
      <c r="BF81" s="471"/>
      <c r="BG81" s="471"/>
      <c r="BH81" s="471"/>
      <c r="BI81" s="473"/>
      <c r="BJ81" s="471"/>
      <c r="BK81" s="521" t="s">
        <v>1975</v>
      </c>
      <c r="BL81" s="526"/>
      <c r="BM81" s="473"/>
      <c r="BN81" s="471"/>
      <c r="BO81" s="521" t="s">
        <v>1976</v>
      </c>
      <c r="BP81" s="526"/>
      <c r="BQ81" s="526"/>
      <c r="BR81" s="473"/>
      <c r="BS81" s="471"/>
      <c r="BT81" s="521" t="s">
        <v>1977</v>
      </c>
      <c r="BU81" s="526"/>
      <c r="BV81" s="526"/>
      <c r="BW81" s="473"/>
      <c r="BX81" s="471"/>
      <c r="BY81" s="521" t="s">
        <v>1978</v>
      </c>
      <c r="BZ81" s="526"/>
      <c r="CA81" s="526"/>
      <c r="CB81" s="473"/>
      <c r="CC81" s="471"/>
      <c r="CD81" s="471"/>
      <c r="CE81" s="521" t="s">
        <v>1979</v>
      </c>
      <c r="CF81" s="526"/>
      <c r="CG81" s="526"/>
      <c r="CH81" s="473"/>
      <c r="CI81" s="471"/>
      <c r="CJ81" s="521" t="s">
        <v>1980</v>
      </c>
      <c r="CK81" s="526"/>
      <c r="CL81" s="526"/>
      <c r="CM81" s="473"/>
      <c r="CN81" s="471"/>
      <c r="CO81" s="521" t="s">
        <v>1981</v>
      </c>
      <c r="CP81" s="526"/>
      <c r="CQ81" s="526"/>
      <c r="CR81" s="471"/>
      <c r="CS81" s="471"/>
      <c r="CT81" s="471"/>
      <c r="CU81" s="473"/>
      <c r="CV81" s="471"/>
    </row>
    <row r="82" spans="1:100" ht="3.75" customHeight="1" x14ac:dyDescent="0.25">
      <c r="A82" s="474"/>
      <c r="B82" s="472"/>
      <c r="C82" s="472"/>
      <c r="D82" s="472"/>
      <c r="E82" s="472"/>
      <c r="F82" s="472"/>
      <c r="G82" s="472"/>
      <c r="H82" s="472"/>
      <c r="I82" s="472"/>
      <c r="J82" s="472"/>
      <c r="K82" s="472"/>
      <c r="L82" s="472"/>
      <c r="M82" s="472"/>
      <c r="N82" s="472"/>
      <c r="O82" s="472"/>
      <c r="P82" s="472"/>
      <c r="Q82" s="472"/>
      <c r="R82" s="472"/>
      <c r="S82" s="472"/>
      <c r="T82" s="472"/>
      <c r="U82" s="472"/>
      <c r="V82" s="472"/>
      <c r="W82" s="472"/>
      <c r="X82" s="472"/>
      <c r="Y82" s="472"/>
      <c r="Z82" s="472"/>
      <c r="AA82" s="472"/>
      <c r="AB82" s="472"/>
      <c r="AC82" s="472"/>
      <c r="AD82" s="472"/>
      <c r="AE82" s="472"/>
      <c r="AF82" s="472"/>
      <c r="AG82" s="472"/>
      <c r="AH82" s="472"/>
      <c r="AI82" s="472"/>
      <c r="AJ82" s="472"/>
      <c r="AK82" s="472"/>
      <c r="AL82" s="472"/>
      <c r="AM82" s="472"/>
      <c r="AN82" s="472"/>
      <c r="AO82" s="472"/>
      <c r="AP82" s="472"/>
      <c r="AQ82" s="472"/>
      <c r="AR82" s="472"/>
      <c r="AS82" s="472"/>
      <c r="AT82" s="472"/>
      <c r="AU82" s="474"/>
      <c r="AV82" s="472"/>
      <c r="AW82" s="472"/>
      <c r="AX82" s="472"/>
      <c r="AY82" s="472"/>
      <c r="AZ82" s="472"/>
      <c r="BA82" s="472"/>
      <c r="BB82" s="472"/>
      <c r="BC82" s="472"/>
      <c r="BD82" s="472"/>
      <c r="BE82" s="472"/>
      <c r="BF82" s="472"/>
      <c r="BG82" s="472"/>
      <c r="BH82" s="472"/>
      <c r="BI82" s="474"/>
      <c r="BJ82" s="472"/>
      <c r="BK82" s="472"/>
      <c r="BL82" s="472"/>
      <c r="BM82" s="474"/>
      <c r="BN82" s="472"/>
      <c r="BO82" s="472"/>
      <c r="BP82" s="472"/>
      <c r="BQ82" s="472"/>
      <c r="BR82" s="474"/>
      <c r="BS82" s="472"/>
      <c r="BT82" s="472"/>
      <c r="BU82" s="472"/>
      <c r="BV82" s="472"/>
      <c r="BW82" s="474"/>
      <c r="BX82" s="472"/>
      <c r="BY82" s="472"/>
      <c r="BZ82" s="472"/>
      <c r="CA82" s="472"/>
      <c r="CB82" s="474"/>
      <c r="CC82" s="472"/>
      <c r="CD82" s="472"/>
      <c r="CE82" s="472"/>
      <c r="CF82" s="472"/>
      <c r="CG82" s="472"/>
      <c r="CH82" s="474"/>
      <c r="CI82" s="472"/>
      <c r="CJ82" s="472"/>
      <c r="CK82" s="472"/>
      <c r="CL82" s="472"/>
      <c r="CM82" s="474"/>
      <c r="CN82" s="472"/>
      <c r="CO82" s="472"/>
      <c r="CP82" s="472"/>
      <c r="CQ82" s="472"/>
      <c r="CR82" s="472"/>
      <c r="CS82" s="472"/>
      <c r="CT82" s="472"/>
      <c r="CU82" s="474"/>
      <c r="CV82" s="471"/>
    </row>
    <row r="83" spans="1:100" ht="3" customHeight="1" x14ac:dyDescent="0.25">
      <c r="A83" s="473"/>
      <c r="B83" s="471"/>
      <c r="C83" s="471"/>
      <c r="D83" s="471"/>
      <c r="E83" s="471"/>
      <c r="F83" s="471"/>
      <c r="G83" s="471"/>
      <c r="H83" s="471"/>
      <c r="I83" s="471"/>
      <c r="J83" s="471"/>
      <c r="K83" s="471"/>
      <c r="L83" s="471"/>
      <c r="M83" s="471"/>
      <c r="N83" s="471"/>
      <c r="O83" s="471"/>
      <c r="P83" s="471"/>
      <c r="Q83" s="471"/>
      <c r="R83" s="471"/>
      <c r="S83" s="471"/>
      <c r="T83" s="471"/>
      <c r="U83" s="471"/>
      <c r="V83" s="471"/>
      <c r="W83" s="471"/>
      <c r="X83" s="471"/>
      <c r="Y83" s="471"/>
      <c r="Z83" s="471"/>
      <c r="AA83" s="471"/>
      <c r="AB83" s="471"/>
      <c r="AC83" s="471"/>
      <c r="AD83" s="471"/>
      <c r="AE83" s="471"/>
      <c r="AF83" s="471"/>
      <c r="AG83" s="471"/>
      <c r="AH83" s="471"/>
      <c r="AI83" s="471"/>
      <c r="AJ83" s="471"/>
      <c r="AK83" s="471"/>
      <c r="AL83" s="471"/>
      <c r="AM83" s="471"/>
      <c r="AN83" s="471"/>
      <c r="AO83" s="471"/>
      <c r="AP83" s="471"/>
      <c r="AQ83" s="471"/>
      <c r="AR83" s="471"/>
      <c r="AS83" s="471"/>
      <c r="AT83" s="471"/>
      <c r="AU83" s="473"/>
      <c r="AV83" s="471"/>
      <c r="AW83" s="471"/>
      <c r="AX83" s="471"/>
      <c r="AY83" s="471"/>
      <c r="AZ83" s="471"/>
      <c r="BA83" s="471"/>
      <c r="BB83" s="471"/>
      <c r="BC83" s="471"/>
      <c r="BD83" s="471"/>
      <c r="BE83" s="471"/>
      <c r="BF83" s="471"/>
      <c r="BG83" s="471"/>
      <c r="BH83" s="471"/>
      <c r="BI83" s="473"/>
      <c r="BJ83" s="471"/>
      <c r="BK83" s="471"/>
      <c r="BL83" s="471"/>
      <c r="BM83" s="473"/>
      <c r="BN83" s="471"/>
      <c r="BO83" s="471"/>
      <c r="BP83" s="471"/>
      <c r="BQ83" s="471"/>
      <c r="BR83" s="473"/>
      <c r="BS83" s="471"/>
      <c r="BT83" s="471"/>
      <c r="BU83" s="471"/>
      <c r="BV83" s="471"/>
      <c r="BW83" s="473"/>
      <c r="BX83" s="471"/>
      <c r="BY83" s="471"/>
      <c r="BZ83" s="471"/>
      <c r="CA83" s="471"/>
      <c r="CB83" s="473"/>
      <c r="CC83" s="471"/>
      <c r="CD83" s="471"/>
      <c r="CE83" s="471"/>
      <c r="CF83" s="471"/>
      <c r="CG83" s="471"/>
      <c r="CH83" s="473"/>
      <c r="CI83" s="471"/>
      <c r="CJ83" s="471"/>
      <c r="CK83" s="471"/>
      <c r="CL83" s="471"/>
      <c r="CM83" s="473"/>
      <c r="CN83" s="471"/>
      <c r="CO83" s="471"/>
      <c r="CP83" s="471"/>
      <c r="CQ83" s="471"/>
      <c r="CR83" s="471"/>
      <c r="CS83" s="471"/>
      <c r="CT83" s="471"/>
      <c r="CU83" s="473"/>
      <c r="CV83" s="471"/>
    </row>
    <row r="84" spans="1:100" ht="7.5" customHeight="1" x14ac:dyDescent="0.25">
      <c r="A84" s="473"/>
      <c r="B84" s="471"/>
      <c r="C84" s="471"/>
      <c r="D84" s="521" t="s">
        <v>2037</v>
      </c>
      <c r="E84" s="526"/>
      <c r="F84" s="526"/>
      <c r="G84" s="526"/>
      <c r="H84" s="526"/>
      <c r="I84" s="526"/>
      <c r="J84" s="471"/>
      <c r="K84" s="471"/>
      <c r="L84" s="471"/>
      <c r="M84" s="471"/>
      <c r="N84" s="471"/>
      <c r="O84" s="471"/>
      <c r="P84" s="471"/>
      <c r="Q84" s="471"/>
      <c r="R84" s="471"/>
      <c r="S84" s="471"/>
      <c r="T84" s="471"/>
      <c r="U84" s="471"/>
      <c r="V84" s="471"/>
      <c r="W84" s="471"/>
      <c r="X84" s="471"/>
      <c r="Y84" s="471"/>
      <c r="Z84" s="471"/>
      <c r="AA84" s="471"/>
      <c r="AB84" s="471"/>
      <c r="AC84" s="471"/>
      <c r="AD84" s="471"/>
      <c r="AE84" s="471"/>
      <c r="AF84" s="471"/>
      <c r="AG84" s="471"/>
      <c r="AH84" s="471"/>
      <c r="AI84" s="471"/>
      <c r="AJ84" s="471"/>
      <c r="AK84" s="471"/>
      <c r="AL84" s="471"/>
      <c r="AM84" s="471"/>
      <c r="AN84" s="471"/>
      <c r="AO84" s="471"/>
      <c r="AP84" s="471"/>
      <c r="AQ84" s="471"/>
      <c r="AR84" s="471"/>
      <c r="AS84" s="471"/>
      <c r="AT84" s="471"/>
      <c r="AU84" s="473"/>
      <c r="AV84" s="471"/>
      <c r="AW84" s="521" t="s">
        <v>2001</v>
      </c>
      <c r="AX84" s="526"/>
      <c r="AY84" s="526"/>
      <c r="AZ84" s="526"/>
      <c r="BA84" s="526"/>
      <c r="BB84" s="526"/>
      <c r="BC84" s="526"/>
      <c r="BD84" s="526"/>
      <c r="BE84" s="526"/>
      <c r="BF84" s="526"/>
      <c r="BG84" s="526"/>
      <c r="BH84" s="471"/>
      <c r="BI84" s="473"/>
      <c r="BJ84" s="471"/>
      <c r="BK84" s="466">
        <v>100</v>
      </c>
      <c r="BL84" s="471"/>
      <c r="BM84" s="473"/>
      <c r="BN84" s="471"/>
      <c r="BO84" s="471"/>
      <c r="BP84" s="471"/>
      <c r="BQ84" s="467">
        <v>0</v>
      </c>
      <c r="BR84" s="473"/>
      <c r="BS84" s="471"/>
      <c r="BT84" s="471"/>
      <c r="BU84" s="471"/>
      <c r="BV84" s="467">
        <v>0</v>
      </c>
      <c r="BW84" s="473"/>
      <c r="BX84" s="471"/>
      <c r="BY84" s="471"/>
      <c r="BZ84" s="471"/>
      <c r="CA84" s="468">
        <v>0</v>
      </c>
      <c r="CB84" s="473"/>
      <c r="CC84" s="471"/>
      <c r="CD84" s="471"/>
      <c r="CE84" s="471"/>
      <c r="CF84" s="471"/>
      <c r="CG84" s="467">
        <v>0</v>
      </c>
      <c r="CH84" s="473"/>
      <c r="CI84" s="471"/>
      <c r="CJ84" s="471"/>
      <c r="CK84" s="471"/>
      <c r="CL84" s="467">
        <v>0</v>
      </c>
      <c r="CM84" s="473"/>
      <c r="CN84" s="471"/>
      <c r="CO84" s="471"/>
      <c r="CP84" s="471"/>
      <c r="CQ84" s="467">
        <v>1</v>
      </c>
      <c r="CR84" s="471"/>
      <c r="CS84" s="471"/>
      <c r="CT84" s="471"/>
      <c r="CU84" s="473"/>
      <c r="CV84" s="471"/>
    </row>
    <row r="85" spans="1:100" ht="7.5" customHeight="1" x14ac:dyDescent="0.25">
      <c r="A85" s="473"/>
      <c r="B85" s="471"/>
      <c r="C85" s="471"/>
      <c r="D85" s="521" t="s">
        <v>2038</v>
      </c>
      <c r="E85" s="526"/>
      <c r="F85" s="526"/>
      <c r="G85" s="526"/>
      <c r="H85" s="526"/>
      <c r="I85" s="526"/>
      <c r="J85" s="471"/>
      <c r="K85" s="471"/>
      <c r="L85" s="471"/>
      <c r="M85" s="471"/>
      <c r="N85" s="471"/>
      <c r="O85" s="471"/>
      <c r="P85" s="471"/>
      <c r="Q85" s="471"/>
      <c r="R85" s="471"/>
      <c r="S85" s="471"/>
      <c r="T85" s="471"/>
      <c r="U85" s="471"/>
      <c r="V85" s="471"/>
      <c r="W85" s="471"/>
      <c r="X85" s="471"/>
      <c r="Y85" s="471"/>
      <c r="Z85" s="471"/>
      <c r="AA85" s="471"/>
      <c r="AB85" s="471"/>
      <c r="AC85" s="471"/>
      <c r="AD85" s="471"/>
      <c r="AE85" s="471"/>
      <c r="AF85" s="471"/>
      <c r="AG85" s="471"/>
      <c r="AH85" s="471"/>
      <c r="AI85" s="471"/>
      <c r="AJ85" s="471"/>
      <c r="AK85" s="471"/>
      <c r="AL85" s="471"/>
      <c r="AM85" s="471"/>
      <c r="AN85" s="471"/>
      <c r="AO85" s="471"/>
      <c r="AP85" s="471"/>
      <c r="AQ85" s="471"/>
      <c r="AR85" s="471"/>
      <c r="AS85" s="471"/>
      <c r="AT85" s="471"/>
      <c r="AU85" s="473"/>
      <c r="AV85" s="471"/>
      <c r="AW85" s="521" t="s">
        <v>1983</v>
      </c>
      <c r="AX85" s="526"/>
      <c r="AY85" s="526"/>
      <c r="AZ85" s="526"/>
      <c r="BA85" s="526"/>
      <c r="BB85" s="471"/>
      <c r="BC85" s="471"/>
      <c r="BD85" s="471"/>
      <c r="BE85" s="471"/>
      <c r="BF85" s="471"/>
      <c r="BG85" s="471"/>
      <c r="BH85" s="471"/>
      <c r="BI85" s="473"/>
      <c r="BJ85" s="471"/>
      <c r="BK85" s="466">
        <v>110</v>
      </c>
      <c r="BL85" s="471"/>
      <c r="BM85" s="473"/>
      <c r="BN85" s="471"/>
      <c r="BO85" s="471"/>
      <c r="BP85" s="471"/>
      <c r="BQ85" s="467">
        <v>6</v>
      </c>
      <c r="BR85" s="473"/>
      <c r="BS85" s="471"/>
      <c r="BT85" s="471"/>
      <c r="BU85" s="471"/>
      <c r="BV85" s="467">
        <v>2</v>
      </c>
      <c r="BW85" s="473"/>
      <c r="BX85" s="471"/>
      <c r="BY85" s="471"/>
      <c r="BZ85" s="522">
        <v>20.5</v>
      </c>
      <c r="CA85" s="526"/>
      <c r="CB85" s="473"/>
      <c r="CC85" s="471"/>
      <c r="CD85" s="471"/>
      <c r="CE85" s="471"/>
      <c r="CF85" s="471"/>
      <c r="CG85" s="467">
        <v>0</v>
      </c>
      <c r="CH85" s="473"/>
      <c r="CI85" s="471"/>
      <c r="CJ85" s="471"/>
      <c r="CK85" s="471"/>
      <c r="CL85" s="467">
        <v>0</v>
      </c>
      <c r="CM85" s="473"/>
      <c r="CN85" s="471"/>
      <c r="CO85" s="471"/>
      <c r="CP85" s="471"/>
      <c r="CQ85" s="467">
        <v>0</v>
      </c>
      <c r="CR85" s="471"/>
      <c r="CS85" s="471"/>
      <c r="CT85" s="471"/>
      <c r="CU85" s="473"/>
      <c r="CV85" s="471"/>
    </row>
    <row r="86" spans="1:100" ht="7.5" customHeight="1" x14ac:dyDescent="0.25">
      <c r="A86" s="473"/>
      <c r="B86" s="471"/>
      <c r="C86" s="471"/>
      <c r="D86" s="521" t="s">
        <v>2039</v>
      </c>
      <c r="E86" s="526"/>
      <c r="F86" s="526"/>
      <c r="G86" s="526"/>
      <c r="H86" s="526"/>
      <c r="I86" s="526"/>
      <c r="J86" s="526"/>
      <c r="K86" s="526"/>
      <c r="L86" s="526"/>
      <c r="M86" s="526"/>
      <c r="N86" s="526"/>
      <c r="O86" s="526"/>
      <c r="P86" s="471"/>
      <c r="Q86" s="471"/>
      <c r="R86" s="471"/>
      <c r="S86" s="471"/>
      <c r="T86" s="471"/>
      <c r="U86" s="471"/>
      <c r="V86" s="471"/>
      <c r="W86" s="471"/>
      <c r="X86" s="471"/>
      <c r="Y86" s="471"/>
      <c r="Z86" s="471"/>
      <c r="AA86" s="471"/>
      <c r="AB86" s="471"/>
      <c r="AC86" s="471"/>
      <c r="AD86" s="471"/>
      <c r="AE86" s="471"/>
      <c r="AF86" s="471"/>
      <c r="AG86" s="471"/>
      <c r="AH86" s="471"/>
      <c r="AI86" s="471"/>
      <c r="AJ86" s="471"/>
      <c r="AK86" s="471"/>
      <c r="AL86" s="471"/>
      <c r="AM86" s="471"/>
      <c r="AN86" s="471"/>
      <c r="AO86" s="471"/>
      <c r="AP86" s="471"/>
      <c r="AQ86" s="471"/>
      <c r="AR86" s="471"/>
      <c r="AS86" s="471"/>
      <c r="AT86" s="471"/>
      <c r="AU86" s="473"/>
      <c r="AV86" s="471"/>
      <c r="AW86" s="521" t="s">
        <v>1983</v>
      </c>
      <c r="AX86" s="526"/>
      <c r="AY86" s="526"/>
      <c r="AZ86" s="526"/>
      <c r="BA86" s="526"/>
      <c r="BB86" s="471"/>
      <c r="BC86" s="471"/>
      <c r="BD86" s="471"/>
      <c r="BE86" s="471"/>
      <c r="BF86" s="471"/>
      <c r="BG86" s="471"/>
      <c r="BH86" s="471"/>
      <c r="BI86" s="473"/>
      <c r="BJ86" s="471"/>
      <c r="BK86" s="466">
        <v>110</v>
      </c>
      <c r="BL86" s="471"/>
      <c r="BM86" s="473"/>
      <c r="BN86" s="471"/>
      <c r="BO86" s="471"/>
      <c r="BP86" s="471"/>
      <c r="BQ86" s="467">
        <v>4</v>
      </c>
      <c r="BR86" s="473"/>
      <c r="BS86" s="471"/>
      <c r="BT86" s="471"/>
      <c r="BU86" s="471"/>
      <c r="BV86" s="467">
        <v>0</v>
      </c>
      <c r="BW86" s="473"/>
      <c r="BX86" s="471"/>
      <c r="BY86" s="471"/>
      <c r="BZ86" s="522">
        <v>15.5</v>
      </c>
      <c r="CA86" s="526"/>
      <c r="CB86" s="473"/>
      <c r="CC86" s="471"/>
      <c r="CD86" s="471"/>
      <c r="CE86" s="471"/>
      <c r="CF86" s="471"/>
      <c r="CG86" s="467">
        <v>0</v>
      </c>
      <c r="CH86" s="473"/>
      <c r="CI86" s="471"/>
      <c r="CJ86" s="471"/>
      <c r="CK86" s="471"/>
      <c r="CL86" s="467">
        <v>0</v>
      </c>
      <c r="CM86" s="473"/>
      <c r="CN86" s="471"/>
      <c r="CO86" s="471"/>
      <c r="CP86" s="471"/>
      <c r="CQ86" s="467">
        <v>0</v>
      </c>
      <c r="CR86" s="471"/>
      <c r="CS86" s="471"/>
      <c r="CT86" s="471"/>
      <c r="CU86" s="473"/>
      <c r="CV86" s="471"/>
    </row>
    <row r="87" spans="1:100" ht="7.5" customHeight="1" x14ac:dyDescent="0.25">
      <c r="A87" s="473"/>
      <c r="B87" s="471"/>
      <c r="C87" s="471"/>
      <c r="D87" s="521" t="s">
        <v>2040</v>
      </c>
      <c r="E87" s="526"/>
      <c r="F87" s="526"/>
      <c r="G87" s="526"/>
      <c r="H87" s="526"/>
      <c r="I87" s="526"/>
      <c r="J87" s="526"/>
      <c r="K87" s="526"/>
      <c r="L87" s="526"/>
      <c r="M87" s="526"/>
      <c r="N87" s="471"/>
      <c r="O87" s="471"/>
      <c r="P87" s="471"/>
      <c r="Q87" s="471"/>
      <c r="R87" s="471"/>
      <c r="S87" s="471"/>
      <c r="T87" s="471"/>
      <c r="U87" s="471"/>
      <c r="V87" s="471"/>
      <c r="W87" s="471"/>
      <c r="X87" s="471"/>
      <c r="Y87" s="471"/>
      <c r="Z87" s="471"/>
      <c r="AA87" s="471"/>
      <c r="AB87" s="471"/>
      <c r="AC87" s="471"/>
      <c r="AD87" s="471"/>
      <c r="AE87" s="471"/>
      <c r="AF87" s="471"/>
      <c r="AG87" s="471"/>
      <c r="AH87" s="471"/>
      <c r="AI87" s="471"/>
      <c r="AJ87" s="471"/>
      <c r="AK87" s="471"/>
      <c r="AL87" s="471"/>
      <c r="AM87" s="471"/>
      <c r="AN87" s="471"/>
      <c r="AO87" s="471"/>
      <c r="AP87" s="471"/>
      <c r="AQ87" s="471"/>
      <c r="AR87" s="471"/>
      <c r="AS87" s="471"/>
      <c r="AT87" s="471"/>
      <c r="AU87" s="473"/>
      <c r="AV87" s="471"/>
      <c r="AW87" s="521" t="s">
        <v>2041</v>
      </c>
      <c r="AX87" s="526"/>
      <c r="AY87" s="526"/>
      <c r="AZ87" s="526"/>
      <c r="BA87" s="526"/>
      <c r="BB87" s="526"/>
      <c r="BC87" s="471"/>
      <c r="BD87" s="471"/>
      <c r="BE87" s="471"/>
      <c r="BF87" s="471"/>
      <c r="BG87" s="471"/>
      <c r="BH87" s="471"/>
      <c r="BI87" s="473"/>
      <c r="BJ87" s="471"/>
      <c r="BK87" s="466">
        <v>100</v>
      </c>
      <c r="BL87" s="471"/>
      <c r="BM87" s="473"/>
      <c r="BN87" s="471"/>
      <c r="BO87" s="471"/>
      <c r="BP87" s="471"/>
      <c r="BQ87" s="467">
        <v>0</v>
      </c>
      <c r="BR87" s="473"/>
      <c r="BS87" s="471"/>
      <c r="BT87" s="471"/>
      <c r="BU87" s="471"/>
      <c r="BV87" s="467">
        <v>0</v>
      </c>
      <c r="BW87" s="473"/>
      <c r="BX87" s="471"/>
      <c r="BY87" s="471"/>
      <c r="BZ87" s="471"/>
      <c r="CA87" s="468">
        <v>0</v>
      </c>
      <c r="CB87" s="473"/>
      <c r="CC87" s="471"/>
      <c r="CD87" s="471"/>
      <c r="CE87" s="471"/>
      <c r="CF87" s="471"/>
      <c r="CG87" s="467">
        <v>0</v>
      </c>
      <c r="CH87" s="473"/>
      <c r="CI87" s="471"/>
      <c r="CJ87" s="471"/>
      <c r="CK87" s="471"/>
      <c r="CL87" s="467">
        <v>9</v>
      </c>
      <c r="CM87" s="473"/>
      <c r="CN87" s="471"/>
      <c r="CO87" s="471"/>
      <c r="CP87" s="471"/>
      <c r="CQ87" s="467">
        <v>0</v>
      </c>
      <c r="CR87" s="471"/>
      <c r="CS87" s="471"/>
      <c r="CT87" s="471"/>
      <c r="CU87" s="473"/>
      <c r="CV87" s="471"/>
    </row>
    <row r="88" spans="1:100" ht="7.5" customHeight="1" x14ac:dyDescent="0.25">
      <c r="A88" s="473"/>
      <c r="B88" s="471"/>
      <c r="C88" s="471"/>
      <c r="D88" s="521" t="s">
        <v>2042</v>
      </c>
      <c r="E88" s="526"/>
      <c r="F88" s="526"/>
      <c r="G88" s="526"/>
      <c r="H88" s="471"/>
      <c r="I88" s="471"/>
      <c r="J88" s="471"/>
      <c r="K88" s="471"/>
      <c r="L88" s="471"/>
      <c r="M88" s="471"/>
      <c r="N88" s="471"/>
      <c r="O88" s="471"/>
      <c r="P88" s="471"/>
      <c r="Q88" s="471"/>
      <c r="R88" s="471"/>
      <c r="S88" s="471"/>
      <c r="T88" s="471"/>
      <c r="U88" s="471"/>
      <c r="V88" s="471"/>
      <c r="W88" s="471"/>
      <c r="X88" s="471"/>
      <c r="Y88" s="471"/>
      <c r="Z88" s="471"/>
      <c r="AA88" s="471"/>
      <c r="AB88" s="471"/>
      <c r="AC88" s="471"/>
      <c r="AD88" s="471"/>
      <c r="AE88" s="471"/>
      <c r="AF88" s="471"/>
      <c r="AG88" s="471"/>
      <c r="AH88" s="471"/>
      <c r="AI88" s="471"/>
      <c r="AJ88" s="471"/>
      <c r="AK88" s="471"/>
      <c r="AL88" s="471"/>
      <c r="AM88" s="471"/>
      <c r="AN88" s="471"/>
      <c r="AO88" s="471"/>
      <c r="AP88" s="471"/>
      <c r="AQ88" s="471"/>
      <c r="AR88" s="471"/>
      <c r="AS88" s="471"/>
      <c r="AT88" s="471"/>
      <c r="AU88" s="473"/>
      <c r="AV88" s="471"/>
      <c r="AW88" s="521" t="s">
        <v>2041</v>
      </c>
      <c r="AX88" s="526"/>
      <c r="AY88" s="526"/>
      <c r="AZ88" s="526"/>
      <c r="BA88" s="526"/>
      <c r="BB88" s="526"/>
      <c r="BC88" s="471"/>
      <c r="BD88" s="471"/>
      <c r="BE88" s="471"/>
      <c r="BF88" s="471"/>
      <c r="BG88" s="471"/>
      <c r="BH88" s="471"/>
      <c r="BI88" s="473"/>
      <c r="BJ88" s="471"/>
      <c r="BK88" s="466">
        <v>100</v>
      </c>
      <c r="BL88" s="471"/>
      <c r="BM88" s="473"/>
      <c r="BN88" s="471"/>
      <c r="BO88" s="471"/>
      <c r="BP88" s="471"/>
      <c r="BQ88" s="467">
        <v>1</v>
      </c>
      <c r="BR88" s="473"/>
      <c r="BS88" s="471"/>
      <c r="BT88" s="471"/>
      <c r="BU88" s="471"/>
      <c r="BV88" s="467">
        <v>0</v>
      </c>
      <c r="BW88" s="473"/>
      <c r="BX88" s="471"/>
      <c r="BY88" s="471"/>
      <c r="BZ88" s="471"/>
      <c r="CA88" s="468">
        <v>3</v>
      </c>
      <c r="CB88" s="473"/>
      <c r="CC88" s="471"/>
      <c r="CD88" s="471"/>
      <c r="CE88" s="471"/>
      <c r="CF88" s="471"/>
      <c r="CG88" s="467">
        <v>0</v>
      </c>
      <c r="CH88" s="473"/>
      <c r="CI88" s="471"/>
      <c r="CJ88" s="471"/>
      <c r="CK88" s="471"/>
      <c r="CL88" s="467">
        <v>0</v>
      </c>
      <c r="CM88" s="473"/>
      <c r="CN88" s="471"/>
      <c r="CO88" s="471"/>
      <c r="CP88" s="471"/>
      <c r="CQ88" s="467">
        <v>0</v>
      </c>
      <c r="CR88" s="471"/>
      <c r="CS88" s="471"/>
      <c r="CT88" s="471"/>
      <c r="CU88" s="473"/>
      <c r="CV88" s="471"/>
    </row>
    <row r="89" spans="1:100" ht="7.5" customHeight="1" x14ac:dyDescent="0.25">
      <c r="A89" s="473"/>
      <c r="B89" s="471"/>
      <c r="C89" s="471"/>
      <c r="D89" s="521" t="s">
        <v>2043</v>
      </c>
      <c r="E89" s="526"/>
      <c r="F89" s="526"/>
      <c r="G89" s="526"/>
      <c r="H89" s="526"/>
      <c r="I89" s="526"/>
      <c r="J89" s="526"/>
      <c r="K89" s="526"/>
      <c r="L89" s="526"/>
      <c r="M89" s="526"/>
      <c r="N89" s="526"/>
      <c r="O89" s="526"/>
      <c r="P89" s="526"/>
      <c r="Q89" s="526"/>
      <c r="R89" s="526"/>
      <c r="S89" s="526"/>
      <c r="T89" s="526"/>
      <c r="U89" s="526"/>
      <c r="V89" s="526"/>
      <c r="W89" s="471"/>
      <c r="X89" s="471"/>
      <c r="Y89" s="471"/>
      <c r="Z89" s="471"/>
      <c r="AA89" s="471"/>
      <c r="AB89" s="471"/>
      <c r="AC89" s="471"/>
      <c r="AD89" s="471"/>
      <c r="AE89" s="471"/>
      <c r="AF89" s="471"/>
      <c r="AG89" s="471"/>
      <c r="AH89" s="471"/>
      <c r="AI89" s="471"/>
      <c r="AJ89" s="471"/>
      <c r="AK89" s="471"/>
      <c r="AL89" s="471"/>
      <c r="AM89" s="471"/>
      <c r="AN89" s="471"/>
      <c r="AO89" s="471"/>
      <c r="AP89" s="471"/>
      <c r="AQ89" s="471"/>
      <c r="AR89" s="471"/>
      <c r="AS89" s="471"/>
      <c r="AT89" s="471"/>
      <c r="AU89" s="473"/>
      <c r="AV89" s="471"/>
      <c r="AW89" s="521" t="s">
        <v>1983</v>
      </c>
      <c r="AX89" s="526"/>
      <c r="AY89" s="526"/>
      <c r="AZ89" s="526"/>
      <c r="BA89" s="526"/>
      <c r="BB89" s="471"/>
      <c r="BC89" s="471"/>
      <c r="BD89" s="471"/>
      <c r="BE89" s="471"/>
      <c r="BF89" s="471"/>
      <c r="BG89" s="471"/>
      <c r="BH89" s="471"/>
      <c r="BI89" s="473"/>
      <c r="BJ89" s="471"/>
      <c r="BK89" s="466">
        <v>100</v>
      </c>
      <c r="BL89" s="471"/>
      <c r="BM89" s="473"/>
      <c r="BN89" s="471"/>
      <c r="BO89" s="471"/>
      <c r="BP89" s="471"/>
      <c r="BQ89" s="467">
        <v>0</v>
      </c>
      <c r="BR89" s="473"/>
      <c r="BS89" s="471"/>
      <c r="BT89" s="471"/>
      <c r="BU89" s="471"/>
      <c r="BV89" s="467">
        <v>3</v>
      </c>
      <c r="BW89" s="473"/>
      <c r="BX89" s="471"/>
      <c r="BY89" s="471"/>
      <c r="BZ89" s="471"/>
      <c r="CA89" s="468">
        <v>0</v>
      </c>
      <c r="CB89" s="473"/>
      <c r="CC89" s="471"/>
      <c r="CD89" s="471"/>
      <c r="CE89" s="471"/>
      <c r="CF89" s="471"/>
      <c r="CG89" s="467">
        <v>0</v>
      </c>
      <c r="CH89" s="473"/>
      <c r="CI89" s="471"/>
      <c r="CJ89" s="471"/>
      <c r="CK89" s="471"/>
      <c r="CL89" s="467">
        <v>1</v>
      </c>
      <c r="CM89" s="473"/>
      <c r="CN89" s="471"/>
      <c r="CO89" s="471"/>
      <c r="CP89" s="471"/>
      <c r="CQ89" s="467">
        <v>0</v>
      </c>
      <c r="CR89" s="471"/>
      <c r="CS89" s="471"/>
      <c r="CT89" s="471"/>
      <c r="CU89" s="473"/>
      <c r="CV89" s="471"/>
    </row>
    <row r="90" spans="1:100" ht="7.5" customHeight="1" x14ac:dyDescent="0.25">
      <c r="A90" s="473"/>
      <c r="B90" s="471"/>
      <c r="C90" s="471"/>
      <c r="D90" s="521" t="s">
        <v>2044</v>
      </c>
      <c r="E90" s="526"/>
      <c r="F90" s="526"/>
      <c r="G90" s="526"/>
      <c r="H90" s="526"/>
      <c r="I90" s="526"/>
      <c r="J90" s="526"/>
      <c r="K90" s="526"/>
      <c r="L90" s="526"/>
      <c r="M90" s="526"/>
      <c r="N90" s="526"/>
      <c r="O90" s="526"/>
      <c r="P90" s="526"/>
      <c r="Q90" s="526"/>
      <c r="R90" s="526"/>
      <c r="S90" s="526"/>
      <c r="T90" s="526"/>
      <c r="U90" s="526"/>
      <c r="V90" s="526"/>
      <c r="W90" s="526"/>
      <c r="X90" s="526"/>
      <c r="Y90" s="526"/>
      <c r="Z90" s="526"/>
      <c r="AA90" s="526"/>
      <c r="AB90" s="526"/>
      <c r="AC90" s="526"/>
      <c r="AD90" s="526"/>
      <c r="AE90" s="526"/>
      <c r="AF90" s="526"/>
      <c r="AG90" s="526"/>
      <c r="AH90" s="526"/>
      <c r="AI90" s="526"/>
      <c r="AJ90" s="526"/>
      <c r="AK90" s="471"/>
      <c r="AL90" s="471"/>
      <c r="AM90" s="471"/>
      <c r="AN90" s="471"/>
      <c r="AO90" s="471"/>
      <c r="AP90" s="471"/>
      <c r="AQ90" s="471"/>
      <c r="AR90" s="471"/>
      <c r="AS90" s="471"/>
      <c r="AT90" s="471"/>
      <c r="AU90" s="473"/>
      <c r="AV90" s="471"/>
      <c r="AW90" s="521" t="s">
        <v>1983</v>
      </c>
      <c r="AX90" s="526"/>
      <c r="AY90" s="526"/>
      <c r="AZ90" s="526"/>
      <c r="BA90" s="526"/>
      <c r="BB90" s="471"/>
      <c r="BC90" s="471"/>
      <c r="BD90" s="471"/>
      <c r="BE90" s="471"/>
      <c r="BF90" s="471"/>
      <c r="BG90" s="471"/>
      <c r="BH90" s="471"/>
      <c r="BI90" s="473"/>
      <c r="BJ90" s="471"/>
      <c r="BK90" s="466">
        <v>100</v>
      </c>
      <c r="BL90" s="471"/>
      <c r="BM90" s="473"/>
      <c r="BN90" s="471"/>
      <c r="BO90" s="471"/>
      <c r="BP90" s="471"/>
      <c r="BQ90" s="467">
        <v>0</v>
      </c>
      <c r="BR90" s="473"/>
      <c r="BS90" s="471"/>
      <c r="BT90" s="471"/>
      <c r="BU90" s="471"/>
      <c r="BV90" s="467">
        <v>0</v>
      </c>
      <c r="BW90" s="473"/>
      <c r="BX90" s="471"/>
      <c r="BY90" s="471"/>
      <c r="BZ90" s="471"/>
      <c r="CA90" s="468">
        <v>0</v>
      </c>
      <c r="CB90" s="473"/>
      <c r="CC90" s="471"/>
      <c r="CD90" s="471"/>
      <c r="CE90" s="471"/>
      <c r="CF90" s="471"/>
      <c r="CG90" s="467">
        <v>0</v>
      </c>
      <c r="CH90" s="473"/>
      <c r="CI90" s="471"/>
      <c r="CJ90" s="471"/>
      <c r="CK90" s="523">
        <v>30</v>
      </c>
      <c r="CL90" s="526"/>
      <c r="CM90" s="473"/>
      <c r="CN90" s="471"/>
      <c r="CO90" s="471"/>
      <c r="CP90" s="471"/>
      <c r="CQ90" s="467">
        <v>0</v>
      </c>
      <c r="CR90" s="471"/>
      <c r="CS90" s="471"/>
      <c r="CT90" s="471"/>
      <c r="CU90" s="473"/>
      <c r="CV90" s="471"/>
    </row>
    <row r="91" spans="1:100" ht="7.5" customHeight="1" x14ac:dyDescent="0.25">
      <c r="A91" s="473"/>
      <c r="B91" s="471"/>
      <c r="C91" s="471"/>
      <c r="D91" s="521" t="s">
        <v>2045</v>
      </c>
      <c r="E91" s="526"/>
      <c r="F91" s="526"/>
      <c r="G91" s="526"/>
      <c r="H91" s="526"/>
      <c r="I91" s="526"/>
      <c r="J91" s="526"/>
      <c r="K91" s="526"/>
      <c r="L91" s="526"/>
      <c r="M91" s="526"/>
      <c r="N91" s="526"/>
      <c r="O91" s="526"/>
      <c r="P91" s="526"/>
      <c r="Q91" s="526"/>
      <c r="R91" s="526"/>
      <c r="S91" s="526"/>
      <c r="T91" s="526"/>
      <c r="U91" s="526"/>
      <c r="V91" s="526"/>
      <c r="W91" s="526"/>
      <c r="X91" s="526"/>
      <c r="Y91" s="526"/>
      <c r="Z91" s="526"/>
      <c r="AA91" s="526"/>
      <c r="AB91" s="526"/>
      <c r="AC91" s="471"/>
      <c r="AD91" s="471"/>
      <c r="AE91" s="471"/>
      <c r="AF91" s="471"/>
      <c r="AG91" s="471"/>
      <c r="AH91" s="471"/>
      <c r="AI91" s="471"/>
      <c r="AJ91" s="471"/>
      <c r="AK91" s="471"/>
      <c r="AL91" s="471"/>
      <c r="AM91" s="471"/>
      <c r="AN91" s="471"/>
      <c r="AO91" s="471"/>
      <c r="AP91" s="471"/>
      <c r="AQ91" s="471"/>
      <c r="AR91" s="471"/>
      <c r="AS91" s="471"/>
      <c r="AT91" s="471"/>
      <c r="AU91" s="473"/>
      <c r="AV91" s="471"/>
      <c r="AW91" s="521" t="s">
        <v>2003</v>
      </c>
      <c r="AX91" s="526"/>
      <c r="AY91" s="526"/>
      <c r="AZ91" s="526"/>
      <c r="BA91" s="526"/>
      <c r="BB91" s="526"/>
      <c r="BC91" s="526"/>
      <c r="BD91" s="526"/>
      <c r="BE91" s="471"/>
      <c r="BF91" s="471"/>
      <c r="BG91" s="471"/>
      <c r="BH91" s="471"/>
      <c r="BI91" s="473"/>
      <c r="BJ91" s="471"/>
      <c r="BK91" s="466">
        <v>100</v>
      </c>
      <c r="BL91" s="471"/>
      <c r="BM91" s="473"/>
      <c r="BN91" s="471"/>
      <c r="BO91" s="471"/>
      <c r="BP91" s="471"/>
      <c r="BQ91" s="467">
        <v>0</v>
      </c>
      <c r="BR91" s="473"/>
      <c r="BS91" s="471"/>
      <c r="BT91" s="471"/>
      <c r="BU91" s="471"/>
      <c r="BV91" s="467">
        <v>5</v>
      </c>
      <c r="BW91" s="473"/>
      <c r="BX91" s="471"/>
      <c r="BY91" s="471"/>
      <c r="BZ91" s="471"/>
      <c r="CA91" s="468">
        <v>0</v>
      </c>
      <c r="CB91" s="473"/>
      <c r="CC91" s="471"/>
      <c r="CD91" s="471"/>
      <c r="CE91" s="471"/>
      <c r="CF91" s="471"/>
      <c r="CG91" s="467">
        <v>0</v>
      </c>
      <c r="CH91" s="473"/>
      <c r="CI91" s="471"/>
      <c r="CJ91" s="471"/>
      <c r="CK91" s="471"/>
      <c r="CL91" s="467">
        <v>9</v>
      </c>
      <c r="CM91" s="473"/>
      <c r="CN91" s="471"/>
      <c r="CO91" s="471"/>
      <c r="CP91" s="471"/>
      <c r="CQ91" s="467">
        <v>0</v>
      </c>
      <c r="CR91" s="471"/>
      <c r="CS91" s="471"/>
      <c r="CT91" s="471"/>
      <c r="CU91" s="473"/>
      <c r="CV91" s="471"/>
    </row>
    <row r="92" spans="1:100" ht="7.5" customHeight="1" x14ac:dyDescent="0.25">
      <c r="A92" s="473"/>
      <c r="B92" s="471"/>
      <c r="C92" s="471"/>
      <c r="D92" s="521" t="s">
        <v>2046</v>
      </c>
      <c r="E92" s="526"/>
      <c r="F92" s="526"/>
      <c r="G92" s="526"/>
      <c r="H92" s="526"/>
      <c r="I92" s="526"/>
      <c r="J92" s="526"/>
      <c r="K92" s="526"/>
      <c r="L92" s="526"/>
      <c r="M92" s="526"/>
      <c r="N92" s="526"/>
      <c r="O92" s="526"/>
      <c r="P92" s="526"/>
      <c r="Q92" s="526"/>
      <c r="R92" s="526"/>
      <c r="S92" s="526"/>
      <c r="T92" s="526"/>
      <c r="U92" s="526"/>
      <c r="V92" s="526"/>
      <c r="W92" s="471"/>
      <c r="X92" s="471"/>
      <c r="Y92" s="471"/>
      <c r="Z92" s="471"/>
      <c r="AA92" s="471"/>
      <c r="AB92" s="471"/>
      <c r="AC92" s="471"/>
      <c r="AD92" s="471"/>
      <c r="AE92" s="471"/>
      <c r="AF92" s="471"/>
      <c r="AG92" s="471"/>
      <c r="AH92" s="471"/>
      <c r="AI92" s="471"/>
      <c r="AJ92" s="471"/>
      <c r="AK92" s="471"/>
      <c r="AL92" s="471"/>
      <c r="AM92" s="471"/>
      <c r="AN92" s="471"/>
      <c r="AO92" s="471"/>
      <c r="AP92" s="471"/>
      <c r="AQ92" s="471"/>
      <c r="AR92" s="471"/>
      <c r="AS92" s="471"/>
      <c r="AT92" s="471"/>
      <c r="AU92" s="473"/>
      <c r="AV92" s="471"/>
      <c r="AW92" s="521" t="s">
        <v>2047</v>
      </c>
      <c r="AX92" s="526"/>
      <c r="AY92" s="526"/>
      <c r="AZ92" s="526"/>
      <c r="BA92" s="526"/>
      <c r="BB92" s="526"/>
      <c r="BC92" s="526"/>
      <c r="BD92" s="471"/>
      <c r="BE92" s="471"/>
      <c r="BF92" s="471"/>
      <c r="BG92" s="471"/>
      <c r="BH92" s="471"/>
      <c r="BI92" s="473"/>
      <c r="BJ92" s="471"/>
      <c r="BK92" s="466">
        <v>100</v>
      </c>
      <c r="BL92" s="471"/>
      <c r="BM92" s="473"/>
      <c r="BN92" s="471"/>
      <c r="BO92" s="471"/>
      <c r="BP92" s="471"/>
      <c r="BQ92" s="467">
        <v>3</v>
      </c>
      <c r="BR92" s="473"/>
      <c r="BS92" s="471"/>
      <c r="BT92" s="471"/>
      <c r="BU92" s="471"/>
      <c r="BV92" s="467">
        <v>1</v>
      </c>
      <c r="BW92" s="473"/>
      <c r="BX92" s="471"/>
      <c r="BY92" s="471"/>
      <c r="BZ92" s="471"/>
      <c r="CA92" s="468">
        <v>9</v>
      </c>
      <c r="CB92" s="473"/>
      <c r="CC92" s="471"/>
      <c r="CD92" s="471"/>
      <c r="CE92" s="471"/>
      <c r="CF92" s="471"/>
      <c r="CG92" s="467">
        <v>0</v>
      </c>
      <c r="CH92" s="473"/>
      <c r="CI92" s="471"/>
      <c r="CJ92" s="471"/>
      <c r="CK92" s="471"/>
      <c r="CL92" s="467">
        <v>3</v>
      </c>
      <c r="CM92" s="473"/>
      <c r="CN92" s="471"/>
      <c r="CO92" s="471"/>
      <c r="CP92" s="471"/>
      <c r="CQ92" s="467">
        <v>0</v>
      </c>
      <c r="CR92" s="471"/>
      <c r="CS92" s="471"/>
      <c r="CT92" s="471"/>
      <c r="CU92" s="473"/>
      <c r="CV92" s="471"/>
    </row>
    <row r="93" spans="1:100" ht="7.5" customHeight="1" x14ac:dyDescent="0.25">
      <c r="A93" s="473"/>
      <c r="B93" s="471"/>
      <c r="C93" s="471"/>
      <c r="D93" s="521" t="s">
        <v>2048</v>
      </c>
      <c r="E93" s="526"/>
      <c r="F93" s="526"/>
      <c r="G93" s="526"/>
      <c r="H93" s="526"/>
      <c r="I93" s="526"/>
      <c r="J93" s="526"/>
      <c r="K93" s="526"/>
      <c r="L93" s="526"/>
      <c r="M93" s="526"/>
      <c r="N93" s="526"/>
      <c r="O93" s="526"/>
      <c r="P93" s="526"/>
      <c r="Q93" s="526"/>
      <c r="R93" s="526"/>
      <c r="S93" s="526"/>
      <c r="T93" s="526"/>
      <c r="U93" s="526"/>
      <c r="V93" s="526"/>
      <c r="W93" s="471"/>
      <c r="X93" s="471"/>
      <c r="Y93" s="471"/>
      <c r="Z93" s="471"/>
      <c r="AA93" s="471"/>
      <c r="AB93" s="471"/>
      <c r="AC93" s="471"/>
      <c r="AD93" s="471"/>
      <c r="AE93" s="471"/>
      <c r="AF93" s="471"/>
      <c r="AG93" s="471"/>
      <c r="AH93" s="471"/>
      <c r="AI93" s="471"/>
      <c r="AJ93" s="471"/>
      <c r="AK93" s="471"/>
      <c r="AL93" s="471"/>
      <c r="AM93" s="471"/>
      <c r="AN93" s="471"/>
      <c r="AO93" s="471"/>
      <c r="AP93" s="471"/>
      <c r="AQ93" s="471"/>
      <c r="AR93" s="471"/>
      <c r="AS93" s="471"/>
      <c r="AT93" s="471"/>
      <c r="AU93" s="473"/>
      <c r="AV93" s="471"/>
      <c r="AW93" s="521" t="s">
        <v>1983</v>
      </c>
      <c r="AX93" s="526"/>
      <c r="AY93" s="526"/>
      <c r="AZ93" s="526"/>
      <c r="BA93" s="526"/>
      <c r="BB93" s="471"/>
      <c r="BC93" s="471"/>
      <c r="BD93" s="471"/>
      <c r="BE93" s="471"/>
      <c r="BF93" s="471"/>
      <c r="BG93" s="471"/>
      <c r="BH93" s="471"/>
      <c r="BI93" s="473"/>
      <c r="BJ93" s="471"/>
      <c r="BK93" s="466">
        <v>130</v>
      </c>
      <c r="BL93" s="471"/>
      <c r="BM93" s="473"/>
      <c r="BN93" s="471"/>
      <c r="BO93" s="471"/>
      <c r="BP93" s="471"/>
      <c r="BQ93" s="467">
        <v>7</v>
      </c>
      <c r="BR93" s="473"/>
      <c r="BS93" s="471"/>
      <c r="BT93" s="471"/>
      <c r="BU93" s="471"/>
      <c r="BV93" s="467">
        <v>0</v>
      </c>
      <c r="BW93" s="473"/>
      <c r="BX93" s="471"/>
      <c r="BY93" s="471"/>
      <c r="BZ93" s="522">
        <v>25</v>
      </c>
      <c r="CA93" s="526"/>
      <c r="CB93" s="473"/>
      <c r="CC93" s="471"/>
      <c r="CD93" s="471"/>
      <c r="CE93" s="471"/>
      <c r="CF93" s="471"/>
      <c r="CG93" s="467">
        <v>0</v>
      </c>
      <c r="CH93" s="473"/>
      <c r="CI93" s="471"/>
      <c r="CJ93" s="471"/>
      <c r="CK93" s="471"/>
      <c r="CL93" s="467">
        <v>0</v>
      </c>
      <c r="CM93" s="473"/>
      <c r="CN93" s="471"/>
      <c r="CO93" s="471"/>
      <c r="CP93" s="471"/>
      <c r="CQ93" s="467">
        <v>0</v>
      </c>
      <c r="CR93" s="471"/>
      <c r="CS93" s="471"/>
      <c r="CT93" s="471"/>
      <c r="CU93" s="473"/>
      <c r="CV93" s="471"/>
    </row>
    <row r="94" spans="1:100" ht="7.5" customHeight="1" x14ac:dyDescent="0.25">
      <c r="A94" s="473"/>
      <c r="B94" s="471"/>
      <c r="C94" s="471"/>
      <c r="D94" s="521" t="s">
        <v>2049</v>
      </c>
      <c r="E94" s="526"/>
      <c r="F94" s="526"/>
      <c r="G94" s="526"/>
      <c r="H94" s="526"/>
      <c r="I94" s="526"/>
      <c r="J94" s="526"/>
      <c r="K94" s="526"/>
      <c r="L94" s="526"/>
      <c r="M94" s="526"/>
      <c r="N94" s="526"/>
      <c r="O94" s="526"/>
      <c r="P94" s="526"/>
      <c r="Q94" s="526"/>
      <c r="R94" s="526"/>
      <c r="S94" s="526"/>
      <c r="T94" s="526"/>
      <c r="U94" s="526"/>
      <c r="V94" s="526"/>
      <c r="W94" s="526"/>
      <c r="X94" s="526"/>
      <c r="Y94" s="526"/>
      <c r="Z94" s="526"/>
      <c r="AA94" s="526"/>
      <c r="AB94" s="526"/>
      <c r="AC94" s="526"/>
      <c r="AD94" s="526"/>
      <c r="AE94" s="526"/>
      <c r="AF94" s="526"/>
      <c r="AG94" s="526"/>
      <c r="AH94" s="526"/>
      <c r="AI94" s="526"/>
      <c r="AJ94" s="526"/>
      <c r="AK94" s="526"/>
      <c r="AL94" s="526"/>
      <c r="AM94" s="526"/>
      <c r="AN94" s="526"/>
      <c r="AO94" s="526"/>
      <c r="AP94" s="471"/>
      <c r="AQ94" s="471"/>
      <c r="AR94" s="471"/>
      <c r="AS94" s="471"/>
      <c r="AT94" s="471"/>
      <c r="AU94" s="473"/>
      <c r="AV94" s="471"/>
      <c r="AW94" s="521" t="s">
        <v>2041</v>
      </c>
      <c r="AX94" s="526"/>
      <c r="AY94" s="526"/>
      <c r="AZ94" s="526"/>
      <c r="BA94" s="526"/>
      <c r="BB94" s="526"/>
      <c r="BC94" s="471"/>
      <c r="BD94" s="471"/>
      <c r="BE94" s="471"/>
      <c r="BF94" s="471"/>
      <c r="BG94" s="471"/>
      <c r="BH94" s="471"/>
      <c r="BI94" s="473"/>
      <c r="BJ94" s="471"/>
      <c r="BK94" s="466">
        <v>100</v>
      </c>
      <c r="BL94" s="471"/>
      <c r="BM94" s="473"/>
      <c r="BN94" s="471"/>
      <c r="BO94" s="471"/>
      <c r="BP94" s="471"/>
      <c r="BQ94" s="467">
        <v>0</v>
      </c>
      <c r="BR94" s="473"/>
      <c r="BS94" s="471"/>
      <c r="BT94" s="471"/>
      <c r="BU94" s="471"/>
      <c r="BV94" s="467">
        <v>0</v>
      </c>
      <c r="BW94" s="473"/>
      <c r="BX94" s="471"/>
      <c r="BY94" s="471"/>
      <c r="BZ94" s="471"/>
      <c r="CA94" s="468">
        <v>0</v>
      </c>
      <c r="CB94" s="473"/>
      <c r="CC94" s="471"/>
      <c r="CD94" s="471"/>
      <c r="CE94" s="471"/>
      <c r="CF94" s="471"/>
      <c r="CG94" s="467">
        <v>0</v>
      </c>
      <c r="CH94" s="473"/>
      <c r="CI94" s="471"/>
      <c r="CJ94" s="471"/>
      <c r="CK94" s="471"/>
      <c r="CL94" s="467">
        <v>0</v>
      </c>
      <c r="CM94" s="473"/>
      <c r="CN94" s="471"/>
      <c r="CO94" s="471"/>
      <c r="CP94" s="471"/>
      <c r="CQ94" s="467">
        <v>4</v>
      </c>
      <c r="CR94" s="471"/>
      <c r="CS94" s="471"/>
      <c r="CT94" s="471"/>
      <c r="CU94" s="473"/>
      <c r="CV94" s="471"/>
    </row>
    <row r="95" spans="1:100" ht="7.5" customHeight="1" x14ac:dyDescent="0.25">
      <c r="A95" s="473"/>
      <c r="B95" s="471"/>
      <c r="C95" s="471"/>
      <c r="D95" s="521" t="s">
        <v>2050</v>
      </c>
      <c r="E95" s="526"/>
      <c r="F95" s="526"/>
      <c r="G95" s="526"/>
      <c r="H95" s="471"/>
      <c r="I95" s="471"/>
      <c r="J95" s="471"/>
      <c r="K95" s="471"/>
      <c r="L95" s="471"/>
      <c r="M95" s="471"/>
      <c r="N95" s="471"/>
      <c r="O95" s="471"/>
      <c r="P95" s="471"/>
      <c r="Q95" s="471"/>
      <c r="R95" s="471"/>
      <c r="S95" s="471"/>
      <c r="T95" s="471"/>
      <c r="U95" s="471"/>
      <c r="V95" s="471"/>
      <c r="W95" s="471"/>
      <c r="X95" s="471"/>
      <c r="Y95" s="471"/>
      <c r="Z95" s="471"/>
      <c r="AA95" s="471"/>
      <c r="AB95" s="471"/>
      <c r="AC95" s="471"/>
      <c r="AD95" s="471"/>
      <c r="AE95" s="471"/>
      <c r="AF95" s="471"/>
      <c r="AG95" s="471"/>
      <c r="AH95" s="471"/>
      <c r="AI95" s="471"/>
      <c r="AJ95" s="471"/>
      <c r="AK95" s="471"/>
      <c r="AL95" s="471"/>
      <c r="AM95" s="471"/>
      <c r="AN95" s="471"/>
      <c r="AO95" s="471"/>
      <c r="AP95" s="471"/>
      <c r="AQ95" s="471"/>
      <c r="AR95" s="471"/>
      <c r="AS95" s="471"/>
      <c r="AT95" s="471"/>
      <c r="AU95" s="473"/>
      <c r="AV95" s="471"/>
      <c r="AW95" s="521" t="s">
        <v>1983</v>
      </c>
      <c r="AX95" s="526"/>
      <c r="AY95" s="526"/>
      <c r="AZ95" s="526"/>
      <c r="BA95" s="526"/>
      <c r="BB95" s="471"/>
      <c r="BC95" s="471"/>
      <c r="BD95" s="471"/>
      <c r="BE95" s="471"/>
      <c r="BF95" s="471"/>
      <c r="BG95" s="471"/>
      <c r="BH95" s="471"/>
      <c r="BI95" s="473"/>
      <c r="BJ95" s="471"/>
      <c r="BK95" s="466">
        <v>110</v>
      </c>
      <c r="BL95" s="471"/>
      <c r="BM95" s="473"/>
      <c r="BN95" s="471"/>
      <c r="BO95" s="471"/>
      <c r="BP95" s="523">
        <v>10</v>
      </c>
      <c r="BQ95" s="526"/>
      <c r="BR95" s="473"/>
      <c r="BS95" s="471"/>
      <c r="BT95" s="471"/>
      <c r="BU95" s="471"/>
      <c r="BV95" s="467">
        <v>1</v>
      </c>
      <c r="BW95" s="473"/>
      <c r="BX95" s="471"/>
      <c r="BY95" s="471"/>
      <c r="BZ95" s="522">
        <v>26.5</v>
      </c>
      <c r="CA95" s="526"/>
      <c r="CB95" s="473"/>
      <c r="CC95" s="471"/>
      <c r="CD95" s="471"/>
      <c r="CE95" s="471"/>
      <c r="CF95" s="471"/>
      <c r="CG95" s="467">
        <v>0</v>
      </c>
      <c r="CH95" s="473"/>
      <c r="CI95" s="471"/>
      <c r="CJ95" s="471"/>
      <c r="CK95" s="471"/>
      <c r="CL95" s="467">
        <v>0</v>
      </c>
      <c r="CM95" s="473"/>
      <c r="CN95" s="471"/>
      <c r="CO95" s="471"/>
      <c r="CP95" s="471"/>
      <c r="CQ95" s="467">
        <v>0</v>
      </c>
      <c r="CR95" s="471"/>
      <c r="CS95" s="471"/>
      <c r="CT95" s="471"/>
      <c r="CU95" s="473"/>
      <c r="CV95" s="471"/>
    </row>
    <row r="96" spans="1:100" ht="7.5" customHeight="1" x14ac:dyDescent="0.25">
      <c r="A96" s="473"/>
      <c r="B96" s="471"/>
      <c r="C96" s="471"/>
      <c r="D96" s="521" t="s">
        <v>2051</v>
      </c>
      <c r="E96" s="526"/>
      <c r="F96" s="526"/>
      <c r="G96" s="526"/>
      <c r="H96" s="526"/>
      <c r="I96" s="526"/>
      <c r="J96" s="526"/>
      <c r="K96" s="526"/>
      <c r="L96" s="526"/>
      <c r="M96" s="526"/>
      <c r="N96" s="526"/>
      <c r="O96" s="526"/>
      <c r="P96" s="526"/>
      <c r="Q96" s="526"/>
      <c r="R96" s="526"/>
      <c r="S96" s="526"/>
      <c r="T96" s="471"/>
      <c r="U96" s="471"/>
      <c r="V96" s="471"/>
      <c r="W96" s="471"/>
      <c r="X96" s="471"/>
      <c r="Y96" s="471"/>
      <c r="Z96" s="471"/>
      <c r="AA96" s="471"/>
      <c r="AB96" s="471"/>
      <c r="AC96" s="471"/>
      <c r="AD96" s="471"/>
      <c r="AE96" s="471"/>
      <c r="AF96" s="471"/>
      <c r="AG96" s="471"/>
      <c r="AH96" s="471"/>
      <c r="AI96" s="471"/>
      <c r="AJ96" s="471"/>
      <c r="AK96" s="471"/>
      <c r="AL96" s="471"/>
      <c r="AM96" s="471"/>
      <c r="AN96" s="471"/>
      <c r="AO96" s="471"/>
      <c r="AP96" s="471"/>
      <c r="AQ96" s="471"/>
      <c r="AR96" s="471"/>
      <c r="AS96" s="471"/>
      <c r="AT96" s="471"/>
      <c r="AU96" s="473"/>
      <c r="AV96" s="471"/>
      <c r="AW96" s="521" t="s">
        <v>1983</v>
      </c>
      <c r="AX96" s="526"/>
      <c r="AY96" s="526"/>
      <c r="AZ96" s="526"/>
      <c r="BA96" s="526"/>
      <c r="BB96" s="471"/>
      <c r="BC96" s="471"/>
      <c r="BD96" s="471"/>
      <c r="BE96" s="471"/>
      <c r="BF96" s="471"/>
      <c r="BG96" s="471"/>
      <c r="BH96" s="471"/>
      <c r="BI96" s="473"/>
      <c r="BJ96" s="471"/>
      <c r="BK96" s="466">
        <v>110</v>
      </c>
      <c r="BL96" s="471"/>
      <c r="BM96" s="473"/>
      <c r="BN96" s="471"/>
      <c r="BO96" s="471"/>
      <c r="BP96" s="471"/>
      <c r="BQ96" s="467">
        <v>0</v>
      </c>
      <c r="BR96" s="473"/>
      <c r="BS96" s="471"/>
      <c r="BT96" s="471"/>
      <c r="BU96" s="471"/>
      <c r="BV96" s="467">
        <v>0</v>
      </c>
      <c r="BW96" s="473"/>
      <c r="BX96" s="471"/>
      <c r="BY96" s="471"/>
      <c r="BZ96" s="471"/>
      <c r="CA96" s="468">
        <v>0</v>
      </c>
      <c r="CB96" s="473"/>
      <c r="CC96" s="471"/>
      <c r="CD96" s="471"/>
      <c r="CE96" s="471"/>
      <c r="CF96" s="471"/>
      <c r="CG96" s="467">
        <v>0</v>
      </c>
      <c r="CH96" s="473"/>
      <c r="CI96" s="471"/>
      <c r="CJ96" s="471"/>
      <c r="CK96" s="471"/>
      <c r="CL96" s="467">
        <v>1</v>
      </c>
      <c r="CM96" s="473"/>
      <c r="CN96" s="471"/>
      <c r="CO96" s="471"/>
      <c r="CP96" s="471"/>
      <c r="CQ96" s="467">
        <v>1</v>
      </c>
      <c r="CR96" s="471"/>
      <c r="CS96" s="471"/>
      <c r="CT96" s="471"/>
      <c r="CU96" s="473"/>
      <c r="CV96" s="471"/>
    </row>
    <row r="97" spans="1:100" ht="7.5" customHeight="1" x14ac:dyDescent="0.25">
      <c r="A97" s="473"/>
      <c r="B97" s="471"/>
      <c r="C97" s="471"/>
      <c r="D97" s="521" t="s">
        <v>2052</v>
      </c>
      <c r="E97" s="526"/>
      <c r="F97" s="471"/>
      <c r="G97" s="471"/>
      <c r="H97" s="471"/>
      <c r="I97" s="471"/>
      <c r="J97" s="471"/>
      <c r="K97" s="471"/>
      <c r="L97" s="471"/>
      <c r="M97" s="471"/>
      <c r="N97" s="471"/>
      <c r="O97" s="471"/>
      <c r="P97" s="471"/>
      <c r="Q97" s="471"/>
      <c r="R97" s="471"/>
      <c r="S97" s="471"/>
      <c r="T97" s="471"/>
      <c r="U97" s="471"/>
      <c r="V97" s="471"/>
      <c r="W97" s="471"/>
      <c r="X97" s="471"/>
      <c r="Y97" s="471"/>
      <c r="Z97" s="471"/>
      <c r="AA97" s="471"/>
      <c r="AB97" s="471"/>
      <c r="AC97" s="471"/>
      <c r="AD97" s="471"/>
      <c r="AE97" s="471"/>
      <c r="AF97" s="471"/>
      <c r="AG97" s="471"/>
      <c r="AH97" s="471"/>
      <c r="AI97" s="471"/>
      <c r="AJ97" s="471"/>
      <c r="AK97" s="471"/>
      <c r="AL97" s="471"/>
      <c r="AM97" s="471"/>
      <c r="AN97" s="471"/>
      <c r="AO97" s="471"/>
      <c r="AP97" s="471"/>
      <c r="AQ97" s="471"/>
      <c r="AR97" s="471"/>
      <c r="AS97" s="471"/>
      <c r="AT97" s="471"/>
      <c r="AU97" s="473"/>
      <c r="AV97" s="471"/>
      <c r="AW97" s="521" t="s">
        <v>1983</v>
      </c>
      <c r="AX97" s="526"/>
      <c r="AY97" s="526"/>
      <c r="AZ97" s="526"/>
      <c r="BA97" s="526"/>
      <c r="BB97" s="471"/>
      <c r="BC97" s="471"/>
      <c r="BD97" s="471"/>
      <c r="BE97" s="471"/>
      <c r="BF97" s="471"/>
      <c r="BG97" s="471"/>
      <c r="BH97" s="471"/>
      <c r="BI97" s="473"/>
      <c r="BJ97" s="471"/>
      <c r="BK97" s="466">
        <v>130</v>
      </c>
      <c r="BL97" s="471"/>
      <c r="BM97" s="473"/>
      <c r="BN97" s="471"/>
      <c r="BO97" s="471"/>
      <c r="BP97" s="523">
        <v>12</v>
      </c>
      <c r="BQ97" s="526"/>
      <c r="BR97" s="473"/>
      <c r="BS97" s="471"/>
      <c r="BT97" s="471"/>
      <c r="BU97" s="471"/>
      <c r="BV97" s="467">
        <v>2</v>
      </c>
      <c r="BW97" s="473"/>
      <c r="BX97" s="471"/>
      <c r="BY97" s="471"/>
      <c r="BZ97" s="522">
        <v>34</v>
      </c>
      <c r="CA97" s="526"/>
      <c r="CB97" s="473"/>
      <c r="CC97" s="471"/>
      <c r="CD97" s="471"/>
      <c r="CE97" s="471"/>
      <c r="CF97" s="471"/>
      <c r="CG97" s="467">
        <v>0</v>
      </c>
      <c r="CH97" s="473"/>
      <c r="CI97" s="471"/>
      <c r="CJ97" s="471"/>
      <c r="CK97" s="471"/>
      <c r="CL97" s="467">
        <v>0</v>
      </c>
      <c r="CM97" s="473"/>
      <c r="CN97" s="471"/>
      <c r="CO97" s="471"/>
      <c r="CP97" s="471"/>
      <c r="CQ97" s="467">
        <v>0</v>
      </c>
      <c r="CR97" s="471"/>
      <c r="CS97" s="471"/>
      <c r="CT97" s="471"/>
      <c r="CU97" s="473"/>
      <c r="CV97" s="471"/>
    </row>
    <row r="98" spans="1:100" ht="7.5" customHeight="1" x14ac:dyDescent="0.25">
      <c r="A98" s="473"/>
      <c r="B98" s="471"/>
      <c r="C98" s="471"/>
      <c r="D98" s="521" t="s">
        <v>2053</v>
      </c>
      <c r="E98" s="526"/>
      <c r="F98" s="526"/>
      <c r="G98" s="526"/>
      <c r="H98" s="471"/>
      <c r="I98" s="471"/>
      <c r="J98" s="471"/>
      <c r="K98" s="471"/>
      <c r="L98" s="471"/>
      <c r="M98" s="471"/>
      <c r="N98" s="471"/>
      <c r="O98" s="471"/>
      <c r="P98" s="471"/>
      <c r="Q98" s="471"/>
      <c r="R98" s="471"/>
      <c r="S98" s="471"/>
      <c r="T98" s="471"/>
      <c r="U98" s="471"/>
      <c r="V98" s="471"/>
      <c r="W98" s="471"/>
      <c r="X98" s="471"/>
      <c r="Y98" s="471"/>
      <c r="Z98" s="471"/>
      <c r="AA98" s="471"/>
      <c r="AB98" s="471"/>
      <c r="AC98" s="471"/>
      <c r="AD98" s="471"/>
      <c r="AE98" s="471"/>
      <c r="AF98" s="471"/>
      <c r="AG98" s="471"/>
      <c r="AH98" s="471"/>
      <c r="AI98" s="471"/>
      <c r="AJ98" s="471"/>
      <c r="AK98" s="471"/>
      <c r="AL98" s="471"/>
      <c r="AM98" s="471"/>
      <c r="AN98" s="471"/>
      <c r="AO98" s="471"/>
      <c r="AP98" s="471"/>
      <c r="AQ98" s="471"/>
      <c r="AR98" s="471"/>
      <c r="AS98" s="471"/>
      <c r="AT98" s="471"/>
      <c r="AU98" s="473"/>
      <c r="AV98" s="471"/>
      <c r="AW98" s="521" t="s">
        <v>2017</v>
      </c>
      <c r="AX98" s="526"/>
      <c r="AY98" s="471"/>
      <c r="AZ98" s="471"/>
      <c r="BA98" s="471"/>
      <c r="BB98" s="471"/>
      <c r="BC98" s="471"/>
      <c r="BD98" s="471"/>
      <c r="BE98" s="471"/>
      <c r="BF98" s="471"/>
      <c r="BG98" s="471"/>
      <c r="BH98" s="471"/>
      <c r="BI98" s="473"/>
      <c r="BJ98" s="471"/>
      <c r="BK98" s="466">
        <v>150</v>
      </c>
      <c r="BL98" s="471"/>
      <c r="BM98" s="473"/>
      <c r="BN98" s="471"/>
      <c r="BO98" s="471"/>
      <c r="BP98" s="471"/>
      <c r="BQ98" s="467">
        <v>3</v>
      </c>
      <c r="BR98" s="473"/>
      <c r="BS98" s="471"/>
      <c r="BT98" s="471"/>
      <c r="BU98" s="471"/>
      <c r="BV98" s="467">
        <v>0</v>
      </c>
      <c r="BW98" s="473"/>
      <c r="BX98" s="471"/>
      <c r="BY98" s="471"/>
      <c r="BZ98" s="522">
        <v>16.5</v>
      </c>
      <c r="CA98" s="526"/>
      <c r="CB98" s="473"/>
      <c r="CC98" s="471"/>
      <c r="CD98" s="471"/>
      <c r="CE98" s="471"/>
      <c r="CF98" s="471"/>
      <c r="CG98" s="467">
        <v>0</v>
      </c>
      <c r="CH98" s="473"/>
      <c r="CI98" s="471"/>
      <c r="CJ98" s="471"/>
      <c r="CK98" s="471"/>
      <c r="CL98" s="467">
        <v>0</v>
      </c>
      <c r="CM98" s="473"/>
      <c r="CN98" s="471"/>
      <c r="CO98" s="471"/>
      <c r="CP98" s="471"/>
      <c r="CQ98" s="467">
        <v>0</v>
      </c>
      <c r="CR98" s="471"/>
      <c r="CS98" s="471"/>
      <c r="CT98" s="471"/>
      <c r="CU98" s="473"/>
      <c r="CV98" s="471"/>
    </row>
    <row r="99" spans="1:100" ht="7.5" customHeight="1" x14ac:dyDescent="0.25">
      <c r="A99" s="473"/>
      <c r="B99" s="471"/>
      <c r="C99" s="471"/>
      <c r="D99" s="521" t="s">
        <v>2054</v>
      </c>
      <c r="E99" s="526"/>
      <c r="F99" s="526"/>
      <c r="G99" s="526"/>
      <c r="H99" s="526"/>
      <c r="I99" s="526"/>
      <c r="J99" s="526"/>
      <c r="K99" s="526"/>
      <c r="L99" s="526"/>
      <c r="M99" s="526"/>
      <c r="N99" s="526"/>
      <c r="O99" s="526"/>
      <c r="P99" s="526"/>
      <c r="Q99" s="526"/>
      <c r="R99" s="526"/>
      <c r="S99" s="526"/>
      <c r="T99" s="471"/>
      <c r="U99" s="471"/>
      <c r="V99" s="471"/>
      <c r="W99" s="471"/>
      <c r="X99" s="471"/>
      <c r="Y99" s="471"/>
      <c r="Z99" s="471"/>
      <c r="AA99" s="471"/>
      <c r="AB99" s="471"/>
      <c r="AC99" s="471"/>
      <c r="AD99" s="471"/>
      <c r="AE99" s="471"/>
      <c r="AF99" s="471"/>
      <c r="AG99" s="471"/>
      <c r="AH99" s="471"/>
      <c r="AI99" s="471"/>
      <c r="AJ99" s="471"/>
      <c r="AK99" s="471"/>
      <c r="AL99" s="471"/>
      <c r="AM99" s="471"/>
      <c r="AN99" s="471"/>
      <c r="AO99" s="471"/>
      <c r="AP99" s="471"/>
      <c r="AQ99" s="471"/>
      <c r="AR99" s="471"/>
      <c r="AS99" s="471"/>
      <c r="AT99" s="471"/>
      <c r="AU99" s="473"/>
      <c r="AV99" s="471"/>
      <c r="AW99" s="521" t="s">
        <v>2041</v>
      </c>
      <c r="AX99" s="526"/>
      <c r="AY99" s="526"/>
      <c r="AZ99" s="526"/>
      <c r="BA99" s="526"/>
      <c r="BB99" s="526"/>
      <c r="BC99" s="471"/>
      <c r="BD99" s="471"/>
      <c r="BE99" s="471"/>
      <c r="BF99" s="471"/>
      <c r="BG99" s="471"/>
      <c r="BH99" s="471"/>
      <c r="BI99" s="473"/>
      <c r="BJ99" s="471"/>
      <c r="BK99" s="466">
        <v>150</v>
      </c>
      <c r="BL99" s="471"/>
      <c r="BM99" s="473"/>
      <c r="BN99" s="471"/>
      <c r="BO99" s="471"/>
      <c r="BP99" s="471"/>
      <c r="BQ99" s="467">
        <v>0</v>
      </c>
      <c r="BR99" s="473"/>
      <c r="BS99" s="471"/>
      <c r="BT99" s="471"/>
      <c r="BU99" s="471"/>
      <c r="BV99" s="467">
        <v>0</v>
      </c>
      <c r="BW99" s="473"/>
      <c r="BX99" s="471"/>
      <c r="BY99" s="471"/>
      <c r="BZ99" s="471"/>
      <c r="CA99" s="468">
        <v>0</v>
      </c>
      <c r="CB99" s="473"/>
      <c r="CC99" s="471"/>
      <c r="CD99" s="471"/>
      <c r="CE99" s="471"/>
      <c r="CF99" s="471"/>
      <c r="CG99" s="467">
        <v>4</v>
      </c>
      <c r="CH99" s="473"/>
      <c r="CI99" s="471"/>
      <c r="CJ99" s="471"/>
      <c r="CK99" s="471"/>
      <c r="CL99" s="467">
        <v>2</v>
      </c>
      <c r="CM99" s="473"/>
      <c r="CN99" s="471"/>
      <c r="CO99" s="471"/>
      <c r="CP99" s="471"/>
      <c r="CQ99" s="467">
        <v>0</v>
      </c>
      <c r="CR99" s="471"/>
      <c r="CS99" s="471"/>
      <c r="CT99" s="471"/>
      <c r="CU99" s="473"/>
      <c r="CV99" s="471"/>
    </row>
    <row r="100" spans="1:100" ht="7.5" customHeight="1" x14ac:dyDescent="0.25">
      <c r="A100" s="473"/>
      <c r="B100" s="471"/>
      <c r="C100" s="471"/>
      <c r="D100" s="521" t="s">
        <v>2055</v>
      </c>
      <c r="E100" s="526"/>
      <c r="F100" s="526"/>
      <c r="G100" s="526"/>
      <c r="H100" s="526"/>
      <c r="I100" s="526"/>
      <c r="J100" s="526"/>
      <c r="K100" s="526"/>
      <c r="L100" s="471"/>
      <c r="M100" s="471"/>
      <c r="N100" s="471"/>
      <c r="O100" s="471"/>
      <c r="P100" s="471"/>
      <c r="Q100" s="471"/>
      <c r="R100" s="471"/>
      <c r="S100" s="471"/>
      <c r="T100" s="471"/>
      <c r="U100" s="471"/>
      <c r="V100" s="471"/>
      <c r="W100" s="471"/>
      <c r="X100" s="471"/>
      <c r="Y100" s="471"/>
      <c r="Z100" s="471"/>
      <c r="AA100" s="471"/>
      <c r="AB100" s="471"/>
      <c r="AC100" s="471"/>
      <c r="AD100" s="471"/>
      <c r="AE100" s="471"/>
      <c r="AF100" s="471"/>
      <c r="AG100" s="471"/>
      <c r="AH100" s="471"/>
      <c r="AI100" s="471"/>
      <c r="AJ100" s="471"/>
      <c r="AK100" s="471"/>
      <c r="AL100" s="471"/>
      <c r="AM100" s="471"/>
      <c r="AN100" s="471"/>
      <c r="AO100" s="471"/>
      <c r="AP100" s="471"/>
      <c r="AQ100" s="471"/>
      <c r="AR100" s="471"/>
      <c r="AS100" s="471"/>
      <c r="AT100" s="471"/>
      <c r="AU100" s="473"/>
      <c r="AV100" s="471"/>
      <c r="AW100" s="521" t="s">
        <v>1983</v>
      </c>
      <c r="AX100" s="526"/>
      <c r="AY100" s="526"/>
      <c r="AZ100" s="526"/>
      <c r="BA100" s="526"/>
      <c r="BB100" s="471"/>
      <c r="BC100" s="471"/>
      <c r="BD100" s="471"/>
      <c r="BE100" s="471"/>
      <c r="BF100" s="471"/>
      <c r="BG100" s="471"/>
      <c r="BH100" s="471"/>
      <c r="BI100" s="473"/>
      <c r="BJ100" s="471"/>
      <c r="BK100" s="466">
        <v>130</v>
      </c>
      <c r="BL100" s="471"/>
      <c r="BM100" s="473"/>
      <c r="BN100" s="471"/>
      <c r="BO100" s="471"/>
      <c r="BP100" s="523">
        <v>10</v>
      </c>
      <c r="BQ100" s="526"/>
      <c r="BR100" s="473"/>
      <c r="BS100" s="471"/>
      <c r="BT100" s="471"/>
      <c r="BU100" s="471"/>
      <c r="BV100" s="467">
        <v>0</v>
      </c>
      <c r="BW100" s="473"/>
      <c r="BX100" s="471"/>
      <c r="BY100" s="471"/>
      <c r="BZ100" s="522">
        <v>42.5</v>
      </c>
      <c r="CA100" s="526"/>
      <c r="CB100" s="473"/>
      <c r="CC100" s="471"/>
      <c r="CD100" s="471"/>
      <c r="CE100" s="471"/>
      <c r="CF100" s="471"/>
      <c r="CG100" s="467">
        <v>0</v>
      </c>
      <c r="CH100" s="473"/>
      <c r="CI100" s="471"/>
      <c r="CJ100" s="471"/>
      <c r="CK100" s="471"/>
      <c r="CL100" s="467">
        <v>0</v>
      </c>
      <c r="CM100" s="473"/>
      <c r="CN100" s="471"/>
      <c r="CO100" s="471"/>
      <c r="CP100" s="471"/>
      <c r="CQ100" s="467">
        <v>0</v>
      </c>
      <c r="CR100" s="471"/>
      <c r="CS100" s="471"/>
      <c r="CT100" s="471"/>
      <c r="CU100" s="473"/>
      <c r="CV100" s="471"/>
    </row>
    <row r="101" spans="1:100" ht="7.5" customHeight="1" x14ac:dyDescent="0.25">
      <c r="A101" s="473"/>
      <c r="B101" s="471"/>
      <c r="C101" s="471"/>
      <c r="D101" s="521" t="s">
        <v>2056</v>
      </c>
      <c r="E101" s="526"/>
      <c r="F101" s="526"/>
      <c r="G101" s="526"/>
      <c r="H101" s="526"/>
      <c r="I101" s="526"/>
      <c r="J101" s="526"/>
      <c r="K101" s="526"/>
      <c r="L101" s="471"/>
      <c r="M101" s="471"/>
      <c r="N101" s="471"/>
      <c r="O101" s="471"/>
      <c r="P101" s="471"/>
      <c r="Q101" s="471"/>
      <c r="R101" s="471"/>
      <c r="S101" s="471"/>
      <c r="T101" s="471"/>
      <c r="U101" s="471"/>
      <c r="V101" s="471"/>
      <c r="W101" s="471"/>
      <c r="X101" s="471"/>
      <c r="Y101" s="471"/>
      <c r="Z101" s="471"/>
      <c r="AA101" s="471"/>
      <c r="AB101" s="471"/>
      <c r="AC101" s="471"/>
      <c r="AD101" s="471"/>
      <c r="AE101" s="471"/>
      <c r="AF101" s="471"/>
      <c r="AG101" s="471"/>
      <c r="AH101" s="471"/>
      <c r="AI101" s="471"/>
      <c r="AJ101" s="471"/>
      <c r="AK101" s="471"/>
      <c r="AL101" s="471"/>
      <c r="AM101" s="471"/>
      <c r="AN101" s="471"/>
      <c r="AO101" s="471"/>
      <c r="AP101" s="471"/>
      <c r="AQ101" s="471"/>
      <c r="AR101" s="471"/>
      <c r="AS101" s="471"/>
      <c r="AT101" s="471"/>
      <c r="AU101" s="473"/>
      <c r="AV101" s="471"/>
      <c r="AW101" s="521" t="s">
        <v>1983</v>
      </c>
      <c r="AX101" s="526"/>
      <c r="AY101" s="526"/>
      <c r="AZ101" s="526"/>
      <c r="BA101" s="526"/>
      <c r="BB101" s="471"/>
      <c r="BC101" s="471"/>
      <c r="BD101" s="471"/>
      <c r="BE101" s="471"/>
      <c r="BF101" s="471"/>
      <c r="BG101" s="471"/>
      <c r="BH101" s="471"/>
      <c r="BI101" s="473"/>
      <c r="BJ101" s="471"/>
      <c r="BK101" s="466">
        <v>130</v>
      </c>
      <c r="BL101" s="471"/>
      <c r="BM101" s="473"/>
      <c r="BN101" s="471"/>
      <c r="BO101" s="471"/>
      <c r="BP101" s="523">
        <v>17</v>
      </c>
      <c r="BQ101" s="526"/>
      <c r="BR101" s="473"/>
      <c r="BS101" s="471"/>
      <c r="BT101" s="471"/>
      <c r="BU101" s="471"/>
      <c r="BV101" s="467">
        <v>0</v>
      </c>
      <c r="BW101" s="473"/>
      <c r="BX101" s="471"/>
      <c r="BY101" s="471"/>
      <c r="BZ101" s="522">
        <v>53.5</v>
      </c>
      <c r="CA101" s="526"/>
      <c r="CB101" s="473"/>
      <c r="CC101" s="471"/>
      <c r="CD101" s="471"/>
      <c r="CE101" s="471"/>
      <c r="CF101" s="471"/>
      <c r="CG101" s="467">
        <v>0</v>
      </c>
      <c r="CH101" s="473"/>
      <c r="CI101" s="471"/>
      <c r="CJ101" s="471"/>
      <c r="CK101" s="471"/>
      <c r="CL101" s="467">
        <v>0</v>
      </c>
      <c r="CM101" s="473"/>
      <c r="CN101" s="471"/>
      <c r="CO101" s="471"/>
      <c r="CP101" s="471"/>
      <c r="CQ101" s="467">
        <v>0</v>
      </c>
      <c r="CR101" s="471"/>
      <c r="CS101" s="471"/>
      <c r="CT101" s="471"/>
      <c r="CU101" s="473"/>
      <c r="CV101" s="471"/>
    </row>
    <row r="102" spans="1:100" ht="7.5" customHeight="1" x14ac:dyDescent="0.25">
      <c r="A102" s="473"/>
      <c r="B102" s="471"/>
      <c r="C102" s="471"/>
      <c r="D102" s="521" t="s">
        <v>2057</v>
      </c>
      <c r="E102" s="526"/>
      <c r="F102" s="526"/>
      <c r="G102" s="526"/>
      <c r="H102" s="526"/>
      <c r="I102" s="526"/>
      <c r="J102" s="526"/>
      <c r="K102" s="526"/>
      <c r="L102" s="471"/>
      <c r="M102" s="471"/>
      <c r="N102" s="471"/>
      <c r="O102" s="471"/>
      <c r="P102" s="471"/>
      <c r="Q102" s="471"/>
      <c r="R102" s="471"/>
      <c r="S102" s="471"/>
      <c r="T102" s="471"/>
      <c r="U102" s="471"/>
      <c r="V102" s="471"/>
      <c r="W102" s="471"/>
      <c r="X102" s="471"/>
      <c r="Y102" s="471"/>
      <c r="Z102" s="471"/>
      <c r="AA102" s="471"/>
      <c r="AB102" s="471"/>
      <c r="AC102" s="471"/>
      <c r="AD102" s="471"/>
      <c r="AE102" s="471"/>
      <c r="AF102" s="471"/>
      <c r="AG102" s="471"/>
      <c r="AH102" s="471"/>
      <c r="AI102" s="471"/>
      <c r="AJ102" s="471"/>
      <c r="AK102" s="471"/>
      <c r="AL102" s="471"/>
      <c r="AM102" s="471"/>
      <c r="AN102" s="471"/>
      <c r="AO102" s="471"/>
      <c r="AP102" s="471"/>
      <c r="AQ102" s="471"/>
      <c r="AR102" s="471"/>
      <c r="AS102" s="471"/>
      <c r="AT102" s="471"/>
      <c r="AU102" s="473"/>
      <c r="AV102" s="471"/>
      <c r="AW102" s="521" t="s">
        <v>1983</v>
      </c>
      <c r="AX102" s="526"/>
      <c r="AY102" s="526"/>
      <c r="AZ102" s="526"/>
      <c r="BA102" s="526"/>
      <c r="BB102" s="471"/>
      <c r="BC102" s="471"/>
      <c r="BD102" s="471"/>
      <c r="BE102" s="471"/>
      <c r="BF102" s="471"/>
      <c r="BG102" s="471"/>
      <c r="BH102" s="471"/>
      <c r="BI102" s="473"/>
      <c r="BJ102" s="471"/>
      <c r="BK102" s="466">
        <v>130</v>
      </c>
      <c r="BL102" s="471"/>
      <c r="BM102" s="473"/>
      <c r="BN102" s="471"/>
      <c r="BO102" s="471"/>
      <c r="BP102" s="523">
        <v>15</v>
      </c>
      <c r="BQ102" s="526"/>
      <c r="BR102" s="473"/>
      <c r="BS102" s="471"/>
      <c r="BT102" s="471"/>
      <c r="BU102" s="471"/>
      <c r="BV102" s="467">
        <v>0</v>
      </c>
      <c r="BW102" s="473"/>
      <c r="BX102" s="471"/>
      <c r="BY102" s="471"/>
      <c r="BZ102" s="522">
        <v>54.5</v>
      </c>
      <c r="CA102" s="526"/>
      <c r="CB102" s="473"/>
      <c r="CC102" s="471"/>
      <c r="CD102" s="471"/>
      <c r="CE102" s="471"/>
      <c r="CF102" s="471"/>
      <c r="CG102" s="467">
        <v>0</v>
      </c>
      <c r="CH102" s="473"/>
      <c r="CI102" s="471"/>
      <c r="CJ102" s="471"/>
      <c r="CK102" s="471"/>
      <c r="CL102" s="467">
        <v>0</v>
      </c>
      <c r="CM102" s="473"/>
      <c r="CN102" s="471"/>
      <c r="CO102" s="471"/>
      <c r="CP102" s="471"/>
      <c r="CQ102" s="467">
        <v>0</v>
      </c>
      <c r="CR102" s="471"/>
      <c r="CS102" s="471"/>
      <c r="CT102" s="471"/>
      <c r="CU102" s="473"/>
      <c r="CV102" s="471"/>
    </row>
    <row r="103" spans="1:100" ht="7.5" customHeight="1" x14ac:dyDescent="0.25">
      <c r="A103" s="473"/>
      <c r="B103" s="471"/>
      <c r="C103" s="471"/>
      <c r="D103" s="521" t="s">
        <v>2058</v>
      </c>
      <c r="E103" s="526"/>
      <c r="F103" s="526"/>
      <c r="G103" s="526"/>
      <c r="H103" s="526"/>
      <c r="I103" s="526"/>
      <c r="J103" s="526"/>
      <c r="K103" s="526"/>
      <c r="L103" s="526"/>
      <c r="M103" s="526"/>
      <c r="N103" s="526"/>
      <c r="O103" s="526"/>
      <c r="P103" s="526"/>
      <c r="Q103" s="526"/>
      <c r="R103" s="526"/>
      <c r="S103" s="526"/>
      <c r="T103" s="526"/>
      <c r="U103" s="526"/>
      <c r="V103" s="526"/>
      <c r="W103" s="526"/>
      <c r="X103" s="526"/>
      <c r="Y103" s="526"/>
      <c r="Z103" s="526"/>
      <c r="AA103" s="526"/>
      <c r="AB103" s="526"/>
      <c r="AC103" s="526"/>
      <c r="AD103" s="471"/>
      <c r="AE103" s="471"/>
      <c r="AF103" s="471"/>
      <c r="AG103" s="471"/>
      <c r="AH103" s="471"/>
      <c r="AI103" s="471"/>
      <c r="AJ103" s="471"/>
      <c r="AK103" s="471"/>
      <c r="AL103" s="471"/>
      <c r="AM103" s="471"/>
      <c r="AN103" s="471"/>
      <c r="AO103" s="471"/>
      <c r="AP103" s="471"/>
      <c r="AQ103" s="471"/>
      <c r="AR103" s="471"/>
      <c r="AS103" s="471"/>
      <c r="AT103" s="471"/>
      <c r="AU103" s="473"/>
      <c r="AV103" s="471"/>
      <c r="AW103" s="521" t="s">
        <v>1983</v>
      </c>
      <c r="AX103" s="526"/>
      <c r="AY103" s="526"/>
      <c r="AZ103" s="526"/>
      <c r="BA103" s="526"/>
      <c r="BB103" s="471"/>
      <c r="BC103" s="471"/>
      <c r="BD103" s="471"/>
      <c r="BE103" s="471"/>
      <c r="BF103" s="471"/>
      <c r="BG103" s="471"/>
      <c r="BH103" s="471"/>
      <c r="BI103" s="473"/>
      <c r="BJ103" s="471"/>
      <c r="BK103" s="466">
        <v>130</v>
      </c>
      <c r="BL103" s="471"/>
      <c r="BM103" s="473"/>
      <c r="BN103" s="471"/>
      <c r="BO103" s="471"/>
      <c r="BP103" s="471"/>
      <c r="BQ103" s="467">
        <v>0</v>
      </c>
      <c r="BR103" s="473"/>
      <c r="BS103" s="471"/>
      <c r="BT103" s="471"/>
      <c r="BU103" s="471"/>
      <c r="BV103" s="467">
        <v>0</v>
      </c>
      <c r="BW103" s="473"/>
      <c r="BX103" s="471"/>
      <c r="BY103" s="471"/>
      <c r="BZ103" s="471"/>
      <c r="CA103" s="468">
        <v>0</v>
      </c>
      <c r="CB103" s="473"/>
      <c r="CC103" s="471"/>
      <c r="CD103" s="471"/>
      <c r="CE103" s="471"/>
      <c r="CF103" s="471"/>
      <c r="CG103" s="467">
        <v>0</v>
      </c>
      <c r="CH103" s="473"/>
      <c r="CI103" s="471"/>
      <c r="CJ103" s="471"/>
      <c r="CK103" s="523">
        <v>17</v>
      </c>
      <c r="CL103" s="526"/>
      <c r="CM103" s="473"/>
      <c r="CN103" s="471"/>
      <c r="CO103" s="471"/>
      <c r="CP103" s="523">
        <v>13</v>
      </c>
      <c r="CQ103" s="526"/>
      <c r="CR103" s="471"/>
      <c r="CS103" s="471"/>
      <c r="CT103" s="471"/>
      <c r="CU103" s="473"/>
      <c r="CV103" s="471"/>
    </row>
    <row r="104" spans="1:100" ht="7.5" customHeight="1" x14ac:dyDescent="0.25">
      <c r="A104" s="473"/>
      <c r="B104" s="471"/>
      <c r="C104" s="471"/>
      <c r="D104" s="521" t="s">
        <v>2059</v>
      </c>
      <c r="E104" s="526"/>
      <c r="F104" s="526"/>
      <c r="G104" s="526"/>
      <c r="H104" s="526"/>
      <c r="I104" s="526"/>
      <c r="J104" s="526"/>
      <c r="K104" s="526"/>
      <c r="L104" s="526"/>
      <c r="M104" s="526"/>
      <c r="N104" s="526"/>
      <c r="O104" s="526"/>
      <c r="P104" s="471"/>
      <c r="Q104" s="471"/>
      <c r="R104" s="471"/>
      <c r="S104" s="471"/>
      <c r="T104" s="471"/>
      <c r="U104" s="471"/>
      <c r="V104" s="471"/>
      <c r="W104" s="471"/>
      <c r="X104" s="471"/>
      <c r="Y104" s="471"/>
      <c r="Z104" s="471"/>
      <c r="AA104" s="471"/>
      <c r="AB104" s="471"/>
      <c r="AC104" s="471"/>
      <c r="AD104" s="471"/>
      <c r="AE104" s="471"/>
      <c r="AF104" s="471"/>
      <c r="AG104" s="471"/>
      <c r="AH104" s="471"/>
      <c r="AI104" s="471"/>
      <c r="AJ104" s="471"/>
      <c r="AK104" s="471"/>
      <c r="AL104" s="471"/>
      <c r="AM104" s="471"/>
      <c r="AN104" s="471"/>
      <c r="AO104" s="471"/>
      <c r="AP104" s="471"/>
      <c r="AQ104" s="471"/>
      <c r="AR104" s="471"/>
      <c r="AS104" s="471"/>
      <c r="AT104" s="471"/>
      <c r="AU104" s="473"/>
      <c r="AV104" s="471"/>
      <c r="AW104" s="464" t="s">
        <v>2060</v>
      </c>
      <c r="AX104" s="471"/>
      <c r="AY104" s="471"/>
      <c r="AZ104" s="471"/>
      <c r="BA104" s="471"/>
      <c r="BB104" s="471"/>
      <c r="BC104" s="471"/>
      <c r="BD104" s="471"/>
      <c r="BE104" s="471"/>
      <c r="BF104" s="471"/>
      <c r="BG104" s="471"/>
      <c r="BH104" s="471"/>
      <c r="BI104" s="473"/>
      <c r="BJ104" s="471"/>
      <c r="BK104" s="466">
        <v>100</v>
      </c>
      <c r="BL104" s="471"/>
      <c r="BM104" s="473"/>
      <c r="BN104" s="471"/>
      <c r="BO104" s="471"/>
      <c r="BP104" s="471"/>
      <c r="BQ104" s="467">
        <v>9</v>
      </c>
      <c r="BR104" s="473"/>
      <c r="BS104" s="471"/>
      <c r="BT104" s="471"/>
      <c r="BU104" s="471"/>
      <c r="BV104" s="467">
        <v>2</v>
      </c>
      <c r="BW104" s="473"/>
      <c r="BX104" s="471"/>
      <c r="BY104" s="471"/>
      <c r="BZ104" s="522">
        <v>25.5</v>
      </c>
      <c r="CA104" s="526"/>
      <c r="CB104" s="473"/>
      <c r="CC104" s="471"/>
      <c r="CD104" s="471"/>
      <c r="CE104" s="471"/>
      <c r="CF104" s="471"/>
      <c r="CG104" s="467">
        <v>0</v>
      </c>
      <c r="CH104" s="473"/>
      <c r="CI104" s="471"/>
      <c r="CJ104" s="471"/>
      <c r="CK104" s="471"/>
      <c r="CL104" s="467">
        <v>0</v>
      </c>
      <c r="CM104" s="473"/>
      <c r="CN104" s="471"/>
      <c r="CO104" s="471"/>
      <c r="CP104" s="471"/>
      <c r="CQ104" s="467">
        <v>0</v>
      </c>
      <c r="CR104" s="471"/>
      <c r="CS104" s="471"/>
      <c r="CT104" s="471"/>
      <c r="CU104" s="473"/>
      <c r="CV104" s="471"/>
    </row>
    <row r="105" spans="1:100" ht="7.5" customHeight="1" x14ac:dyDescent="0.25">
      <c r="A105" s="473"/>
      <c r="B105" s="471"/>
      <c r="C105" s="471"/>
      <c r="D105" s="521" t="s">
        <v>2061</v>
      </c>
      <c r="E105" s="526"/>
      <c r="F105" s="526"/>
      <c r="G105" s="526"/>
      <c r="H105" s="526"/>
      <c r="I105" s="526"/>
      <c r="J105" s="526"/>
      <c r="K105" s="526"/>
      <c r="L105" s="526"/>
      <c r="M105" s="526"/>
      <c r="N105" s="526"/>
      <c r="O105" s="526"/>
      <c r="P105" s="526"/>
      <c r="Q105" s="526"/>
      <c r="R105" s="526"/>
      <c r="S105" s="526"/>
      <c r="T105" s="526"/>
      <c r="U105" s="526"/>
      <c r="V105" s="526"/>
      <c r="W105" s="526"/>
      <c r="X105" s="526"/>
      <c r="Y105" s="526"/>
      <c r="Z105" s="526"/>
      <c r="AA105" s="471"/>
      <c r="AB105" s="471"/>
      <c r="AC105" s="471"/>
      <c r="AD105" s="471"/>
      <c r="AE105" s="471"/>
      <c r="AF105" s="471"/>
      <c r="AG105" s="471"/>
      <c r="AH105" s="471"/>
      <c r="AI105" s="471"/>
      <c r="AJ105" s="471"/>
      <c r="AK105" s="471"/>
      <c r="AL105" s="471"/>
      <c r="AM105" s="471"/>
      <c r="AN105" s="471"/>
      <c r="AO105" s="471"/>
      <c r="AP105" s="471"/>
      <c r="AQ105" s="471"/>
      <c r="AR105" s="471"/>
      <c r="AS105" s="471"/>
      <c r="AT105" s="471"/>
      <c r="AU105" s="473"/>
      <c r="AV105" s="471"/>
      <c r="AW105" s="521" t="s">
        <v>1983</v>
      </c>
      <c r="AX105" s="526"/>
      <c r="AY105" s="526"/>
      <c r="AZ105" s="526"/>
      <c r="BA105" s="526"/>
      <c r="BB105" s="471"/>
      <c r="BC105" s="471"/>
      <c r="BD105" s="471"/>
      <c r="BE105" s="471"/>
      <c r="BF105" s="471"/>
      <c r="BG105" s="471"/>
      <c r="BH105" s="471"/>
      <c r="BI105" s="473"/>
      <c r="BJ105" s="471"/>
      <c r="BK105" s="466">
        <v>100</v>
      </c>
      <c r="BL105" s="471"/>
      <c r="BM105" s="473"/>
      <c r="BN105" s="471"/>
      <c r="BO105" s="471"/>
      <c r="BP105" s="471"/>
      <c r="BQ105" s="467">
        <v>0</v>
      </c>
      <c r="BR105" s="473"/>
      <c r="BS105" s="471"/>
      <c r="BT105" s="471"/>
      <c r="BU105" s="471"/>
      <c r="BV105" s="467">
        <v>0</v>
      </c>
      <c r="BW105" s="473"/>
      <c r="BX105" s="471"/>
      <c r="BY105" s="471"/>
      <c r="BZ105" s="471"/>
      <c r="CA105" s="468">
        <v>0</v>
      </c>
      <c r="CB105" s="473"/>
      <c r="CC105" s="471"/>
      <c r="CD105" s="471"/>
      <c r="CE105" s="471"/>
      <c r="CF105" s="471"/>
      <c r="CG105" s="467">
        <v>0</v>
      </c>
      <c r="CH105" s="473"/>
      <c r="CI105" s="471"/>
      <c r="CJ105" s="471"/>
      <c r="CK105" s="471"/>
      <c r="CL105" s="467">
        <v>0</v>
      </c>
      <c r="CM105" s="473"/>
      <c r="CN105" s="471"/>
      <c r="CO105" s="471"/>
      <c r="CP105" s="471"/>
      <c r="CQ105" s="467">
        <v>2</v>
      </c>
      <c r="CR105" s="471"/>
      <c r="CS105" s="471"/>
      <c r="CT105" s="471"/>
      <c r="CU105" s="473"/>
      <c r="CV105" s="471"/>
    </row>
    <row r="106" spans="1:100" ht="7.5" customHeight="1" x14ac:dyDescent="0.25">
      <c r="A106" s="473"/>
      <c r="B106" s="471"/>
      <c r="C106" s="471"/>
      <c r="D106" s="521" t="s">
        <v>2062</v>
      </c>
      <c r="E106" s="526"/>
      <c r="F106" s="526"/>
      <c r="G106" s="526"/>
      <c r="H106" s="526"/>
      <c r="I106" s="526"/>
      <c r="J106" s="526"/>
      <c r="K106" s="526"/>
      <c r="L106" s="526"/>
      <c r="M106" s="526"/>
      <c r="N106" s="526"/>
      <c r="O106" s="526"/>
      <c r="P106" s="526"/>
      <c r="Q106" s="471"/>
      <c r="R106" s="471"/>
      <c r="S106" s="471"/>
      <c r="T106" s="471"/>
      <c r="U106" s="471"/>
      <c r="V106" s="471"/>
      <c r="W106" s="471"/>
      <c r="X106" s="471"/>
      <c r="Y106" s="471"/>
      <c r="Z106" s="471"/>
      <c r="AA106" s="471"/>
      <c r="AB106" s="471"/>
      <c r="AC106" s="471"/>
      <c r="AD106" s="471"/>
      <c r="AE106" s="471"/>
      <c r="AF106" s="471"/>
      <c r="AG106" s="471"/>
      <c r="AH106" s="471"/>
      <c r="AI106" s="471"/>
      <c r="AJ106" s="471"/>
      <c r="AK106" s="471"/>
      <c r="AL106" s="471"/>
      <c r="AM106" s="471"/>
      <c r="AN106" s="471"/>
      <c r="AO106" s="471"/>
      <c r="AP106" s="471"/>
      <c r="AQ106" s="471"/>
      <c r="AR106" s="471"/>
      <c r="AS106" s="471"/>
      <c r="AT106" s="471"/>
      <c r="AU106" s="473"/>
      <c r="AV106" s="471"/>
      <c r="AW106" s="521" t="s">
        <v>1983</v>
      </c>
      <c r="AX106" s="526"/>
      <c r="AY106" s="526"/>
      <c r="AZ106" s="526"/>
      <c r="BA106" s="526"/>
      <c r="BB106" s="471"/>
      <c r="BC106" s="471"/>
      <c r="BD106" s="471"/>
      <c r="BE106" s="471"/>
      <c r="BF106" s="471"/>
      <c r="BG106" s="471"/>
      <c r="BH106" s="471"/>
      <c r="BI106" s="473"/>
      <c r="BJ106" s="471"/>
      <c r="BK106" s="466">
        <v>130</v>
      </c>
      <c r="BL106" s="471"/>
      <c r="BM106" s="473"/>
      <c r="BN106" s="471"/>
      <c r="BO106" s="471"/>
      <c r="BP106" s="471"/>
      <c r="BQ106" s="467">
        <v>6</v>
      </c>
      <c r="BR106" s="473"/>
      <c r="BS106" s="471"/>
      <c r="BT106" s="471"/>
      <c r="BU106" s="471"/>
      <c r="BV106" s="467">
        <v>0</v>
      </c>
      <c r="BW106" s="473"/>
      <c r="BX106" s="471"/>
      <c r="BY106" s="471"/>
      <c r="BZ106" s="522">
        <v>17</v>
      </c>
      <c r="CA106" s="526"/>
      <c r="CB106" s="473"/>
      <c r="CC106" s="471"/>
      <c r="CD106" s="471"/>
      <c r="CE106" s="471"/>
      <c r="CF106" s="471"/>
      <c r="CG106" s="467">
        <v>0</v>
      </c>
      <c r="CH106" s="473"/>
      <c r="CI106" s="471"/>
      <c r="CJ106" s="471"/>
      <c r="CK106" s="471"/>
      <c r="CL106" s="467">
        <v>1</v>
      </c>
      <c r="CM106" s="473"/>
      <c r="CN106" s="471"/>
      <c r="CO106" s="471"/>
      <c r="CP106" s="471"/>
      <c r="CQ106" s="467">
        <v>0</v>
      </c>
      <c r="CR106" s="471"/>
      <c r="CS106" s="471"/>
      <c r="CT106" s="471"/>
      <c r="CU106" s="473"/>
      <c r="CV106" s="471"/>
    </row>
    <row r="107" spans="1:100" ht="7.5" customHeight="1" x14ac:dyDescent="0.25">
      <c r="A107" s="473"/>
      <c r="B107" s="471"/>
      <c r="C107" s="471"/>
      <c r="D107" s="521" t="s">
        <v>2063</v>
      </c>
      <c r="E107" s="526"/>
      <c r="F107" s="526"/>
      <c r="G107" s="526"/>
      <c r="H107" s="526"/>
      <c r="I107" s="526"/>
      <c r="J107" s="526"/>
      <c r="K107" s="526"/>
      <c r="L107" s="526"/>
      <c r="M107" s="526"/>
      <c r="N107" s="526"/>
      <c r="O107" s="526"/>
      <c r="P107" s="471"/>
      <c r="Q107" s="471"/>
      <c r="R107" s="471"/>
      <c r="S107" s="471"/>
      <c r="T107" s="471"/>
      <c r="U107" s="471"/>
      <c r="V107" s="471"/>
      <c r="W107" s="471"/>
      <c r="X107" s="471"/>
      <c r="Y107" s="471"/>
      <c r="Z107" s="471"/>
      <c r="AA107" s="471"/>
      <c r="AB107" s="471"/>
      <c r="AC107" s="471"/>
      <c r="AD107" s="471"/>
      <c r="AE107" s="471"/>
      <c r="AF107" s="471"/>
      <c r="AG107" s="471"/>
      <c r="AH107" s="471"/>
      <c r="AI107" s="471"/>
      <c r="AJ107" s="471"/>
      <c r="AK107" s="471"/>
      <c r="AL107" s="471"/>
      <c r="AM107" s="471"/>
      <c r="AN107" s="471"/>
      <c r="AO107" s="471"/>
      <c r="AP107" s="471"/>
      <c r="AQ107" s="471"/>
      <c r="AR107" s="471"/>
      <c r="AS107" s="471"/>
      <c r="AT107" s="471"/>
      <c r="AU107" s="473"/>
      <c r="AV107" s="471"/>
      <c r="AW107" s="521" t="s">
        <v>1983</v>
      </c>
      <c r="AX107" s="526"/>
      <c r="AY107" s="526"/>
      <c r="AZ107" s="526"/>
      <c r="BA107" s="526"/>
      <c r="BB107" s="471"/>
      <c r="BC107" s="471"/>
      <c r="BD107" s="471"/>
      <c r="BE107" s="471"/>
      <c r="BF107" s="471"/>
      <c r="BG107" s="471"/>
      <c r="BH107" s="471"/>
      <c r="BI107" s="473"/>
      <c r="BJ107" s="471"/>
      <c r="BK107" s="466">
        <v>110</v>
      </c>
      <c r="BL107" s="471"/>
      <c r="BM107" s="473"/>
      <c r="BN107" s="471"/>
      <c r="BO107" s="471"/>
      <c r="BP107" s="523">
        <v>12</v>
      </c>
      <c r="BQ107" s="526"/>
      <c r="BR107" s="473"/>
      <c r="BS107" s="471"/>
      <c r="BT107" s="471"/>
      <c r="BU107" s="471"/>
      <c r="BV107" s="467">
        <v>0</v>
      </c>
      <c r="BW107" s="473"/>
      <c r="BX107" s="471"/>
      <c r="BY107" s="471"/>
      <c r="BZ107" s="522">
        <v>40</v>
      </c>
      <c r="CA107" s="526"/>
      <c r="CB107" s="473"/>
      <c r="CC107" s="471"/>
      <c r="CD107" s="471"/>
      <c r="CE107" s="471"/>
      <c r="CF107" s="471"/>
      <c r="CG107" s="467">
        <v>0</v>
      </c>
      <c r="CH107" s="473"/>
      <c r="CI107" s="471"/>
      <c r="CJ107" s="471"/>
      <c r="CK107" s="471"/>
      <c r="CL107" s="467">
        <v>0</v>
      </c>
      <c r="CM107" s="473"/>
      <c r="CN107" s="471"/>
      <c r="CO107" s="471"/>
      <c r="CP107" s="471"/>
      <c r="CQ107" s="467">
        <v>0</v>
      </c>
      <c r="CR107" s="471"/>
      <c r="CS107" s="471"/>
      <c r="CT107" s="471"/>
      <c r="CU107" s="473"/>
      <c r="CV107" s="471"/>
    </row>
    <row r="108" spans="1:100" ht="7.5" customHeight="1" x14ac:dyDescent="0.25">
      <c r="A108" s="473"/>
      <c r="B108" s="471"/>
      <c r="C108" s="471"/>
      <c r="D108" s="521" t="s">
        <v>2064</v>
      </c>
      <c r="E108" s="526"/>
      <c r="F108" s="526"/>
      <c r="G108" s="526"/>
      <c r="H108" s="526"/>
      <c r="I108" s="526"/>
      <c r="J108" s="526"/>
      <c r="K108" s="526"/>
      <c r="L108" s="526"/>
      <c r="M108" s="526"/>
      <c r="N108" s="526"/>
      <c r="O108" s="526"/>
      <c r="P108" s="471"/>
      <c r="Q108" s="471"/>
      <c r="R108" s="471"/>
      <c r="S108" s="471"/>
      <c r="T108" s="471"/>
      <c r="U108" s="471"/>
      <c r="V108" s="471"/>
      <c r="W108" s="471"/>
      <c r="X108" s="471"/>
      <c r="Y108" s="471"/>
      <c r="Z108" s="471"/>
      <c r="AA108" s="471"/>
      <c r="AB108" s="471"/>
      <c r="AC108" s="471"/>
      <c r="AD108" s="471"/>
      <c r="AE108" s="471"/>
      <c r="AF108" s="471"/>
      <c r="AG108" s="471"/>
      <c r="AH108" s="471"/>
      <c r="AI108" s="471"/>
      <c r="AJ108" s="471"/>
      <c r="AK108" s="471"/>
      <c r="AL108" s="471"/>
      <c r="AM108" s="471"/>
      <c r="AN108" s="471"/>
      <c r="AO108" s="471"/>
      <c r="AP108" s="471"/>
      <c r="AQ108" s="471"/>
      <c r="AR108" s="471"/>
      <c r="AS108" s="471"/>
      <c r="AT108" s="471"/>
      <c r="AU108" s="473"/>
      <c r="AV108" s="471"/>
      <c r="AW108" s="521" t="s">
        <v>1983</v>
      </c>
      <c r="AX108" s="526"/>
      <c r="AY108" s="526"/>
      <c r="AZ108" s="526"/>
      <c r="BA108" s="526"/>
      <c r="BB108" s="471"/>
      <c r="BC108" s="471"/>
      <c r="BD108" s="471"/>
      <c r="BE108" s="471"/>
      <c r="BF108" s="471"/>
      <c r="BG108" s="471"/>
      <c r="BH108" s="471"/>
      <c r="BI108" s="473"/>
      <c r="BJ108" s="471"/>
      <c r="BK108" s="466">
        <v>110</v>
      </c>
      <c r="BL108" s="471"/>
      <c r="BM108" s="473"/>
      <c r="BN108" s="471"/>
      <c r="BO108" s="471"/>
      <c r="BP108" s="471"/>
      <c r="BQ108" s="467">
        <v>8</v>
      </c>
      <c r="BR108" s="473"/>
      <c r="BS108" s="471"/>
      <c r="BT108" s="471"/>
      <c r="BU108" s="471"/>
      <c r="BV108" s="467">
        <v>0</v>
      </c>
      <c r="BW108" s="473"/>
      <c r="BX108" s="471"/>
      <c r="BY108" s="471"/>
      <c r="BZ108" s="522">
        <v>24</v>
      </c>
      <c r="CA108" s="526"/>
      <c r="CB108" s="473"/>
      <c r="CC108" s="471"/>
      <c r="CD108" s="471"/>
      <c r="CE108" s="471"/>
      <c r="CF108" s="471"/>
      <c r="CG108" s="467">
        <v>0</v>
      </c>
      <c r="CH108" s="473"/>
      <c r="CI108" s="471"/>
      <c r="CJ108" s="471"/>
      <c r="CK108" s="471"/>
      <c r="CL108" s="467">
        <v>0</v>
      </c>
      <c r="CM108" s="473"/>
      <c r="CN108" s="471"/>
      <c r="CO108" s="471"/>
      <c r="CP108" s="471"/>
      <c r="CQ108" s="467">
        <v>0</v>
      </c>
      <c r="CR108" s="471"/>
      <c r="CS108" s="471"/>
      <c r="CT108" s="471"/>
      <c r="CU108" s="473"/>
      <c r="CV108" s="471"/>
    </row>
    <row r="109" spans="1:100" ht="7.5" customHeight="1" x14ac:dyDescent="0.25">
      <c r="A109" s="473"/>
      <c r="B109" s="471"/>
      <c r="C109" s="471"/>
      <c r="D109" s="521" t="s">
        <v>2065</v>
      </c>
      <c r="E109" s="526"/>
      <c r="F109" s="526"/>
      <c r="G109" s="526"/>
      <c r="H109" s="526"/>
      <c r="I109" s="526"/>
      <c r="J109" s="526"/>
      <c r="K109" s="526"/>
      <c r="L109" s="526"/>
      <c r="M109" s="526"/>
      <c r="N109" s="526"/>
      <c r="O109" s="471"/>
      <c r="P109" s="471"/>
      <c r="Q109" s="471"/>
      <c r="R109" s="471"/>
      <c r="S109" s="471"/>
      <c r="T109" s="471"/>
      <c r="U109" s="471"/>
      <c r="V109" s="471"/>
      <c r="W109" s="471"/>
      <c r="X109" s="471"/>
      <c r="Y109" s="471"/>
      <c r="Z109" s="471"/>
      <c r="AA109" s="471"/>
      <c r="AB109" s="471"/>
      <c r="AC109" s="471"/>
      <c r="AD109" s="471"/>
      <c r="AE109" s="471"/>
      <c r="AF109" s="471"/>
      <c r="AG109" s="471"/>
      <c r="AH109" s="471"/>
      <c r="AI109" s="471"/>
      <c r="AJ109" s="471"/>
      <c r="AK109" s="471"/>
      <c r="AL109" s="471"/>
      <c r="AM109" s="471"/>
      <c r="AN109" s="471"/>
      <c r="AO109" s="471"/>
      <c r="AP109" s="471"/>
      <c r="AQ109" s="471"/>
      <c r="AR109" s="471"/>
      <c r="AS109" s="471"/>
      <c r="AT109" s="471"/>
      <c r="AU109" s="473"/>
      <c r="AV109" s="471"/>
      <c r="AW109" s="521" t="s">
        <v>1983</v>
      </c>
      <c r="AX109" s="526"/>
      <c r="AY109" s="526"/>
      <c r="AZ109" s="526"/>
      <c r="BA109" s="526"/>
      <c r="BB109" s="471"/>
      <c r="BC109" s="471"/>
      <c r="BD109" s="471"/>
      <c r="BE109" s="471"/>
      <c r="BF109" s="471"/>
      <c r="BG109" s="471"/>
      <c r="BH109" s="471"/>
      <c r="BI109" s="473"/>
      <c r="BJ109" s="471"/>
      <c r="BK109" s="466">
        <v>110</v>
      </c>
      <c r="BL109" s="471"/>
      <c r="BM109" s="473"/>
      <c r="BN109" s="471"/>
      <c r="BO109" s="471"/>
      <c r="BP109" s="523">
        <v>12</v>
      </c>
      <c r="BQ109" s="526"/>
      <c r="BR109" s="473"/>
      <c r="BS109" s="471"/>
      <c r="BT109" s="471"/>
      <c r="BU109" s="471"/>
      <c r="BV109" s="467">
        <v>0</v>
      </c>
      <c r="BW109" s="473"/>
      <c r="BX109" s="471"/>
      <c r="BY109" s="471"/>
      <c r="BZ109" s="522">
        <v>42</v>
      </c>
      <c r="CA109" s="526"/>
      <c r="CB109" s="473"/>
      <c r="CC109" s="471"/>
      <c r="CD109" s="471"/>
      <c r="CE109" s="471"/>
      <c r="CF109" s="471"/>
      <c r="CG109" s="467">
        <v>0</v>
      </c>
      <c r="CH109" s="473"/>
      <c r="CI109" s="471"/>
      <c r="CJ109" s="471"/>
      <c r="CK109" s="471"/>
      <c r="CL109" s="467">
        <v>0</v>
      </c>
      <c r="CM109" s="473"/>
      <c r="CN109" s="471"/>
      <c r="CO109" s="471"/>
      <c r="CP109" s="471"/>
      <c r="CQ109" s="467">
        <v>0</v>
      </c>
      <c r="CR109" s="471"/>
      <c r="CS109" s="471"/>
      <c r="CT109" s="471"/>
      <c r="CU109" s="473"/>
      <c r="CV109" s="471"/>
    </row>
    <row r="110" spans="1:100" ht="7.5" customHeight="1" x14ac:dyDescent="0.25">
      <c r="A110" s="473"/>
      <c r="B110" s="471"/>
      <c r="C110" s="471"/>
      <c r="D110" s="521" t="s">
        <v>2066</v>
      </c>
      <c r="E110" s="526"/>
      <c r="F110" s="526"/>
      <c r="G110" s="526"/>
      <c r="H110" s="526"/>
      <c r="I110" s="526"/>
      <c r="J110" s="526"/>
      <c r="K110" s="526"/>
      <c r="L110" s="526"/>
      <c r="M110" s="526"/>
      <c r="N110" s="526"/>
      <c r="O110" s="526"/>
      <c r="P110" s="526"/>
      <c r="Q110" s="526"/>
      <c r="R110" s="526"/>
      <c r="S110" s="526"/>
      <c r="T110" s="526"/>
      <c r="U110" s="526"/>
      <c r="V110" s="526"/>
      <c r="W110" s="526"/>
      <c r="X110" s="526"/>
      <c r="Y110" s="526"/>
      <c r="Z110" s="526"/>
      <c r="AA110" s="526"/>
      <c r="AB110" s="526"/>
      <c r="AC110" s="526"/>
      <c r="AD110" s="526"/>
      <c r="AE110" s="526"/>
      <c r="AF110" s="471"/>
      <c r="AG110" s="471"/>
      <c r="AH110" s="471"/>
      <c r="AI110" s="471"/>
      <c r="AJ110" s="471"/>
      <c r="AK110" s="471"/>
      <c r="AL110" s="471"/>
      <c r="AM110" s="471"/>
      <c r="AN110" s="471"/>
      <c r="AO110" s="471"/>
      <c r="AP110" s="471"/>
      <c r="AQ110" s="471"/>
      <c r="AR110" s="471"/>
      <c r="AS110" s="471"/>
      <c r="AT110" s="471"/>
      <c r="AU110" s="473"/>
      <c r="AV110" s="471"/>
      <c r="AW110" s="521" t="s">
        <v>1983</v>
      </c>
      <c r="AX110" s="526"/>
      <c r="AY110" s="526"/>
      <c r="AZ110" s="526"/>
      <c r="BA110" s="526"/>
      <c r="BB110" s="471"/>
      <c r="BC110" s="471"/>
      <c r="BD110" s="471"/>
      <c r="BE110" s="471"/>
      <c r="BF110" s="471"/>
      <c r="BG110" s="471"/>
      <c r="BH110" s="471"/>
      <c r="BI110" s="473"/>
      <c r="BJ110" s="471"/>
      <c r="BK110" s="466">
        <v>110</v>
      </c>
      <c r="BL110" s="471"/>
      <c r="BM110" s="473"/>
      <c r="BN110" s="471"/>
      <c r="BO110" s="471"/>
      <c r="BP110" s="471"/>
      <c r="BQ110" s="467">
        <v>0</v>
      </c>
      <c r="BR110" s="473"/>
      <c r="BS110" s="471"/>
      <c r="BT110" s="471"/>
      <c r="BU110" s="471"/>
      <c r="BV110" s="467">
        <v>0</v>
      </c>
      <c r="BW110" s="473"/>
      <c r="BX110" s="471"/>
      <c r="BY110" s="471"/>
      <c r="BZ110" s="471"/>
      <c r="CA110" s="468">
        <v>0</v>
      </c>
      <c r="CB110" s="473"/>
      <c r="CC110" s="471"/>
      <c r="CD110" s="471"/>
      <c r="CE110" s="471"/>
      <c r="CF110" s="523">
        <v>28</v>
      </c>
      <c r="CG110" s="526"/>
      <c r="CH110" s="473"/>
      <c r="CI110" s="471"/>
      <c r="CJ110" s="471"/>
      <c r="CK110" s="523">
        <v>15</v>
      </c>
      <c r="CL110" s="526"/>
      <c r="CM110" s="473"/>
      <c r="CN110" s="471"/>
      <c r="CO110" s="471"/>
      <c r="CP110" s="471"/>
      <c r="CQ110" s="467">
        <v>0</v>
      </c>
      <c r="CR110" s="471"/>
      <c r="CS110" s="471"/>
      <c r="CT110" s="471"/>
      <c r="CU110" s="473"/>
      <c r="CV110" s="471"/>
    </row>
    <row r="111" spans="1:100" ht="7.5" customHeight="1" x14ac:dyDescent="0.25">
      <c r="A111" s="473"/>
      <c r="B111" s="471"/>
      <c r="C111" s="471"/>
      <c r="D111" s="521" t="s">
        <v>2067</v>
      </c>
      <c r="E111" s="526"/>
      <c r="F111" s="526"/>
      <c r="G111" s="526"/>
      <c r="H111" s="526"/>
      <c r="I111" s="526"/>
      <c r="J111" s="526"/>
      <c r="K111" s="526"/>
      <c r="L111" s="526"/>
      <c r="M111" s="526"/>
      <c r="N111" s="526"/>
      <c r="O111" s="526"/>
      <c r="P111" s="471"/>
      <c r="Q111" s="471"/>
      <c r="R111" s="471"/>
      <c r="S111" s="471"/>
      <c r="T111" s="471"/>
      <c r="U111" s="471"/>
      <c r="V111" s="471"/>
      <c r="W111" s="471"/>
      <c r="X111" s="471"/>
      <c r="Y111" s="471"/>
      <c r="Z111" s="471"/>
      <c r="AA111" s="471"/>
      <c r="AB111" s="471"/>
      <c r="AC111" s="471"/>
      <c r="AD111" s="471"/>
      <c r="AE111" s="471"/>
      <c r="AF111" s="471"/>
      <c r="AG111" s="471"/>
      <c r="AH111" s="471"/>
      <c r="AI111" s="471"/>
      <c r="AJ111" s="471"/>
      <c r="AK111" s="471"/>
      <c r="AL111" s="471"/>
      <c r="AM111" s="471"/>
      <c r="AN111" s="471"/>
      <c r="AO111" s="471"/>
      <c r="AP111" s="471"/>
      <c r="AQ111" s="471"/>
      <c r="AR111" s="471"/>
      <c r="AS111" s="471"/>
      <c r="AT111" s="471"/>
      <c r="AU111" s="473"/>
      <c r="AV111" s="471"/>
      <c r="AW111" s="521" t="s">
        <v>1983</v>
      </c>
      <c r="AX111" s="526"/>
      <c r="AY111" s="526"/>
      <c r="AZ111" s="526"/>
      <c r="BA111" s="526"/>
      <c r="BB111" s="471"/>
      <c r="BC111" s="471"/>
      <c r="BD111" s="471"/>
      <c r="BE111" s="471"/>
      <c r="BF111" s="471"/>
      <c r="BG111" s="471"/>
      <c r="BH111" s="471"/>
      <c r="BI111" s="473"/>
      <c r="BJ111" s="471"/>
      <c r="BK111" s="466">
        <v>110</v>
      </c>
      <c r="BL111" s="471"/>
      <c r="BM111" s="473"/>
      <c r="BN111" s="471"/>
      <c r="BO111" s="471"/>
      <c r="BP111" s="523">
        <v>22</v>
      </c>
      <c r="BQ111" s="526"/>
      <c r="BR111" s="473"/>
      <c r="BS111" s="471"/>
      <c r="BT111" s="471"/>
      <c r="BU111" s="471"/>
      <c r="BV111" s="467">
        <v>0</v>
      </c>
      <c r="BW111" s="473"/>
      <c r="BX111" s="471"/>
      <c r="BY111" s="471"/>
      <c r="BZ111" s="522">
        <v>68</v>
      </c>
      <c r="CA111" s="526"/>
      <c r="CB111" s="473"/>
      <c r="CC111" s="471"/>
      <c r="CD111" s="471"/>
      <c r="CE111" s="471"/>
      <c r="CF111" s="471"/>
      <c r="CG111" s="467">
        <v>0</v>
      </c>
      <c r="CH111" s="473"/>
      <c r="CI111" s="471"/>
      <c r="CJ111" s="471"/>
      <c r="CK111" s="471"/>
      <c r="CL111" s="467">
        <v>0</v>
      </c>
      <c r="CM111" s="473"/>
      <c r="CN111" s="471"/>
      <c r="CO111" s="471"/>
      <c r="CP111" s="471"/>
      <c r="CQ111" s="467">
        <v>0</v>
      </c>
      <c r="CR111" s="471"/>
      <c r="CS111" s="471"/>
      <c r="CT111" s="471"/>
      <c r="CU111" s="473"/>
      <c r="CV111" s="471"/>
    </row>
    <row r="112" spans="1:100" ht="7.5" customHeight="1" x14ac:dyDescent="0.25">
      <c r="A112" s="473"/>
      <c r="B112" s="471"/>
      <c r="C112" s="471"/>
      <c r="D112" s="521" t="s">
        <v>2068</v>
      </c>
      <c r="E112" s="526"/>
      <c r="F112" s="526"/>
      <c r="G112" s="526"/>
      <c r="H112" s="526"/>
      <c r="I112" s="526"/>
      <c r="J112" s="526"/>
      <c r="K112" s="526"/>
      <c r="L112" s="526"/>
      <c r="M112" s="526"/>
      <c r="N112" s="526"/>
      <c r="O112" s="526"/>
      <c r="P112" s="526"/>
      <c r="Q112" s="526"/>
      <c r="R112" s="526"/>
      <c r="S112" s="526"/>
      <c r="T112" s="526"/>
      <c r="U112" s="526"/>
      <c r="V112" s="526"/>
      <c r="W112" s="526"/>
      <c r="X112" s="526"/>
      <c r="Y112" s="526"/>
      <c r="Z112" s="526"/>
      <c r="AA112" s="526"/>
      <c r="AB112" s="526"/>
      <c r="AC112" s="471"/>
      <c r="AD112" s="471"/>
      <c r="AE112" s="471"/>
      <c r="AF112" s="471"/>
      <c r="AG112" s="471"/>
      <c r="AH112" s="471"/>
      <c r="AI112" s="471"/>
      <c r="AJ112" s="471"/>
      <c r="AK112" s="471"/>
      <c r="AL112" s="471"/>
      <c r="AM112" s="471"/>
      <c r="AN112" s="471"/>
      <c r="AO112" s="471"/>
      <c r="AP112" s="471"/>
      <c r="AQ112" s="471"/>
      <c r="AR112" s="471"/>
      <c r="AS112" s="471"/>
      <c r="AT112" s="471"/>
      <c r="AU112" s="473"/>
      <c r="AV112" s="471"/>
      <c r="AW112" s="521" t="s">
        <v>1983</v>
      </c>
      <c r="AX112" s="526"/>
      <c r="AY112" s="526"/>
      <c r="AZ112" s="526"/>
      <c r="BA112" s="526"/>
      <c r="BB112" s="471"/>
      <c r="BC112" s="471"/>
      <c r="BD112" s="471"/>
      <c r="BE112" s="471"/>
      <c r="BF112" s="471"/>
      <c r="BG112" s="471"/>
      <c r="BH112" s="471"/>
      <c r="BI112" s="473"/>
      <c r="BJ112" s="471"/>
      <c r="BK112" s="466">
        <v>110</v>
      </c>
      <c r="BL112" s="471"/>
      <c r="BM112" s="473"/>
      <c r="BN112" s="471"/>
      <c r="BO112" s="471"/>
      <c r="BP112" s="471"/>
      <c r="BQ112" s="467">
        <v>0</v>
      </c>
      <c r="BR112" s="473"/>
      <c r="BS112" s="471"/>
      <c r="BT112" s="471"/>
      <c r="BU112" s="471"/>
      <c r="BV112" s="467">
        <v>0</v>
      </c>
      <c r="BW112" s="473"/>
      <c r="BX112" s="471"/>
      <c r="BY112" s="471"/>
      <c r="BZ112" s="471"/>
      <c r="CA112" s="468">
        <v>0</v>
      </c>
      <c r="CB112" s="473"/>
      <c r="CC112" s="471"/>
      <c r="CD112" s="471"/>
      <c r="CE112" s="471"/>
      <c r="CF112" s="523">
        <v>23</v>
      </c>
      <c r="CG112" s="526"/>
      <c r="CH112" s="473"/>
      <c r="CI112" s="471"/>
      <c r="CJ112" s="471"/>
      <c r="CK112" s="471"/>
      <c r="CL112" s="467">
        <v>0</v>
      </c>
      <c r="CM112" s="473"/>
      <c r="CN112" s="471"/>
      <c r="CO112" s="471"/>
      <c r="CP112" s="471"/>
      <c r="CQ112" s="467">
        <v>0</v>
      </c>
      <c r="CR112" s="471"/>
      <c r="CS112" s="471"/>
      <c r="CT112" s="471"/>
      <c r="CU112" s="473"/>
      <c r="CV112" s="471"/>
    </row>
    <row r="113" spans="1:100" ht="7.5" customHeight="1" x14ac:dyDescent="0.25">
      <c r="A113" s="473"/>
      <c r="B113" s="471"/>
      <c r="C113" s="471"/>
      <c r="D113" s="521" t="s">
        <v>2069</v>
      </c>
      <c r="E113" s="526"/>
      <c r="F113" s="526"/>
      <c r="G113" s="526"/>
      <c r="H113" s="526"/>
      <c r="I113" s="526"/>
      <c r="J113" s="526"/>
      <c r="K113" s="526"/>
      <c r="L113" s="526"/>
      <c r="M113" s="526"/>
      <c r="N113" s="526"/>
      <c r="O113" s="526"/>
      <c r="P113" s="526"/>
      <c r="Q113" s="526"/>
      <c r="R113" s="526"/>
      <c r="S113" s="526"/>
      <c r="T113" s="526"/>
      <c r="U113" s="526"/>
      <c r="V113" s="471"/>
      <c r="W113" s="471"/>
      <c r="X113" s="471"/>
      <c r="Y113" s="471"/>
      <c r="Z113" s="471"/>
      <c r="AA113" s="471"/>
      <c r="AB113" s="471"/>
      <c r="AC113" s="471"/>
      <c r="AD113" s="471"/>
      <c r="AE113" s="471"/>
      <c r="AF113" s="471"/>
      <c r="AG113" s="471"/>
      <c r="AH113" s="471"/>
      <c r="AI113" s="471"/>
      <c r="AJ113" s="471"/>
      <c r="AK113" s="471"/>
      <c r="AL113" s="471"/>
      <c r="AM113" s="471"/>
      <c r="AN113" s="471"/>
      <c r="AO113" s="471"/>
      <c r="AP113" s="471"/>
      <c r="AQ113" s="471"/>
      <c r="AR113" s="471"/>
      <c r="AS113" s="471"/>
      <c r="AT113" s="471"/>
      <c r="AU113" s="473"/>
      <c r="AV113" s="471"/>
      <c r="AW113" s="521" t="s">
        <v>2017</v>
      </c>
      <c r="AX113" s="526"/>
      <c r="AY113" s="471"/>
      <c r="AZ113" s="471"/>
      <c r="BA113" s="471"/>
      <c r="BB113" s="471"/>
      <c r="BC113" s="471"/>
      <c r="BD113" s="471"/>
      <c r="BE113" s="471"/>
      <c r="BF113" s="471"/>
      <c r="BG113" s="471"/>
      <c r="BH113" s="471"/>
      <c r="BI113" s="473"/>
      <c r="BJ113" s="471"/>
      <c r="BK113" s="466">
        <v>130</v>
      </c>
      <c r="BL113" s="471"/>
      <c r="BM113" s="473"/>
      <c r="BN113" s="471"/>
      <c r="BO113" s="471"/>
      <c r="BP113" s="471"/>
      <c r="BQ113" s="467">
        <v>1</v>
      </c>
      <c r="BR113" s="473"/>
      <c r="BS113" s="471"/>
      <c r="BT113" s="471"/>
      <c r="BU113" s="471"/>
      <c r="BV113" s="467">
        <v>0</v>
      </c>
      <c r="BW113" s="473"/>
      <c r="BX113" s="471"/>
      <c r="BY113" s="471"/>
      <c r="BZ113" s="471"/>
      <c r="CA113" s="468">
        <v>3</v>
      </c>
      <c r="CB113" s="473"/>
      <c r="CC113" s="471"/>
      <c r="CD113" s="471"/>
      <c r="CE113" s="471"/>
      <c r="CF113" s="471"/>
      <c r="CG113" s="467">
        <v>0</v>
      </c>
      <c r="CH113" s="473"/>
      <c r="CI113" s="471"/>
      <c r="CJ113" s="471"/>
      <c r="CK113" s="471"/>
      <c r="CL113" s="467">
        <v>0</v>
      </c>
      <c r="CM113" s="473"/>
      <c r="CN113" s="471"/>
      <c r="CO113" s="471"/>
      <c r="CP113" s="471"/>
      <c r="CQ113" s="467">
        <v>0</v>
      </c>
      <c r="CR113" s="471"/>
      <c r="CS113" s="471"/>
      <c r="CT113" s="471"/>
      <c r="CU113" s="473"/>
      <c r="CV113" s="471"/>
    </row>
    <row r="114" spans="1:100" ht="7.5" customHeight="1" x14ac:dyDescent="0.25">
      <c r="A114" s="473"/>
      <c r="B114" s="471"/>
      <c r="C114" s="471"/>
      <c r="D114" s="521" t="s">
        <v>2070</v>
      </c>
      <c r="E114" s="526"/>
      <c r="F114" s="526"/>
      <c r="G114" s="526"/>
      <c r="H114" s="526"/>
      <c r="I114" s="526"/>
      <c r="J114" s="526"/>
      <c r="K114" s="526"/>
      <c r="L114" s="526"/>
      <c r="M114" s="471"/>
      <c r="N114" s="471"/>
      <c r="O114" s="471"/>
      <c r="P114" s="471"/>
      <c r="Q114" s="471"/>
      <c r="R114" s="471"/>
      <c r="S114" s="471"/>
      <c r="T114" s="471"/>
      <c r="U114" s="471"/>
      <c r="V114" s="471"/>
      <c r="W114" s="471"/>
      <c r="X114" s="471"/>
      <c r="Y114" s="471"/>
      <c r="Z114" s="471"/>
      <c r="AA114" s="471"/>
      <c r="AB114" s="471"/>
      <c r="AC114" s="471"/>
      <c r="AD114" s="471"/>
      <c r="AE114" s="471"/>
      <c r="AF114" s="471"/>
      <c r="AG114" s="471"/>
      <c r="AH114" s="471"/>
      <c r="AI114" s="471"/>
      <c r="AJ114" s="471"/>
      <c r="AK114" s="471"/>
      <c r="AL114" s="471"/>
      <c r="AM114" s="471"/>
      <c r="AN114" s="471"/>
      <c r="AO114" s="471"/>
      <c r="AP114" s="471"/>
      <c r="AQ114" s="471"/>
      <c r="AR114" s="471"/>
      <c r="AS114" s="471"/>
      <c r="AT114" s="471"/>
      <c r="AU114" s="473"/>
      <c r="AV114" s="471"/>
      <c r="AW114" s="521" t="s">
        <v>1983</v>
      </c>
      <c r="AX114" s="526"/>
      <c r="AY114" s="526"/>
      <c r="AZ114" s="526"/>
      <c r="BA114" s="526"/>
      <c r="BB114" s="471"/>
      <c r="BC114" s="471"/>
      <c r="BD114" s="471"/>
      <c r="BE114" s="471"/>
      <c r="BF114" s="471"/>
      <c r="BG114" s="471"/>
      <c r="BH114" s="471"/>
      <c r="BI114" s="473"/>
      <c r="BJ114" s="471"/>
      <c r="BK114" s="466">
        <v>130</v>
      </c>
      <c r="BL114" s="471"/>
      <c r="BM114" s="473"/>
      <c r="BN114" s="471"/>
      <c r="BO114" s="471"/>
      <c r="BP114" s="523">
        <v>10</v>
      </c>
      <c r="BQ114" s="526"/>
      <c r="BR114" s="473"/>
      <c r="BS114" s="471"/>
      <c r="BT114" s="471"/>
      <c r="BU114" s="471"/>
      <c r="BV114" s="467">
        <v>0</v>
      </c>
      <c r="BW114" s="473"/>
      <c r="BX114" s="471"/>
      <c r="BY114" s="471"/>
      <c r="BZ114" s="522">
        <v>31</v>
      </c>
      <c r="CA114" s="526"/>
      <c r="CB114" s="473"/>
      <c r="CC114" s="471"/>
      <c r="CD114" s="471"/>
      <c r="CE114" s="471"/>
      <c r="CF114" s="471"/>
      <c r="CG114" s="467">
        <v>0</v>
      </c>
      <c r="CH114" s="473"/>
      <c r="CI114" s="471"/>
      <c r="CJ114" s="471"/>
      <c r="CK114" s="471"/>
      <c r="CL114" s="467">
        <v>0</v>
      </c>
      <c r="CM114" s="473"/>
      <c r="CN114" s="471"/>
      <c r="CO114" s="471"/>
      <c r="CP114" s="471"/>
      <c r="CQ114" s="467">
        <v>0</v>
      </c>
      <c r="CR114" s="471"/>
      <c r="CS114" s="471"/>
      <c r="CT114" s="471"/>
      <c r="CU114" s="473"/>
      <c r="CV114" s="471"/>
    </row>
    <row r="115" spans="1:100" ht="7.5" customHeight="1" x14ac:dyDescent="0.25">
      <c r="A115" s="473"/>
      <c r="B115" s="471"/>
      <c r="C115" s="471"/>
      <c r="D115" s="521" t="s">
        <v>2071</v>
      </c>
      <c r="E115" s="526"/>
      <c r="F115" s="526"/>
      <c r="G115" s="526"/>
      <c r="H115" s="526"/>
      <c r="I115" s="526"/>
      <c r="J115" s="526"/>
      <c r="K115" s="526"/>
      <c r="L115" s="526"/>
      <c r="M115" s="526"/>
      <c r="N115" s="526"/>
      <c r="O115" s="526"/>
      <c r="P115" s="526"/>
      <c r="Q115" s="526"/>
      <c r="R115" s="526"/>
      <c r="S115" s="471"/>
      <c r="T115" s="471"/>
      <c r="U115" s="471"/>
      <c r="V115" s="471"/>
      <c r="W115" s="471"/>
      <c r="X115" s="471"/>
      <c r="Y115" s="471"/>
      <c r="Z115" s="471"/>
      <c r="AA115" s="471"/>
      <c r="AB115" s="471"/>
      <c r="AC115" s="471"/>
      <c r="AD115" s="471"/>
      <c r="AE115" s="471"/>
      <c r="AF115" s="471"/>
      <c r="AG115" s="471"/>
      <c r="AH115" s="471"/>
      <c r="AI115" s="471"/>
      <c r="AJ115" s="471"/>
      <c r="AK115" s="471"/>
      <c r="AL115" s="471"/>
      <c r="AM115" s="471"/>
      <c r="AN115" s="471"/>
      <c r="AO115" s="471"/>
      <c r="AP115" s="471"/>
      <c r="AQ115" s="471"/>
      <c r="AR115" s="471"/>
      <c r="AS115" s="471"/>
      <c r="AT115" s="471"/>
      <c r="AU115" s="473"/>
      <c r="AV115" s="471"/>
      <c r="AW115" s="521" t="s">
        <v>2072</v>
      </c>
      <c r="AX115" s="526"/>
      <c r="AY115" s="526"/>
      <c r="AZ115" s="526"/>
      <c r="BA115" s="526"/>
      <c r="BB115" s="526"/>
      <c r="BC115" s="526"/>
      <c r="BD115" s="526"/>
      <c r="BE115" s="526"/>
      <c r="BF115" s="526"/>
      <c r="BG115" s="526"/>
      <c r="BH115" s="526"/>
      <c r="BI115" s="473"/>
      <c r="BJ115" s="471"/>
      <c r="BK115" s="466">
        <v>100</v>
      </c>
      <c r="BL115" s="471"/>
      <c r="BM115" s="473"/>
      <c r="BN115" s="471"/>
      <c r="BO115" s="471"/>
      <c r="BP115" s="471"/>
      <c r="BQ115" s="467">
        <v>7</v>
      </c>
      <c r="BR115" s="473"/>
      <c r="BS115" s="471"/>
      <c r="BT115" s="471"/>
      <c r="BU115" s="471"/>
      <c r="BV115" s="467">
        <v>1</v>
      </c>
      <c r="BW115" s="473"/>
      <c r="BX115" s="471"/>
      <c r="BY115" s="471"/>
      <c r="BZ115" s="522">
        <v>28.5</v>
      </c>
      <c r="CA115" s="526"/>
      <c r="CB115" s="473"/>
      <c r="CC115" s="471"/>
      <c r="CD115" s="471"/>
      <c r="CE115" s="471"/>
      <c r="CF115" s="471"/>
      <c r="CG115" s="467">
        <v>0</v>
      </c>
      <c r="CH115" s="473"/>
      <c r="CI115" s="471"/>
      <c r="CJ115" s="471"/>
      <c r="CK115" s="471"/>
      <c r="CL115" s="467">
        <v>2</v>
      </c>
      <c r="CM115" s="473"/>
      <c r="CN115" s="471"/>
      <c r="CO115" s="471"/>
      <c r="CP115" s="471"/>
      <c r="CQ115" s="467">
        <v>0</v>
      </c>
      <c r="CR115" s="471"/>
      <c r="CS115" s="471"/>
      <c r="CT115" s="471"/>
      <c r="CU115" s="473"/>
      <c r="CV115" s="471"/>
    </row>
    <row r="116" spans="1:100" ht="7.5" customHeight="1" x14ac:dyDescent="0.25">
      <c r="A116" s="473"/>
      <c r="B116" s="471"/>
      <c r="C116" s="471"/>
      <c r="D116" s="521" t="s">
        <v>2073</v>
      </c>
      <c r="E116" s="526"/>
      <c r="F116" s="526"/>
      <c r="G116" s="526"/>
      <c r="H116" s="526"/>
      <c r="I116" s="526"/>
      <c r="J116" s="526"/>
      <c r="K116" s="526"/>
      <c r="L116" s="526"/>
      <c r="M116" s="526"/>
      <c r="N116" s="526"/>
      <c r="O116" s="526"/>
      <c r="P116" s="526"/>
      <c r="Q116" s="526"/>
      <c r="R116" s="526"/>
      <c r="S116" s="471"/>
      <c r="T116" s="471"/>
      <c r="U116" s="471"/>
      <c r="V116" s="471"/>
      <c r="W116" s="471"/>
      <c r="X116" s="471"/>
      <c r="Y116" s="471"/>
      <c r="Z116" s="471"/>
      <c r="AA116" s="471"/>
      <c r="AB116" s="471"/>
      <c r="AC116" s="471"/>
      <c r="AD116" s="471"/>
      <c r="AE116" s="471"/>
      <c r="AF116" s="471"/>
      <c r="AG116" s="471"/>
      <c r="AH116" s="471"/>
      <c r="AI116" s="471"/>
      <c r="AJ116" s="471"/>
      <c r="AK116" s="471"/>
      <c r="AL116" s="471"/>
      <c r="AM116" s="471"/>
      <c r="AN116" s="471"/>
      <c r="AO116" s="471"/>
      <c r="AP116" s="471"/>
      <c r="AQ116" s="471"/>
      <c r="AR116" s="471"/>
      <c r="AS116" s="471"/>
      <c r="AT116" s="471"/>
      <c r="AU116" s="473"/>
      <c r="AV116" s="471"/>
      <c r="AW116" s="521" t="s">
        <v>2072</v>
      </c>
      <c r="AX116" s="526"/>
      <c r="AY116" s="526"/>
      <c r="AZ116" s="526"/>
      <c r="BA116" s="526"/>
      <c r="BB116" s="526"/>
      <c r="BC116" s="526"/>
      <c r="BD116" s="526"/>
      <c r="BE116" s="526"/>
      <c r="BF116" s="526"/>
      <c r="BG116" s="526"/>
      <c r="BH116" s="526"/>
      <c r="BI116" s="473"/>
      <c r="BJ116" s="471"/>
      <c r="BK116" s="466">
        <v>100</v>
      </c>
      <c r="BL116" s="471"/>
      <c r="BM116" s="473"/>
      <c r="BN116" s="471"/>
      <c r="BO116" s="471"/>
      <c r="BP116" s="471"/>
      <c r="BQ116" s="467">
        <v>0</v>
      </c>
      <c r="BR116" s="473"/>
      <c r="BS116" s="471"/>
      <c r="BT116" s="471"/>
      <c r="BU116" s="471"/>
      <c r="BV116" s="467">
        <v>1</v>
      </c>
      <c r="BW116" s="473"/>
      <c r="BX116" s="471"/>
      <c r="BY116" s="471"/>
      <c r="BZ116" s="471"/>
      <c r="CA116" s="468">
        <v>1</v>
      </c>
      <c r="CB116" s="473"/>
      <c r="CC116" s="471"/>
      <c r="CD116" s="471"/>
      <c r="CE116" s="471"/>
      <c r="CF116" s="471"/>
      <c r="CG116" s="467">
        <v>0</v>
      </c>
      <c r="CH116" s="473"/>
      <c r="CI116" s="471"/>
      <c r="CJ116" s="471"/>
      <c r="CK116" s="471"/>
      <c r="CL116" s="467">
        <v>0</v>
      </c>
      <c r="CM116" s="473"/>
      <c r="CN116" s="471"/>
      <c r="CO116" s="471"/>
      <c r="CP116" s="471"/>
      <c r="CQ116" s="467">
        <v>0</v>
      </c>
      <c r="CR116" s="471"/>
      <c r="CS116" s="471"/>
      <c r="CT116" s="471"/>
      <c r="CU116" s="473"/>
      <c r="CV116" s="471"/>
    </row>
    <row r="117" spans="1:100" ht="7.5" customHeight="1" x14ac:dyDescent="0.25">
      <c r="A117" s="473"/>
      <c r="B117" s="471"/>
      <c r="C117" s="471"/>
      <c r="D117" s="521" t="s">
        <v>2074</v>
      </c>
      <c r="E117" s="526"/>
      <c r="F117" s="526"/>
      <c r="G117" s="526"/>
      <c r="H117" s="471"/>
      <c r="I117" s="471"/>
      <c r="J117" s="471"/>
      <c r="K117" s="471"/>
      <c r="L117" s="471"/>
      <c r="M117" s="471"/>
      <c r="N117" s="471"/>
      <c r="O117" s="471"/>
      <c r="P117" s="471"/>
      <c r="Q117" s="471"/>
      <c r="R117" s="471"/>
      <c r="S117" s="471"/>
      <c r="T117" s="471"/>
      <c r="U117" s="471"/>
      <c r="V117" s="471"/>
      <c r="W117" s="471"/>
      <c r="X117" s="471"/>
      <c r="Y117" s="471"/>
      <c r="Z117" s="471"/>
      <c r="AA117" s="471"/>
      <c r="AB117" s="471"/>
      <c r="AC117" s="471"/>
      <c r="AD117" s="471"/>
      <c r="AE117" s="471"/>
      <c r="AF117" s="471"/>
      <c r="AG117" s="471"/>
      <c r="AH117" s="471"/>
      <c r="AI117" s="471"/>
      <c r="AJ117" s="471"/>
      <c r="AK117" s="471"/>
      <c r="AL117" s="471"/>
      <c r="AM117" s="471"/>
      <c r="AN117" s="471"/>
      <c r="AO117" s="471"/>
      <c r="AP117" s="471"/>
      <c r="AQ117" s="471"/>
      <c r="AR117" s="471"/>
      <c r="AS117" s="471"/>
      <c r="AT117" s="471"/>
      <c r="AU117" s="473"/>
      <c r="AV117" s="471"/>
      <c r="AW117" s="521" t="s">
        <v>2001</v>
      </c>
      <c r="AX117" s="526"/>
      <c r="AY117" s="526"/>
      <c r="AZ117" s="526"/>
      <c r="BA117" s="526"/>
      <c r="BB117" s="526"/>
      <c r="BC117" s="526"/>
      <c r="BD117" s="526"/>
      <c r="BE117" s="526"/>
      <c r="BF117" s="526"/>
      <c r="BG117" s="526"/>
      <c r="BH117" s="471"/>
      <c r="BI117" s="473"/>
      <c r="BJ117" s="471"/>
      <c r="BK117" s="466">
        <v>100</v>
      </c>
      <c r="BL117" s="471"/>
      <c r="BM117" s="473"/>
      <c r="BN117" s="471"/>
      <c r="BO117" s="471"/>
      <c r="BP117" s="471"/>
      <c r="BQ117" s="467">
        <v>1</v>
      </c>
      <c r="BR117" s="473"/>
      <c r="BS117" s="471"/>
      <c r="BT117" s="471"/>
      <c r="BU117" s="471"/>
      <c r="BV117" s="467">
        <v>0</v>
      </c>
      <c r="BW117" s="473"/>
      <c r="BX117" s="471"/>
      <c r="BY117" s="471"/>
      <c r="BZ117" s="471"/>
      <c r="CA117" s="468">
        <v>0</v>
      </c>
      <c r="CB117" s="473"/>
      <c r="CC117" s="471"/>
      <c r="CD117" s="471"/>
      <c r="CE117" s="471"/>
      <c r="CF117" s="471"/>
      <c r="CG117" s="467">
        <v>0</v>
      </c>
      <c r="CH117" s="473"/>
      <c r="CI117" s="471"/>
      <c r="CJ117" s="471"/>
      <c r="CK117" s="471"/>
      <c r="CL117" s="467">
        <v>0</v>
      </c>
      <c r="CM117" s="473"/>
      <c r="CN117" s="471"/>
      <c r="CO117" s="471"/>
      <c r="CP117" s="471"/>
      <c r="CQ117" s="467">
        <v>0</v>
      </c>
      <c r="CR117" s="471"/>
      <c r="CS117" s="471"/>
      <c r="CT117" s="471"/>
      <c r="CU117" s="473"/>
      <c r="CV117" s="471"/>
    </row>
    <row r="118" spans="1:100" ht="7.5" customHeight="1" x14ac:dyDescent="0.25">
      <c r="A118" s="473"/>
      <c r="B118" s="471"/>
      <c r="C118" s="471"/>
      <c r="D118" s="521" t="s">
        <v>2075</v>
      </c>
      <c r="E118" s="526"/>
      <c r="F118" s="526"/>
      <c r="G118" s="526"/>
      <c r="H118" s="526"/>
      <c r="I118" s="526"/>
      <c r="J118" s="526"/>
      <c r="K118" s="526"/>
      <c r="L118" s="471"/>
      <c r="M118" s="471"/>
      <c r="N118" s="471"/>
      <c r="O118" s="471"/>
      <c r="P118" s="471"/>
      <c r="Q118" s="471"/>
      <c r="R118" s="471"/>
      <c r="S118" s="471"/>
      <c r="T118" s="471"/>
      <c r="U118" s="471"/>
      <c r="V118" s="471"/>
      <c r="W118" s="471"/>
      <c r="X118" s="471"/>
      <c r="Y118" s="471"/>
      <c r="Z118" s="471"/>
      <c r="AA118" s="471"/>
      <c r="AB118" s="471"/>
      <c r="AC118" s="471"/>
      <c r="AD118" s="471"/>
      <c r="AE118" s="471"/>
      <c r="AF118" s="471"/>
      <c r="AG118" s="471"/>
      <c r="AH118" s="471"/>
      <c r="AI118" s="471"/>
      <c r="AJ118" s="471"/>
      <c r="AK118" s="471"/>
      <c r="AL118" s="471"/>
      <c r="AM118" s="471"/>
      <c r="AN118" s="471"/>
      <c r="AO118" s="471"/>
      <c r="AP118" s="471"/>
      <c r="AQ118" s="471"/>
      <c r="AR118" s="471"/>
      <c r="AS118" s="471"/>
      <c r="AT118" s="471"/>
      <c r="AU118" s="473"/>
      <c r="AV118" s="471"/>
      <c r="AW118" s="521" t="s">
        <v>1983</v>
      </c>
      <c r="AX118" s="526"/>
      <c r="AY118" s="526"/>
      <c r="AZ118" s="526"/>
      <c r="BA118" s="526"/>
      <c r="BB118" s="471"/>
      <c r="BC118" s="471"/>
      <c r="BD118" s="471"/>
      <c r="BE118" s="471"/>
      <c r="BF118" s="471"/>
      <c r="BG118" s="471"/>
      <c r="BH118" s="471"/>
      <c r="BI118" s="473"/>
      <c r="BJ118" s="471"/>
      <c r="BK118" s="466">
        <v>120</v>
      </c>
      <c r="BL118" s="471"/>
      <c r="BM118" s="473"/>
      <c r="BN118" s="471"/>
      <c r="BO118" s="471"/>
      <c r="BP118" s="471"/>
      <c r="BQ118" s="467">
        <v>7</v>
      </c>
      <c r="BR118" s="473"/>
      <c r="BS118" s="471"/>
      <c r="BT118" s="471"/>
      <c r="BU118" s="471"/>
      <c r="BV118" s="467">
        <v>1</v>
      </c>
      <c r="BW118" s="473"/>
      <c r="BX118" s="471"/>
      <c r="BY118" s="471"/>
      <c r="BZ118" s="522">
        <v>21</v>
      </c>
      <c r="CA118" s="526"/>
      <c r="CB118" s="473"/>
      <c r="CC118" s="471"/>
      <c r="CD118" s="471"/>
      <c r="CE118" s="471"/>
      <c r="CF118" s="471"/>
      <c r="CG118" s="467">
        <v>0</v>
      </c>
      <c r="CH118" s="473"/>
      <c r="CI118" s="471"/>
      <c r="CJ118" s="471"/>
      <c r="CK118" s="471"/>
      <c r="CL118" s="467">
        <v>0</v>
      </c>
      <c r="CM118" s="473"/>
      <c r="CN118" s="471"/>
      <c r="CO118" s="471"/>
      <c r="CP118" s="471"/>
      <c r="CQ118" s="467">
        <v>0</v>
      </c>
      <c r="CR118" s="471"/>
      <c r="CS118" s="471"/>
      <c r="CT118" s="471"/>
      <c r="CU118" s="473"/>
      <c r="CV118" s="471"/>
    </row>
    <row r="119" spans="1:100" ht="7.5" customHeight="1" x14ac:dyDescent="0.25">
      <c r="A119" s="473"/>
      <c r="B119" s="471"/>
      <c r="C119" s="471"/>
      <c r="D119" s="521" t="s">
        <v>2076</v>
      </c>
      <c r="E119" s="526"/>
      <c r="F119" s="526"/>
      <c r="G119" s="526"/>
      <c r="H119" s="526"/>
      <c r="I119" s="526"/>
      <c r="J119" s="526"/>
      <c r="K119" s="526"/>
      <c r="L119" s="526"/>
      <c r="M119" s="526"/>
      <c r="N119" s="526"/>
      <c r="O119" s="526"/>
      <c r="P119" s="526"/>
      <c r="Q119" s="471"/>
      <c r="R119" s="471"/>
      <c r="S119" s="471"/>
      <c r="T119" s="471"/>
      <c r="U119" s="471"/>
      <c r="V119" s="471"/>
      <c r="W119" s="471"/>
      <c r="X119" s="471"/>
      <c r="Y119" s="471"/>
      <c r="Z119" s="471"/>
      <c r="AA119" s="471"/>
      <c r="AB119" s="471"/>
      <c r="AC119" s="471"/>
      <c r="AD119" s="471"/>
      <c r="AE119" s="471"/>
      <c r="AF119" s="471"/>
      <c r="AG119" s="471"/>
      <c r="AH119" s="471"/>
      <c r="AI119" s="471"/>
      <c r="AJ119" s="471"/>
      <c r="AK119" s="471"/>
      <c r="AL119" s="471"/>
      <c r="AM119" s="471"/>
      <c r="AN119" s="471"/>
      <c r="AO119" s="471"/>
      <c r="AP119" s="471"/>
      <c r="AQ119" s="471"/>
      <c r="AR119" s="471"/>
      <c r="AS119" s="471"/>
      <c r="AT119" s="471"/>
      <c r="AU119" s="473"/>
      <c r="AV119" s="471"/>
      <c r="AW119" s="521" t="s">
        <v>2001</v>
      </c>
      <c r="AX119" s="526"/>
      <c r="AY119" s="526"/>
      <c r="AZ119" s="526"/>
      <c r="BA119" s="526"/>
      <c r="BB119" s="526"/>
      <c r="BC119" s="526"/>
      <c r="BD119" s="526"/>
      <c r="BE119" s="526"/>
      <c r="BF119" s="526"/>
      <c r="BG119" s="526"/>
      <c r="BH119" s="471"/>
      <c r="BI119" s="473"/>
      <c r="BJ119" s="471"/>
      <c r="BK119" s="466">
        <v>100</v>
      </c>
      <c r="BL119" s="471"/>
      <c r="BM119" s="473"/>
      <c r="BN119" s="471"/>
      <c r="BO119" s="471"/>
      <c r="BP119" s="471"/>
      <c r="BQ119" s="467">
        <v>0</v>
      </c>
      <c r="BR119" s="473"/>
      <c r="BS119" s="471"/>
      <c r="BT119" s="471"/>
      <c r="BU119" s="471"/>
      <c r="BV119" s="467">
        <v>0</v>
      </c>
      <c r="BW119" s="473"/>
      <c r="BX119" s="471"/>
      <c r="BY119" s="471"/>
      <c r="BZ119" s="471"/>
      <c r="CA119" s="468">
        <v>0</v>
      </c>
      <c r="CB119" s="473"/>
      <c r="CC119" s="471"/>
      <c r="CD119" s="471"/>
      <c r="CE119" s="471"/>
      <c r="CF119" s="471"/>
      <c r="CG119" s="467">
        <v>0</v>
      </c>
      <c r="CH119" s="473"/>
      <c r="CI119" s="471"/>
      <c r="CJ119" s="471"/>
      <c r="CK119" s="471"/>
      <c r="CL119" s="467">
        <v>0</v>
      </c>
      <c r="CM119" s="473"/>
      <c r="CN119" s="471"/>
      <c r="CO119" s="471"/>
      <c r="CP119" s="471"/>
      <c r="CQ119" s="467">
        <v>0</v>
      </c>
      <c r="CR119" s="471"/>
      <c r="CS119" s="471"/>
      <c r="CT119" s="471"/>
      <c r="CU119" s="473"/>
      <c r="CV119" s="471"/>
    </row>
    <row r="120" spans="1:100" ht="7.5" customHeight="1" x14ac:dyDescent="0.25">
      <c r="A120" s="473"/>
      <c r="B120" s="471"/>
      <c r="C120" s="471"/>
      <c r="D120" s="521" t="s">
        <v>2077</v>
      </c>
      <c r="E120" s="526"/>
      <c r="F120" s="526"/>
      <c r="G120" s="526"/>
      <c r="H120" s="526"/>
      <c r="I120" s="526"/>
      <c r="J120" s="526"/>
      <c r="K120" s="526"/>
      <c r="L120" s="526"/>
      <c r="M120" s="526"/>
      <c r="N120" s="526"/>
      <c r="O120" s="526"/>
      <c r="P120" s="526"/>
      <c r="Q120" s="471"/>
      <c r="R120" s="471"/>
      <c r="S120" s="471"/>
      <c r="T120" s="471"/>
      <c r="U120" s="471"/>
      <c r="V120" s="471"/>
      <c r="W120" s="471"/>
      <c r="X120" s="471"/>
      <c r="Y120" s="471"/>
      <c r="Z120" s="471"/>
      <c r="AA120" s="471"/>
      <c r="AB120" s="471"/>
      <c r="AC120" s="471"/>
      <c r="AD120" s="471"/>
      <c r="AE120" s="471"/>
      <c r="AF120" s="471"/>
      <c r="AG120" s="471"/>
      <c r="AH120" s="471"/>
      <c r="AI120" s="471"/>
      <c r="AJ120" s="471"/>
      <c r="AK120" s="471"/>
      <c r="AL120" s="471"/>
      <c r="AM120" s="471"/>
      <c r="AN120" s="471"/>
      <c r="AO120" s="471"/>
      <c r="AP120" s="471"/>
      <c r="AQ120" s="471"/>
      <c r="AR120" s="471"/>
      <c r="AS120" s="471"/>
      <c r="AT120" s="471"/>
      <c r="AU120" s="473"/>
      <c r="AV120" s="471"/>
      <c r="AW120" s="521" t="s">
        <v>2001</v>
      </c>
      <c r="AX120" s="526"/>
      <c r="AY120" s="526"/>
      <c r="AZ120" s="526"/>
      <c r="BA120" s="526"/>
      <c r="BB120" s="526"/>
      <c r="BC120" s="526"/>
      <c r="BD120" s="526"/>
      <c r="BE120" s="526"/>
      <c r="BF120" s="526"/>
      <c r="BG120" s="526"/>
      <c r="BH120" s="471"/>
      <c r="BI120" s="473"/>
      <c r="BJ120" s="471"/>
      <c r="BK120" s="466">
        <v>100</v>
      </c>
      <c r="BL120" s="471"/>
      <c r="BM120" s="473"/>
      <c r="BN120" s="471"/>
      <c r="BO120" s="471"/>
      <c r="BP120" s="471"/>
      <c r="BQ120" s="467">
        <v>0</v>
      </c>
      <c r="BR120" s="473"/>
      <c r="BS120" s="471"/>
      <c r="BT120" s="471"/>
      <c r="BU120" s="471"/>
      <c r="BV120" s="467">
        <v>0</v>
      </c>
      <c r="BW120" s="473"/>
      <c r="BX120" s="471"/>
      <c r="BY120" s="471"/>
      <c r="BZ120" s="471"/>
      <c r="CA120" s="468">
        <v>0</v>
      </c>
      <c r="CB120" s="473"/>
      <c r="CC120" s="471"/>
      <c r="CD120" s="471"/>
      <c r="CE120" s="471"/>
      <c r="CF120" s="471"/>
      <c r="CG120" s="467">
        <v>0</v>
      </c>
      <c r="CH120" s="473"/>
      <c r="CI120" s="471"/>
      <c r="CJ120" s="471"/>
      <c r="CK120" s="471"/>
      <c r="CL120" s="467">
        <v>0</v>
      </c>
      <c r="CM120" s="473"/>
      <c r="CN120" s="471"/>
      <c r="CO120" s="471"/>
      <c r="CP120" s="471"/>
      <c r="CQ120" s="467">
        <v>0</v>
      </c>
      <c r="CR120" s="471"/>
      <c r="CS120" s="471"/>
      <c r="CT120" s="471"/>
      <c r="CU120" s="473"/>
      <c r="CV120" s="471"/>
    </row>
    <row r="121" spans="1:100" ht="7.5" customHeight="1" x14ac:dyDescent="0.25">
      <c r="A121" s="473"/>
      <c r="B121" s="471"/>
      <c r="C121" s="471"/>
      <c r="D121" s="521" t="s">
        <v>2078</v>
      </c>
      <c r="E121" s="526"/>
      <c r="F121" s="526"/>
      <c r="G121" s="526"/>
      <c r="H121" s="526"/>
      <c r="I121" s="526"/>
      <c r="J121" s="526"/>
      <c r="K121" s="526"/>
      <c r="L121" s="526"/>
      <c r="M121" s="526"/>
      <c r="N121" s="526"/>
      <c r="O121" s="526"/>
      <c r="P121" s="526"/>
      <c r="Q121" s="471"/>
      <c r="R121" s="471"/>
      <c r="S121" s="471"/>
      <c r="T121" s="471"/>
      <c r="U121" s="471"/>
      <c r="V121" s="471"/>
      <c r="W121" s="471"/>
      <c r="X121" s="471"/>
      <c r="Y121" s="471"/>
      <c r="Z121" s="471"/>
      <c r="AA121" s="471"/>
      <c r="AB121" s="471"/>
      <c r="AC121" s="471"/>
      <c r="AD121" s="471"/>
      <c r="AE121" s="471"/>
      <c r="AF121" s="471"/>
      <c r="AG121" s="471"/>
      <c r="AH121" s="471"/>
      <c r="AI121" s="471"/>
      <c r="AJ121" s="471"/>
      <c r="AK121" s="471"/>
      <c r="AL121" s="471"/>
      <c r="AM121" s="471"/>
      <c r="AN121" s="471"/>
      <c r="AO121" s="471"/>
      <c r="AP121" s="471"/>
      <c r="AQ121" s="471"/>
      <c r="AR121" s="471"/>
      <c r="AS121" s="471"/>
      <c r="AT121" s="471"/>
      <c r="AU121" s="473"/>
      <c r="AV121" s="471"/>
      <c r="AW121" s="521" t="s">
        <v>1983</v>
      </c>
      <c r="AX121" s="526"/>
      <c r="AY121" s="526"/>
      <c r="AZ121" s="526"/>
      <c r="BA121" s="526"/>
      <c r="BB121" s="471"/>
      <c r="BC121" s="471"/>
      <c r="BD121" s="471"/>
      <c r="BE121" s="471"/>
      <c r="BF121" s="471"/>
      <c r="BG121" s="471"/>
      <c r="BH121" s="471"/>
      <c r="BI121" s="473"/>
      <c r="BJ121" s="471"/>
      <c r="BK121" s="466">
        <v>110</v>
      </c>
      <c r="BL121" s="471"/>
      <c r="BM121" s="473"/>
      <c r="BN121" s="471"/>
      <c r="BO121" s="471"/>
      <c r="BP121" s="471"/>
      <c r="BQ121" s="467">
        <v>6</v>
      </c>
      <c r="BR121" s="473"/>
      <c r="BS121" s="471"/>
      <c r="BT121" s="471"/>
      <c r="BU121" s="471"/>
      <c r="BV121" s="467">
        <v>4</v>
      </c>
      <c r="BW121" s="473"/>
      <c r="BX121" s="471"/>
      <c r="BY121" s="471"/>
      <c r="BZ121" s="522">
        <v>25.5</v>
      </c>
      <c r="CA121" s="526"/>
      <c r="CB121" s="473"/>
      <c r="CC121" s="471"/>
      <c r="CD121" s="471"/>
      <c r="CE121" s="471"/>
      <c r="CF121" s="471"/>
      <c r="CG121" s="467">
        <v>0</v>
      </c>
      <c r="CH121" s="473"/>
      <c r="CI121" s="471"/>
      <c r="CJ121" s="471"/>
      <c r="CK121" s="471"/>
      <c r="CL121" s="467">
        <v>0</v>
      </c>
      <c r="CM121" s="473"/>
      <c r="CN121" s="471"/>
      <c r="CO121" s="471"/>
      <c r="CP121" s="471"/>
      <c r="CQ121" s="467">
        <v>0</v>
      </c>
      <c r="CR121" s="471"/>
      <c r="CS121" s="471"/>
      <c r="CT121" s="471"/>
      <c r="CU121" s="473"/>
      <c r="CV121" s="471"/>
    </row>
    <row r="122" spans="1:100" ht="7.5" customHeight="1" x14ac:dyDescent="0.25">
      <c r="A122" s="473"/>
      <c r="B122" s="471"/>
      <c r="C122" s="471"/>
      <c r="D122" s="521" t="s">
        <v>2079</v>
      </c>
      <c r="E122" s="526"/>
      <c r="F122" s="526"/>
      <c r="G122" s="526"/>
      <c r="H122" s="526"/>
      <c r="I122" s="526"/>
      <c r="J122" s="526"/>
      <c r="K122" s="526"/>
      <c r="L122" s="526"/>
      <c r="M122" s="526"/>
      <c r="N122" s="526"/>
      <c r="O122" s="526"/>
      <c r="P122" s="526"/>
      <c r="Q122" s="526"/>
      <c r="R122" s="526"/>
      <c r="S122" s="526"/>
      <c r="T122" s="526"/>
      <c r="U122" s="526"/>
      <c r="V122" s="526"/>
      <c r="W122" s="526"/>
      <c r="X122" s="526"/>
      <c r="Y122" s="526"/>
      <c r="Z122" s="526"/>
      <c r="AA122" s="526"/>
      <c r="AB122" s="526"/>
      <c r="AC122" s="526"/>
      <c r="AD122" s="526"/>
      <c r="AE122" s="526"/>
      <c r="AF122" s="526"/>
      <c r="AG122" s="526"/>
      <c r="AH122" s="526"/>
      <c r="AI122" s="526"/>
      <c r="AJ122" s="526"/>
      <c r="AK122" s="471"/>
      <c r="AL122" s="471"/>
      <c r="AM122" s="471"/>
      <c r="AN122" s="471"/>
      <c r="AO122" s="471"/>
      <c r="AP122" s="471"/>
      <c r="AQ122" s="471"/>
      <c r="AR122" s="471"/>
      <c r="AS122" s="471"/>
      <c r="AT122" s="471"/>
      <c r="AU122" s="473"/>
      <c r="AV122" s="471"/>
      <c r="AW122" s="521" t="s">
        <v>1983</v>
      </c>
      <c r="AX122" s="526"/>
      <c r="AY122" s="526"/>
      <c r="AZ122" s="526"/>
      <c r="BA122" s="526"/>
      <c r="BB122" s="471"/>
      <c r="BC122" s="471"/>
      <c r="BD122" s="471"/>
      <c r="BE122" s="471"/>
      <c r="BF122" s="471"/>
      <c r="BG122" s="471"/>
      <c r="BH122" s="471"/>
      <c r="BI122" s="473"/>
      <c r="BJ122" s="471"/>
      <c r="BK122" s="466">
        <v>110</v>
      </c>
      <c r="BL122" s="471"/>
      <c r="BM122" s="473"/>
      <c r="BN122" s="471"/>
      <c r="BO122" s="471"/>
      <c r="BP122" s="471"/>
      <c r="BQ122" s="467">
        <v>0</v>
      </c>
      <c r="BR122" s="473"/>
      <c r="BS122" s="471"/>
      <c r="BT122" s="471"/>
      <c r="BU122" s="471"/>
      <c r="BV122" s="467">
        <v>0</v>
      </c>
      <c r="BW122" s="473"/>
      <c r="BX122" s="471"/>
      <c r="BY122" s="471"/>
      <c r="BZ122" s="471"/>
      <c r="CA122" s="468">
        <v>0</v>
      </c>
      <c r="CB122" s="473"/>
      <c r="CC122" s="471"/>
      <c r="CD122" s="471"/>
      <c r="CE122" s="471"/>
      <c r="CF122" s="471"/>
      <c r="CG122" s="467">
        <v>0</v>
      </c>
      <c r="CH122" s="473"/>
      <c r="CI122" s="471"/>
      <c r="CJ122" s="471"/>
      <c r="CK122" s="471"/>
      <c r="CL122" s="467">
        <v>2</v>
      </c>
      <c r="CM122" s="473"/>
      <c r="CN122" s="471"/>
      <c r="CO122" s="471"/>
      <c r="CP122" s="471"/>
      <c r="CQ122" s="467">
        <v>0</v>
      </c>
      <c r="CR122" s="471"/>
      <c r="CS122" s="471"/>
      <c r="CT122" s="471"/>
      <c r="CU122" s="473"/>
      <c r="CV122" s="471"/>
    </row>
    <row r="123" spans="1:100" ht="7.5" customHeight="1" x14ac:dyDescent="0.25">
      <c r="A123" s="473"/>
      <c r="B123" s="471"/>
      <c r="C123" s="471"/>
      <c r="D123" s="521" t="s">
        <v>2080</v>
      </c>
      <c r="E123" s="526"/>
      <c r="F123" s="526"/>
      <c r="G123" s="526"/>
      <c r="H123" s="526"/>
      <c r="I123" s="526"/>
      <c r="J123" s="526"/>
      <c r="K123" s="526"/>
      <c r="L123" s="526"/>
      <c r="M123" s="526"/>
      <c r="N123" s="526"/>
      <c r="O123" s="526"/>
      <c r="P123" s="526"/>
      <c r="Q123" s="526"/>
      <c r="R123" s="526"/>
      <c r="S123" s="526"/>
      <c r="T123" s="526"/>
      <c r="U123" s="526"/>
      <c r="V123" s="526"/>
      <c r="W123" s="526"/>
      <c r="X123" s="526"/>
      <c r="Y123" s="526"/>
      <c r="Z123" s="526"/>
      <c r="AA123" s="526"/>
      <c r="AB123" s="526"/>
      <c r="AC123" s="526"/>
      <c r="AD123" s="526"/>
      <c r="AE123" s="526"/>
      <c r="AF123" s="526"/>
      <c r="AG123" s="526"/>
      <c r="AH123" s="526"/>
      <c r="AI123" s="526"/>
      <c r="AJ123" s="471"/>
      <c r="AK123" s="471"/>
      <c r="AL123" s="471"/>
      <c r="AM123" s="471"/>
      <c r="AN123" s="471"/>
      <c r="AO123" s="471"/>
      <c r="AP123" s="471"/>
      <c r="AQ123" s="471"/>
      <c r="AR123" s="471"/>
      <c r="AS123" s="471"/>
      <c r="AT123" s="471"/>
      <c r="AU123" s="473"/>
      <c r="AV123" s="471"/>
      <c r="AW123" s="521" t="s">
        <v>1983</v>
      </c>
      <c r="AX123" s="526"/>
      <c r="AY123" s="526"/>
      <c r="AZ123" s="526"/>
      <c r="BA123" s="526"/>
      <c r="BB123" s="471"/>
      <c r="BC123" s="471"/>
      <c r="BD123" s="471"/>
      <c r="BE123" s="471"/>
      <c r="BF123" s="471"/>
      <c r="BG123" s="471"/>
      <c r="BH123" s="471"/>
      <c r="BI123" s="473"/>
      <c r="BJ123" s="471"/>
      <c r="BK123" s="466">
        <v>110</v>
      </c>
      <c r="BL123" s="471"/>
      <c r="BM123" s="473"/>
      <c r="BN123" s="471"/>
      <c r="BO123" s="471"/>
      <c r="BP123" s="471"/>
      <c r="BQ123" s="467">
        <v>0</v>
      </c>
      <c r="BR123" s="473"/>
      <c r="BS123" s="471"/>
      <c r="BT123" s="471"/>
      <c r="BU123" s="471"/>
      <c r="BV123" s="467">
        <v>0</v>
      </c>
      <c r="BW123" s="473"/>
      <c r="BX123" s="471"/>
      <c r="BY123" s="471"/>
      <c r="BZ123" s="471"/>
      <c r="CA123" s="468">
        <v>0</v>
      </c>
      <c r="CB123" s="473"/>
      <c r="CC123" s="471"/>
      <c r="CD123" s="471"/>
      <c r="CE123" s="471"/>
      <c r="CF123" s="523">
        <v>10</v>
      </c>
      <c r="CG123" s="526"/>
      <c r="CH123" s="473"/>
      <c r="CI123" s="471"/>
      <c r="CJ123" s="471"/>
      <c r="CK123" s="471"/>
      <c r="CL123" s="467">
        <v>0</v>
      </c>
      <c r="CM123" s="473"/>
      <c r="CN123" s="471"/>
      <c r="CO123" s="471"/>
      <c r="CP123" s="471"/>
      <c r="CQ123" s="467">
        <v>0</v>
      </c>
      <c r="CR123" s="471"/>
      <c r="CS123" s="471"/>
      <c r="CT123" s="471"/>
      <c r="CU123" s="473"/>
      <c r="CV123" s="471"/>
    </row>
    <row r="124" spans="1:100" ht="7.5" customHeight="1" x14ac:dyDescent="0.25">
      <c r="A124" s="473"/>
      <c r="B124" s="471"/>
      <c r="C124" s="471"/>
      <c r="D124" s="521" t="s">
        <v>2081</v>
      </c>
      <c r="E124" s="526"/>
      <c r="F124" s="526"/>
      <c r="G124" s="526"/>
      <c r="H124" s="526"/>
      <c r="I124" s="526"/>
      <c r="J124" s="526"/>
      <c r="K124" s="526"/>
      <c r="L124" s="526"/>
      <c r="M124" s="526"/>
      <c r="N124" s="526"/>
      <c r="O124" s="526"/>
      <c r="P124" s="526"/>
      <c r="Q124" s="471"/>
      <c r="R124" s="471"/>
      <c r="S124" s="471"/>
      <c r="T124" s="471"/>
      <c r="U124" s="471"/>
      <c r="V124" s="471"/>
      <c r="W124" s="471"/>
      <c r="X124" s="471"/>
      <c r="Y124" s="471"/>
      <c r="Z124" s="471"/>
      <c r="AA124" s="471"/>
      <c r="AB124" s="471"/>
      <c r="AC124" s="471"/>
      <c r="AD124" s="471"/>
      <c r="AE124" s="471"/>
      <c r="AF124" s="471"/>
      <c r="AG124" s="471"/>
      <c r="AH124" s="471"/>
      <c r="AI124" s="471"/>
      <c r="AJ124" s="471"/>
      <c r="AK124" s="471"/>
      <c r="AL124" s="471"/>
      <c r="AM124" s="471"/>
      <c r="AN124" s="471"/>
      <c r="AO124" s="471"/>
      <c r="AP124" s="471"/>
      <c r="AQ124" s="471"/>
      <c r="AR124" s="471"/>
      <c r="AS124" s="471"/>
      <c r="AT124" s="471"/>
      <c r="AU124" s="473"/>
      <c r="AV124" s="471"/>
      <c r="AW124" s="521" t="s">
        <v>1983</v>
      </c>
      <c r="AX124" s="526"/>
      <c r="AY124" s="526"/>
      <c r="AZ124" s="526"/>
      <c r="BA124" s="526"/>
      <c r="BB124" s="471"/>
      <c r="BC124" s="471"/>
      <c r="BD124" s="471"/>
      <c r="BE124" s="471"/>
      <c r="BF124" s="471"/>
      <c r="BG124" s="471"/>
      <c r="BH124" s="471"/>
      <c r="BI124" s="473"/>
      <c r="BJ124" s="471"/>
      <c r="BK124" s="466">
        <v>110</v>
      </c>
      <c r="BL124" s="471"/>
      <c r="BM124" s="473"/>
      <c r="BN124" s="471"/>
      <c r="BO124" s="471"/>
      <c r="BP124" s="523">
        <v>16</v>
      </c>
      <c r="BQ124" s="526"/>
      <c r="BR124" s="473"/>
      <c r="BS124" s="471"/>
      <c r="BT124" s="471"/>
      <c r="BU124" s="471"/>
      <c r="BV124" s="467">
        <v>1</v>
      </c>
      <c r="BW124" s="473"/>
      <c r="BX124" s="471"/>
      <c r="BY124" s="471"/>
      <c r="BZ124" s="522">
        <v>65.5</v>
      </c>
      <c r="CA124" s="526"/>
      <c r="CB124" s="473"/>
      <c r="CC124" s="471"/>
      <c r="CD124" s="471"/>
      <c r="CE124" s="471"/>
      <c r="CF124" s="471"/>
      <c r="CG124" s="467">
        <v>0</v>
      </c>
      <c r="CH124" s="473"/>
      <c r="CI124" s="471"/>
      <c r="CJ124" s="471"/>
      <c r="CK124" s="471"/>
      <c r="CL124" s="467">
        <v>0</v>
      </c>
      <c r="CM124" s="473"/>
      <c r="CN124" s="471"/>
      <c r="CO124" s="471"/>
      <c r="CP124" s="471"/>
      <c r="CQ124" s="467">
        <v>0</v>
      </c>
      <c r="CR124" s="471"/>
      <c r="CS124" s="471"/>
      <c r="CT124" s="471"/>
      <c r="CU124" s="473"/>
      <c r="CV124" s="471"/>
    </row>
    <row r="125" spans="1:100" ht="7.5" customHeight="1" x14ac:dyDescent="0.25">
      <c r="A125" s="473"/>
      <c r="B125" s="471"/>
      <c r="C125" s="471"/>
      <c r="D125" s="521" t="s">
        <v>2082</v>
      </c>
      <c r="E125" s="526"/>
      <c r="F125" s="526"/>
      <c r="G125" s="526"/>
      <c r="H125" s="526"/>
      <c r="I125" s="526"/>
      <c r="J125" s="526"/>
      <c r="K125" s="526"/>
      <c r="L125" s="526"/>
      <c r="M125" s="526"/>
      <c r="N125" s="526"/>
      <c r="O125" s="526"/>
      <c r="P125" s="526"/>
      <c r="Q125" s="526"/>
      <c r="R125" s="526"/>
      <c r="S125" s="526"/>
      <c r="T125" s="526"/>
      <c r="U125" s="526"/>
      <c r="V125" s="526"/>
      <c r="W125" s="526"/>
      <c r="X125" s="526"/>
      <c r="Y125" s="526"/>
      <c r="Z125" s="526"/>
      <c r="AA125" s="526"/>
      <c r="AB125" s="526"/>
      <c r="AC125" s="526"/>
      <c r="AD125" s="471"/>
      <c r="AE125" s="471"/>
      <c r="AF125" s="471"/>
      <c r="AG125" s="471"/>
      <c r="AH125" s="471"/>
      <c r="AI125" s="471"/>
      <c r="AJ125" s="471"/>
      <c r="AK125" s="471"/>
      <c r="AL125" s="471"/>
      <c r="AM125" s="471"/>
      <c r="AN125" s="471"/>
      <c r="AO125" s="471"/>
      <c r="AP125" s="471"/>
      <c r="AQ125" s="471"/>
      <c r="AR125" s="471"/>
      <c r="AS125" s="471"/>
      <c r="AT125" s="471"/>
      <c r="AU125" s="473"/>
      <c r="AV125" s="471"/>
      <c r="AW125" s="521" t="s">
        <v>1983</v>
      </c>
      <c r="AX125" s="526"/>
      <c r="AY125" s="526"/>
      <c r="AZ125" s="526"/>
      <c r="BA125" s="526"/>
      <c r="BB125" s="471"/>
      <c r="BC125" s="471"/>
      <c r="BD125" s="471"/>
      <c r="BE125" s="471"/>
      <c r="BF125" s="471"/>
      <c r="BG125" s="471"/>
      <c r="BH125" s="471"/>
      <c r="BI125" s="473"/>
      <c r="BJ125" s="471"/>
      <c r="BK125" s="466">
        <v>110</v>
      </c>
      <c r="BL125" s="471"/>
      <c r="BM125" s="473"/>
      <c r="BN125" s="471"/>
      <c r="BO125" s="471"/>
      <c r="BP125" s="471"/>
      <c r="BQ125" s="467">
        <v>0</v>
      </c>
      <c r="BR125" s="473"/>
      <c r="BS125" s="471"/>
      <c r="BT125" s="471"/>
      <c r="BU125" s="471"/>
      <c r="BV125" s="467">
        <v>0</v>
      </c>
      <c r="BW125" s="473"/>
      <c r="BX125" s="471"/>
      <c r="BY125" s="471"/>
      <c r="BZ125" s="471"/>
      <c r="CA125" s="468">
        <v>0</v>
      </c>
      <c r="CB125" s="473"/>
      <c r="CC125" s="471"/>
      <c r="CD125" s="471"/>
      <c r="CE125" s="471"/>
      <c r="CF125" s="471"/>
      <c r="CG125" s="467">
        <v>0</v>
      </c>
      <c r="CH125" s="473"/>
      <c r="CI125" s="471"/>
      <c r="CJ125" s="471"/>
      <c r="CK125" s="471"/>
      <c r="CL125" s="467">
        <v>5</v>
      </c>
      <c r="CM125" s="473"/>
      <c r="CN125" s="471"/>
      <c r="CO125" s="471"/>
      <c r="CP125" s="471"/>
      <c r="CQ125" s="467">
        <v>0</v>
      </c>
      <c r="CR125" s="471"/>
      <c r="CS125" s="471"/>
      <c r="CT125" s="471"/>
      <c r="CU125" s="473"/>
      <c r="CV125" s="471"/>
    </row>
    <row r="126" spans="1:100" ht="7.5" customHeight="1" x14ac:dyDescent="0.25">
      <c r="A126" s="473"/>
      <c r="B126" s="471"/>
      <c r="C126" s="471"/>
      <c r="D126" s="521" t="s">
        <v>2083</v>
      </c>
      <c r="E126" s="526"/>
      <c r="F126" s="526"/>
      <c r="G126" s="526"/>
      <c r="H126" s="526"/>
      <c r="I126" s="526"/>
      <c r="J126" s="526"/>
      <c r="K126" s="526"/>
      <c r="L126" s="526"/>
      <c r="M126" s="526"/>
      <c r="N126" s="526"/>
      <c r="O126" s="471"/>
      <c r="P126" s="471"/>
      <c r="Q126" s="471"/>
      <c r="R126" s="471"/>
      <c r="S126" s="471"/>
      <c r="T126" s="471"/>
      <c r="U126" s="471"/>
      <c r="V126" s="471"/>
      <c r="W126" s="471"/>
      <c r="X126" s="471"/>
      <c r="Y126" s="471"/>
      <c r="Z126" s="471"/>
      <c r="AA126" s="471"/>
      <c r="AB126" s="471"/>
      <c r="AC126" s="471"/>
      <c r="AD126" s="471"/>
      <c r="AE126" s="471"/>
      <c r="AF126" s="471"/>
      <c r="AG126" s="471"/>
      <c r="AH126" s="471"/>
      <c r="AI126" s="471"/>
      <c r="AJ126" s="471"/>
      <c r="AK126" s="471"/>
      <c r="AL126" s="471"/>
      <c r="AM126" s="471"/>
      <c r="AN126" s="471"/>
      <c r="AO126" s="471"/>
      <c r="AP126" s="471"/>
      <c r="AQ126" s="471"/>
      <c r="AR126" s="471"/>
      <c r="AS126" s="471"/>
      <c r="AT126" s="471"/>
      <c r="AU126" s="473"/>
      <c r="AV126" s="471"/>
      <c r="AW126" s="521" t="s">
        <v>1983</v>
      </c>
      <c r="AX126" s="526"/>
      <c r="AY126" s="526"/>
      <c r="AZ126" s="526"/>
      <c r="BA126" s="526"/>
      <c r="BB126" s="471"/>
      <c r="BC126" s="471"/>
      <c r="BD126" s="471"/>
      <c r="BE126" s="471"/>
      <c r="BF126" s="471"/>
      <c r="BG126" s="471"/>
      <c r="BH126" s="471"/>
      <c r="BI126" s="473"/>
      <c r="BJ126" s="471"/>
      <c r="BK126" s="466">
        <v>120</v>
      </c>
      <c r="BL126" s="471"/>
      <c r="BM126" s="473"/>
      <c r="BN126" s="471"/>
      <c r="BO126" s="471"/>
      <c r="BP126" s="471"/>
      <c r="BQ126" s="467">
        <v>9</v>
      </c>
      <c r="BR126" s="473"/>
      <c r="BS126" s="471"/>
      <c r="BT126" s="471"/>
      <c r="BU126" s="471"/>
      <c r="BV126" s="467">
        <v>5</v>
      </c>
      <c r="BW126" s="473"/>
      <c r="BX126" s="471"/>
      <c r="BY126" s="471"/>
      <c r="BZ126" s="522">
        <v>28</v>
      </c>
      <c r="CA126" s="526"/>
      <c r="CB126" s="473"/>
      <c r="CC126" s="471"/>
      <c r="CD126" s="471"/>
      <c r="CE126" s="471"/>
      <c r="CF126" s="471"/>
      <c r="CG126" s="467">
        <v>0</v>
      </c>
      <c r="CH126" s="473"/>
      <c r="CI126" s="471"/>
      <c r="CJ126" s="471"/>
      <c r="CK126" s="471"/>
      <c r="CL126" s="467">
        <v>0</v>
      </c>
      <c r="CM126" s="473"/>
      <c r="CN126" s="471"/>
      <c r="CO126" s="471"/>
      <c r="CP126" s="471"/>
      <c r="CQ126" s="467">
        <v>0</v>
      </c>
      <c r="CR126" s="471"/>
      <c r="CS126" s="471"/>
      <c r="CT126" s="471"/>
      <c r="CU126" s="473"/>
      <c r="CV126" s="471"/>
    </row>
    <row r="127" spans="1:100" ht="7.5" customHeight="1" x14ac:dyDescent="0.25">
      <c r="A127" s="473"/>
      <c r="B127" s="471"/>
      <c r="C127" s="471"/>
      <c r="D127" s="521" t="s">
        <v>2084</v>
      </c>
      <c r="E127" s="526"/>
      <c r="F127" s="526"/>
      <c r="G127" s="526"/>
      <c r="H127" s="526"/>
      <c r="I127" s="526"/>
      <c r="J127" s="526"/>
      <c r="K127" s="526"/>
      <c r="L127" s="526"/>
      <c r="M127" s="526"/>
      <c r="N127" s="526"/>
      <c r="O127" s="526"/>
      <c r="P127" s="526"/>
      <c r="Q127" s="471"/>
      <c r="R127" s="471"/>
      <c r="S127" s="471"/>
      <c r="T127" s="471"/>
      <c r="U127" s="471"/>
      <c r="V127" s="471"/>
      <c r="W127" s="471"/>
      <c r="X127" s="471"/>
      <c r="Y127" s="471"/>
      <c r="Z127" s="471"/>
      <c r="AA127" s="471"/>
      <c r="AB127" s="471"/>
      <c r="AC127" s="471"/>
      <c r="AD127" s="471"/>
      <c r="AE127" s="471"/>
      <c r="AF127" s="471"/>
      <c r="AG127" s="471"/>
      <c r="AH127" s="471"/>
      <c r="AI127" s="471"/>
      <c r="AJ127" s="471"/>
      <c r="AK127" s="471"/>
      <c r="AL127" s="471"/>
      <c r="AM127" s="471"/>
      <c r="AN127" s="471"/>
      <c r="AO127" s="471"/>
      <c r="AP127" s="471"/>
      <c r="AQ127" s="471"/>
      <c r="AR127" s="471"/>
      <c r="AS127" s="471"/>
      <c r="AT127" s="471"/>
      <c r="AU127" s="473"/>
      <c r="AV127" s="471"/>
      <c r="AW127" s="521" t="s">
        <v>1983</v>
      </c>
      <c r="AX127" s="526"/>
      <c r="AY127" s="526"/>
      <c r="AZ127" s="526"/>
      <c r="BA127" s="526"/>
      <c r="BB127" s="471"/>
      <c r="BC127" s="471"/>
      <c r="BD127" s="471"/>
      <c r="BE127" s="471"/>
      <c r="BF127" s="471"/>
      <c r="BG127" s="471"/>
      <c r="BH127" s="471"/>
      <c r="BI127" s="473"/>
      <c r="BJ127" s="471"/>
      <c r="BK127" s="466">
        <v>120</v>
      </c>
      <c r="BL127" s="471"/>
      <c r="BM127" s="473"/>
      <c r="BN127" s="471"/>
      <c r="BO127" s="471"/>
      <c r="BP127" s="523">
        <v>10</v>
      </c>
      <c r="BQ127" s="526"/>
      <c r="BR127" s="473"/>
      <c r="BS127" s="471"/>
      <c r="BT127" s="471"/>
      <c r="BU127" s="471"/>
      <c r="BV127" s="467">
        <v>0</v>
      </c>
      <c r="BW127" s="473"/>
      <c r="BX127" s="471"/>
      <c r="BY127" s="471"/>
      <c r="BZ127" s="522">
        <v>29</v>
      </c>
      <c r="CA127" s="526"/>
      <c r="CB127" s="473"/>
      <c r="CC127" s="471"/>
      <c r="CD127" s="471"/>
      <c r="CE127" s="471"/>
      <c r="CF127" s="471"/>
      <c r="CG127" s="467">
        <v>0</v>
      </c>
      <c r="CH127" s="473"/>
      <c r="CI127" s="471"/>
      <c r="CJ127" s="471"/>
      <c r="CK127" s="471"/>
      <c r="CL127" s="467">
        <v>0</v>
      </c>
      <c r="CM127" s="473"/>
      <c r="CN127" s="471"/>
      <c r="CO127" s="471"/>
      <c r="CP127" s="471"/>
      <c r="CQ127" s="467">
        <v>0</v>
      </c>
      <c r="CR127" s="471"/>
      <c r="CS127" s="471"/>
      <c r="CT127" s="471"/>
      <c r="CU127" s="473"/>
      <c r="CV127" s="471"/>
    </row>
    <row r="128" spans="1:100" ht="7.5" customHeight="1" x14ac:dyDescent="0.25">
      <c r="A128" s="473"/>
      <c r="B128" s="471"/>
      <c r="C128" s="471"/>
      <c r="D128" s="521" t="s">
        <v>2085</v>
      </c>
      <c r="E128" s="526"/>
      <c r="F128" s="526"/>
      <c r="G128" s="526"/>
      <c r="H128" s="526"/>
      <c r="I128" s="526"/>
      <c r="J128" s="526"/>
      <c r="K128" s="526"/>
      <c r="L128" s="526"/>
      <c r="M128" s="526"/>
      <c r="N128" s="526"/>
      <c r="O128" s="526"/>
      <c r="P128" s="526"/>
      <c r="Q128" s="471"/>
      <c r="R128" s="471"/>
      <c r="S128" s="471"/>
      <c r="T128" s="471"/>
      <c r="U128" s="471"/>
      <c r="V128" s="471"/>
      <c r="W128" s="471"/>
      <c r="X128" s="471"/>
      <c r="Y128" s="471"/>
      <c r="Z128" s="471"/>
      <c r="AA128" s="471"/>
      <c r="AB128" s="471"/>
      <c r="AC128" s="471"/>
      <c r="AD128" s="471"/>
      <c r="AE128" s="471"/>
      <c r="AF128" s="471"/>
      <c r="AG128" s="471"/>
      <c r="AH128" s="471"/>
      <c r="AI128" s="471"/>
      <c r="AJ128" s="471"/>
      <c r="AK128" s="471"/>
      <c r="AL128" s="471"/>
      <c r="AM128" s="471"/>
      <c r="AN128" s="471"/>
      <c r="AO128" s="471"/>
      <c r="AP128" s="471"/>
      <c r="AQ128" s="471"/>
      <c r="AR128" s="471"/>
      <c r="AS128" s="471"/>
      <c r="AT128" s="471"/>
      <c r="AU128" s="473"/>
      <c r="AV128" s="471"/>
      <c r="AW128" s="521" t="s">
        <v>1983</v>
      </c>
      <c r="AX128" s="526"/>
      <c r="AY128" s="526"/>
      <c r="AZ128" s="526"/>
      <c r="BA128" s="526"/>
      <c r="BB128" s="471"/>
      <c r="BC128" s="471"/>
      <c r="BD128" s="471"/>
      <c r="BE128" s="471"/>
      <c r="BF128" s="471"/>
      <c r="BG128" s="471"/>
      <c r="BH128" s="471"/>
      <c r="BI128" s="473"/>
      <c r="BJ128" s="471"/>
      <c r="BK128" s="466">
        <v>120</v>
      </c>
      <c r="BL128" s="471"/>
      <c r="BM128" s="473"/>
      <c r="BN128" s="471"/>
      <c r="BO128" s="471"/>
      <c r="BP128" s="523">
        <v>11</v>
      </c>
      <c r="BQ128" s="526"/>
      <c r="BR128" s="473"/>
      <c r="BS128" s="471"/>
      <c r="BT128" s="471"/>
      <c r="BU128" s="471"/>
      <c r="BV128" s="467">
        <v>0</v>
      </c>
      <c r="BW128" s="473"/>
      <c r="BX128" s="471"/>
      <c r="BY128" s="471"/>
      <c r="BZ128" s="522">
        <v>27</v>
      </c>
      <c r="CA128" s="526"/>
      <c r="CB128" s="473"/>
      <c r="CC128" s="471"/>
      <c r="CD128" s="471"/>
      <c r="CE128" s="471"/>
      <c r="CF128" s="471"/>
      <c r="CG128" s="467">
        <v>0</v>
      </c>
      <c r="CH128" s="473"/>
      <c r="CI128" s="471"/>
      <c r="CJ128" s="471"/>
      <c r="CK128" s="471"/>
      <c r="CL128" s="467">
        <v>0</v>
      </c>
      <c r="CM128" s="473"/>
      <c r="CN128" s="471"/>
      <c r="CO128" s="471"/>
      <c r="CP128" s="471"/>
      <c r="CQ128" s="467">
        <v>0</v>
      </c>
      <c r="CR128" s="471"/>
      <c r="CS128" s="471"/>
      <c r="CT128" s="471"/>
      <c r="CU128" s="473"/>
      <c r="CV128" s="471"/>
    </row>
    <row r="129" spans="1:100" ht="7.5" customHeight="1" x14ac:dyDescent="0.25">
      <c r="A129" s="473"/>
      <c r="B129" s="471"/>
      <c r="C129" s="471"/>
      <c r="D129" s="521" t="s">
        <v>2086</v>
      </c>
      <c r="E129" s="526"/>
      <c r="F129" s="526"/>
      <c r="G129" s="526"/>
      <c r="H129" s="526"/>
      <c r="I129" s="526"/>
      <c r="J129" s="526"/>
      <c r="K129" s="526"/>
      <c r="L129" s="526"/>
      <c r="M129" s="526"/>
      <c r="N129" s="526"/>
      <c r="O129" s="526"/>
      <c r="P129" s="526"/>
      <c r="Q129" s="471"/>
      <c r="R129" s="471"/>
      <c r="S129" s="471"/>
      <c r="T129" s="471"/>
      <c r="U129" s="471"/>
      <c r="V129" s="471"/>
      <c r="W129" s="471"/>
      <c r="X129" s="471"/>
      <c r="Y129" s="471"/>
      <c r="Z129" s="471"/>
      <c r="AA129" s="471"/>
      <c r="AB129" s="471"/>
      <c r="AC129" s="471"/>
      <c r="AD129" s="471"/>
      <c r="AE129" s="471"/>
      <c r="AF129" s="471"/>
      <c r="AG129" s="471"/>
      <c r="AH129" s="471"/>
      <c r="AI129" s="471"/>
      <c r="AJ129" s="471"/>
      <c r="AK129" s="471"/>
      <c r="AL129" s="471"/>
      <c r="AM129" s="471"/>
      <c r="AN129" s="471"/>
      <c r="AO129" s="471"/>
      <c r="AP129" s="471"/>
      <c r="AQ129" s="471"/>
      <c r="AR129" s="471"/>
      <c r="AS129" s="471"/>
      <c r="AT129" s="471"/>
      <c r="AU129" s="473"/>
      <c r="AV129" s="471"/>
      <c r="AW129" s="521" t="s">
        <v>1983</v>
      </c>
      <c r="AX129" s="526"/>
      <c r="AY129" s="526"/>
      <c r="AZ129" s="526"/>
      <c r="BA129" s="526"/>
      <c r="BB129" s="471"/>
      <c r="BC129" s="471"/>
      <c r="BD129" s="471"/>
      <c r="BE129" s="471"/>
      <c r="BF129" s="471"/>
      <c r="BG129" s="471"/>
      <c r="BH129" s="471"/>
      <c r="BI129" s="473"/>
      <c r="BJ129" s="471"/>
      <c r="BK129" s="466">
        <v>120</v>
      </c>
      <c r="BL129" s="471"/>
      <c r="BM129" s="473"/>
      <c r="BN129" s="471"/>
      <c r="BO129" s="471"/>
      <c r="BP129" s="523">
        <v>12</v>
      </c>
      <c r="BQ129" s="526"/>
      <c r="BR129" s="473"/>
      <c r="BS129" s="471"/>
      <c r="BT129" s="471"/>
      <c r="BU129" s="471"/>
      <c r="BV129" s="467">
        <v>0</v>
      </c>
      <c r="BW129" s="473"/>
      <c r="BX129" s="471"/>
      <c r="BY129" s="471"/>
      <c r="BZ129" s="522">
        <v>35.5</v>
      </c>
      <c r="CA129" s="526"/>
      <c r="CB129" s="473"/>
      <c r="CC129" s="471"/>
      <c r="CD129" s="471"/>
      <c r="CE129" s="471"/>
      <c r="CF129" s="471"/>
      <c r="CG129" s="467">
        <v>0</v>
      </c>
      <c r="CH129" s="473"/>
      <c r="CI129" s="471"/>
      <c r="CJ129" s="471"/>
      <c r="CK129" s="471"/>
      <c r="CL129" s="467">
        <v>0</v>
      </c>
      <c r="CM129" s="473"/>
      <c r="CN129" s="471"/>
      <c r="CO129" s="471"/>
      <c r="CP129" s="471"/>
      <c r="CQ129" s="467">
        <v>0</v>
      </c>
      <c r="CR129" s="471"/>
      <c r="CS129" s="471"/>
      <c r="CT129" s="471"/>
      <c r="CU129" s="473"/>
      <c r="CV129" s="471"/>
    </row>
    <row r="130" spans="1:100" ht="7.5" customHeight="1" x14ac:dyDescent="0.25">
      <c r="A130" s="473"/>
      <c r="B130" s="471"/>
      <c r="C130" s="471"/>
      <c r="D130" s="521" t="s">
        <v>2087</v>
      </c>
      <c r="E130" s="526"/>
      <c r="F130" s="526"/>
      <c r="G130" s="526"/>
      <c r="H130" s="526"/>
      <c r="I130" s="526"/>
      <c r="J130" s="526"/>
      <c r="K130" s="526"/>
      <c r="L130" s="526"/>
      <c r="M130" s="526"/>
      <c r="N130" s="526"/>
      <c r="O130" s="526"/>
      <c r="P130" s="526"/>
      <c r="Q130" s="526"/>
      <c r="R130" s="526"/>
      <c r="S130" s="526"/>
      <c r="T130" s="526"/>
      <c r="U130" s="526"/>
      <c r="V130" s="471"/>
      <c r="W130" s="471"/>
      <c r="X130" s="471"/>
      <c r="Y130" s="471"/>
      <c r="Z130" s="471"/>
      <c r="AA130" s="471"/>
      <c r="AB130" s="471"/>
      <c r="AC130" s="471"/>
      <c r="AD130" s="471"/>
      <c r="AE130" s="471"/>
      <c r="AF130" s="471"/>
      <c r="AG130" s="471"/>
      <c r="AH130" s="471"/>
      <c r="AI130" s="471"/>
      <c r="AJ130" s="471"/>
      <c r="AK130" s="471"/>
      <c r="AL130" s="471"/>
      <c r="AM130" s="471"/>
      <c r="AN130" s="471"/>
      <c r="AO130" s="471"/>
      <c r="AP130" s="471"/>
      <c r="AQ130" s="471"/>
      <c r="AR130" s="471"/>
      <c r="AS130" s="471"/>
      <c r="AT130" s="471"/>
      <c r="AU130" s="473"/>
      <c r="AV130" s="471"/>
      <c r="AW130" s="521" t="s">
        <v>1983</v>
      </c>
      <c r="AX130" s="526"/>
      <c r="AY130" s="526"/>
      <c r="AZ130" s="526"/>
      <c r="BA130" s="526"/>
      <c r="BB130" s="471"/>
      <c r="BC130" s="471"/>
      <c r="BD130" s="471"/>
      <c r="BE130" s="471"/>
      <c r="BF130" s="471"/>
      <c r="BG130" s="471"/>
      <c r="BH130" s="471"/>
      <c r="BI130" s="473"/>
      <c r="BJ130" s="471"/>
      <c r="BK130" s="466">
        <v>110</v>
      </c>
      <c r="BL130" s="471"/>
      <c r="BM130" s="473"/>
      <c r="BN130" s="471"/>
      <c r="BO130" s="471"/>
      <c r="BP130" s="523">
        <v>34</v>
      </c>
      <c r="BQ130" s="526"/>
      <c r="BR130" s="473"/>
      <c r="BS130" s="471"/>
      <c r="BT130" s="471"/>
      <c r="BU130" s="523">
        <v>13</v>
      </c>
      <c r="BV130" s="526"/>
      <c r="BW130" s="473"/>
      <c r="BX130" s="471"/>
      <c r="BY130" s="471"/>
      <c r="BZ130" s="522">
        <v>84.5</v>
      </c>
      <c r="CA130" s="526"/>
      <c r="CB130" s="473"/>
      <c r="CC130" s="471"/>
      <c r="CD130" s="471"/>
      <c r="CE130" s="471"/>
      <c r="CF130" s="471"/>
      <c r="CG130" s="467">
        <v>0</v>
      </c>
      <c r="CH130" s="473"/>
      <c r="CI130" s="471"/>
      <c r="CJ130" s="471"/>
      <c r="CK130" s="471"/>
      <c r="CL130" s="467">
        <v>0</v>
      </c>
      <c r="CM130" s="473"/>
      <c r="CN130" s="471"/>
      <c r="CO130" s="471"/>
      <c r="CP130" s="471"/>
      <c r="CQ130" s="467">
        <v>0</v>
      </c>
      <c r="CR130" s="471"/>
      <c r="CS130" s="471"/>
      <c r="CT130" s="471"/>
      <c r="CU130" s="473"/>
      <c r="CV130" s="471"/>
    </row>
    <row r="131" spans="1:100" ht="7.5" customHeight="1" x14ac:dyDescent="0.25">
      <c r="A131" s="473"/>
      <c r="B131" s="471"/>
      <c r="C131" s="471"/>
      <c r="D131" s="521" t="s">
        <v>2088</v>
      </c>
      <c r="E131" s="526"/>
      <c r="F131" s="526"/>
      <c r="G131" s="526"/>
      <c r="H131" s="526"/>
      <c r="I131" s="526"/>
      <c r="J131" s="526"/>
      <c r="K131" s="526"/>
      <c r="L131" s="526"/>
      <c r="M131" s="526"/>
      <c r="N131" s="526"/>
      <c r="O131" s="526"/>
      <c r="P131" s="526"/>
      <c r="Q131" s="526"/>
      <c r="R131" s="526"/>
      <c r="S131" s="526"/>
      <c r="T131" s="526"/>
      <c r="U131" s="526"/>
      <c r="V131" s="526"/>
      <c r="W131" s="526"/>
      <c r="X131" s="526"/>
      <c r="Y131" s="526"/>
      <c r="Z131" s="526"/>
      <c r="AA131" s="526"/>
      <c r="AB131" s="526"/>
      <c r="AC131" s="526"/>
      <c r="AD131" s="526"/>
      <c r="AE131" s="526"/>
      <c r="AF131" s="526"/>
      <c r="AG131" s="526"/>
      <c r="AH131" s="526"/>
      <c r="AI131" s="526"/>
      <c r="AJ131" s="526"/>
      <c r="AK131" s="471"/>
      <c r="AL131" s="471"/>
      <c r="AM131" s="471"/>
      <c r="AN131" s="471"/>
      <c r="AO131" s="471"/>
      <c r="AP131" s="471"/>
      <c r="AQ131" s="471"/>
      <c r="AR131" s="471"/>
      <c r="AS131" s="471"/>
      <c r="AT131" s="471"/>
      <c r="AU131" s="473"/>
      <c r="AV131" s="471"/>
      <c r="AW131" s="521" t="s">
        <v>1983</v>
      </c>
      <c r="AX131" s="526"/>
      <c r="AY131" s="526"/>
      <c r="AZ131" s="526"/>
      <c r="BA131" s="526"/>
      <c r="BB131" s="471"/>
      <c r="BC131" s="471"/>
      <c r="BD131" s="471"/>
      <c r="BE131" s="471"/>
      <c r="BF131" s="471"/>
      <c r="BG131" s="471"/>
      <c r="BH131" s="471"/>
      <c r="BI131" s="473"/>
      <c r="BJ131" s="471"/>
      <c r="BK131" s="466">
        <v>110</v>
      </c>
      <c r="BL131" s="471"/>
      <c r="BM131" s="473"/>
      <c r="BN131" s="471"/>
      <c r="BO131" s="471"/>
      <c r="BP131" s="471"/>
      <c r="BQ131" s="467">
        <v>0</v>
      </c>
      <c r="BR131" s="473"/>
      <c r="BS131" s="471"/>
      <c r="BT131" s="471"/>
      <c r="BU131" s="471"/>
      <c r="BV131" s="467">
        <v>0</v>
      </c>
      <c r="BW131" s="473"/>
      <c r="BX131" s="471"/>
      <c r="BY131" s="471"/>
      <c r="BZ131" s="471"/>
      <c r="CA131" s="468">
        <v>0</v>
      </c>
      <c r="CB131" s="473"/>
      <c r="CC131" s="471"/>
      <c r="CD131" s="471"/>
      <c r="CE131" s="471"/>
      <c r="CF131" s="471"/>
      <c r="CG131" s="467">
        <v>0</v>
      </c>
      <c r="CH131" s="473"/>
      <c r="CI131" s="471"/>
      <c r="CJ131" s="471"/>
      <c r="CK131" s="471"/>
      <c r="CL131" s="467">
        <v>7</v>
      </c>
      <c r="CM131" s="473"/>
      <c r="CN131" s="471"/>
      <c r="CO131" s="471"/>
      <c r="CP131" s="471"/>
      <c r="CQ131" s="467">
        <v>0</v>
      </c>
      <c r="CR131" s="471"/>
      <c r="CS131" s="471"/>
      <c r="CT131" s="471"/>
      <c r="CU131" s="473"/>
      <c r="CV131" s="471"/>
    </row>
    <row r="132" spans="1:100" ht="7.5" customHeight="1" x14ac:dyDescent="0.25">
      <c r="A132" s="473"/>
      <c r="B132" s="471"/>
      <c r="C132" s="471"/>
      <c r="D132" s="521" t="s">
        <v>2089</v>
      </c>
      <c r="E132" s="526"/>
      <c r="F132" s="526"/>
      <c r="G132" s="526"/>
      <c r="H132" s="526"/>
      <c r="I132" s="526"/>
      <c r="J132" s="526"/>
      <c r="K132" s="526"/>
      <c r="L132" s="526"/>
      <c r="M132" s="526"/>
      <c r="N132" s="526"/>
      <c r="O132" s="526"/>
      <c r="P132" s="526"/>
      <c r="Q132" s="526"/>
      <c r="R132" s="526"/>
      <c r="S132" s="526"/>
      <c r="T132" s="526"/>
      <c r="U132" s="526"/>
      <c r="V132" s="471"/>
      <c r="W132" s="471"/>
      <c r="X132" s="471"/>
      <c r="Y132" s="471"/>
      <c r="Z132" s="471"/>
      <c r="AA132" s="471"/>
      <c r="AB132" s="471"/>
      <c r="AC132" s="471"/>
      <c r="AD132" s="471"/>
      <c r="AE132" s="471"/>
      <c r="AF132" s="471"/>
      <c r="AG132" s="471"/>
      <c r="AH132" s="471"/>
      <c r="AI132" s="471"/>
      <c r="AJ132" s="471"/>
      <c r="AK132" s="471"/>
      <c r="AL132" s="471"/>
      <c r="AM132" s="471"/>
      <c r="AN132" s="471"/>
      <c r="AO132" s="471"/>
      <c r="AP132" s="471"/>
      <c r="AQ132" s="471"/>
      <c r="AR132" s="471"/>
      <c r="AS132" s="471"/>
      <c r="AT132" s="471"/>
      <c r="AU132" s="473"/>
      <c r="AV132" s="471"/>
      <c r="AW132" s="521" t="s">
        <v>1983</v>
      </c>
      <c r="AX132" s="526"/>
      <c r="AY132" s="526"/>
      <c r="AZ132" s="526"/>
      <c r="BA132" s="526"/>
      <c r="BB132" s="471"/>
      <c r="BC132" s="471"/>
      <c r="BD132" s="471"/>
      <c r="BE132" s="471"/>
      <c r="BF132" s="471"/>
      <c r="BG132" s="471"/>
      <c r="BH132" s="471"/>
      <c r="BI132" s="473"/>
      <c r="BJ132" s="471"/>
      <c r="BK132" s="466">
        <v>110</v>
      </c>
      <c r="BL132" s="471"/>
      <c r="BM132" s="473"/>
      <c r="BN132" s="471"/>
      <c r="BO132" s="471"/>
      <c r="BP132" s="471"/>
      <c r="BQ132" s="467">
        <v>7</v>
      </c>
      <c r="BR132" s="473"/>
      <c r="BS132" s="471"/>
      <c r="BT132" s="471"/>
      <c r="BU132" s="471"/>
      <c r="BV132" s="467">
        <v>1</v>
      </c>
      <c r="BW132" s="473"/>
      <c r="BX132" s="471"/>
      <c r="BY132" s="471"/>
      <c r="BZ132" s="522">
        <v>21.5</v>
      </c>
      <c r="CA132" s="526"/>
      <c r="CB132" s="473"/>
      <c r="CC132" s="471"/>
      <c r="CD132" s="471"/>
      <c r="CE132" s="471"/>
      <c r="CF132" s="471"/>
      <c r="CG132" s="467">
        <v>0</v>
      </c>
      <c r="CH132" s="473"/>
      <c r="CI132" s="471"/>
      <c r="CJ132" s="471"/>
      <c r="CK132" s="471"/>
      <c r="CL132" s="467">
        <v>0</v>
      </c>
      <c r="CM132" s="473"/>
      <c r="CN132" s="471"/>
      <c r="CO132" s="471"/>
      <c r="CP132" s="471"/>
      <c r="CQ132" s="467">
        <v>0</v>
      </c>
      <c r="CR132" s="471"/>
      <c r="CS132" s="471"/>
      <c r="CT132" s="471"/>
      <c r="CU132" s="473"/>
      <c r="CV132" s="471"/>
    </row>
    <row r="133" spans="1:100" ht="8.25" customHeight="1" x14ac:dyDescent="0.25">
      <c r="A133" s="473"/>
      <c r="B133" s="471"/>
      <c r="C133" s="471"/>
      <c r="D133" s="524" t="s">
        <v>2090</v>
      </c>
      <c r="E133" s="526"/>
      <c r="F133" s="526"/>
      <c r="G133" s="526"/>
      <c r="H133" s="526"/>
      <c r="I133" s="526"/>
      <c r="J133" s="526"/>
      <c r="K133" s="526"/>
      <c r="L133" s="526"/>
      <c r="M133" s="526"/>
      <c r="N133" s="526"/>
      <c r="O133" s="526"/>
      <c r="P133" s="526"/>
      <c r="Q133" s="526"/>
      <c r="R133" s="526"/>
      <c r="S133" s="526"/>
      <c r="T133" s="526"/>
      <c r="U133" s="526"/>
      <c r="V133" s="526"/>
      <c r="W133" s="526"/>
      <c r="X133" s="526"/>
      <c r="Y133" s="526"/>
      <c r="Z133" s="526"/>
      <c r="AA133" s="526"/>
      <c r="AB133" s="526"/>
      <c r="AC133" s="526"/>
      <c r="AD133" s="526"/>
      <c r="AE133" s="526"/>
      <c r="AF133" s="526"/>
      <c r="AG133" s="526"/>
      <c r="AH133" s="526"/>
      <c r="AI133" s="526"/>
      <c r="AJ133" s="526"/>
      <c r="AK133" s="471"/>
      <c r="AL133" s="471"/>
      <c r="AM133" s="471"/>
      <c r="AN133" s="471"/>
      <c r="AO133" s="471"/>
      <c r="AP133" s="471"/>
      <c r="AQ133" s="471"/>
      <c r="AR133" s="471"/>
      <c r="AS133" s="471"/>
      <c r="AT133" s="471"/>
      <c r="AU133" s="473"/>
      <c r="AV133" s="471"/>
      <c r="AW133" s="524" t="s">
        <v>1983</v>
      </c>
      <c r="AX133" s="526"/>
      <c r="AY133" s="526"/>
      <c r="AZ133" s="526"/>
      <c r="BA133" s="526"/>
      <c r="BB133" s="471"/>
      <c r="BC133" s="471"/>
      <c r="BD133" s="471"/>
      <c r="BE133" s="471"/>
      <c r="BF133" s="471"/>
      <c r="BG133" s="471"/>
      <c r="BH133" s="471"/>
      <c r="BI133" s="473"/>
      <c r="BJ133" s="471"/>
      <c r="BK133" s="469">
        <v>110</v>
      </c>
      <c r="BL133" s="471"/>
      <c r="BM133" s="473"/>
      <c r="BN133" s="471"/>
      <c r="BO133" s="471"/>
      <c r="BP133" s="471"/>
      <c r="BQ133" s="470">
        <v>0</v>
      </c>
      <c r="BR133" s="473"/>
      <c r="BS133" s="471"/>
      <c r="BT133" s="471"/>
      <c r="BU133" s="471"/>
      <c r="BV133" s="470">
        <v>0</v>
      </c>
      <c r="BW133" s="473"/>
      <c r="BX133" s="471"/>
      <c r="BY133" s="471"/>
      <c r="BZ133" s="471"/>
      <c r="CA133" s="475">
        <v>0</v>
      </c>
      <c r="CB133" s="473"/>
      <c r="CC133" s="471"/>
      <c r="CD133" s="471"/>
      <c r="CE133" s="471"/>
      <c r="CF133" s="471"/>
      <c r="CG133" s="470">
        <v>0</v>
      </c>
      <c r="CH133" s="473"/>
      <c r="CI133" s="471"/>
      <c r="CJ133" s="471"/>
      <c r="CK133" s="471"/>
      <c r="CL133" s="470">
        <v>5</v>
      </c>
      <c r="CM133" s="473"/>
      <c r="CN133" s="471"/>
      <c r="CO133" s="471"/>
      <c r="CP133" s="471"/>
      <c r="CQ133" s="470">
        <v>0</v>
      </c>
      <c r="CR133" s="471"/>
      <c r="CS133" s="471"/>
      <c r="CT133" s="471"/>
      <c r="CU133" s="473"/>
      <c r="CV133" s="471"/>
    </row>
    <row r="134" spans="1:100" ht="6.95" customHeight="1" x14ac:dyDescent="0.25">
      <c r="A134" s="473"/>
      <c r="B134" s="471"/>
      <c r="C134" s="471"/>
      <c r="D134" s="471"/>
      <c r="E134" s="471"/>
      <c r="F134" s="471"/>
      <c r="G134" s="471"/>
      <c r="H134" s="471"/>
      <c r="I134" s="471"/>
      <c r="J134" s="471"/>
      <c r="K134" s="471"/>
      <c r="L134" s="471"/>
      <c r="M134" s="471"/>
      <c r="N134" s="471"/>
      <c r="O134" s="471"/>
      <c r="P134" s="471"/>
      <c r="Q134" s="471"/>
      <c r="R134" s="471"/>
      <c r="S134" s="471"/>
      <c r="T134" s="471"/>
      <c r="U134" s="471"/>
      <c r="V134" s="471"/>
      <c r="W134" s="471"/>
      <c r="X134" s="471"/>
      <c r="Y134" s="471"/>
      <c r="Z134" s="471"/>
      <c r="AA134" s="471"/>
      <c r="AB134" s="471"/>
      <c r="AC134" s="471"/>
      <c r="AD134" s="471"/>
      <c r="AE134" s="471"/>
      <c r="AF134" s="471"/>
      <c r="AG134" s="471"/>
      <c r="AH134" s="471"/>
      <c r="AI134" s="471"/>
      <c r="AJ134" s="471"/>
      <c r="AK134" s="471"/>
      <c r="AL134" s="471"/>
      <c r="AM134" s="471"/>
      <c r="AN134" s="471"/>
      <c r="AO134" s="471"/>
      <c r="AP134" s="471"/>
      <c r="AQ134" s="471"/>
      <c r="AR134" s="471"/>
      <c r="AS134" s="471"/>
      <c r="AT134" s="471"/>
      <c r="AU134" s="473"/>
      <c r="AV134" s="471"/>
      <c r="AW134" s="471"/>
      <c r="AX134" s="471"/>
      <c r="AY134" s="471"/>
      <c r="AZ134" s="471"/>
      <c r="BA134" s="471"/>
      <c r="BB134" s="471"/>
      <c r="BC134" s="471"/>
      <c r="BD134" s="471"/>
      <c r="BE134" s="471"/>
      <c r="BF134" s="471"/>
      <c r="BG134" s="471"/>
      <c r="BH134" s="471"/>
      <c r="BI134" s="473"/>
      <c r="BJ134" s="471"/>
      <c r="BK134" s="471"/>
      <c r="BL134" s="471"/>
      <c r="BM134" s="473"/>
      <c r="BN134" s="471"/>
      <c r="BO134" s="471"/>
      <c r="BP134" s="471"/>
      <c r="BQ134" s="471"/>
      <c r="BR134" s="473"/>
      <c r="BS134" s="471"/>
      <c r="BT134" s="471"/>
      <c r="BU134" s="471"/>
      <c r="BV134" s="471"/>
      <c r="BW134" s="473"/>
      <c r="BX134" s="471"/>
      <c r="BY134" s="471"/>
      <c r="BZ134" s="471"/>
      <c r="CA134" s="471"/>
      <c r="CB134" s="473"/>
      <c r="CC134" s="471"/>
      <c r="CD134" s="471"/>
      <c r="CE134" s="471"/>
      <c r="CF134" s="471"/>
      <c r="CG134" s="471"/>
      <c r="CH134" s="473"/>
      <c r="CI134" s="471"/>
      <c r="CJ134" s="471"/>
      <c r="CK134" s="471"/>
      <c r="CL134" s="471"/>
      <c r="CM134" s="473"/>
      <c r="CN134" s="471"/>
      <c r="CO134" s="471"/>
      <c r="CP134" s="471"/>
      <c r="CQ134" s="471"/>
      <c r="CR134" s="471"/>
      <c r="CS134" s="471"/>
      <c r="CT134" s="471"/>
      <c r="CU134" s="473"/>
      <c r="CV134" s="471"/>
    </row>
    <row r="135" spans="1:100" ht="7.5" customHeight="1" x14ac:dyDescent="0.25">
      <c r="A135" s="473"/>
      <c r="B135" s="471"/>
      <c r="C135" s="471"/>
      <c r="D135" s="471"/>
      <c r="E135" s="471"/>
      <c r="F135" s="471"/>
      <c r="G135" s="471"/>
      <c r="H135" s="471"/>
      <c r="I135" s="471"/>
      <c r="J135" s="471"/>
      <c r="K135" s="471"/>
      <c r="L135" s="471"/>
      <c r="M135" s="471"/>
      <c r="N135" s="471"/>
      <c r="O135" s="471"/>
      <c r="P135" s="471"/>
      <c r="Q135" s="471"/>
      <c r="R135" s="471"/>
      <c r="S135" s="471"/>
      <c r="T135" s="471"/>
      <c r="U135" s="471"/>
      <c r="V135" s="471"/>
      <c r="W135" s="471"/>
      <c r="X135" s="471"/>
      <c r="Y135" s="471"/>
      <c r="Z135" s="471"/>
      <c r="AA135" s="471"/>
      <c r="AB135" s="471"/>
      <c r="AC135" s="471"/>
      <c r="AD135" s="471"/>
      <c r="AE135" s="471"/>
      <c r="AF135" s="471"/>
      <c r="AG135" s="471"/>
      <c r="AH135" s="471"/>
      <c r="AI135" s="471"/>
      <c r="AJ135" s="471"/>
      <c r="AK135" s="471"/>
      <c r="AL135" s="471"/>
      <c r="AM135" s="471"/>
      <c r="AN135" s="471"/>
      <c r="AO135" s="471"/>
      <c r="AP135" s="471"/>
      <c r="AQ135" s="471"/>
      <c r="AR135" s="471"/>
      <c r="AS135" s="471"/>
      <c r="AT135" s="471"/>
      <c r="AU135" s="473"/>
      <c r="AV135" s="471"/>
      <c r="AW135" s="471"/>
      <c r="AX135" s="471"/>
      <c r="AY135" s="471"/>
      <c r="AZ135" s="471"/>
      <c r="BA135" s="471"/>
      <c r="BB135" s="471"/>
      <c r="BC135" s="471"/>
      <c r="BD135" s="471"/>
      <c r="BE135" s="471"/>
      <c r="BF135" s="471"/>
      <c r="BG135" s="471"/>
      <c r="BH135" s="471"/>
      <c r="BI135" s="473"/>
      <c r="BJ135" s="471"/>
      <c r="BK135" s="471"/>
      <c r="BL135" s="471"/>
      <c r="BM135" s="473"/>
      <c r="BN135" s="471"/>
      <c r="BO135" s="471"/>
      <c r="BP135" s="471"/>
      <c r="BQ135" s="471"/>
      <c r="BR135" s="473"/>
      <c r="BS135" s="471"/>
      <c r="BT135" s="471"/>
      <c r="BU135" s="471"/>
      <c r="BV135" s="471"/>
      <c r="BW135" s="473"/>
      <c r="BX135" s="471"/>
      <c r="BY135" s="471"/>
      <c r="BZ135" s="471"/>
      <c r="CA135" s="471"/>
      <c r="CB135" s="473"/>
      <c r="CC135" s="471"/>
      <c r="CD135" s="471"/>
      <c r="CE135" s="471"/>
      <c r="CF135" s="471"/>
      <c r="CG135" s="471"/>
      <c r="CH135" s="473"/>
      <c r="CI135" s="471"/>
      <c r="CJ135" s="471"/>
      <c r="CK135" s="471"/>
      <c r="CL135" s="471"/>
      <c r="CM135" s="473"/>
      <c r="CN135" s="471"/>
      <c r="CO135" s="471"/>
      <c r="CP135" s="471"/>
      <c r="CQ135" s="471"/>
      <c r="CR135" s="471"/>
      <c r="CS135" s="471"/>
      <c r="CT135" s="471"/>
      <c r="CU135" s="473"/>
      <c r="CV135" s="471"/>
    </row>
    <row r="136" spans="1:100" ht="7.5" customHeight="1" x14ac:dyDescent="0.25">
      <c r="A136" s="473"/>
      <c r="B136" s="471"/>
      <c r="C136" s="471"/>
      <c r="D136" s="471"/>
      <c r="E136" s="471"/>
      <c r="F136" s="471"/>
      <c r="G136" s="471"/>
      <c r="H136" s="471"/>
      <c r="I136" s="471"/>
      <c r="J136" s="471"/>
      <c r="K136" s="471"/>
      <c r="L136" s="471"/>
      <c r="M136" s="471"/>
      <c r="N136" s="471"/>
      <c r="O136" s="471"/>
      <c r="P136" s="471"/>
      <c r="Q136" s="471"/>
      <c r="R136" s="471"/>
      <c r="S136" s="471"/>
      <c r="T136" s="471"/>
      <c r="U136" s="471"/>
      <c r="V136" s="471"/>
      <c r="W136" s="471"/>
      <c r="X136" s="471"/>
      <c r="Y136" s="471"/>
      <c r="Z136" s="471"/>
      <c r="AA136" s="471"/>
      <c r="AB136" s="471"/>
      <c r="AC136" s="471"/>
      <c r="AD136" s="471"/>
      <c r="AE136" s="471"/>
      <c r="AF136" s="471"/>
      <c r="AG136" s="471"/>
      <c r="AH136" s="471"/>
      <c r="AI136" s="471"/>
      <c r="AJ136" s="471"/>
      <c r="AK136" s="471"/>
      <c r="AL136" s="471"/>
      <c r="AM136" s="471"/>
      <c r="AN136" s="471"/>
      <c r="AO136" s="471"/>
      <c r="AP136" s="471"/>
      <c r="AQ136" s="471"/>
      <c r="AR136" s="471"/>
      <c r="AS136" s="471"/>
      <c r="AT136" s="471"/>
      <c r="AU136" s="473"/>
      <c r="AV136" s="471"/>
      <c r="AW136" s="471"/>
      <c r="AX136" s="471"/>
      <c r="AY136" s="471"/>
      <c r="AZ136" s="471"/>
      <c r="BA136" s="471"/>
      <c r="BB136" s="471"/>
      <c r="BC136" s="471"/>
      <c r="BD136" s="471"/>
      <c r="BE136" s="471"/>
      <c r="BF136" s="471"/>
      <c r="BG136" s="471"/>
      <c r="BH136" s="471"/>
      <c r="BI136" s="473"/>
      <c r="BJ136" s="471"/>
      <c r="BK136" s="471"/>
      <c r="BL136" s="471"/>
      <c r="BM136" s="473"/>
      <c r="BN136" s="471"/>
      <c r="BO136" s="471"/>
      <c r="BP136" s="471"/>
      <c r="BQ136" s="471"/>
      <c r="BR136" s="473"/>
      <c r="BS136" s="471"/>
      <c r="BT136" s="471"/>
      <c r="BU136" s="471"/>
      <c r="BV136" s="471"/>
      <c r="BW136" s="473"/>
      <c r="BX136" s="471"/>
      <c r="BY136" s="471"/>
      <c r="BZ136" s="471"/>
      <c r="CA136" s="471"/>
      <c r="CB136" s="473"/>
      <c r="CC136" s="471"/>
      <c r="CD136" s="471"/>
      <c r="CE136" s="471"/>
      <c r="CF136" s="471"/>
      <c r="CG136" s="471"/>
      <c r="CH136" s="473"/>
      <c r="CI136" s="471"/>
      <c r="CJ136" s="471"/>
      <c r="CK136" s="471"/>
      <c r="CL136" s="471"/>
      <c r="CM136" s="473"/>
      <c r="CN136" s="471"/>
      <c r="CO136" s="471"/>
      <c r="CP136" s="471"/>
      <c r="CQ136" s="471"/>
      <c r="CR136" s="471"/>
      <c r="CS136" s="471"/>
      <c r="CT136" s="471"/>
      <c r="CU136" s="473"/>
      <c r="CV136" s="471"/>
    </row>
    <row r="137" spans="1:100" ht="7.5" customHeight="1" x14ac:dyDescent="0.25">
      <c r="A137" s="473"/>
      <c r="B137" s="471"/>
      <c r="C137" s="471"/>
      <c r="D137" s="471"/>
      <c r="E137" s="471"/>
      <c r="F137" s="471"/>
      <c r="G137" s="471"/>
      <c r="H137" s="471"/>
      <c r="I137" s="471"/>
      <c r="J137" s="471"/>
      <c r="K137" s="471"/>
      <c r="L137" s="471"/>
      <c r="M137" s="471"/>
      <c r="N137" s="471"/>
      <c r="O137" s="471"/>
      <c r="P137" s="471"/>
      <c r="Q137" s="471"/>
      <c r="R137" s="471"/>
      <c r="S137" s="471"/>
      <c r="T137" s="471"/>
      <c r="U137" s="471"/>
      <c r="V137" s="471"/>
      <c r="W137" s="471"/>
      <c r="X137" s="471"/>
      <c r="Y137" s="471"/>
      <c r="Z137" s="471"/>
      <c r="AA137" s="471"/>
      <c r="AB137" s="471"/>
      <c r="AC137" s="471"/>
      <c r="AD137" s="471"/>
      <c r="AE137" s="471"/>
      <c r="AF137" s="471"/>
      <c r="AG137" s="471"/>
      <c r="AH137" s="471"/>
      <c r="AI137" s="471"/>
      <c r="AJ137" s="471"/>
      <c r="AK137" s="471"/>
      <c r="AL137" s="471"/>
      <c r="AM137" s="471"/>
      <c r="AN137" s="471"/>
      <c r="AO137" s="471"/>
      <c r="AP137" s="471"/>
      <c r="AQ137" s="471"/>
      <c r="AR137" s="471"/>
      <c r="AS137" s="471"/>
      <c r="AT137" s="471"/>
      <c r="AU137" s="473"/>
      <c r="AV137" s="471"/>
      <c r="AW137" s="471"/>
      <c r="AX137" s="471"/>
      <c r="AY137" s="471"/>
      <c r="AZ137" s="471"/>
      <c r="BA137" s="471"/>
      <c r="BB137" s="471"/>
      <c r="BC137" s="471"/>
      <c r="BD137" s="471"/>
      <c r="BE137" s="471"/>
      <c r="BF137" s="471"/>
      <c r="BG137" s="471"/>
      <c r="BH137" s="471"/>
      <c r="BI137" s="473"/>
      <c r="BJ137" s="471"/>
      <c r="BK137" s="471"/>
      <c r="BL137" s="471"/>
      <c r="BM137" s="473"/>
      <c r="BN137" s="471"/>
      <c r="BO137" s="471"/>
      <c r="BP137" s="471"/>
      <c r="BQ137" s="471"/>
      <c r="BR137" s="473"/>
      <c r="BS137" s="471"/>
      <c r="BT137" s="471"/>
      <c r="BU137" s="471"/>
      <c r="BV137" s="471"/>
      <c r="BW137" s="473"/>
      <c r="BX137" s="471"/>
      <c r="BY137" s="471"/>
      <c r="BZ137" s="471"/>
      <c r="CA137" s="471"/>
      <c r="CB137" s="473"/>
      <c r="CC137" s="471"/>
      <c r="CD137" s="471"/>
      <c r="CE137" s="471"/>
      <c r="CF137" s="471"/>
      <c r="CG137" s="471"/>
      <c r="CH137" s="473"/>
      <c r="CI137" s="471"/>
      <c r="CJ137" s="471"/>
      <c r="CK137" s="471"/>
      <c r="CL137" s="471"/>
      <c r="CM137" s="473"/>
      <c r="CN137" s="471"/>
      <c r="CO137" s="471"/>
      <c r="CP137" s="471"/>
      <c r="CQ137" s="471"/>
      <c r="CR137" s="471"/>
      <c r="CS137" s="471"/>
      <c r="CT137" s="471"/>
      <c r="CU137" s="473"/>
      <c r="CV137" s="471"/>
    </row>
    <row r="138" spans="1:100" ht="7.5" customHeight="1" x14ac:dyDescent="0.25">
      <c r="A138" s="473"/>
      <c r="B138" s="471"/>
      <c r="C138" s="471"/>
      <c r="D138" s="471"/>
      <c r="E138" s="471"/>
      <c r="F138" s="471"/>
      <c r="G138" s="471"/>
      <c r="H138" s="471"/>
      <c r="I138" s="471"/>
      <c r="J138" s="471"/>
      <c r="K138" s="471"/>
      <c r="L138" s="471"/>
      <c r="M138" s="471"/>
      <c r="N138" s="471"/>
      <c r="O138" s="471"/>
      <c r="P138" s="471"/>
      <c r="Q138" s="471"/>
      <c r="R138" s="471"/>
      <c r="S138" s="471"/>
      <c r="T138" s="471"/>
      <c r="U138" s="471"/>
      <c r="V138" s="471"/>
      <c r="W138" s="471"/>
      <c r="X138" s="471"/>
      <c r="Y138" s="471"/>
      <c r="Z138" s="471"/>
      <c r="AA138" s="471"/>
      <c r="AB138" s="471"/>
      <c r="AC138" s="471"/>
      <c r="AD138" s="471"/>
      <c r="AE138" s="471"/>
      <c r="AF138" s="471"/>
      <c r="AG138" s="471"/>
      <c r="AH138" s="471"/>
      <c r="AI138" s="471"/>
      <c r="AJ138" s="471"/>
      <c r="AK138" s="471"/>
      <c r="AL138" s="471"/>
      <c r="AM138" s="471"/>
      <c r="AN138" s="471"/>
      <c r="AO138" s="471"/>
      <c r="AP138" s="471"/>
      <c r="AQ138" s="471"/>
      <c r="AR138" s="471"/>
      <c r="AS138" s="471"/>
      <c r="AT138" s="471"/>
      <c r="AU138" s="473"/>
      <c r="AV138" s="471"/>
      <c r="AW138" s="471"/>
      <c r="AX138" s="471"/>
      <c r="AY138" s="471"/>
      <c r="AZ138" s="471"/>
      <c r="BA138" s="471"/>
      <c r="BB138" s="471"/>
      <c r="BC138" s="471"/>
      <c r="BD138" s="471"/>
      <c r="BE138" s="471"/>
      <c r="BF138" s="471"/>
      <c r="BG138" s="471"/>
      <c r="BH138" s="471"/>
      <c r="BI138" s="473"/>
      <c r="BJ138" s="471"/>
      <c r="BK138" s="471"/>
      <c r="BL138" s="471"/>
      <c r="BM138" s="473"/>
      <c r="BN138" s="471"/>
      <c r="BO138" s="471"/>
      <c r="BP138" s="471"/>
      <c r="BQ138" s="471"/>
      <c r="BR138" s="473"/>
      <c r="BS138" s="471"/>
      <c r="BT138" s="471"/>
      <c r="BU138" s="471"/>
      <c r="BV138" s="471"/>
      <c r="BW138" s="473"/>
      <c r="BX138" s="471"/>
      <c r="BY138" s="471"/>
      <c r="BZ138" s="471"/>
      <c r="CA138" s="471"/>
      <c r="CB138" s="473"/>
      <c r="CC138" s="471"/>
      <c r="CD138" s="471"/>
      <c r="CE138" s="471"/>
      <c r="CF138" s="471"/>
      <c r="CG138" s="471"/>
      <c r="CH138" s="473"/>
      <c r="CI138" s="471"/>
      <c r="CJ138" s="471"/>
      <c r="CK138" s="471"/>
      <c r="CL138" s="471"/>
      <c r="CM138" s="473"/>
      <c r="CN138" s="471"/>
      <c r="CO138" s="471"/>
      <c r="CP138" s="471"/>
      <c r="CQ138" s="471"/>
      <c r="CR138" s="471"/>
      <c r="CS138" s="471"/>
      <c r="CT138" s="471"/>
      <c r="CU138" s="473"/>
      <c r="CV138" s="471"/>
    </row>
    <row r="139" spans="1:100" ht="7.5" customHeight="1" x14ac:dyDescent="0.25">
      <c r="A139" s="473"/>
      <c r="B139" s="471"/>
      <c r="C139" s="471"/>
      <c r="D139" s="471"/>
      <c r="E139" s="471"/>
      <c r="F139" s="471"/>
      <c r="G139" s="471"/>
      <c r="H139" s="471"/>
      <c r="I139" s="471"/>
      <c r="J139" s="471"/>
      <c r="K139" s="471"/>
      <c r="L139" s="471"/>
      <c r="M139" s="471"/>
      <c r="N139" s="471"/>
      <c r="O139" s="471"/>
      <c r="P139" s="471"/>
      <c r="Q139" s="471"/>
      <c r="R139" s="471"/>
      <c r="S139" s="471"/>
      <c r="T139" s="471"/>
      <c r="U139" s="471"/>
      <c r="V139" s="471"/>
      <c r="W139" s="471"/>
      <c r="X139" s="471"/>
      <c r="Y139" s="471"/>
      <c r="Z139" s="471"/>
      <c r="AA139" s="471"/>
      <c r="AB139" s="471"/>
      <c r="AC139" s="471"/>
      <c r="AD139" s="471"/>
      <c r="AE139" s="471"/>
      <c r="AF139" s="471"/>
      <c r="AG139" s="471"/>
      <c r="AH139" s="471"/>
      <c r="AI139" s="471"/>
      <c r="AJ139" s="471"/>
      <c r="AK139" s="471"/>
      <c r="AL139" s="471"/>
      <c r="AM139" s="471"/>
      <c r="AN139" s="471"/>
      <c r="AO139" s="471"/>
      <c r="AP139" s="471"/>
      <c r="AQ139" s="471"/>
      <c r="AR139" s="471"/>
      <c r="AS139" s="471"/>
      <c r="AT139" s="471"/>
      <c r="AU139" s="473"/>
      <c r="AV139" s="471"/>
      <c r="AW139" s="471"/>
      <c r="AX139" s="471"/>
      <c r="AY139" s="471"/>
      <c r="AZ139" s="471"/>
      <c r="BA139" s="471"/>
      <c r="BB139" s="471"/>
      <c r="BC139" s="471"/>
      <c r="BD139" s="471"/>
      <c r="BE139" s="471"/>
      <c r="BF139" s="471"/>
      <c r="BG139" s="471"/>
      <c r="BH139" s="471"/>
      <c r="BI139" s="473"/>
      <c r="BJ139" s="471"/>
      <c r="BK139" s="471"/>
      <c r="BL139" s="471"/>
      <c r="BM139" s="473"/>
      <c r="BN139" s="471"/>
      <c r="BO139" s="471"/>
      <c r="BP139" s="471"/>
      <c r="BQ139" s="471"/>
      <c r="BR139" s="473"/>
      <c r="BS139" s="471"/>
      <c r="BT139" s="471"/>
      <c r="BU139" s="471"/>
      <c r="BV139" s="471"/>
      <c r="BW139" s="473"/>
      <c r="BX139" s="471"/>
      <c r="BY139" s="471"/>
      <c r="BZ139" s="471"/>
      <c r="CA139" s="471"/>
      <c r="CB139" s="473"/>
      <c r="CC139" s="471"/>
      <c r="CD139" s="471"/>
      <c r="CE139" s="471"/>
      <c r="CF139" s="471"/>
      <c r="CG139" s="471"/>
      <c r="CH139" s="473"/>
      <c r="CI139" s="471"/>
      <c r="CJ139" s="471"/>
      <c r="CK139" s="471"/>
      <c r="CL139" s="471"/>
      <c r="CM139" s="473"/>
      <c r="CN139" s="471"/>
      <c r="CO139" s="471"/>
      <c r="CP139" s="471"/>
      <c r="CQ139" s="471"/>
      <c r="CR139" s="471"/>
      <c r="CS139" s="471"/>
      <c r="CT139" s="471"/>
      <c r="CU139" s="473"/>
      <c r="CV139" s="471"/>
    </row>
    <row r="140" spans="1:100" ht="7.5" customHeight="1" x14ac:dyDescent="0.25">
      <c r="A140" s="473"/>
      <c r="B140" s="471"/>
      <c r="C140" s="471"/>
      <c r="D140" s="471"/>
      <c r="E140" s="471"/>
      <c r="F140" s="471"/>
      <c r="G140" s="471"/>
      <c r="H140" s="471"/>
      <c r="I140" s="471"/>
      <c r="J140" s="471"/>
      <c r="K140" s="471"/>
      <c r="L140" s="471"/>
      <c r="M140" s="471"/>
      <c r="N140" s="471"/>
      <c r="O140" s="471"/>
      <c r="P140" s="471"/>
      <c r="Q140" s="471"/>
      <c r="R140" s="471"/>
      <c r="S140" s="471"/>
      <c r="T140" s="471"/>
      <c r="U140" s="471"/>
      <c r="V140" s="471"/>
      <c r="W140" s="471"/>
      <c r="X140" s="471"/>
      <c r="Y140" s="471"/>
      <c r="Z140" s="471"/>
      <c r="AA140" s="471"/>
      <c r="AB140" s="471"/>
      <c r="AC140" s="471"/>
      <c r="AD140" s="471"/>
      <c r="AE140" s="471"/>
      <c r="AF140" s="471"/>
      <c r="AG140" s="471"/>
      <c r="AH140" s="471"/>
      <c r="AI140" s="471"/>
      <c r="AJ140" s="471"/>
      <c r="AK140" s="471"/>
      <c r="AL140" s="471"/>
      <c r="AM140" s="471"/>
      <c r="AN140" s="471"/>
      <c r="AO140" s="471"/>
      <c r="AP140" s="471"/>
      <c r="AQ140" s="471"/>
      <c r="AR140" s="471"/>
      <c r="AS140" s="471"/>
      <c r="AT140" s="471"/>
      <c r="AU140" s="473"/>
      <c r="AV140" s="471"/>
      <c r="AW140" s="471"/>
      <c r="AX140" s="471"/>
      <c r="AY140" s="471"/>
      <c r="AZ140" s="471"/>
      <c r="BA140" s="471"/>
      <c r="BB140" s="471"/>
      <c r="BC140" s="471"/>
      <c r="BD140" s="471"/>
      <c r="BE140" s="471"/>
      <c r="BF140" s="471"/>
      <c r="BG140" s="471"/>
      <c r="BH140" s="471"/>
      <c r="BI140" s="473"/>
      <c r="BJ140" s="471"/>
      <c r="BK140" s="471"/>
      <c r="BL140" s="471"/>
      <c r="BM140" s="473"/>
      <c r="BN140" s="471"/>
      <c r="BO140" s="471"/>
      <c r="BP140" s="471"/>
      <c r="BQ140" s="471"/>
      <c r="BR140" s="473"/>
      <c r="BS140" s="471"/>
      <c r="BT140" s="471"/>
      <c r="BU140" s="471"/>
      <c r="BV140" s="471"/>
      <c r="BW140" s="473"/>
      <c r="BX140" s="471"/>
      <c r="BY140" s="471"/>
      <c r="BZ140" s="471"/>
      <c r="CA140" s="471"/>
      <c r="CB140" s="473"/>
      <c r="CC140" s="471"/>
      <c r="CD140" s="471"/>
      <c r="CE140" s="471"/>
      <c r="CF140" s="471"/>
      <c r="CG140" s="471"/>
      <c r="CH140" s="473"/>
      <c r="CI140" s="471"/>
      <c r="CJ140" s="471"/>
      <c r="CK140" s="471"/>
      <c r="CL140" s="471"/>
      <c r="CM140" s="473"/>
      <c r="CN140" s="471"/>
      <c r="CO140" s="471"/>
      <c r="CP140" s="471"/>
      <c r="CQ140" s="471"/>
      <c r="CR140" s="471"/>
      <c r="CS140" s="471"/>
      <c r="CT140" s="471"/>
      <c r="CU140" s="473"/>
      <c r="CV140" s="471"/>
    </row>
    <row r="141" spans="1:100" ht="7.5" customHeight="1" x14ac:dyDescent="0.25">
      <c r="A141" s="473"/>
      <c r="B141" s="471"/>
      <c r="C141" s="471"/>
      <c r="D141" s="471"/>
      <c r="E141" s="471"/>
      <c r="F141" s="471"/>
      <c r="G141" s="471"/>
      <c r="H141" s="471"/>
      <c r="I141" s="471"/>
      <c r="J141" s="471"/>
      <c r="K141" s="471"/>
      <c r="L141" s="471"/>
      <c r="M141" s="471"/>
      <c r="N141" s="471"/>
      <c r="O141" s="471"/>
      <c r="P141" s="471"/>
      <c r="Q141" s="471"/>
      <c r="R141" s="471"/>
      <c r="S141" s="471"/>
      <c r="T141" s="471"/>
      <c r="U141" s="471"/>
      <c r="V141" s="471"/>
      <c r="W141" s="471"/>
      <c r="X141" s="471"/>
      <c r="Y141" s="471"/>
      <c r="Z141" s="471"/>
      <c r="AA141" s="471"/>
      <c r="AB141" s="471"/>
      <c r="AC141" s="471"/>
      <c r="AD141" s="471"/>
      <c r="AE141" s="471"/>
      <c r="AF141" s="471"/>
      <c r="AG141" s="471"/>
      <c r="AH141" s="471"/>
      <c r="AI141" s="471"/>
      <c r="AJ141" s="471"/>
      <c r="AK141" s="471"/>
      <c r="AL141" s="471"/>
      <c r="AM141" s="471"/>
      <c r="AN141" s="471"/>
      <c r="AO141" s="471"/>
      <c r="AP141" s="471"/>
      <c r="AQ141" s="471"/>
      <c r="AR141" s="471"/>
      <c r="AS141" s="471"/>
      <c r="AT141" s="471"/>
      <c r="AU141" s="473"/>
      <c r="AV141" s="471"/>
      <c r="AW141" s="471"/>
      <c r="AX141" s="471"/>
      <c r="AY141" s="471"/>
      <c r="AZ141" s="471"/>
      <c r="BA141" s="471"/>
      <c r="BB141" s="471"/>
      <c r="BC141" s="471"/>
      <c r="BD141" s="471"/>
      <c r="BE141" s="471"/>
      <c r="BF141" s="471"/>
      <c r="BG141" s="471"/>
      <c r="BH141" s="471"/>
      <c r="BI141" s="473"/>
      <c r="BJ141" s="471"/>
      <c r="BK141" s="471"/>
      <c r="BL141" s="471"/>
      <c r="BM141" s="473"/>
      <c r="BN141" s="471"/>
      <c r="BO141" s="471"/>
      <c r="BP141" s="471"/>
      <c r="BQ141" s="471"/>
      <c r="BR141" s="473"/>
      <c r="BS141" s="471"/>
      <c r="BT141" s="471"/>
      <c r="BU141" s="471"/>
      <c r="BV141" s="471"/>
      <c r="BW141" s="473"/>
      <c r="BX141" s="471"/>
      <c r="BY141" s="471"/>
      <c r="BZ141" s="471"/>
      <c r="CA141" s="471"/>
      <c r="CB141" s="473"/>
      <c r="CC141" s="471"/>
      <c r="CD141" s="471"/>
      <c r="CE141" s="471"/>
      <c r="CF141" s="471"/>
      <c r="CG141" s="471"/>
      <c r="CH141" s="473"/>
      <c r="CI141" s="471"/>
      <c r="CJ141" s="471"/>
      <c r="CK141" s="471"/>
      <c r="CL141" s="471"/>
      <c r="CM141" s="473"/>
      <c r="CN141" s="471"/>
      <c r="CO141" s="471"/>
      <c r="CP141" s="471"/>
      <c r="CQ141" s="471"/>
      <c r="CR141" s="471"/>
      <c r="CS141" s="471"/>
      <c r="CT141" s="471"/>
      <c r="CU141" s="473"/>
      <c r="CV141" s="471"/>
    </row>
    <row r="142" spans="1:100" ht="3.4" customHeight="1" x14ac:dyDescent="0.25">
      <c r="A142" s="473"/>
      <c r="B142" s="471"/>
      <c r="C142" s="471"/>
      <c r="D142" s="471"/>
      <c r="E142" s="471"/>
      <c r="F142" s="471"/>
      <c r="G142" s="471"/>
      <c r="H142" s="471"/>
      <c r="I142" s="471"/>
      <c r="J142" s="471"/>
      <c r="K142" s="471"/>
      <c r="L142" s="471"/>
      <c r="M142" s="471"/>
      <c r="N142" s="471"/>
      <c r="O142" s="471"/>
      <c r="P142" s="471"/>
      <c r="Q142" s="471"/>
      <c r="R142" s="471"/>
      <c r="S142" s="471"/>
      <c r="T142" s="471"/>
      <c r="U142" s="471"/>
      <c r="V142" s="471"/>
      <c r="W142" s="471"/>
      <c r="X142" s="471"/>
      <c r="Y142" s="471"/>
      <c r="Z142" s="471"/>
      <c r="AA142" s="471"/>
      <c r="AB142" s="471"/>
      <c r="AC142" s="471"/>
      <c r="AD142" s="471"/>
      <c r="AE142" s="471"/>
      <c r="AF142" s="471"/>
      <c r="AG142" s="471"/>
      <c r="AH142" s="471"/>
      <c r="AI142" s="471"/>
      <c r="AJ142" s="471"/>
      <c r="AK142" s="471"/>
      <c r="AL142" s="471"/>
      <c r="AM142" s="471"/>
      <c r="AN142" s="471"/>
      <c r="AO142" s="471"/>
      <c r="AP142" s="471"/>
      <c r="AQ142" s="471"/>
      <c r="AR142" s="471"/>
      <c r="AS142" s="471"/>
      <c r="AT142" s="471"/>
      <c r="AU142" s="473"/>
      <c r="AV142" s="471"/>
      <c r="AW142" s="471"/>
      <c r="AX142" s="471"/>
      <c r="AY142" s="471"/>
      <c r="AZ142" s="471"/>
      <c r="BA142" s="471"/>
      <c r="BB142" s="471"/>
      <c r="BC142" s="471"/>
      <c r="BD142" s="471"/>
      <c r="BE142" s="471"/>
      <c r="BF142" s="471"/>
      <c r="BG142" s="471"/>
      <c r="BH142" s="471"/>
      <c r="BI142" s="473"/>
      <c r="BJ142" s="471"/>
      <c r="BK142" s="471"/>
      <c r="BL142" s="471"/>
      <c r="BM142" s="473"/>
      <c r="BN142" s="471"/>
      <c r="BO142" s="471"/>
      <c r="BP142" s="471"/>
      <c r="BQ142" s="471"/>
      <c r="BR142" s="473"/>
      <c r="BS142" s="471"/>
      <c r="BT142" s="471"/>
      <c r="BU142" s="471"/>
      <c r="BV142" s="471"/>
      <c r="BW142" s="473"/>
      <c r="BX142" s="471"/>
      <c r="BY142" s="471"/>
      <c r="BZ142" s="471"/>
      <c r="CA142" s="471"/>
      <c r="CB142" s="473"/>
      <c r="CC142" s="471"/>
      <c r="CD142" s="471"/>
      <c r="CE142" s="471"/>
      <c r="CF142" s="471"/>
      <c r="CG142" s="471"/>
      <c r="CH142" s="473"/>
      <c r="CI142" s="471"/>
      <c r="CJ142" s="471"/>
      <c r="CK142" s="471"/>
      <c r="CL142" s="471"/>
      <c r="CM142" s="473"/>
      <c r="CN142" s="471"/>
      <c r="CO142" s="471"/>
      <c r="CP142" s="471"/>
      <c r="CQ142" s="471"/>
      <c r="CR142" s="471"/>
      <c r="CS142" s="471"/>
      <c r="CT142" s="471"/>
      <c r="CU142" s="473"/>
      <c r="CV142" s="471"/>
    </row>
    <row r="143" spans="1:100" ht="23.25" customHeight="1" x14ac:dyDescent="0.25">
      <c r="A143" s="471"/>
      <c r="B143" s="476"/>
      <c r="C143" s="476"/>
      <c r="D143" s="476"/>
      <c r="E143" s="476"/>
      <c r="F143" s="476"/>
      <c r="G143" s="476"/>
      <c r="H143" s="476"/>
      <c r="I143" s="476"/>
      <c r="J143" s="476"/>
      <c r="K143" s="476"/>
      <c r="L143" s="476"/>
      <c r="M143" s="476"/>
      <c r="N143" s="476"/>
      <c r="O143" s="476"/>
      <c r="P143" s="476"/>
      <c r="Q143" s="476"/>
      <c r="R143" s="476"/>
      <c r="S143" s="476"/>
      <c r="T143" s="476"/>
      <c r="U143" s="476"/>
      <c r="V143" s="476"/>
      <c r="W143" s="476"/>
      <c r="X143" s="476"/>
      <c r="Y143" s="476"/>
      <c r="Z143" s="476"/>
      <c r="AA143" s="476"/>
      <c r="AB143" s="476"/>
      <c r="AC143" s="476"/>
      <c r="AD143" s="476"/>
      <c r="AE143" s="476"/>
      <c r="AF143" s="476"/>
      <c r="AG143" s="476"/>
      <c r="AH143" s="476"/>
      <c r="AI143" s="476"/>
      <c r="AJ143" s="476"/>
      <c r="AK143" s="476"/>
      <c r="AL143" s="476"/>
      <c r="AM143" s="476"/>
      <c r="AN143" s="476"/>
      <c r="AO143" s="476"/>
      <c r="AP143" s="476"/>
      <c r="AQ143" s="476"/>
      <c r="AR143" s="476"/>
      <c r="AS143" s="476"/>
      <c r="AT143" s="476"/>
      <c r="AU143" s="476"/>
      <c r="AV143" s="476"/>
      <c r="AW143" s="476"/>
      <c r="AX143" s="476"/>
      <c r="AY143" s="476"/>
      <c r="AZ143" s="476"/>
      <c r="BA143" s="476"/>
      <c r="BB143" s="476"/>
      <c r="BC143" s="476"/>
      <c r="BD143" s="476"/>
      <c r="BE143" s="476"/>
      <c r="BF143" s="476"/>
      <c r="BG143" s="476"/>
      <c r="BH143" s="476"/>
      <c r="BI143" s="476"/>
      <c r="BJ143" s="476"/>
      <c r="BK143" s="476"/>
      <c r="BL143" s="476"/>
      <c r="BM143" s="476"/>
      <c r="BN143" s="476"/>
      <c r="BO143" s="476"/>
      <c r="BP143" s="476"/>
      <c r="BQ143" s="476"/>
      <c r="BR143" s="476"/>
      <c r="BS143" s="476"/>
      <c r="BT143" s="476"/>
      <c r="BU143" s="476"/>
      <c r="BV143" s="476"/>
      <c r="BW143" s="476"/>
      <c r="BX143" s="476"/>
      <c r="BY143" s="476"/>
      <c r="BZ143" s="476"/>
      <c r="CA143" s="476"/>
      <c r="CB143" s="476"/>
      <c r="CC143" s="476"/>
      <c r="CD143" s="476"/>
      <c r="CE143" s="476"/>
      <c r="CF143" s="476"/>
      <c r="CG143" s="476"/>
      <c r="CH143" s="476"/>
      <c r="CI143" s="476"/>
      <c r="CJ143" s="476"/>
      <c r="CK143" s="476"/>
      <c r="CL143" s="476"/>
      <c r="CM143" s="476"/>
      <c r="CN143" s="476"/>
      <c r="CO143" s="476"/>
      <c r="CP143" s="476"/>
      <c r="CQ143" s="476"/>
      <c r="CR143" s="476"/>
      <c r="CS143" s="476"/>
      <c r="CT143" s="476"/>
      <c r="CU143" s="476"/>
      <c r="CV143" s="471"/>
    </row>
    <row r="144" spans="1:100" ht="28.35" customHeight="1" x14ac:dyDescent="0.25">
      <c r="A144" s="471"/>
      <c r="B144" s="471"/>
      <c r="C144" s="471"/>
      <c r="D144" s="471"/>
      <c r="E144" s="471"/>
      <c r="F144" s="471"/>
      <c r="G144" s="471"/>
      <c r="H144" s="471"/>
      <c r="I144" s="471"/>
      <c r="J144" s="471"/>
      <c r="K144" s="471"/>
      <c r="L144" s="471"/>
      <c r="M144" s="471"/>
      <c r="N144" s="471"/>
      <c r="O144" s="471"/>
      <c r="P144" s="471"/>
      <c r="Q144" s="471"/>
      <c r="R144" s="471"/>
      <c r="S144" s="471"/>
      <c r="T144" s="471"/>
      <c r="U144" s="471"/>
      <c r="V144" s="471"/>
      <c r="W144" s="471"/>
      <c r="X144" s="471"/>
      <c r="Y144" s="471"/>
      <c r="Z144" s="471"/>
      <c r="AA144" s="471"/>
      <c r="AB144" s="471"/>
      <c r="AC144" s="471"/>
      <c r="AD144" s="471"/>
      <c r="AE144" s="471"/>
      <c r="AF144" s="471"/>
      <c r="AG144" s="471"/>
      <c r="AH144" s="471"/>
      <c r="AI144" s="471"/>
      <c r="AJ144" s="471"/>
      <c r="AK144" s="471"/>
      <c r="AL144" s="471"/>
      <c r="AM144" s="471"/>
      <c r="AN144" s="471"/>
      <c r="AO144" s="471"/>
      <c r="AP144" s="471"/>
      <c r="AQ144" s="471"/>
      <c r="AR144" s="471"/>
      <c r="AS144" s="471"/>
      <c r="AT144" s="471"/>
      <c r="AU144" s="471"/>
      <c r="AV144" s="471"/>
      <c r="AW144" s="471"/>
      <c r="AX144" s="471"/>
      <c r="AY144" s="471"/>
      <c r="AZ144" s="471"/>
      <c r="BA144" s="471"/>
      <c r="BB144" s="471"/>
      <c r="BC144" s="471"/>
      <c r="BD144" s="471"/>
      <c r="BE144" s="471"/>
      <c r="BF144" s="471"/>
      <c r="BG144" s="471"/>
      <c r="BH144" s="471"/>
      <c r="BI144" s="471"/>
      <c r="BJ144" s="471"/>
      <c r="BK144" s="471"/>
      <c r="BL144" s="471"/>
      <c r="BM144" s="471"/>
      <c r="BN144" s="471"/>
      <c r="BO144" s="471"/>
      <c r="BP144" s="471"/>
      <c r="BQ144" s="471"/>
      <c r="BR144" s="471"/>
      <c r="BS144" s="471"/>
      <c r="BT144" s="471"/>
      <c r="BU144" s="471"/>
      <c r="BV144" s="471"/>
      <c r="BW144" s="471"/>
      <c r="BX144" s="471"/>
      <c r="BY144" s="471"/>
      <c r="BZ144" s="471"/>
      <c r="CA144" s="471"/>
      <c r="CB144" s="471"/>
      <c r="CC144" s="471"/>
      <c r="CD144" s="471"/>
      <c r="CE144" s="471"/>
      <c r="CF144" s="471"/>
      <c r="CG144" s="471"/>
      <c r="CH144" s="471"/>
      <c r="CI144" s="471"/>
      <c r="CJ144" s="471"/>
      <c r="CK144" s="471"/>
      <c r="CL144" s="471"/>
      <c r="CM144" s="471"/>
      <c r="CN144" s="471"/>
      <c r="CO144" s="471"/>
      <c r="CP144" s="471"/>
      <c r="CQ144" s="471"/>
      <c r="CR144" s="471"/>
      <c r="CS144" s="471"/>
      <c r="CT144" s="471"/>
      <c r="CU144" s="471"/>
      <c r="CV144" s="471"/>
    </row>
    <row r="145" spans="1:100" ht="3.6" customHeight="1" x14ac:dyDescent="0.25">
      <c r="A145" s="471"/>
      <c r="B145" s="471"/>
      <c r="C145" s="471"/>
      <c r="D145" s="471"/>
      <c r="E145" s="471"/>
      <c r="F145" s="471"/>
      <c r="G145" s="471"/>
      <c r="H145" s="471"/>
      <c r="I145" s="471"/>
      <c r="J145" s="471"/>
      <c r="K145" s="471"/>
      <c r="L145" s="471"/>
      <c r="M145" s="471"/>
      <c r="N145" s="471"/>
      <c r="O145" s="471"/>
      <c r="P145" s="471"/>
      <c r="Q145" s="471"/>
      <c r="R145" s="471"/>
      <c r="S145" s="471"/>
      <c r="T145" s="471"/>
      <c r="U145" s="471"/>
      <c r="V145" s="471"/>
      <c r="W145" s="471"/>
      <c r="X145" s="471"/>
      <c r="Y145" s="471"/>
      <c r="Z145" s="471"/>
      <c r="AA145" s="471"/>
      <c r="AB145" s="471"/>
      <c r="AC145" s="471"/>
      <c r="AD145" s="471"/>
      <c r="AE145" s="471"/>
      <c r="AF145" s="471"/>
      <c r="AG145" s="471"/>
      <c r="AH145" s="471"/>
      <c r="AI145" s="471"/>
      <c r="AJ145" s="471"/>
      <c r="AK145" s="471"/>
      <c r="AL145" s="471"/>
      <c r="AM145" s="471"/>
      <c r="AN145" s="471"/>
      <c r="AO145" s="471"/>
      <c r="AP145" s="471"/>
      <c r="AQ145" s="471"/>
      <c r="AR145" s="471"/>
      <c r="AS145" s="471"/>
      <c r="AT145" s="471"/>
      <c r="AU145" s="471"/>
      <c r="AV145" s="471"/>
      <c r="AW145" s="471"/>
      <c r="AX145" s="471"/>
      <c r="AY145" s="471"/>
      <c r="AZ145" s="471"/>
      <c r="BA145" s="471"/>
      <c r="BB145" s="471"/>
      <c r="BC145" s="471"/>
      <c r="BD145" s="471"/>
      <c r="BE145" s="471"/>
      <c r="BF145" s="471"/>
      <c r="BG145" s="471"/>
      <c r="BH145" s="471"/>
      <c r="BI145" s="471"/>
      <c r="BJ145" s="471"/>
      <c r="BK145" s="471"/>
      <c r="BL145" s="471"/>
      <c r="BM145" s="471"/>
      <c r="BN145" s="471"/>
      <c r="BO145" s="471"/>
      <c r="BP145" s="471"/>
      <c r="BQ145" s="471"/>
      <c r="BR145" s="471"/>
      <c r="BS145" s="471"/>
      <c r="BT145" s="471"/>
      <c r="BU145" s="471"/>
      <c r="BV145" s="471"/>
      <c r="BW145" s="471"/>
      <c r="BX145" s="471"/>
      <c r="BY145" s="471"/>
      <c r="BZ145" s="471"/>
      <c r="CA145" s="471"/>
      <c r="CB145" s="471"/>
      <c r="CC145" s="471"/>
      <c r="CD145" s="471"/>
      <c r="CE145" s="471"/>
      <c r="CF145" s="471"/>
      <c r="CG145" s="471"/>
      <c r="CH145" s="471"/>
      <c r="CI145" s="471"/>
      <c r="CJ145" s="471"/>
      <c r="CK145" s="471"/>
      <c r="CL145" s="471"/>
      <c r="CM145" s="471"/>
      <c r="CN145" s="471"/>
      <c r="CO145" s="471"/>
      <c r="CP145" s="471"/>
      <c r="CQ145" s="471"/>
      <c r="CR145" s="471"/>
      <c r="CS145" s="471"/>
      <c r="CT145" s="471"/>
      <c r="CU145" s="471"/>
      <c r="CV145" s="471"/>
    </row>
    <row r="146" spans="1:100" ht="17.850000000000001" customHeight="1" x14ac:dyDescent="0.25">
      <c r="A146" s="471"/>
      <c r="B146" s="471"/>
      <c r="C146" s="471"/>
      <c r="D146" s="471"/>
      <c r="E146" s="471"/>
      <c r="F146" s="471"/>
      <c r="G146" s="471"/>
      <c r="H146" s="471"/>
      <c r="I146" s="471"/>
      <c r="J146" s="471"/>
      <c r="K146" s="471"/>
      <c r="L146" s="471"/>
      <c r="M146" s="471"/>
      <c r="N146" s="471"/>
      <c r="O146" s="471"/>
      <c r="P146" s="471"/>
      <c r="Q146" s="471"/>
      <c r="R146" s="471"/>
      <c r="S146" s="471"/>
      <c r="T146" s="471"/>
      <c r="U146" s="471"/>
      <c r="V146" s="471"/>
      <c r="W146" s="471"/>
      <c r="X146" s="471"/>
      <c r="Y146" s="471"/>
      <c r="Z146" s="471"/>
      <c r="AA146" s="471"/>
      <c r="AB146" s="471"/>
      <c r="AC146" s="471"/>
      <c r="AD146" s="471"/>
      <c r="AE146" s="471"/>
      <c r="AF146" s="471"/>
      <c r="AG146" s="471"/>
      <c r="AH146" s="471"/>
      <c r="AI146" s="471"/>
      <c r="AJ146" s="471"/>
      <c r="AK146" s="471"/>
      <c r="AL146" s="471"/>
      <c r="AM146" s="471"/>
      <c r="AN146" s="471"/>
      <c r="AO146" s="471"/>
      <c r="AP146" s="471"/>
      <c r="AQ146" s="471"/>
      <c r="AR146" s="471"/>
      <c r="AS146" s="471"/>
      <c r="AT146" s="471"/>
      <c r="AU146" s="471"/>
      <c r="AV146" s="471"/>
      <c r="AW146" s="471"/>
      <c r="AX146" s="471"/>
      <c r="AY146" s="471"/>
      <c r="AZ146" s="471"/>
      <c r="BA146" s="471"/>
      <c r="BB146" s="471"/>
      <c r="BC146" s="471"/>
      <c r="BD146" s="471"/>
      <c r="BE146" s="471"/>
      <c r="BF146" s="471"/>
      <c r="BG146" s="471"/>
      <c r="BH146" s="471"/>
      <c r="BI146" s="471"/>
      <c r="BJ146" s="471"/>
      <c r="BK146" s="518" t="s">
        <v>1970</v>
      </c>
      <c r="BL146" s="526"/>
      <c r="BM146" s="526"/>
      <c r="BN146" s="526"/>
      <c r="BO146" s="526"/>
      <c r="BP146" s="526"/>
      <c r="BQ146" s="526"/>
      <c r="BR146" s="526"/>
      <c r="BS146" s="526"/>
      <c r="BT146" s="526"/>
      <c r="BU146" s="526"/>
      <c r="BV146" s="526"/>
      <c r="BW146" s="526"/>
      <c r="BX146" s="526"/>
      <c r="BY146" s="526"/>
      <c r="BZ146" s="526"/>
      <c r="CA146" s="526"/>
      <c r="CB146" s="526"/>
      <c r="CC146" s="471"/>
      <c r="CD146" s="471"/>
      <c r="CE146" s="471"/>
      <c r="CF146" s="471"/>
      <c r="CG146" s="471"/>
      <c r="CH146" s="471"/>
      <c r="CI146" s="471"/>
      <c r="CJ146" s="471"/>
      <c r="CK146" s="471"/>
      <c r="CL146" s="471"/>
      <c r="CM146" s="471"/>
      <c r="CN146" s="471"/>
      <c r="CO146" s="471"/>
      <c r="CP146" s="471"/>
      <c r="CQ146" s="471"/>
      <c r="CR146" s="471"/>
      <c r="CS146" s="471"/>
      <c r="CT146" s="471"/>
      <c r="CU146" s="471"/>
      <c r="CV146" s="471"/>
    </row>
    <row r="147" spans="1:100" ht="10.5" customHeight="1" x14ac:dyDescent="0.25">
      <c r="A147" s="471"/>
      <c r="B147" s="471"/>
      <c r="C147" s="471"/>
      <c r="D147" s="471"/>
      <c r="E147" s="471"/>
      <c r="F147" s="471"/>
      <c r="G147" s="471"/>
      <c r="H147" s="471"/>
      <c r="I147" s="471"/>
      <c r="J147" s="471"/>
      <c r="K147" s="471"/>
      <c r="L147" s="471"/>
      <c r="M147" s="471"/>
      <c r="N147" s="471"/>
      <c r="O147" s="471"/>
      <c r="P147" s="471"/>
      <c r="Q147" s="471"/>
      <c r="R147" s="471"/>
      <c r="S147" s="471"/>
      <c r="T147" s="471"/>
      <c r="U147" s="471"/>
      <c r="V147" s="471"/>
      <c r="W147" s="471"/>
      <c r="X147" s="471"/>
      <c r="Y147" s="471"/>
      <c r="Z147" s="471"/>
      <c r="AA147" s="471"/>
      <c r="AB147" s="471"/>
      <c r="AC147" s="471"/>
      <c r="AD147" s="471"/>
      <c r="AE147" s="471"/>
      <c r="AF147" s="471"/>
      <c r="AG147" s="471"/>
      <c r="AH147" s="471"/>
      <c r="AI147" s="471"/>
      <c r="AJ147" s="471"/>
      <c r="AK147" s="471"/>
      <c r="AL147" s="471"/>
      <c r="AM147" s="471"/>
      <c r="AN147" s="471"/>
      <c r="AO147" s="471"/>
      <c r="AP147" s="471"/>
      <c r="AQ147" s="471"/>
      <c r="AR147" s="471"/>
      <c r="AS147" s="471"/>
      <c r="AT147" s="471"/>
      <c r="AU147" s="471"/>
      <c r="AV147" s="471"/>
      <c r="AW147" s="471"/>
      <c r="AX147" s="471"/>
      <c r="AY147" s="471"/>
      <c r="AZ147" s="471"/>
      <c r="BA147" s="471"/>
      <c r="BB147" s="471"/>
      <c r="BC147" s="471"/>
      <c r="BD147" s="471"/>
      <c r="BE147" s="471"/>
      <c r="BF147" s="471"/>
      <c r="BG147" s="471"/>
      <c r="BH147" s="471"/>
      <c r="BI147" s="471"/>
      <c r="BJ147" s="471"/>
      <c r="BK147" s="471"/>
      <c r="BL147" s="471"/>
      <c r="BM147" s="471"/>
      <c r="BN147" s="471"/>
      <c r="BO147" s="471"/>
      <c r="BP147" s="471"/>
      <c r="BQ147" s="471"/>
      <c r="BR147" s="471"/>
      <c r="BS147" s="471"/>
      <c r="BT147" s="471"/>
      <c r="BU147" s="471"/>
      <c r="BV147" s="471"/>
      <c r="BW147" s="471"/>
      <c r="BX147" s="471"/>
      <c r="BY147" s="471"/>
      <c r="BZ147" s="471"/>
      <c r="CA147" s="471"/>
      <c r="CB147" s="471"/>
      <c r="CC147" s="471"/>
      <c r="CD147" s="471"/>
      <c r="CE147" s="471"/>
      <c r="CF147" s="471"/>
      <c r="CG147" s="471"/>
      <c r="CH147" s="471"/>
      <c r="CI147" s="471"/>
      <c r="CJ147" s="471"/>
      <c r="CK147" s="471"/>
      <c r="CL147" s="471"/>
      <c r="CM147" s="471"/>
      <c r="CN147" s="471"/>
      <c r="CO147" s="471"/>
      <c r="CP147" s="471"/>
      <c r="CQ147" s="471"/>
      <c r="CR147" s="471"/>
      <c r="CS147" s="471"/>
      <c r="CT147" s="461" t="s">
        <v>2091</v>
      </c>
      <c r="CU147" s="471"/>
      <c r="CV147" s="471"/>
    </row>
    <row r="148" spans="1:100" ht="6.95" customHeight="1" x14ac:dyDescent="0.25">
      <c r="A148" s="471"/>
      <c r="B148" s="471"/>
      <c r="C148" s="471"/>
      <c r="D148" s="471"/>
      <c r="E148" s="471"/>
      <c r="F148" s="471"/>
      <c r="G148" s="471"/>
      <c r="H148" s="471"/>
      <c r="I148" s="471"/>
      <c r="J148" s="471"/>
      <c r="K148" s="471"/>
      <c r="L148" s="471"/>
      <c r="M148" s="471"/>
      <c r="N148" s="471"/>
      <c r="O148" s="471"/>
      <c r="P148" s="471"/>
      <c r="Q148" s="471"/>
      <c r="R148" s="471"/>
      <c r="S148" s="471"/>
      <c r="T148" s="471"/>
      <c r="U148" s="471"/>
      <c r="V148" s="471"/>
      <c r="W148" s="471"/>
      <c r="X148" s="471"/>
      <c r="Y148" s="471"/>
      <c r="Z148" s="471"/>
      <c r="AA148" s="471"/>
      <c r="AB148" s="471"/>
      <c r="AC148" s="471"/>
      <c r="AD148" s="471"/>
      <c r="AE148" s="471"/>
      <c r="AF148" s="471"/>
      <c r="AG148" s="471"/>
      <c r="AH148" s="471"/>
      <c r="AI148" s="471"/>
      <c r="AJ148" s="471"/>
      <c r="AK148" s="471"/>
      <c r="AL148" s="471"/>
      <c r="AM148" s="471"/>
      <c r="AN148" s="471"/>
      <c r="AO148" s="471"/>
      <c r="AP148" s="471"/>
      <c r="AQ148" s="471"/>
      <c r="AR148" s="471"/>
      <c r="AS148" s="471"/>
      <c r="AT148" s="471"/>
      <c r="AU148" s="471"/>
      <c r="AV148" s="471"/>
      <c r="AW148" s="471"/>
      <c r="AX148" s="471"/>
      <c r="AY148" s="471"/>
      <c r="AZ148" s="471"/>
      <c r="BA148" s="471"/>
      <c r="BB148" s="471"/>
      <c r="BC148" s="471"/>
      <c r="BD148" s="471"/>
      <c r="BE148" s="471"/>
      <c r="BF148" s="471"/>
      <c r="BG148" s="471"/>
      <c r="BH148" s="471"/>
      <c r="BI148" s="471"/>
      <c r="BJ148" s="471"/>
      <c r="BK148" s="471"/>
      <c r="BL148" s="471"/>
      <c r="BM148" s="471"/>
      <c r="BN148" s="471"/>
      <c r="BO148" s="471"/>
      <c r="BP148" s="471"/>
      <c r="BQ148" s="471"/>
      <c r="BR148" s="471"/>
      <c r="BS148" s="471"/>
      <c r="BT148" s="471"/>
      <c r="BU148" s="471"/>
      <c r="BV148" s="471"/>
      <c r="BW148" s="471"/>
      <c r="BX148" s="471"/>
      <c r="BY148" s="471"/>
      <c r="BZ148" s="471"/>
      <c r="CA148" s="471"/>
      <c r="CB148" s="471"/>
      <c r="CC148" s="471"/>
      <c r="CD148" s="471"/>
      <c r="CE148" s="471"/>
      <c r="CF148" s="471"/>
      <c r="CG148" s="471"/>
      <c r="CH148" s="471"/>
      <c r="CI148" s="471"/>
      <c r="CJ148" s="471"/>
      <c r="CK148" s="471"/>
      <c r="CL148" s="471"/>
      <c r="CM148" s="471"/>
      <c r="CN148" s="471"/>
      <c r="CO148" s="471"/>
      <c r="CP148" s="471"/>
      <c r="CQ148" s="471"/>
      <c r="CR148" s="471"/>
      <c r="CS148" s="471"/>
      <c r="CT148" s="471"/>
      <c r="CU148" s="471"/>
      <c r="CV148" s="471"/>
    </row>
    <row r="149" spans="1:100" ht="10.9" customHeight="1" x14ac:dyDescent="0.25">
      <c r="A149" s="471"/>
      <c r="B149" s="471"/>
      <c r="C149" s="471"/>
      <c r="D149" s="471"/>
      <c r="E149" s="471"/>
      <c r="F149" s="471"/>
      <c r="G149" s="471"/>
      <c r="H149" s="471"/>
      <c r="I149" s="471"/>
      <c r="J149" s="471"/>
      <c r="K149" s="471"/>
      <c r="L149" s="471"/>
      <c r="M149" s="471"/>
      <c r="N149" s="471"/>
      <c r="O149" s="471"/>
      <c r="P149" s="471"/>
      <c r="Q149" s="471"/>
      <c r="R149" s="471"/>
      <c r="S149" s="471"/>
      <c r="T149" s="471"/>
      <c r="U149" s="471"/>
      <c r="V149" s="471"/>
      <c r="W149" s="471"/>
      <c r="X149" s="471"/>
      <c r="Y149" s="471"/>
      <c r="Z149" s="471"/>
      <c r="AA149" s="471"/>
      <c r="AB149" s="471"/>
      <c r="AC149" s="471"/>
      <c r="AD149" s="471"/>
      <c r="AE149" s="471"/>
      <c r="AF149" s="471"/>
      <c r="AG149" s="471"/>
      <c r="AH149" s="471"/>
      <c r="AI149" s="471"/>
      <c r="AJ149" s="471"/>
      <c r="AK149" s="471"/>
      <c r="AL149" s="471"/>
      <c r="AM149" s="471"/>
      <c r="AN149" s="471"/>
      <c r="AO149" s="471"/>
      <c r="AP149" s="471"/>
      <c r="AQ149" s="471"/>
      <c r="AR149" s="471"/>
      <c r="AS149" s="471"/>
      <c r="AT149" s="471"/>
      <c r="AU149" s="471"/>
      <c r="AV149" s="471"/>
      <c r="AW149" s="471"/>
      <c r="AX149" s="471"/>
      <c r="AY149" s="471"/>
      <c r="AZ149" s="471"/>
      <c r="BA149" s="471"/>
      <c r="BB149" s="471"/>
      <c r="BC149" s="471"/>
      <c r="BD149" s="471"/>
      <c r="BE149" s="471"/>
      <c r="BF149" s="471"/>
      <c r="BG149" s="471"/>
      <c r="BH149" s="471"/>
      <c r="BI149" s="471"/>
      <c r="BJ149" s="471"/>
      <c r="BK149" s="471"/>
      <c r="BL149" s="471"/>
      <c r="BM149" s="471"/>
      <c r="BN149" s="471"/>
      <c r="BO149" s="471"/>
      <c r="BP149" s="471"/>
      <c r="BQ149" s="471"/>
      <c r="BR149" s="471"/>
      <c r="BS149" s="471"/>
      <c r="BT149" s="471"/>
      <c r="BU149" s="471"/>
      <c r="BV149" s="471"/>
      <c r="BW149" s="471"/>
      <c r="BX149" s="471"/>
      <c r="BY149" s="471"/>
      <c r="BZ149" s="471"/>
      <c r="CA149" s="471"/>
      <c r="CB149" s="471"/>
      <c r="CC149" s="471"/>
      <c r="CD149" s="471"/>
      <c r="CE149" s="471"/>
      <c r="CF149" s="471"/>
      <c r="CG149" s="471"/>
      <c r="CH149" s="471"/>
      <c r="CI149" s="471"/>
      <c r="CJ149" s="471"/>
      <c r="CK149" s="471"/>
      <c r="CL149" s="471"/>
      <c r="CM149" s="471"/>
      <c r="CN149" s="471"/>
      <c r="CO149" s="471"/>
      <c r="CP149" s="471"/>
      <c r="CQ149" s="471"/>
      <c r="CR149" s="471"/>
      <c r="CS149" s="520" t="s">
        <v>1972</v>
      </c>
      <c r="CT149" s="526"/>
      <c r="CU149" s="471"/>
      <c r="CV149" s="471"/>
    </row>
    <row r="150" spans="1:100" ht="8.85" customHeight="1" x14ac:dyDescent="0.25">
      <c r="A150" s="471"/>
      <c r="B150" s="471"/>
      <c r="C150" s="471"/>
      <c r="D150" s="471"/>
      <c r="E150" s="471"/>
      <c r="F150" s="471"/>
      <c r="G150" s="471"/>
      <c r="H150" s="471"/>
      <c r="I150" s="471"/>
      <c r="J150" s="471"/>
      <c r="K150" s="471"/>
      <c r="L150" s="471"/>
      <c r="M150" s="471"/>
      <c r="N150" s="471"/>
      <c r="O150" s="471"/>
      <c r="P150" s="471"/>
      <c r="Q150" s="471"/>
      <c r="R150" s="471"/>
      <c r="S150" s="471"/>
      <c r="T150" s="471"/>
      <c r="U150" s="471"/>
      <c r="V150" s="471"/>
      <c r="W150" s="471"/>
      <c r="X150" s="471"/>
      <c r="Y150" s="471"/>
      <c r="Z150" s="471"/>
      <c r="AA150" s="471"/>
      <c r="AB150" s="471"/>
      <c r="AC150" s="471"/>
      <c r="AD150" s="471"/>
      <c r="AE150" s="471"/>
      <c r="AF150" s="471"/>
      <c r="AG150" s="471"/>
      <c r="AH150" s="471"/>
      <c r="AI150" s="471"/>
      <c r="AJ150" s="471"/>
      <c r="AK150" s="471"/>
      <c r="AL150" s="471"/>
      <c r="AM150" s="471"/>
      <c r="AN150" s="471"/>
      <c r="AO150" s="471"/>
      <c r="AP150" s="471"/>
      <c r="AQ150" s="471"/>
      <c r="AR150" s="471"/>
      <c r="AS150" s="471"/>
      <c r="AT150" s="471"/>
      <c r="AU150" s="471"/>
      <c r="AV150" s="471"/>
      <c r="AW150" s="471"/>
      <c r="AX150" s="471"/>
      <c r="AY150" s="471"/>
      <c r="AZ150" s="471"/>
      <c r="BA150" s="471"/>
      <c r="BB150" s="471"/>
      <c r="BC150" s="471"/>
      <c r="BD150" s="471"/>
      <c r="BE150" s="471"/>
      <c r="BF150" s="471"/>
      <c r="BG150" s="471"/>
      <c r="BH150" s="471"/>
      <c r="BI150" s="471"/>
      <c r="BJ150" s="471"/>
      <c r="BK150" s="471"/>
      <c r="BL150" s="471"/>
      <c r="BM150" s="471"/>
      <c r="BN150" s="471"/>
      <c r="BO150" s="471"/>
      <c r="BP150" s="471"/>
      <c r="BQ150" s="471"/>
      <c r="BR150" s="471"/>
      <c r="BS150" s="471"/>
      <c r="BT150" s="471"/>
      <c r="BU150" s="471"/>
      <c r="BV150" s="471"/>
      <c r="BW150" s="471"/>
      <c r="BX150" s="471"/>
      <c r="BY150" s="471"/>
      <c r="BZ150" s="471"/>
      <c r="CA150" s="471"/>
      <c r="CB150" s="471"/>
      <c r="CC150" s="471"/>
      <c r="CD150" s="471"/>
      <c r="CE150" s="471"/>
      <c r="CF150" s="471"/>
      <c r="CG150" s="471"/>
      <c r="CH150" s="471"/>
      <c r="CI150" s="471"/>
      <c r="CJ150" s="471"/>
      <c r="CK150" s="471"/>
      <c r="CL150" s="471"/>
      <c r="CM150" s="471"/>
      <c r="CN150" s="471"/>
      <c r="CO150" s="471"/>
      <c r="CP150" s="471"/>
      <c r="CQ150" s="471"/>
      <c r="CR150" s="471"/>
      <c r="CS150" s="471"/>
      <c r="CT150" s="471"/>
      <c r="CU150" s="471"/>
      <c r="CV150" s="471"/>
    </row>
    <row r="151" spans="1:100" ht="24.4" customHeight="1" x14ac:dyDescent="0.25">
      <c r="A151" s="471"/>
      <c r="B151" s="471"/>
      <c r="C151" s="471"/>
      <c r="D151" s="471"/>
      <c r="E151" s="471"/>
      <c r="F151" s="471"/>
      <c r="G151" s="471"/>
      <c r="H151" s="471"/>
      <c r="I151" s="471"/>
      <c r="J151" s="471"/>
      <c r="K151" s="471"/>
      <c r="L151" s="471"/>
      <c r="M151" s="471"/>
      <c r="N151" s="471"/>
      <c r="O151" s="471"/>
      <c r="P151" s="471"/>
      <c r="Q151" s="471"/>
      <c r="R151" s="471"/>
      <c r="S151" s="471"/>
      <c r="T151" s="471"/>
      <c r="U151" s="471"/>
      <c r="V151" s="471"/>
      <c r="W151" s="471"/>
      <c r="X151" s="471"/>
      <c r="Y151" s="471"/>
      <c r="Z151" s="471"/>
      <c r="AA151" s="471"/>
      <c r="AB151" s="471"/>
      <c r="AC151" s="471"/>
      <c r="AD151" s="471"/>
      <c r="AE151" s="471"/>
      <c r="AF151" s="471"/>
      <c r="AG151" s="471"/>
      <c r="AH151" s="471"/>
      <c r="AI151" s="471"/>
      <c r="AJ151" s="471"/>
      <c r="AK151" s="471"/>
      <c r="AL151" s="471"/>
      <c r="AM151" s="471"/>
      <c r="AN151" s="471"/>
      <c r="AO151" s="471"/>
      <c r="AP151" s="471"/>
      <c r="AQ151" s="471"/>
      <c r="AR151" s="471"/>
      <c r="AS151" s="471"/>
      <c r="AT151" s="471"/>
      <c r="AU151" s="471"/>
      <c r="AV151" s="471"/>
      <c r="AW151" s="471"/>
      <c r="AX151" s="471"/>
      <c r="AY151" s="471"/>
      <c r="AZ151" s="471"/>
      <c r="BA151" s="471"/>
      <c r="BB151" s="471"/>
      <c r="BC151" s="471"/>
      <c r="BD151" s="471"/>
      <c r="BE151" s="471"/>
      <c r="BF151" s="471"/>
      <c r="BG151" s="471"/>
      <c r="BH151" s="471"/>
      <c r="BI151" s="471"/>
      <c r="BJ151" s="471"/>
      <c r="BK151" s="471"/>
      <c r="BL151" s="471"/>
      <c r="BM151" s="471"/>
      <c r="BN151" s="471"/>
      <c r="BO151" s="471"/>
      <c r="BP151" s="471"/>
      <c r="BQ151" s="471"/>
      <c r="BR151" s="471"/>
      <c r="BS151" s="471"/>
      <c r="BT151" s="471"/>
      <c r="BU151" s="471"/>
      <c r="BV151" s="471"/>
      <c r="BW151" s="471"/>
      <c r="BX151" s="471"/>
      <c r="BY151" s="471"/>
      <c r="BZ151" s="471"/>
      <c r="CA151" s="471"/>
      <c r="CB151" s="471"/>
      <c r="CC151" s="471"/>
      <c r="CD151" s="471"/>
      <c r="CE151" s="471"/>
      <c r="CF151" s="471"/>
      <c r="CG151" s="471"/>
      <c r="CH151" s="471"/>
      <c r="CI151" s="471"/>
      <c r="CJ151" s="471"/>
      <c r="CK151" s="471"/>
      <c r="CL151" s="471"/>
      <c r="CM151" s="471"/>
      <c r="CN151" s="471"/>
      <c r="CO151" s="471"/>
      <c r="CP151" s="471"/>
      <c r="CQ151" s="471"/>
      <c r="CR151" s="471"/>
      <c r="CS151" s="471"/>
      <c r="CT151" s="471"/>
      <c r="CU151" s="471"/>
      <c r="CV151" s="471"/>
    </row>
    <row r="152" spans="1:100" ht="5.25" customHeight="1" x14ac:dyDescent="0.25">
      <c r="A152" s="477"/>
      <c r="B152" s="476"/>
      <c r="C152" s="476"/>
      <c r="D152" s="476"/>
      <c r="E152" s="476"/>
      <c r="F152" s="476"/>
      <c r="G152" s="476"/>
      <c r="H152" s="476"/>
      <c r="I152" s="476"/>
      <c r="J152" s="476"/>
      <c r="K152" s="476"/>
      <c r="L152" s="476"/>
      <c r="M152" s="476"/>
      <c r="N152" s="476"/>
      <c r="O152" s="476"/>
      <c r="P152" s="476"/>
      <c r="Q152" s="476"/>
      <c r="R152" s="476"/>
      <c r="S152" s="476"/>
      <c r="T152" s="476"/>
      <c r="U152" s="476"/>
      <c r="V152" s="476"/>
      <c r="W152" s="476"/>
      <c r="X152" s="476"/>
      <c r="Y152" s="476"/>
      <c r="Z152" s="476"/>
      <c r="AA152" s="476"/>
      <c r="AB152" s="476"/>
      <c r="AC152" s="476"/>
      <c r="AD152" s="476"/>
      <c r="AE152" s="476"/>
      <c r="AF152" s="476"/>
      <c r="AG152" s="476"/>
      <c r="AH152" s="476"/>
      <c r="AI152" s="476"/>
      <c r="AJ152" s="476"/>
      <c r="AK152" s="476"/>
      <c r="AL152" s="476"/>
      <c r="AM152" s="476"/>
      <c r="AN152" s="476"/>
      <c r="AO152" s="476"/>
      <c r="AP152" s="476"/>
      <c r="AQ152" s="476"/>
      <c r="AR152" s="476"/>
      <c r="AS152" s="476"/>
      <c r="AT152" s="476"/>
      <c r="AU152" s="477"/>
      <c r="AV152" s="476"/>
      <c r="AW152" s="476"/>
      <c r="AX152" s="476"/>
      <c r="AY152" s="476"/>
      <c r="AZ152" s="476"/>
      <c r="BA152" s="476"/>
      <c r="BB152" s="476"/>
      <c r="BC152" s="476"/>
      <c r="BD152" s="476"/>
      <c r="BE152" s="476"/>
      <c r="BF152" s="476"/>
      <c r="BG152" s="476"/>
      <c r="BH152" s="476"/>
      <c r="BI152" s="477"/>
      <c r="BJ152" s="476"/>
      <c r="BK152" s="476"/>
      <c r="BL152" s="476"/>
      <c r="BM152" s="477"/>
      <c r="BN152" s="476"/>
      <c r="BO152" s="476"/>
      <c r="BP152" s="476"/>
      <c r="BQ152" s="476"/>
      <c r="BR152" s="477"/>
      <c r="BS152" s="476"/>
      <c r="BT152" s="476"/>
      <c r="BU152" s="476"/>
      <c r="BV152" s="476"/>
      <c r="BW152" s="477"/>
      <c r="BX152" s="476"/>
      <c r="BY152" s="476"/>
      <c r="BZ152" s="476"/>
      <c r="CA152" s="476"/>
      <c r="CB152" s="477"/>
      <c r="CC152" s="476"/>
      <c r="CD152" s="476"/>
      <c r="CE152" s="476"/>
      <c r="CF152" s="476"/>
      <c r="CG152" s="476"/>
      <c r="CH152" s="477"/>
      <c r="CI152" s="476"/>
      <c r="CJ152" s="476"/>
      <c r="CK152" s="476"/>
      <c r="CL152" s="476"/>
      <c r="CM152" s="477"/>
      <c r="CN152" s="476"/>
      <c r="CO152" s="476"/>
      <c r="CP152" s="476"/>
      <c r="CQ152" s="476"/>
      <c r="CR152" s="476"/>
      <c r="CS152" s="476"/>
      <c r="CT152" s="476"/>
      <c r="CU152" s="477"/>
      <c r="CV152" s="471"/>
    </row>
    <row r="153" spans="1:100" ht="7.5" customHeight="1" x14ac:dyDescent="0.25">
      <c r="A153" s="473"/>
      <c r="B153" s="471"/>
      <c r="C153" s="471"/>
      <c r="D153" s="464" t="s">
        <v>1973</v>
      </c>
      <c r="E153" s="471"/>
      <c r="F153" s="471"/>
      <c r="G153" s="471"/>
      <c r="H153" s="471"/>
      <c r="I153" s="471"/>
      <c r="J153" s="471"/>
      <c r="K153" s="471"/>
      <c r="L153" s="471"/>
      <c r="M153" s="471"/>
      <c r="N153" s="471"/>
      <c r="O153" s="471"/>
      <c r="P153" s="471"/>
      <c r="Q153" s="471"/>
      <c r="R153" s="471"/>
      <c r="S153" s="471"/>
      <c r="T153" s="471"/>
      <c r="U153" s="471"/>
      <c r="V153" s="471"/>
      <c r="W153" s="471"/>
      <c r="X153" s="471"/>
      <c r="Y153" s="471"/>
      <c r="Z153" s="471"/>
      <c r="AA153" s="471"/>
      <c r="AB153" s="471"/>
      <c r="AC153" s="471"/>
      <c r="AD153" s="471"/>
      <c r="AE153" s="471"/>
      <c r="AF153" s="471"/>
      <c r="AG153" s="471"/>
      <c r="AH153" s="471"/>
      <c r="AI153" s="471"/>
      <c r="AJ153" s="471"/>
      <c r="AK153" s="471"/>
      <c r="AL153" s="471"/>
      <c r="AM153" s="471"/>
      <c r="AN153" s="471"/>
      <c r="AO153" s="471"/>
      <c r="AP153" s="471"/>
      <c r="AQ153" s="471"/>
      <c r="AR153" s="471"/>
      <c r="AS153" s="471"/>
      <c r="AT153" s="471"/>
      <c r="AU153" s="473"/>
      <c r="AV153" s="471"/>
      <c r="AW153" s="521" t="s">
        <v>1974</v>
      </c>
      <c r="AX153" s="526"/>
      <c r="AY153" s="526"/>
      <c r="AZ153" s="471"/>
      <c r="BA153" s="471"/>
      <c r="BB153" s="471"/>
      <c r="BC153" s="471"/>
      <c r="BD153" s="471"/>
      <c r="BE153" s="471"/>
      <c r="BF153" s="471"/>
      <c r="BG153" s="471"/>
      <c r="BH153" s="471"/>
      <c r="BI153" s="473"/>
      <c r="BJ153" s="471"/>
      <c r="BK153" s="521" t="s">
        <v>1975</v>
      </c>
      <c r="BL153" s="526"/>
      <c r="BM153" s="473"/>
      <c r="BN153" s="471"/>
      <c r="BO153" s="521" t="s">
        <v>1976</v>
      </c>
      <c r="BP153" s="526"/>
      <c r="BQ153" s="526"/>
      <c r="BR153" s="473"/>
      <c r="BS153" s="471"/>
      <c r="BT153" s="521" t="s">
        <v>1977</v>
      </c>
      <c r="BU153" s="526"/>
      <c r="BV153" s="526"/>
      <c r="BW153" s="473"/>
      <c r="BX153" s="471"/>
      <c r="BY153" s="521" t="s">
        <v>1978</v>
      </c>
      <c r="BZ153" s="526"/>
      <c r="CA153" s="526"/>
      <c r="CB153" s="473"/>
      <c r="CC153" s="471"/>
      <c r="CD153" s="471"/>
      <c r="CE153" s="521" t="s">
        <v>1979</v>
      </c>
      <c r="CF153" s="526"/>
      <c r="CG153" s="526"/>
      <c r="CH153" s="473"/>
      <c r="CI153" s="471"/>
      <c r="CJ153" s="521" t="s">
        <v>1980</v>
      </c>
      <c r="CK153" s="526"/>
      <c r="CL153" s="526"/>
      <c r="CM153" s="473"/>
      <c r="CN153" s="471"/>
      <c r="CO153" s="521" t="s">
        <v>1981</v>
      </c>
      <c r="CP153" s="526"/>
      <c r="CQ153" s="526"/>
      <c r="CR153" s="471"/>
      <c r="CS153" s="471"/>
      <c r="CT153" s="471"/>
      <c r="CU153" s="473"/>
      <c r="CV153" s="471"/>
    </row>
    <row r="154" spans="1:100" ht="3.75" customHeight="1" x14ac:dyDescent="0.25">
      <c r="A154" s="473"/>
      <c r="B154" s="471"/>
      <c r="C154" s="471"/>
      <c r="D154" s="471"/>
      <c r="E154" s="471"/>
      <c r="F154" s="471"/>
      <c r="G154" s="471"/>
      <c r="H154" s="471"/>
      <c r="I154" s="471"/>
      <c r="J154" s="471"/>
      <c r="K154" s="471"/>
      <c r="L154" s="471"/>
      <c r="M154" s="471"/>
      <c r="N154" s="471"/>
      <c r="O154" s="471"/>
      <c r="P154" s="471"/>
      <c r="Q154" s="471"/>
      <c r="R154" s="471"/>
      <c r="S154" s="471"/>
      <c r="T154" s="471"/>
      <c r="U154" s="471"/>
      <c r="V154" s="471"/>
      <c r="W154" s="471"/>
      <c r="X154" s="471"/>
      <c r="Y154" s="471"/>
      <c r="Z154" s="471"/>
      <c r="AA154" s="471"/>
      <c r="AB154" s="471"/>
      <c r="AC154" s="471"/>
      <c r="AD154" s="471"/>
      <c r="AE154" s="471"/>
      <c r="AF154" s="471"/>
      <c r="AG154" s="471"/>
      <c r="AH154" s="471"/>
      <c r="AI154" s="471"/>
      <c r="AJ154" s="471"/>
      <c r="AK154" s="471"/>
      <c r="AL154" s="471"/>
      <c r="AM154" s="471"/>
      <c r="AN154" s="471"/>
      <c r="AO154" s="471"/>
      <c r="AP154" s="471"/>
      <c r="AQ154" s="471"/>
      <c r="AR154" s="471"/>
      <c r="AS154" s="471"/>
      <c r="AT154" s="471"/>
      <c r="AU154" s="473"/>
      <c r="AV154" s="471"/>
      <c r="AW154" s="471"/>
      <c r="AX154" s="471"/>
      <c r="AY154" s="471"/>
      <c r="AZ154" s="471"/>
      <c r="BA154" s="471"/>
      <c r="BB154" s="471"/>
      <c r="BC154" s="471"/>
      <c r="BD154" s="471"/>
      <c r="BE154" s="471"/>
      <c r="BF154" s="471"/>
      <c r="BG154" s="471"/>
      <c r="BH154" s="471"/>
      <c r="BI154" s="473"/>
      <c r="BJ154" s="471"/>
      <c r="BK154" s="471"/>
      <c r="BL154" s="471"/>
      <c r="BM154" s="473"/>
      <c r="BN154" s="471"/>
      <c r="BO154" s="471"/>
      <c r="BP154" s="471"/>
      <c r="BQ154" s="471"/>
      <c r="BR154" s="473"/>
      <c r="BS154" s="471"/>
      <c r="BT154" s="471"/>
      <c r="BU154" s="471"/>
      <c r="BV154" s="471"/>
      <c r="BW154" s="473"/>
      <c r="BX154" s="471"/>
      <c r="BY154" s="471"/>
      <c r="BZ154" s="471"/>
      <c r="CA154" s="471"/>
      <c r="CB154" s="473"/>
      <c r="CC154" s="471"/>
      <c r="CD154" s="471"/>
      <c r="CE154" s="471"/>
      <c r="CF154" s="471"/>
      <c r="CG154" s="471"/>
      <c r="CH154" s="473"/>
      <c r="CI154" s="471"/>
      <c r="CJ154" s="471"/>
      <c r="CK154" s="471"/>
      <c r="CL154" s="471"/>
      <c r="CM154" s="473"/>
      <c r="CN154" s="471"/>
      <c r="CO154" s="471"/>
      <c r="CP154" s="471"/>
      <c r="CQ154" s="471"/>
      <c r="CR154" s="471"/>
      <c r="CS154" s="471"/>
      <c r="CT154" s="471"/>
      <c r="CU154" s="473"/>
      <c r="CV154" s="471"/>
    </row>
    <row r="155" spans="1:100" ht="3" customHeight="1" x14ac:dyDescent="0.25">
      <c r="A155" s="477"/>
      <c r="B155" s="476"/>
      <c r="C155" s="476"/>
      <c r="D155" s="476"/>
      <c r="E155" s="476"/>
      <c r="F155" s="476"/>
      <c r="G155" s="476"/>
      <c r="H155" s="476"/>
      <c r="I155" s="476"/>
      <c r="J155" s="476"/>
      <c r="K155" s="476"/>
      <c r="L155" s="476"/>
      <c r="M155" s="476"/>
      <c r="N155" s="476"/>
      <c r="O155" s="476"/>
      <c r="P155" s="476"/>
      <c r="Q155" s="476"/>
      <c r="R155" s="476"/>
      <c r="S155" s="476"/>
      <c r="T155" s="476"/>
      <c r="U155" s="476"/>
      <c r="V155" s="476"/>
      <c r="W155" s="476"/>
      <c r="X155" s="476"/>
      <c r="Y155" s="476"/>
      <c r="Z155" s="476"/>
      <c r="AA155" s="476"/>
      <c r="AB155" s="476"/>
      <c r="AC155" s="476"/>
      <c r="AD155" s="476"/>
      <c r="AE155" s="476"/>
      <c r="AF155" s="476"/>
      <c r="AG155" s="476"/>
      <c r="AH155" s="476"/>
      <c r="AI155" s="476"/>
      <c r="AJ155" s="476"/>
      <c r="AK155" s="476"/>
      <c r="AL155" s="476"/>
      <c r="AM155" s="476"/>
      <c r="AN155" s="476"/>
      <c r="AO155" s="476"/>
      <c r="AP155" s="476"/>
      <c r="AQ155" s="476"/>
      <c r="AR155" s="476"/>
      <c r="AS155" s="476"/>
      <c r="AT155" s="476"/>
      <c r="AU155" s="477"/>
      <c r="AV155" s="476"/>
      <c r="AW155" s="476"/>
      <c r="AX155" s="476"/>
      <c r="AY155" s="476"/>
      <c r="AZ155" s="476"/>
      <c r="BA155" s="476"/>
      <c r="BB155" s="476"/>
      <c r="BC155" s="476"/>
      <c r="BD155" s="476"/>
      <c r="BE155" s="476"/>
      <c r="BF155" s="476"/>
      <c r="BG155" s="476"/>
      <c r="BH155" s="476"/>
      <c r="BI155" s="477"/>
      <c r="BJ155" s="476"/>
      <c r="BK155" s="476"/>
      <c r="BL155" s="476"/>
      <c r="BM155" s="477"/>
      <c r="BN155" s="476"/>
      <c r="BO155" s="476"/>
      <c r="BP155" s="476"/>
      <c r="BQ155" s="476"/>
      <c r="BR155" s="477"/>
      <c r="BS155" s="476"/>
      <c r="BT155" s="476"/>
      <c r="BU155" s="476"/>
      <c r="BV155" s="476"/>
      <c r="BW155" s="477"/>
      <c r="BX155" s="476"/>
      <c r="BY155" s="476"/>
      <c r="BZ155" s="476"/>
      <c r="CA155" s="476"/>
      <c r="CB155" s="477"/>
      <c r="CC155" s="476"/>
      <c r="CD155" s="476"/>
      <c r="CE155" s="476"/>
      <c r="CF155" s="476"/>
      <c r="CG155" s="476"/>
      <c r="CH155" s="477"/>
      <c r="CI155" s="476"/>
      <c r="CJ155" s="476"/>
      <c r="CK155" s="476"/>
      <c r="CL155" s="476"/>
      <c r="CM155" s="477"/>
      <c r="CN155" s="476"/>
      <c r="CO155" s="476"/>
      <c r="CP155" s="476"/>
      <c r="CQ155" s="476"/>
      <c r="CR155" s="476"/>
      <c r="CS155" s="476"/>
      <c r="CT155" s="476"/>
      <c r="CU155" s="477"/>
      <c r="CV155" s="471"/>
    </row>
    <row r="156" spans="1:100" ht="7.5" customHeight="1" x14ac:dyDescent="0.25">
      <c r="A156" s="473"/>
      <c r="B156" s="471"/>
      <c r="C156" s="471"/>
      <c r="D156" s="521" t="s">
        <v>2092</v>
      </c>
      <c r="E156" s="526"/>
      <c r="F156" s="526"/>
      <c r="G156" s="526"/>
      <c r="H156" s="526"/>
      <c r="I156" s="526"/>
      <c r="J156" s="526"/>
      <c r="K156" s="526"/>
      <c r="L156" s="526"/>
      <c r="M156" s="526"/>
      <c r="N156" s="526"/>
      <c r="O156" s="526"/>
      <c r="P156" s="526"/>
      <c r="Q156" s="526"/>
      <c r="R156" s="526"/>
      <c r="S156" s="526"/>
      <c r="T156" s="526"/>
      <c r="U156" s="526"/>
      <c r="V156" s="471"/>
      <c r="W156" s="471"/>
      <c r="X156" s="471"/>
      <c r="Y156" s="471"/>
      <c r="Z156" s="471"/>
      <c r="AA156" s="471"/>
      <c r="AB156" s="471"/>
      <c r="AC156" s="471"/>
      <c r="AD156" s="471"/>
      <c r="AE156" s="471"/>
      <c r="AF156" s="471"/>
      <c r="AG156" s="471"/>
      <c r="AH156" s="471"/>
      <c r="AI156" s="471"/>
      <c r="AJ156" s="471"/>
      <c r="AK156" s="471"/>
      <c r="AL156" s="471"/>
      <c r="AM156" s="471"/>
      <c r="AN156" s="471"/>
      <c r="AO156" s="471"/>
      <c r="AP156" s="471"/>
      <c r="AQ156" s="471"/>
      <c r="AR156" s="471"/>
      <c r="AS156" s="471"/>
      <c r="AT156" s="471"/>
      <c r="AU156" s="473"/>
      <c r="AV156" s="471"/>
      <c r="AW156" s="521" t="s">
        <v>1983</v>
      </c>
      <c r="AX156" s="526"/>
      <c r="AY156" s="526"/>
      <c r="AZ156" s="526"/>
      <c r="BA156" s="526"/>
      <c r="BB156" s="471"/>
      <c r="BC156" s="471"/>
      <c r="BD156" s="471"/>
      <c r="BE156" s="471"/>
      <c r="BF156" s="471"/>
      <c r="BG156" s="471"/>
      <c r="BH156" s="471"/>
      <c r="BI156" s="473"/>
      <c r="BJ156" s="471"/>
      <c r="BK156" s="466">
        <v>110</v>
      </c>
      <c r="BL156" s="471"/>
      <c r="BM156" s="473"/>
      <c r="BN156" s="471"/>
      <c r="BO156" s="471"/>
      <c r="BP156" s="523">
        <v>11</v>
      </c>
      <c r="BQ156" s="526"/>
      <c r="BR156" s="473"/>
      <c r="BS156" s="471"/>
      <c r="BT156" s="471"/>
      <c r="BU156" s="471"/>
      <c r="BV156" s="467">
        <v>4</v>
      </c>
      <c r="BW156" s="473"/>
      <c r="BX156" s="471"/>
      <c r="BY156" s="471"/>
      <c r="BZ156" s="522">
        <v>26.5</v>
      </c>
      <c r="CA156" s="526"/>
      <c r="CB156" s="473"/>
      <c r="CC156" s="471"/>
      <c r="CD156" s="471"/>
      <c r="CE156" s="471"/>
      <c r="CF156" s="471"/>
      <c r="CG156" s="467">
        <v>0</v>
      </c>
      <c r="CH156" s="473"/>
      <c r="CI156" s="471"/>
      <c r="CJ156" s="471"/>
      <c r="CK156" s="471"/>
      <c r="CL156" s="467">
        <v>0</v>
      </c>
      <c r="CM156" s="473"/>
      <c r="CN156" s="471"/>
      <c r="CO156" s="471"/>
      <c r="CP156" s="471"/>
      <c r="CQ156" s="467">
        <v>0</v>
      </c>
      <c r="CR156" s="471"/>
      <c r="CS156" s="471"/>
      <c r="CT156" s="471"/>
      <c r="CU156" s="473"/>
      <c r="CV156" s="471"/>
    </row>
    <row r="157" spans="1:100" ht="7.5" customHeight="1" x14ac:dyDescent="0.25">
      <c r="A157" s="473"/>
      <c r="B157" s="471"/>
      <c r="C157" s="471"/>
      <c r="D157" s="521" t="s">
        <v>2093</v>
      </c>
      <c r="E157" s="526"/>
      <c r="F157" s="526"/>
      <c r="G157" s="526"/>
      <c r="H157" s="526"/>
      <c r="I157" s="526"/>
      <c r="J157" s="526"/>
      <c r="K157" s="526"/>
      <c r="L157" s="526"/>
      <c r="M157" s="526"/>
      <c r="N157" s="526"/>
      <c r="O157" s="526"/>
      <c r="P157" s="526"/>
      <c r="Q157" s="526"/>
      <c r="R157" s="526"/>
      <c r="S157" s="526"/>
      <c r="T157" s="526"/>
      <c r="U157" s="526"/>
      <c r="V157" s="526"/>
      <c r="W157" s="526"/>
      <c r="X157" s="526"/>
      <c r="Y157" s="526"/>
      <c r="Z157" s="526"/>
      <c r="AA157" s="526"/>
      <c r="AB157" s="526"/>
      <c r="AC157" s="526"/>
      <c r="AD157" s="526"/>
      <c r="AE157" s="526"/>
      <c r="AF157" s="526"/>
      <c r="AG157" s="526"/>
      <c r="AH157" s="526"/>
      <c r="AI157" s="526"/>
      <c r="AJ157" s="526"/>
      <c r="AK157" s="471"/>
      <c r="AL157" s="471"/>
      <c r="AM157" s="471"/>
      <c r="AN157" s="471"/>
      <c r="AO157" s="471"/>
      <c r="AP157" s="471"/>
      <c r="AQ157" s="471"/>
      <c r="AR157" s="471"/>
      <c r="AS157" s="471"/>
      <c r="AT157" s="471"/>
      <c r="AU157" s="473"/>
      <c r="AV157" s="471"/>
      <c r="AW157" s="521" t="s">
        <v>1983</v>
      </c>
      <c r="AX157" s="526"/>
      <c r="AY157" s="526"/>
      <c r="AZ157" s="526"/>
      <c r="BA157" s="526"/>
      <c r="BB157" s="471"/>
      <c r="BC157" s="471"/>
      <c r="BD157" s="471"/>
      <c r="BE157" s="471"/>
      <c r="BF157" s="471"/>
      <c r="BG157" s="471"/>
      <c r="BH157" s="471"/>
      <c r="BI157" s="473"/>
      <c r="BJ157" s="471"/>
      <c r="BK157" s="466">
        <v>110</v>
      </c>
      <c r="BL157" s="471"/>
      <c r="BM157" s="473"/>
      <c r="BN157" s="471"/>
      <c r="BO157" s="471"/>
      <c r="BP157" s="471"/>
      <c r="BQ157" s="467">
        <v>0</v>
      </c>
      <c r="BR157" s="473"/>
      <c r="BS157" s="471"/>
      <c r="BT157" s="471"/>
      <c r="BU157" s="471"/>
      <c r="BV157" s="467">
        <v>0</v>
      </c>
      <c r="BW157" s="473"/>
      <c r="BX157" s="471"/>
      <c r="BY157" s="471"/>
      <c r="BZ157" s="471"/>
      <c r="CA157" s="468">
        <v>0</v>
      </c>
      <c r="CB157" s="473"/>
      <c r="CC157" s="471"/>
      <c r="CD157" s="471"/>
      <c r="CE157" s="471"/>
      <c r="CF157" s="523">
        <v>11</v>
      </c>
      <c r="CG157" s="526"/>
      <c r="CH157" s="473"/>
      <c r="CI157" s="471"/>
      <c r="CJ157" s="471"/>
      <c r="CK157" s="471"/>
      <c r="CL157" s="467">
        <v>0</v>
      </c>
      <c r="CM157" s="473"/>
      <c r="CN157" s="471"/>
      <c r="CO157" s="471"/>
      <c r="CP157" s="471"/>
      <c r="CQ157" s="467">
        <v>0</v>
      </c>
      <c r="CR157" s="471"/>
      <c r="CS157" s="471"/>
      <c r="CT157" s="471"/>
      <c r="CU157" s="473"/>
      <c r="CV157" s="471"/>
    </row>
    <row r="158" spans="1:100" ht="7.5" customHeight="1" x14ac:dyDescent="0.25">
      <c r="A158" s="473"/>
      <c r="B158" s="471"/>
      <c r="C158" s="471"/>
      <c r="D158" s="521" t="s">
        <v>2094</v>
      </c>
      <c r="E158" s="526"/>
      <c r="F158" s="526"/>
      <c r="G158" s="526"/>
      <c r="H158" s="526"/>
      <c r="I158" s="526"/>
      <c r="J158" s="471"/>
      <c r="K158" s="471"/>
      <c r="L158" s="471"/>
      <c r="M158" s="471"/>
      <c r="N158" s="471"/>
      <c r="O158" s="471"/>
      <c r="P158" s="471"/>
      <c r="Q158" s="471"/>
      <c r="R158" s="471"/>
      <c r="S158" s="471"/>
      <c r="T158" s="471"/>
      <c r="U158" s="471"/>
      <c r="V158" s="471"/>
      <c r="W158" s="471"/>
      <c r="X158" s="471"/>
      <c r="Y158" s="471"/>
      <c r="Z158" s="471"/>
      <c r="AA158" s="471"/>
      <c r="AB158" s="471"/>
      <c r="AC158" s="471"/>
      <c r="AD158" s="471"/>
      <c r="AE158" s="471"/>
      <c r="AF158" s="471"/>
      <c r="AG158" s="471"/>
      <c r="AH158" s="471"/>
      <c r="AI158" s="471"/>
      <c r="AJ158" s="471"/>
      <c r="AK158" s="471"/>
      <c r="AL158" s="471"/>
      <c r="AM158" s="471"/>
      <c r="AN158" s="471"/>
      <c r="AO158" s="471"/>
      <c r="AP158" s="471"/>
      <c r="AQ158" s="471"/>
      <c r="AR158" s="471"/>
      <c r="AS158" s="471"/>
      <c r="AT158" s="471"/>
      <c r="AU158" s="473"/>
      <c r="AV158" s="471"/>
      <c r="AW158" s="521" t="s">
        <v>1983</v>
      </c>
      <c r="AX158" s="526"/>
      <c r="AY158" s="526"/>
      <c r="AZ158" s="526"/>
      <c r="BA158" s="526"/>
      <c r="BB158" s="471"/>
      <c r="BC158" s="471"/>
      <c r="BD158" s="471"/>
      <c r="BE158" s="471"/>
      <c r="BF158" s="471"/>
      <c r="BG158" s="471"/>
      <c r="BH158" s="471"/>
      <c r="BI158" s="473"/>
      <c r="BJ158" s="471"/>
      <c r="BK158" s="466">
        <v>110</v>
      </c>
      <c r="BL158" s="471"/>
      <c r="BM158" s="473"/>
      <c r="BN158" s="471"/>
      <c r="BO158" s="471"/>
      <c r="BP158" s="471"/>
      <c r="BQ158" s="467">
        <v>2</v>
      </c>
      <c r="BR158" s="473"/>
      <c r="BS158" s="471"/>
      <c r="BT158" s="471"/>
      <c r="BU158" s="471"/>
      <c r="BV158" s="467">
        <v>0</v>
      </c>
      <c r="BW158" s="473"/>
      <c r="BX158" s="471"/>
      <c r="BY158" s="471"/>
      <c r="BZ158" s="471"/>
      <c r="CA158" s="468">
        <v>8</v>
      </c>
      <c r="CB158" s="473"/>
      <c r="CC158" s="471"/>
      <c r="CD158" s="471"/>
      <c r="CE158" s="471"/>
      <c r="CF158" s="471"/>
      <c r="CG158" s="467">
        <v>0</v>
      </c>
      <c r="CH158" s="473"/>
      <c r="CI158" s="471"/>
      <c r="CJ158" s="471"/>
      <c r="CK158" s="471"/>
      <c r="CL158" s="467">
        <v>0</v>
      </c>
      <c r="CM158" s="473"/>
      <c r="CN158" s="471"/>
      <c r="CO158" s="471"/>
      <c r="CP158" s="471"/>
      <c r="CQ158" s="467">
        <v>0</v>
      </c>
      <c r="CR158" s="471"/>
      <c r="CS158" s="471"/>
      <c r="CT158" s="471"/>
      <c r="CU158" s="473"/>
      <c r="CV158" s="471"/>
    </row>
    <row r="159" spans="1:100" ht="7.5" customHeight="1" x14ac:dyDescent="0.25">
      <c r="A159" s="473"/>
      <c r="B159" s="471"/>
      <c r="C159" s="471"/>
      <c r="D159" s="521" t="s">
        <v>2095</v>
      </c>
      <c r="E159" s="526"/>
      <c r="F159" s="526"/>
      <c r="G159" s="526"/>
      <c r="H159" s="526"/>
      <c r="I159" s="526"/>
      <c r="J159" s="526"/>
      <c r="K159" s="526"/>
      <c r="L159" s="526"/>
      <c r="M159" s="526"/>
      <c r="N159" s="526"/>
      <c r="O159" s="526"/>
      <c r="P159" s="526"/>
      <c r="Q159" s="526"/>
      <c r="R159" s="526"/>
      <c r="S159" s="526"/>
      <c r="T159" s="526"/>
      <c r="U159" s="526"/>
      <c r="V159" s="471"/>
      <c r="W159" s="471"/>
      <c r="X159" s="471"/>
      <c r="Y159" s="471"/>
      <c r="Z159" s="471"/>
      <c r="AA159" s="471"/>
      <c r="AB159" s="471"/>
      <c r="AC159" s="471"/>
      <c r="AD159" s="471"/>
      <c r="AE159" s="471"/>
      <c r="AF159" s="471"/>
      <c r="AG159" s="471"/>
      <c r="AH159" s="471"/>
      <c r="AI159" s="471"/>
      <c r="AJ159" s="471"/>
      <c r="AK159" s="471"/>
      <c r="AL159" s="471"/>
      <c r="AM159" s="471"/>
      <c r="AN159" s="471"/>
      <c r="AO159" s="471"/>
      <c r="AP159" s="471"/>
      <c r="AQ159" s="471"/>
      <c r="AR159" s="471"/>
      <c r="AS159" s="471"/>
      <c r="AT159" s="471"/>
      <c r="AU159" s="473"/>
      <c r="AV159" s="471"/>
      <c r="AW159" s="521" t="s">
        <v>1983</v>
      </c>
      <c r="AX159" s="526"/>
      <c r="AY159" s="526"/>
      <c r="AZ159" s="526"/>
      <c r="BA159" s="526"/>
      <c r="BB159" s="471"/>
      <c r="BC159" s="471"/>
      <c r="BD159" s="471"/>
      <c r="BE159" s="471"/>
      <c r="BF159" s="471"/>
      <c r="BG159" s="471"/>
      <c r="BH159" s="471"/>
      <c r="BI159" s="473"/>
      <c r="BJ159" s="471"/>
      <c r="BK159" s="466">
        <v>120</v>
      </c>
      <c r="BL159" s="471"/>
      <c r="BM159" s="473"/>
      <c r="BN159" s="471"/>
      <c r="BO159" s="471"/>
      <c r="BP159" s="471"/>
      <c r="BQ159" s="467">
        <v>9</v>
      </c>
      <c r="BR159" s="473"/>
      <c r="BS159" s="471"/>
      <c r="BT159" s="471"/>
      <c r="BU159" s="471"/>
      <c r="BV159" s="467">
        <v>1</v>
      </c>
      <c r="BW159" s="473"/>
      <c r="BX159" s="471"/>
      <c r="BY159" s="471"/>
      <c r="BZ159" s="522">
        <v>31.5</v>
      </c>
      <c r="CA159" s="526"/>
      <c r="CB159" s="473"/>
      <c r="CC159" s="471"/>
      <c r="CD159" s="471"/>
      <c r="CE159" s="471"/>
      <c r="CF159" s="471"/>
      <c r="CG159" s="467">
        <v>0</v>
      </c>
      <c r="CH159" s="473"/>
      <c r="CI159" s="471"/>
      <c r="CJ159" s="471"/>
      <c r="CK159" s="471"/>
      <c r="CL159" s="467">
        <v>0</v>
      </c>
      <c r="CM159" s="473"/>
      <c r="CN159" s="471"/>
      <c r="CO159" s="471"/>
      <c r="CP159" s="471"/>
      <c r="CQ159" s="467">
        <v>0</v>
      </c>
      <c r="CR159" s="471"/>
      <c r="CS159" s="471"/>
      <c r="CT159" s="471"/>
      <c r="CU159" s="473"/>
      <c r="CV159" s="471"/>
    </row>
    <row r="160" spans="1:100" ht="7.5" customHeight="1" x14ac:dyDescent="0.25">
      <c r="A160" s="473"/>
      <c r="B160" s="471"/>
      <c r="C160" s="471"/>
      <c r="D160" s="521" t="s">
        <v>2096</v>
      </c>
      <c r="E160" s="526"/>
      <c r="F160" s="526"/>
      <c r="G160" s="526"/>
      <c r="H160" s="526"/>
      <c r="I160" s="526"/>
      <c r="J160" s="526"/>
      <c r="K160" s="526"/>
      <c r="L160" s="526"/>
      <c r="M160" s="526"/>
      <c r="N160" s="526"/>
      <c r="O160" s="526"/>
      <c r="P160" s="526"/>
      <c r="Q160" s="526"/>
      <c r="R160" s="526"/>
      <c r="S160" s="526"/>
      <c r="T160" s="526"/>
      <c r="U160" s="526"/>
      <c r="V160" s="471"/>
      <c r="W160" s="471"/>
      <c r="X160" s="471"/>
      <c r="Y160" s="471"/>
      <c r="Z160" s="471"/>
      <c r="AA160" s="471"/>
      <c r="AB160" s="471"/>
      <c r="AC160" s="471"/>
      <c r="AD160" s="471"/>
      <c r="AE160" s="471"/>
      <c r="AF160" s="471"/>
      <c r="AG160" s="471"/>
      <c r="AH160" s="471"/>
      <c r="AI160" s="471"/>
      <c r="AJ160" s="471"/>
      <c r="AK160" s="471"/>
      <c r="AL160" s="471"/>
      <c r="AM160" s="471"/>
      <c r="AN160" s="471"/>
      <c r="AO160" s="471"/>
      <c r="AP160" s="471"/>
      <c r="AQ160" s="471"/>
      <c r="AR160" s="471"/>
      <c r="AS160" s="471"/>
      <c r="AT160" s="471"/>
      <c r="AU160" s="473"/>
      <c r="AV160" s="471"/>
      <c r="AW160" s="521" t="s">
        <v>1983</v>
      </c>
      <c r="AX160" s="526"/>
      <c r="AY160" s="526"/>
      <c r="AZ160" s="526"/>
      <c r="BA160" s="526"/>
      <c r="BB160" s="471"/>
      <c r="BC160" s="471"/>
      <c r="BD160" s="471"/>
      <c r="BE160" s="471"/>
      <c r="BF160" s="471"/>
      <c r="BG160" s="471"/>
      <c r="BH160" s="471"/>
      <c r="BI160" s="473"/>
      <c r="BJ160" s="471"/>
      <c r="BK160" s="466">
        <v>120</v>
      </c>
      <c r="BL160" s="471"/>
      <c r="BM160" s="473"/>
      <c r="BN160" s="471"/>
      <c r="BO160" s="471"/>
      <c r="BP160" s="471"/>
      <c r="BQ160" s="467">
        <v>9</v>
      </c>
      <c r="BR160" s="473"/>
      <c r="BS160" s="471"/>
      <c r="BT160" s="471"/>
      <c r="BU160" s="471"/>
      <c r="BV160" s="467">
        <v>2</v>
      </c>
      <c r="BW160" s="473"/>
      <c r="BX160" s="471"/>
      <c r="BY160" s="471"/>
      <c r="BZ160" s="522">
        <v>30</v>
      </c>
      <c r="CA160" s="526"/>
      <c r="CB160" s="473"/>
      <c r="CC160" s="471"/>
      <c r="CD160" s="471"/>
      <c r="CE160" s="471"/>
      <c r="CF160" s="471"/>
      <c r="CG160" s="467">
        <v>0</v>
      </c>
      <c r="CH160" s="473"/>
      <c r="CI160" s="471"/>
      <c r="CJ160" s="471"/>
      <c r="CK160" s="471"/>
      <c r="CL160" s="467">
        <v>0</v>
      </c>
      <c r="CM160" s="473"/>
      <c r="CN160" s="471"/>
      <c r="CO160" s="471"/>
      <c r="CP160" s="471"/>
      <c r="CQ160" s="467">
        <v>0</v>
      </c>
      <c r="CR160" s="471"/>
      <c r="CS160" s="471"/>
      <c r="CT160" s="471"/>
      <c r="CU160" s="473"/>
      <c r="CV160" s="471"/>
    </row>
    <row r="161" spans="1:100" ht="7.5" customHeight="1" x14ac:dyDescent="0.25">
      <c r="A161" s="473"/>
      <c r="B161" s="471"/>
      <c r="C161" s="471"/>
      <c r="D161" s="521" t="s">
        <v>2097</v>
      </c>
      <c r="E161" s="526"/>
      <c r="F161" s="526"/>
      <c r="G161" s="526"/>
      <c r="H161" s="526"/>
      <c r="I161" s="526"/>
      <c r="J161" s="526"/>
      <c r="K161" s="526"/>
      <c r="L161" s="526"/>
      <c r="M161" s="526"/>
      <c r="N161" s="526"/>
      <c r="O161" s="526"/>
      <c r="P161" s="526"/>
      <c r="Q161" s="526"/>
      <c r="R161" s="526"/>
      <c r="S161" s="526"/>
      <c r="T161" s="526"/>
      <c r="U161" s="526"/>
      <c r="V161" s="471"/>
      <c r="W161" s="471"/>
      <c r="X161" s="471"/>
      <c r="Y161" s="471"/>
      <c r="Z161" s="471"/>
      <c r="AA161" s="471"/>
      <c r="AB161" s="471"/>
      <c r="AC161" s="471"/>
      <c r="AD161" s="471"/>
      <c r="AE161" s="471"/>
      <c r="AF161" s="471"/>
      <c r="AG161" s="471"/>
      <c r="AH161" s="471"/>
      <c r="AI161" s="471"/>
      <c r="AJ161" s="471"/>
      <c r="AK161" s="471"/>
      <c r="AL161" s="471"/>
      <c r="AM161" s="471"/>
      <c r="AN161" s="471"/>
      <c r="AO161" s="471"/>
      <c r="AP161" s="471"/>
      <c r="AQ161" s="471"/>
      <c r="AR161" s="471"/>
      <c r="AS161" s="471"/>
      <c r="AT161" s="471"/>
      <c r="AU161" s="473"/>
      <c r="AV161" s="471"/>
      <c r="AW161" s="521" t="s">
        <v>1983</v>
      </c>
      <c r="AX161" s="526"/>
      <c r="AY161" s="526"/>
      <c r="AZ161" s="526"/>
      <c r="BA161" s="526"/>
      <c r="BB161" s="471"/>
      <c r="BC161" s="471"/>
      <c r="BD161" s="471"/>
      <c r="BE161" s="471"/>
      <c r="BF161" s="471"/>
      <c r="BG161" s="471"/>
      <c r="BH161" s="471"/>
      <c r="BI161" s="473"/>
      <c r="BJ161" s="471"/>
      <c r="BK161" s="466">
        <v>120</v>
      </c>
      <c r="BL161" s="471"/>
      <c r="BM161" s="473"/>
      <c r="BN161" s="471"/>
      <c r="BO161" s="471"/>
      <c r="BP161" s="471"/>
      <c r="BQ161" s="467">
        <v>5</v>
      </c>
      <c r="BR161" s="473"/>
      <c r="BS161" s="471"/>
      <c r="BT161" s="471"/>
      <c r="BU161" s="471"/>
      <c r="BV161" s="467">
        <v>8</v>
      </c>
      <c r="BW161" s="473"/>
      <c r="BX161" s="471"/>
      <c r="BY161" s="471"/>
      <c r="BZ161" s="522">
        <v>23</v>
      </c>
      <c r="CA161" s="526"/>
      <c r="CB161" s="473"/>
      <c r="CC161" s="471"/>
      <c r="CD161" s="471"/>
      <c r="CE161" s="471"/>
      <c r="CF161" s="471"/>
      <c r="CG161" s="467">
        <v>0</v>
      </c>
      <c r="CH161" s="473"/>
      <c r="CI161" s="471"/>
      <c r="CJ161" s="471"/>
      <c r="CK161" s="471"/>
      <c r="CL161" s="467">
        <v>2</v>
      </c>
      <c r="CM161" s="473"/>
      <c r="CN161" s="471"/>
      <c r="CO161" s="471"/>
      <c r="CP161" s="471"/>
      <c r="CQ161" s="467">
        <v>0</v>
      </c>
      <c r="CR161" s="471"/>
      <c r="CS161" s="471"/>
      <c r="CT161" s="471"/>
      <c r="CU161" s="473"/>
      <c r="CV161" s="471"/>
    </row>
    <row r="162" spans="1:100" ht="7.5" customHeight="1" x14ac:dyDescent="0.25">
      <c r="A162" s="473"/>
      <c r="B162" s="471"/>
      <c r="C162" s="471"/>
      <c r="D162" s="521" t="s">
        <v>2098</v>
      </c>
      <c r="E162" s="526"/>
      <c r="F162" s="526"/>
      <c r="G162" s="526"/>
      <c r="H162" s="526"/>
      <c r="I162" s="526"/>
      <c r="J162" s="526"/>
      <c r="K162" s="526"/>
      <c r="L162" s="526"/>
      <c r="M162" s="526"/>
      <c r="N162" s="526"/>
      <c r="O162" s="526"/>
      <c r="P162" s="526"/>
      <c r="Q162" s="526"/>
      <c r="R162" s="526"/>
      <c r="S162" s="526"/>
      <c r="T162" s="526"/>
      <c r="U162" s="526"/>
      <c r="V162" s="526"/>
      <c r="W162" s="526"/>
      <c r="X162" s="471"/>
      <c r="Y162" s="471"/>
      <c r="Z162" s="471"/>
      <c r="AA162" s="471"/>
      <c r="AB162" s="471"/>
      <c r="AC162" s="471"/>
      <c r="AD162" s="471"/>
      <c r="AE162" s="471"/>
      <c r="AF162" s="471"/>
      <c r="AG162" s="471"/>
      <c r="AH162" s="471"/>
      <c r="AI162" s="471"/>
      <c r="AJ162" s="471"/>
      <c r="AK162" s="471"/>
      <c r="AL162" s="471"/>
      <c r="AM162" s="471"/>
      <c r="AN162" s="471"/>
      <c r="AO162" s="471"/>
      <c r="AP162" s="471"/>
      <c r="AQ162" s="471"/>
      <c r="AR162" s="471"/>
      <c r="AS162" s="471"/>
      <c r="AT162" s="471"/>
      <c r="AU162" s="473"/>
      <c r="AV162" s="471"/>
      <c r="AW162" s="521" t="s">
        <v>1983</v>
      </c>
      <c r="AX162" s="526"/>
      <c r="AY162" s="526"/>
      <c r="AZ162" s="526"/>
      <c r="BA162" s="526"/>
      <c r="BB162" s="471"/>
      <c r="BC162" s="471"/>
      <c r="BD162" s="471"/>
      <c r="BE162" s="471"/>
      <c r="BF162" s="471"/>
      <c r="BG162" s="471"/>
      <c r="BH162" s="471"/>
      <c r="BI162" s="473"/>
      <c r="BJ162" s="471"/>
      <c r="BK162" s="466">
        <v>110</v>
      </c>
      <c r="BL162" s="471"/>
      <c r="BM162" s="473"/>
      <c r="BN162" s="471"/>
      <c r="BO162" s="471"/>
      <c r="BP162" s="523">
        <v>18</v>
      </c>
      <c r="BQ162" s="526"/>
      <c r="BR162" s="473"/>
      <c r="BS162" s="471"/>
      <c r="BT162" s="471"/>
      <c r="BU162" s="471"/>
      <c r="BV162" s="467">
        <v>2</v>
      </c>
      <c r="BW162" s="473"/>
      <c r="BX162" s="471"/>
      <c r="BY162" s="471"/>
      <c r="BZ162" s="522">
        <v>66</v>
      </c>
      <c r="CA162" s="526"/>
      <c r="CB162" s="473"/>
      <c r="CC162" s="471"/>
      <c r="CD162" s="471"/>
      <c r="CE162" s="471"/>
      <c r="CF162" s="471"/>
      <c r="CG162" s="467">
        <v>0</v>
      </c>
      <c r="CH162" s="473"/>
      <c r="CI162" s="471"/>
      <c r="CJ162" s="471"/>
      <c r="CK162" s="471"/>
      <c r="CL162" s="467">
        <v>0</v>
      </c>
      <c r="CM162" s="473"/>
      <c r="CN162" s="471"/>
      <c r="CO162" s="471"/>
      <c r="CP162" s="471"/>
      <c r="CQ162" s="467">
        <v>0</v>
      </c>
      <c r="CR162" s="471"/>
      <c r="CS162" s="471"/>
      <c r="CT162" s="471"/>
      <c r="CU162" s="473"/>
      <c r="CV162" s="471"/>
    </row>
    <row r="163" spans="1:100" ht="7.5" customHeight="1" x14ac:dyDescent="0.25">
      <c r="A163" s="473"/>
      <c r="B163" s="471"/>
      <c r="C163" s="471"/>
      <c r="D163" s="521" t="s">
        <v>2099</v>
      </c>
      <c r="E163" s="526"/>
      <c r="F163" s="526"/>
      <c r="G163" s="526"/>
      <c r="H163" s="526"/>
      <c r="I163" s="526"/>
      <c r="J163" s="526"/>
      <c r="K163" s="526"/>
      <c r="L163" s="526"/>
      <c r="M163" s="526"/>
      <c r="N163" s="526"/>
      <c r="O163" s="526"/>
      <c r="P163" s="526"/>
      <c r="Q163" s="526"/>
      <c r="R163" s="526"/>
      <c r="S163" s="526"/>
      <c r="T163" s="526"/>
      <c r="U163" s="526"/>
      <c r="V163" s="471"/>
      <c r="W163" s="471"/>
      <c r="X163" s="471"/>
      <c r="Y163" s="471"/>
      <c r="Z163" s="471"/>
      <c r="AA163" s="471"/>
      <c r="AB163" s="471"/>
      <c r="AC163" s="471"/>
      <c r="AD163" s="471"/>
      <c r="AE163" s="471"/>
      <c r="AF163" s="471"/>
      <c r="AG163" s="471"/>
      <c r="AH163" s="471"/>
      <c r="AI163" s="471"/>
      <c r="AJ163" s="471"/>
      <c r="AK163" s="471"/>
      <c r="AL163" s="471"/>
      <c r="AM163" s="471"/>
      <c r="AN163" s="471"/>
      <c r="AO163" s="471"/>
      <c r="AP163" s="471"/>
      <c r="AQ163" s="471"/>
      <c r="AR163" s="471"/>
      <c r="AS163" s="471"/>
      <c r="AT163" s="471"/>
      <c r="AU163" s="473"/>
      <c r="AV163" s="471"/>
      <c r="AW163" s="521" t="s">
        <v>1983</v>
      </c>
      <c r="AX163" s="526"/>
      <c r="AY163" s="526"/>
      <c r="AZ163" s="526"/>
      <c r="BA163" s="526"/>
      <c r="BB163" s="471"/>
      <c r="BC163" s="471"/>
      <c r="BD163" s="471"/>
      <c r="BE163" s="471"/>
      <c r="BF163" s="471"/>
      <c r="BG163" s="471"/>
      <c r="BH163" s="471"/>
      <c r="BI163" s="473"/>
      <c r="BJ163" s="471"/>
      <c r="BK163" s="466">
        <v>110</v>
      </c>
      <c r="BL163" s="471"/>
      <c r="BM163" s="473"/>
      <c r="BN163" s="471"/>
      <c r="BO163" s="471"/>
      <c r="BP163" s="523">
        <v>28</v>
      </c>
      <c r="BQ163" s="526"/>
      <c r="BR163" s="473"/>
      <c r="BS163" s="471"/>
      <c r="BT163" s="471"/>
      <c r="BU163" s="471"/>
      <c r="BV163" s="467">
        <v>0</v>
      </c>
      <c r="BW163" s="473"/>
      <c r="BX163" s="471"/>
      <c r="BY163" s="471"/>
      <c r="BZ163" s="522">
        <v>93</v>
      </c>
      <c r="CA163" s="526"/>
      <c r="CB163" s="473"/>
      <c r="CC163" s="471"/>
      <c r="CD163" s="471"/>
      <c r="CE163" s="471"/>
      <c r="CF163" s="471"/>
      <c r="CG163" s="467">
        <v>0</v>
      </c>
      <c r="CH163" s="473"/>
      <c r="CI163" s="471"/>
      <c r="CJ163" s="471"/>
      <c r="CK163" s="471"/>
      <c r="CL163" s="467">
        <v>0</v>
      </c>
      <c r="CM163" s="473"/>
      <c r="CN163" s="471"/>
      <c r="CO163" s="471"/>
      <c r="CP163" s="471"/>
      <c r="CQ163" s="467">
        <v>0</v>
      </c>
      <c r="CR163" s="471"/>
      <c r="CS163" s="471"/>
      <c r="CT163" s="471"/>
      <c r="CU163" s="473"/>
      <c r="CV163" s="471"/>
    </row>
    <row r="164" spans="1:100" ht="7.5" customHeight="1" x14ac:dyDescent="0.25">
      <c r="A164" s="473"/>
      <c r="B164" s="471"/>
      <c r="C164" s="471"/>
      <c r="D164" s="521" t="s">
        <v>2100</v>
      </c>
      <c r="E164" s="526"/>
      <c r="F164" s="526"/>
      <c r="G164" s="526"/>
      <c r="H164" s="526"/>
      <c r="I164" s="526"/>
      <c r="J164" s="526"/>
      <c r="K164" s="526"/>
      <c r="L164" s="526"/>
      <c r="M164" s="526"/>
      <c r="N164" s="526"/>
      <c r="O164" s="526"/>
      <c r="P164" s="526"/>
      <c r="Q164" s="526"/>
      <c r="R164" s="526"/>
      <c r="S164" s="526"/>
      <c r="T164" s="526"/>
      <c r="U164" s="526"/>
      <c r="V164" s="526"/>
      <c r="W164" s="526"/>
      <c r="X164" s="471"/>
      <c r="Y164" s="471"/>
      <c r="Z164" s="471"/>
      <c r="AA164" s="471"/>
      <c r="AB164" s="471"/>
      <c r="AC164" s="471"/>
      <c r="AD164" s="471"/>
      <c r="AE164" s="471"/>
      <c r="AF164" s="471"/>
      <c r="AG164" s="471"/>
      <c r="AH164" s="471"/>
      <c r="AI164" s="471"/>
      <c r="AJ164" s="471"/>
      <c r="AK164" s="471"/>
      <c r="AL164" s="471"/>
      <c r="AM164" s="471"/>
      <c r="AN164" s="471"/>
      <c r="AO164" s="471"/>
      <c r="AP164" s="471"/>
      <c r="AQ164" s="471"/>
      <c r="AR164" s="471"/>
      <c r="AS164" s="471"/>
      <c r="AT164" s="471"/>
      <c r="AU164" s="473"/>
      <c r="AV164" s="471"/>
      <c r="AW164" s="521" t="s">
        <v>1983</v>
      </c>
      <c r="AX164" s="526"/>
      <c r="AY164" s="526"/>
      <c r="AZ164" s="526"/>
      <c r="BA164" s="526"/>
      <c r="BB164" s="471"/>
      <c r="BC164" s="471"/>
      <c r="BD164" s="471"/>
      <c r="BE164" s="471"/>
      <c r="BF164" s="471"/>
      <c r="BG164" s="471"/>
      <c r="BH164" s="471"/>
      <c r="BI164" s="473"/>
      <c r="BJ164" s="471"/>
      <c r="BK164" s="466">
        <v>110</v>
      </c>
      <c r="BL164" s="471"/>
      <c r="BM164" s="473"/>
      <c r="BN164" s="471"/>
      <c r="BO164" s="471"/>
      <c r="BP164" s="471"/>
      <c r="BQ164" s="467">
        <v>0</v>
      </c>
      <c r="BR164" s="473"/>
      <c r="BS164" s="471"/>
      <c r="BT164" s="471"/>
      <c r="BU164" s="471"/>
      <c r="BV164" s="467">
        <v>1</v>
      </c>
      <c r="BW164" s="473"/>
      <c r="BX164" s="471"/>
      <c r="BY164" s="471"/>
      <c r="BZ164" s="471"/>
      <c r="CA164" s="468">
        <v>0</v>
      </c>
      <c r="CB164" s="473"/>
      <c r="CC164" s="471"/>
      <c r="CD164" s="471"/>
      <c r="CE164" s="471"/>
      <c r="CF164" s="471"/>
      <c r="CG164" s="467">
        <v>0</v>
      </c>
      <c r="CH164" s="473"/>
      <c r="CI164" s="471"/>
      <c r="CJ164" s="471"/>
      <c r="CK164" s="471"/>
      <c r="CL164" s="467">
        <v>0</v>
      </c>
      <c r="CM164" s="473"/>
      <c r="CN164" s="471"/>
      <c r="CO164" s="471"/>
      <c r="CP164" s="471"/>
      <c r="CQ164" s="467">
        <v>0</v>
      </c>
      <c r="CR164" s="471"/>
      <c r="CS164" s="471"/>
      <c r="CT164" s="471"/>
      <c r="CU164" s="473"/>
      <c r="CV164" s="471"/>
    </row>
    <row r="165" spans="1:100" ht="7.5" customHeight="1" x14ac:dyDescent="0.25">
      <c r="A165" s="473"/>
      <c r="B165" s="471"/>
      <c r="C165" s="471"/>
      <c r="D165" s="521" t="s">
        <v>2101</v>
      </c>
      <c r="E165" s="526"/>
      <c r="F165" s="526"/>
      <c r="G165" s="526"/>
      <c r="H165" s="526"/>
      <c r="I165" s="526"/>
      <c r="J165" s="526"/>
      <c r="K165" s="526"/>
      <c r="L165" s="526"/>
      <c r="M165" s="526"/>
      <c r="N165" s="526"/>
      <c r="O165" s="526"/>
      <c r="P165" s="526"/>
      <c r="Q165" s="526"/>
      <c r="R165" s="526"/>
      <c r="S165" s="526"/>
      <c r="T165" s="526"/>
      <c r="U165" s="526"/>
      <c r="V165" s="471"/>
      <c r="W165" s="471"/>
      <c r="X165" s="471"/>
      <c r="Y165" s="471"/>
      <c r="Z165" s="471"/>
      <c r="AA165" s="471"/>
      <c r="AB165" s="471"/>
      <c r="AC165" s="471"/>
      <c r="AD165" s="471"/>
      <c r="AE165" s="471"/>
      <c r="AF165" s="471"/>
      <c r="AG165" s="471"/>
      <c r="AH165" s="471"/>
      <c r="AI165" s="471"/>
      <c r="AJ165" s="471"/>
      <c r="AK165" s="471"/>
      <c r="AL165" s="471"/>
      <c r="AM165" s="471"/>
      <c r="AN165" s="471"/>
      <c r="AO165" s="471"/>
      <c r="AP165" s="471"/>
      <c r="AQ165" s="471"/>
      <c r="AR165" s="471"/>
      <c r="AS165" s="471"/>
      <c r="AT165" s="471"/>
      <c r="AU165" s="473"/>
      <c r="AV165" s="471"/>
      <c r="AW165" s="521" t="s">
        <v>1983</v>
      </c>
      <c r="AX165" s="526"/>
      <c r="AY165" s="526"/>
      <c r="AZ165" s="526"/>
      <c r="BA165" s="526"/>
      <c r="BB165" s="471"/>
      <c r="BC165" s="471"/>
      <c r="BD165" s="471"/>
      <c r="BE165" s="471"/>
      <c r="BF165" s="471"/>
      <c r="BG165" s="471"/>
      <c r="BH165" s="471"/>
      <c r="BI165" s="473"/>
      <c r="BJ165" s="471"/>
      <c r="BK165" s="466">
        <v>110</v>
      </c>
      <c r="BL165" s="471"/>
      <c r="BM165" s="473"/>
      <c r="BN165" s="471"/>
      <c r="BO165" s="471"/>
      <c r="BP165" s="471"/>
      <c r="BQ165" s="467">
        <v>0</v>
      </c>
      <c r="BR165" s="473"/>
      <c r="BS165" s="471"/>
      <c r="BT165" s="471"/>
      <c r="BU165" s="471"/>
      <c r="BV165" s="467">
        <v>7</v>
      </c>
      <c r="BW165" s="473"/>
      <c r="BX165" s="471"/>
      <c r="BY165" s="471"/>
      <c r="BZ165" s="471"/>
      <c r="CA165" s="468">
        <v>0</v>
      </c>
      <c r="CB165" s="473"/>
      <c r="CC165" s="471"/>
      <c r="CD165" s="471"/>
      <c r="CE165" s="471"/>
      <c r="CF165" s="471"/>
      <c r="CG165" s="467">
        <v>0</v>
      </c>
      <c r="CH165" s="473"/>
      <c r="CI165" s="471"/>
      <c r="CJ165" s="471"/>
      <c r="CK165" s="471"/>
      <c r="CL165" s="467">
        <v>0</v>
      </c>
      <c r="CM165" s="473"/>
      <c r="CN165" s="471"/>
      <c r="CO165" s="471"/>
      <c r="CP165" s="471"/>
      <c r="CQ165" s="467">
        <v>0</v>
      </c>
      <c r="CR165" s="471"/>
      <c r="CS165" s="471"/>
      <c r="CT165" s="471"/>
      <c r="CU165" s="473"/>
      <c r="CV165" s="471"/>
    </row>
    <row r="166" spans="1:100" ht="7.5" customHeight="1" x14ac:dyDescent="0.25">
      <c r="A166" s="473"/>
      <c r="B166" s="471"/>
      <c r="C166" s="471"/>
      <c r="D166" s="521" t="s">
        <v>2102</v>
      </c>
      <c r="E166" s="526"/>
      <c r="F166" s="526"/>
      <c r="G166" s="526"/>
      <c r="H166" s="526"/>
      <c r="I166" s="526"/>
      <c r="J166" s="526"/>
      <c r="K166" s="526"/>
      <c r="L166" s="526"/>
      <c r="M166" s="526"/>
      <c r="N166" s="526"/>
      <c r="O166" s="526"/>
      <c r="P166" s="526"/>
      <c r="Q166" s="526"/>
      <c r="R166" s="526"/>
      <c r="S166" s="526"/>
      <c r="T166" s="526"/>
      <c r="U166" s="526"/>
      <c r="V166" s="526"/>
      <c r="W166" s="526"/>
      <c r="X166" s="471"/>
      <c r="Y166" s="471"/>
      <c r="Z166" s="471"/>
      <c r="AA166" s="471"/>
      <c r="AB166" s="471"/>
      <c r="AC166" s="471"/>
      <c r="AD166" s="471"/>
      <c r="AE166" s="471"/>
      <c r="AF166" s="471"/>
      <c r="AG166" s="471"/>
      <c r="AH166" s="471"/>
      <c r="AI166" s="471"/>
      <c r="AJ166" s="471"/>
      <c r="AK166" s="471"/>
      <c r="AL166" s="471"/>
      <c r="AM166" s="471"/>
      <c r="AN166" s="471"/>
      <c r="AO166" s="471"/>
      <c r="AP166" s="471"/>
      <c r="AQ166" s="471"/>
      <c r="AR166" s="471"/>
      <c r="AS166" s="471"/>
      <c r="AT166" s="471"/>
      <c r="AU166" s="473"/>
      <c r="AV166" s="471"/>
      <c r="AW166" s="521" t="s">
        <v>1983</v>
      </c>
      <c r="AX166" s="526"/>
      <c r="AY166" s="526"/>
      <c r="AZ166" s="526"/>
      <c r="BA166" s="526"/>
      <c r="BB166" s="471"/>
      <c r="BC166" s="471"/>
      <c r="BD166" s="471"/>
      <c r="BE166" s="471"/>
      <c r="BF166" s="471"/>
      <c r="BG166" s="471"/>
      <c r="BH166" s="471"/>
      <c r="BI166" s="473"/>
      <c r="BJ166" s="471"/>
      <c r="BK166" s="466">
        <v>100</v>
      </c>
      <c r="BL166" s="471"/>
      <c r="BM166" s="473"/>
      <c r="BN166" s="471"/>
      <c r="BO166" s="471"/>
      <c r="BP166" s="523">
        <v>21</v>
      </c>
      <c r="BQ166" s="526"/>
      <c r="BR166" s="473"/>
      <c r="BS166" s="471"/>
      <c r="BT166" s="471"/>
      <c r="BU166" s="471"/>
      <c r="BV166" s="467">
        <v>2</v>
      </c>
      <c r="BW166" s="473"/>
      <c r="BX166" s="471"/>
      <c r="BY166" s="471"/>
      <c r="BZ166" s="522">
        <v>85</v>
      </c>
      <c r="CA166" s="526"/>
      <c r="CB166" s="473"/>
      <c r="CC166" s="471"/>
      <c r="CD166" s="471"/>
      <c r="CE166" s="471"/>
      <c r="CF166" s="471"/>
      <c r="CG166" s="467">
        <v>0</v>
      </c>
      <c r="CH166" s="473"/>
      <c r="CI166" s="471"/>
      <c r="CJ166" s="471"/>
      <c r="CK166" s="471"/>
      <c r="CL166" s="467">
        <v>0</v>
      </c>
      <c r="CM166" s="473"/>
      <c r="CN166" s="471"/>
      <c r="CO166" s="471"/>
      <c r="CP166" s="471"/>
      <c r="CQ166" s="467">
        <v>0</v>
      </c>
      <c r="CR166" s="471"/>
      <c r="CS166" s="471"/>
      <c r="CT166" s="471"/>
      <c r="CU166" s="473"/>
      <c r="CV166" s="471"/>
    </row>
    <row r="167" spans="1:100" ht="7.5" customHeight="1" x14ac:dyDescent="0.25">
      <c r="A167" s="473"/>
      <c r="B167" s="471"/>
      <c r="C167" s="471"/>
      <c r="D167" s="521" t="s">
        <v>2103</v>
      </c>
      <c r="E167" s="526"/>
      <c r="F167" s="526"/>
      <c r="G167" s="526"/>
      <c r="H167" s="526"/>
      <c r="I167" s="526"/>
      <c r="J167" s="526"/>
      <c r="K167" s="526"/>
      <c r="L167" s="526"/>
      <c r="M167" s="526"/>
      <c r="N167" s="526"/>
      <c r="O167" s="526"/>
      <c r="P167" s="526"/>
      <c r="Q167" s="526"/>
      <c r="R167" s="526"/>
      <c r="S167" s="526"/>
      <c r="T167" s="526"/>
      <c r="U167" s="526"/>
      <c r="V167" s="526"/>
      <c r="W167" s="526"/>
      <c r="X167" s="526"/>
      <c r="Y167" s="526"/>
      <c r="Z167" s="526"/>
      <c r="AA167" s="526"/>
      <c r="AB167" s="526"/>
      <c r="AC167" s="526"/>
      <c r="AD167" s="526"/>
      <c r="AE167" s="526"/>
      <c r="AF167" s="526"/>
      <c r="AG167" s="526"/>
      <c r="AH167" s="526"/>
      <c r="AI167" s="526"/>
      <c r="AJ167" s="526"/>
      <c r="AK167" s="526"/>
      <c r="AL167" s="526"/>
      <c r="AM167" s="471"/>
      <c r="AN167" s="471"/>
      <c r="AO167" s="471"/>
      <c r="AP167" s="471"/>
      <c r="AQ167" s="471"/>
      <c r="AR167" s="471"/>
      <c r="AS167" s="471"/>
      <c r="AT167" s="471"/>
      <c r="AU167" s="473"/>
      <c r="AV167" s="471"/>
      <c r="AW167" s="521" t="s">
        <v>1983</v>
      </c>
      <c r="AX167" s="526"/>
      <c r="AY167" s="526"/>
      <c r="AZ167" s="526"/>
      <c r="BA167" s="526"/>
      <c r="BB167" s="471"/>
      <c r="BC167" s="471"/>
      <c r="BD167" s="471"/>
      <c r="BE167" s="471"/>
      <c r="BF167" s="471"/>
      <c r="BG167" s="471"/>
      <c r="BH167" s="471"/>
      <c r="BI167" s="473"/>
      <c r="BJ167" s="471"/>
      <c r="BK167" s="466">
        <v>100</v>
      </c>
      <c r="BL167" s="471"/>
      <c r="BM167" s="473"/>
      <c r="BN167" s="471"/>
      <c r="BO167" s="471"/>
      <c r="BP167" s="471"/>
      <c r="BQ167" s="467">
        <v>0</v>
      </c>
      <c r="BR167" s="473"/>
      <c r="BS167" s="471"/>
      <c r="BT167" s="471"/>
      <c r="BU167" s="471"/>
      <c r="BV167" s="467">
        <v>0</v>
      </c>
      <c r="BW167" s="473"/>
      <c r="BX167" s="471"/>
      <c r="BY167" s="471"/>
      <c r="BZ167" s="471"/>
      <c r="CA167" s="468">
        <v>0</v>
      </c>
      <c r="CB167" s="473"/>
      <c r="CC167" s="471"/>
      <c r="CD167" s="471"/>
      <c r="CE167" s="471"/>
      <c r="CF167" s="523">
        <v>33</v>
      </c>
      <c r="CG167" s="526"/>
      <c r="CH167" s="473"/>
      <c r="CI167" s="471"/>
      <c r="CJ167" s="471"/>
      <c r="CK167" s="471"/>
      <c r="CL167" s="467">
        <v>0</v>
      </c>
      <c r="CM167" s="473"/>
      <c r="CN167" s="471"/>
      <c r="CO167" s="471"/>
      <c r="CP167" s="471"/>
      <c r="CQ167" s="467">
        <v>0</v>
      </c>
      <c r="CR167" s="471"/>
      <c r="CS167" s="471"/>
      <c r="CT167" s="471"/>
      <c r="CU167" s="473"/>
      <c r="CV167" s="471"/>
    </row>
    <row r="168" spans="1:100" ht="7.5" customHeight="1" x14ac:dyDescent="0.25">
      <c r="A168" s="473"/>
      <c r="B168" s="471"/>
      <c r="C168" s="471"/>
      <c r="D168" s="521" t="s">
        <v>2104</v>
      </c>
      <c r="E168" s="526"/>
      <c r="F168" s="526"/>
      <c r="G168" s="526"/>
      <c r="H168" s="526"/>
      <c r="I168" s="526"/>
      <c r="J168" s="526"/>
      <c r="K168" s="526"/>
      <c r="L168" s="526"/>
      <c r="M168" s="526"/>
      <c r="N168" s="526"/>
      <c r="O168" s="526"/>
      <c r="P168" s="526"/>
      <c r="Q168" s="526"/>
      <c r="R168" s="526"/>
      <c r="S168" s="526"/>
      <c r="T168" s="526"/>
      <c r="U168" s="526"/>
      <c r="V168" s="471"/>
      <c r="W168" s="471"/>
      <c r="X168" s="471"/>
      <c r="Y168" s="471"/>
      <c r="Z168" s="471"/>
      <c r="AA168" s="471"/>
      <c r="AB168" s="471"/>
      <c r="AC168" s="471"/>
      <c r="AD168" s="471"/>
      <c r="AE168" s="471"/>
      <c r="AF168" s="471"/>
      <c r="AG168" s="471"/>
      <c r="AH168" s="471"/>
      <c r="AI168" s="471"/>
      <c r="AJ168" s="471"/>
      <c r="AK168" s="471"/>
      <c r="AL168" s="471"/>
      <c r="AM168" s="471"/>
      <c r="AN168" s="471"/>
      <c r="AO168" s="471"/>
      <c r="AP168" s="471"/>
      <c r="AQ168" s="471"/>
      <c r="AR168" s="471"/>
      <c r="AS168" s="471"/>
      <c r="AT168" s="471"/>
      <c r="AU168" s="473"/>
      <c r="AV168" s="471"/>
      <c r="AW168" s="521" t="s">
        <v>1983</v>
      </c>
      <c r="AX168" s="526"/>
      <c r="AY168" s="526"/>
      <c r="AZ168" s="526"/>
      <c r="BA168" s="526"/>
      <c r="BB168" s="471"/>
      <c r="BC168" s="471"/>
      <c r="BD168" s="471"/>
      <c r="BE168" s="471"/>
      <c r="BF168" s="471"/>
      <c r="BG168" s="471"/>
      <c r="BH168" s="471"/>
      <c r="BI168" s="473"/>
      <c r="BJ168" s="471"/>
      <c r="BK168" s="466">
        <v>100</v>
      </c>
      <c r="BL168" s="471"/>
      <c r="BM168" s="473"/>
      <c r="BN168" s="471"/>
      <c r="BO168" s="471"/>
      <c r="BP168" s="471"/>
      <c r="BQ168" s="467">
        <v>3</v>
      </c>
      <c r="BR168" s="473"/>
      <c r="BS168" s="471"/>
      <c r="BT168" s="471"/>
      <c r="BU168" s="471"/>
      <c r="BV168" s="467">
        <v>6</v>
      </c>
      <c r="BW168" s="473"/>
      <c r="BX168" s="471"/>
      <c r="BY168" s="471"/>
      <c r="BZ168" s="522">
        <v>10</v>
      </c>
      <c r="CA168" s="526"/>
      <c r="CB168" s="473"/>
      <c r="CC168" s="471"/>
      <c r="CD168" s="471"/>
      <c r="CE168" s="471"/>
      <c r="CF168" s="471"/>
      <c r="CG168" s="467">
        <v>0</v>
      </c>
      <c r="CH168" s="473"/>
      <c r="CI168" s="471"/>
      <c r="CJ168" s="471"/>
      <c r="CK168" s="471"/>
      <c r="CL168" s="467">
        <v>3</v>
      </c>
      <c r="CM168" s="473"/>
      <c r="CN168" s="471"/>
      <c r="CO168" s="471"/>
      <c r="CP168" s="471"/>
      <c r="CQ168" s="467">
        <v>0</v>
      </c>
      <c r="CR168" s="471"/>
      <c r="CS168" s="471"/>
      <c r="CT168" s="471"/>
      <c r="CU168" s="473"/>
      <c r="CV168" s="471"/>
    </row>
    <row r="169" spans="1:100" ht="7.5" customHeight="1" x14ac:dyDescent="0.25">
      <c r="A169" s="473"/>
      <c r="B169" s="471"/>
      <c r="C169" s="471"/>
      <c r="D169" s="521" t="s">
        <v>2105</v>
      </c>
      <c r="E169" s="526"/>
      <c r="F169" s="526"/>
      <c r="G169" s="526"/>
      <c r="H169" s="526"/>
      <c r="I169" s="526"/>
      <c r="J169" s="526"/>
      <c r="K169" s="526"/>
      <c r="L169" s="526"/>
      <c r="M169" s="526"/>
      <c r="N169" s="526"/>
      <c r="O169" s="526"/>
      <c r="P169" s="526"/>
      <c r="Q169" s="526"/>
      <c r="R169" s="526"/>
      <c r="S169" s="526"/>
      <c r="T169" s="526"/>
      <c r="U169" s="526"/>
      <c r="V169" s="526"/>
      <c r="W169" s="526"/>
      <c r="X169" s="526"/>
      <c r="Y169" s="526"/>
      <c r="Z169" s="526"/>
      <c r="AA169" s="526"/>
      <c r="AB169" s="526"/>
      <c r="AC169" s="526"/>
      <c r="AD169" s="526"/>
      <c r="AE169" s="526"/>
      <c r="AF169" s="526"/>
      <c r="AG169" s="526"/>
      <c r="AH169" s="526"/>
      <c r="AI169" s="526"/>
      <c r="AJ169" s="526"/>
      <c r="AK169" s="471"/>
      <c r="AL169" s="471"/>
      <c r="AM169" s="471"/>
      <c r="AN169" s="471"/>
      <c r="AO169" s="471"/>
      <c r="AP169" s="471"/>
      <c r="AQ169" s="471"/>
      <c r="AR169" s="471"/>
      <c r="AS169" s="471"/>
      <c r="AT169" s="471"/>
      <c r="AU169" s="473"/>
      <c r="AV169" s="471"/>
      <c r="AW169" s="521" t="s">
        <v>1983</v>
      </c>
      <c r="AX169" s="526"/>
      <c r="AY169" s="526"/>
      <c r="AZ169" s="526"/>
      <c r="BA169" s="526"/>
      <c r="BB169" s="471"/>
      <c r="BC169" s="471"/>
      <c r="BD169" s="471"/>
      <c r="BE169" s="471"/>
      <c r="BF169" s="471"/>
      <c r="BG169" s="471"/>
      <c r="BH169" s="471"/>
      <c r="BI169" s="473"/>
      <c r="BJ169" s="471"/>
      <c r="BK169" s="466">
        <v>110</v>
      </c>
      <c r="BL169" s="471"/>
      <c r="BM169" s="473"/>
      <c r="BN169" s="471"/>
      <c r="BO169" s="471"/>
      <c r="BP169" s="523">
        <v>25</v>
      </c>
      <c r="BQ169" s="526"/>
      <c r="BR169" s="473"/>
      <c r="BS169" s="471"/>
      <c r="BT169" s="471"/>
      <c r="BU169" s="523">
        <v>12</v>
      </c>
      <c r="BV169" s="526"/>
      <c r="BW169" s="473"/>
      <c r="BX169" s="471"/>
      <c r="BY169" s="471"/>
      <c r="BZ169" s="522">
        <v>72</v>
      </c>
      <c r="CA169" s="526"/>
      <c r="CB169" s="473"/>
      <c r="CC169" s="471"/>
      <c r="CD169" s="471"/>
      <c r="CE169" s="471"/>
      <c r="CF169" s="471"/>
      <c r="CG169" s="467">
        <v>0</v>
      </c>
      <c r="CH169" s="473"/>
      <c r="CI169" s="471"/>
      <c r="CJ169" s="471"/>
      <c r="CK169" s="471"/>
      <c r="CL169" s="467">
        <v>0</v>
      </c>
      <c r="CM169" s="473"/>
      <c r="CN169" s="471"/>
      <c r="CO169" s="471"/>
      <c r="CP169" s="471"/>
      <c r="CQ169" s="467">
        <v>0</v>
      </c>
      <c r="CR169" s="471"/>
      <c r="CS169" s="471"/>
      <c r="CT169" s="471"/>
      <c r="CU169" s="473"/>
      <c r="CV169" s="471"/>
    </row>
    <row r="170" spans="1:100" ht="7.5" customHeight="1" x14ac:dyDescent="0.25">
      <c r="A170" s="473"/>
      <c r="B170" s="471"/>
      <c r="C170" s="471"/>
      <c r="D170" s="521" t="s">
        <v>2106</v>
      </c>
      <c r="E170" s="526"/>
      <c r="F170" s="526"/>
      <c r="G170" s="526"/>
      <c r="H170" s="526"/>
      <c r="I170" s="526"/>
      <c r="J170" s="526"/>
      <c r="K170" s="526"/>
      <c r="L170" s="526"/>
      <c r="M170" s="526"/>
      <c r="N170" s="526"/>
      <c r="O170" s="526"/>
      <c r="P170" s="526"/>
      <c r="Q170" s="526"/>
      <c r="R170" s="526"/>
      <c r="S170" s="526"/>
      <c r="T170" s="526"/>
      <c r="U170" s="526"/>
      <c r="V170" s="526"/>
      <c r="W170" s="526"/>
      <c r="X170" s="526"/>
      <c r="Y170" s="526"/>
      <c r="Z170" s="526"/>
      <c r="AA170" s="526"/>
      <c r="AB170" s="526"/>
      <c r="AC170" s="526"/>
      <c r="AD170" s="526"/>
      <c r="AE170" s="526"/>
      <c r="AF170" s="526"/>
      <c r="AG170" s="526"/>
      <c r="AH170" s="526"/>
      <c r="AI170" s="526"/>
      <c r="AJ170" s="526"/>
      <c r="AK170" s="526"/>
      <c r="AL170" s="526"/>
      <c r="AM170" s="526"/>
      <c r="AN170" s="526"/>
      <c r="AO170" s="526"/>
      <c r="AP170" s="526"/>
      <c r="AQ170" s="526"/>
      <c r="AR170" s="526"/>
      <c r="AS170" s="526"/>
      <c r="AT170" s="526"/>
      <c r="AU170" s="473"/>
      <c r="AV170" s="471"/>
      <c r="AW170" s="521" t="s">
        <v>1983</v>
      </c>
      <c r="AX170" s="526"/>
      <c r="AY170" s="526"/>
      <c r="AZ170" s="526"/>
      <c r="BA170" s="526"/>
      <c r="BB170" s="471"/>
      <c r="BC170" s="471"/>
      <c r="BD170" s="471"/>
      <c r="BE170" s="471"/>
      <c r="BF170" s="471"/>
      <c r="BG170" s="471"/>
      <c r="BH170" s="471"/>
      <c r="BI170" s="473"/>
      <c r="BJ170" s="471"/>
      <c r="BK170" s="466">
        <v>110</v>
      </c>
      <c r="BL170" s="471"/>
      <c r="BM170" s="473"/>
      <c r="BN170" s="471"/>
      <c r="BO170" s="471"/>
      <c r="BP170" s="471"/>
      <c r="BQ170" s="467">
        <v>0</v>
      </c>
      <c r="BR170" s="473"/>
      <c r="BS170" s="471"/>
      <c r="BT170" s="471"/>
      <c r="BU170" s="471"/>
      <c r="BV170" s="467">
        <v>0</v>
      </c>
      <c r="BW170" s="473"/>
      <c r="BX170" s="471"/>
      <c r="BY170" s="471"/>
      <c r="BZ170" s="471"/>
      <c r="CA170" s="468">
        <v>0</v>
      </c>
      <c r="CB170" s="473"/>
      <c r="CC170" s="471"/>
      <c r="CD170" s="471"/>
      <c r="CE170" s="471"/>
      <c r="CF170" s="471"/>
      <c r="CG170" s="467">
        <v>0</v>
      </c>
      <c r="CH170" s="473"/>
      <c r="CI170" s="471"/>
      <c r="CJ170" s="471"/>
      <c r="CK170" s="523">
        <v>15</v>
      </c>
      <c r="CL170" s="526"/>
      <c r="CM170" s="473"/>
      <c r="CN170" s="471"/>
      <c r="CO170" s="471"/>
      <c r="CP170" s="471"/>
      <c r="CQ170" s="467">
        <v>0</v>
      </c>
      <c r="CR170" s="471"/>
      <c r="CS170" s="471"/>
      <c r="CT170" s="471"/>
      <c r="CU170" s="473"/>
      <c r="CV170" s="471"/>
    </row>
    <row r="171" spans="1:100" ht="7.5" customHeight="1" x14ac:dyDescent="0.25">
      <c r="A171" s="473"/>
      <c r="B171" s="471"/>
      <c r="C171" s="471"/>
      <c r="D171" s="521" t="s">
        <v>2107</v>
      </c>
      <c r="E171" s="526"/>
      <c r="F171" s="526"/>
      <c r="G171" s="526"/>
      <c r="H171" s="526"/>
      <c r="I171" s="526"/>
      <c r="J171" s="526"/>
      <c r="K171" s="526"/>
      <c r="L171" s="526"/>
      <c r="M171" s="526"/>
      <c r="N171" s="526"/>
      <c r="O171" s="526"/>
      <c r="P171" s="526"/>
      <c r="Q171" s="526"/>
      <c r="R171" s="526"/>
      <c r="S171" s="526"/>
      <c r="T171" s="526"/>
      <c r="U171" s="526"/>
      <c r="V171" s="526"/>
      <c r="W171" s="526"/>
      <c r="X171" s="526"/>
      <c r="Y171" s="526"/>
      <c r="Z171" s="526"/>
      <c r="AA171" s="526"/>
      <c r="AB171" s="526"/>
      <c r="AC171" s="526"/>
      <c r="AD171" s="526"/>
      <c r="AE171" s="526"/>
      <c r="AF171" s="471"/>
      <c r="AG171" s="471"/>
      <c r="AH171" s="471"/>
      <c r="AI171" s="471"/>
      <c r="AJ171" s="471"/>
      <c r="AK171" s="471"/>
      <c r="AL171" s="471"/>
      <c r="AM171" s="471"/>
      <c r="AN171" s="471"/>
      <c r="AO171" s="471"/>
      <c r="AP171" s="471"/>
      <c r="AQ171" s="471"/>
      <c r="AR171" s="471"/>
      <c r="AS171" s="471"/>
      <c r="AT171" s="471"/>
      <c r="AU171" s="473"/>
      <c r="AV171" s="471"/>
      <c r="AW171" s="521" t="s">
        <v>2001</v>
      </c>
      <c r="AX171" s="526"/>
      <c r="AY171" s="526"/>
      <c r="AZ171" s="526"/>
      <c r="BA171" s="526"/>
      <c r="BB171" s="526"/>
      <c r="BC171" s="526"/>
      <c r="BD171" s="526"/>
      <c r="BE171" s="526"/>
      <c r="BF171" s="526"/>
      <c r="BG171" s="526"/>
      <c r="BH171" s="471"/>
      <c r="BI171" s="473"/>
      <c r="BJ171" s="471"/>
      <c r="BK171" s="466">
        <v>100</v>
      </c>
      <c r="BL171" s="471"/>
      <c r="BM171" s="473"/>
      <c r="BN171" s="471"/>
      <c r="BO171" s="471"/>
      <c r="BP171" s="471"/>
      <c r="BQ171" s="467">
        <v>0</v>
      </c>
      <c r="BR171" s="473"/>
      <c r="BS171" s="471"/>
      <c r="BT171" s="471"/>
      <c r="BU171" s="471"/>
      <c r="BV171" s="467">
        <v>0</v>
      </c>
      <c r="BW171" s="473"/>
      <c r="BX171" s="471"/>
      <c r="BY171" s="471"/>
      <c r="BZ171" s="471"/>
      <c r="CA171" s="468">
        <v>0</v>
      </c>
      <c r="CB171" s="473"/>
      <c r="CC171" s="471"/>
      <c r="CD171" s="471"/>
      <c r="CE171" s="471"/>
      <c r="CF171" s="471"/>
      <c r="CG171" s="467">
        <v>0</v>
      </c>
      <c r="CH171" s="473"/>
      <c r="CI171" s="471"/>
      <c r="CJ171" s="471"/>
      <c r="CK171" s="471"/>
      <c r="CL171" s="467">
        <v>0</v>
      </c>
      <c r="CM171" s="473"/>
      <c r="CN171" s="471"/>
      <c r="CO171" s="471"/>
      <c r="CP171" s="471"/>
      <c r="CQ171" s="467">
        <v>0</v>
      </c>
      <c r="CR171" s="471"/>
      <c r="CS171" s="471"/>
      <c r="CT171" s="471"/>
      <c r="CU171" s="473"/>
      <c r="CV171" s="471"/>
    </row>
    <row r="172" spans="1:100" ht="7.5" customHeight="1" x14ac:dyDescent="0.25">
      <c r="A172" s="473"/>
      <c r="B172" s="471"/>
      <c r="C172" s="471"/>
      <c r="D172" s="521" t="s">
        <v>2108</v>
      </c>
      <c r="E172" s="526"/>
      <c r="F172" s="526"/>
      <c r="G172" s="526"/>
      <c r="H172" s="526"/>
      <c r="I172" s="526"/>
      <c r="J172" s="526"/>
      <c r="K172" s="526"/>
      <c r="L172" s="526"/>
      <c r="M172" s="526"/>
      <c r="N172" s="526"/>
      <c r="O172" s="526"/>
      <c r="P172" s="526"/>
      <c r="Q172" s="526"/>
      <c r="R172" s="526"/>
      <c r="S172" s="526"/>
      <c r="T172" s="526"/>
      <c r="U172" s="526"/>
      <c r="V172" s="526"/>
      <c r="W172" s="526"/>
      <c r="X172" s="526"/>
      <c r="Y172" s="526"/>
      <c r="Z172" s="526"/>
      <c r="AA172" s="526"/>
      <c r="AB172" s="526"/>
      <c r="AC172" s="526"/>
      <c r="AD172" s="526"/>
      <c r="AE172" s="526"/>
      <c r="AF172" s="526"/>
      <c r="AG172" s="526"/>
      <c r="AH172" s="526"/>
      <c r="AI172" s="526"/>
      <c r="AJ172" s="526"/>
      <c r="AK172" s="526"/>
      <c r="AL172" s="526"/>
      <c r="AM172" s="526"/>
      <c r="AN172" s="526"/>
      <c r="AO172" s="471"/>
      <c r="AP172" s="471"/>
      <c r="AQ172" s="471"/>
      <c r="AR172" s="471"/>
      <c r="AS172" s="471"/>
      <c r="AT172" s="471"/>
      <c r="AU172" s="473"/>
      <c r="AV172" s="471"/>
      <c r="AW172" s="521" t="s">
        <v>2001</v>
      </c>
      <c r="AX172" s="526"/>
      <c r="AY172" s="526"/>
      <c r="AZ172" s="526"/>
      <c r="BA172" s="526"/>
      <c r="BB172" s="526"/>
      <c r="BC172" s="526"/>
      <c r="BD172" s="526"/>
      <c r="BE172" s="526"/>
      <c r="BF172" s="526"/>
      <c r="BG172" s="526"/>
      <c r="BH172" s="471"/>
      <c r="BI172" s="473"/>
      <c r="BJ172" s="471"/>
      <c r="BK172" s="466">
        <v>100</v>
      </c>
      <c r="BL172" s="471"/>
      <c r="BM172" s="473"/>
      <c r="BN172" s="471"/>
      <c r="BO172" s="471"/>
      <c r="BP172" s="471"/>
      <c r="BQ172" s="467">
        <v>0</v>
      </c>
      <c r="BR172" s="473"/>
      <c r="BS172" s="471"/>
      <c r="BT172" s="471"/>
      <c r="BU172" s="471"/>
      <c r="BV172" s="467">
        <v>0</v>
      </c>
      <c r="BW172" s="473"/>
      <c r="BX172" s="471"/>
      <c r="BY172" s="471"/>
      <c r="BZ172" s="471"/>
      <c r="CA172" s="468">
        <v>0</v>
      </c>
      <c r="CB172" s="473"/>
      <c r="CC172" s="471"/>
      <c r="CD172" s="471"/>
      <c r="CE172" s="471"/>
      <c r="CF172" s="471"/>
      <c r="CG172" s="467">
        <v>0</v>
      </c>
      <c r="CH172" s="473"/>
      <c r="CI172" s="471"/>
      <c r="CJ172" s="471"/>
      <c r="CK172" s="471"/>
      <c r="CL172" s="467">
        <v>0</v>
      </c>
      <c r="CM172" s="473"/>
      <c r="CN172" s="471"/>
      <c r="CO172" s="471"/>
      <c r="CP172" s="471"/>
      <c r="CQ172" s="467">
        <v>0</v>
      </c>
      <c r="CR172" s="471"/>
      <c r="CS172" s="471"/>
      <c r="CT172" s="471"/>
      <c r="CU172" s="473"/>
      <c r="CV172" s="471"/>
    </row>
    <row r="173" spans="1:100" ht="7.5" customHeight="1" x14ac:dyDescent="0.25">
      <c r="A173" s="473"/>
      <c r="B173" s="471"/>
      <c r="C173" s="471"/>
      <c r="D173" s="521" t="s">
        <v>2109</v>
      </c>
      <c r="E173" s="526"/>
      <c r="F173" s="526"/>
      <c r="G173" s="526"/>
      <c r="H173" s="526"/>
      <c r="I173" s="526"/>
      <c r="J173" s="526"/>
      <c r="K173" s="526"/>
      <c r="L173" s="526"/>
      <c r="M173" s="526"/>
      <c r="N173" s="526"/>
      <c r="O173" s="526"/>
      <c r="P173" s="526"/>
      <c r="Q173" s="526"/>
      <c r="R173" s="526"/>
      <c r="S173" s="526"/>
      <c r="T173" s="526"/>
      <c r="U173" s="526"/>
      <c r="V173" s="526"/>
      <c r="W173" s="526"/>
      <c r="X173" s="526"/>
      <c r="Y173" s="526"/>
      <c r="Z173" s="526"/>
      <c r="AA173" s="526"/>
      <c r="AB173" s="526"/>
      <c r="AC173" s="526"/>
      <c r="AD173" s="526"/>
      <c r="AE173" s="526"/>
      <c r="AF173" s="526"/>
      <c r="AG173" s="526"/>
      <c r="AH173" s="526"/>
      <c r="AI173" s="526"/>
      <c r="AJ173" s="526"/>
      <c r="AK173" s="526"/>
      <c r="AL173" s="526"/>
      <c r="AM173" s="526"/>
      <c r="AN173" s="526"/>
      <c r="AO173" s="526"/>
      <c r="AP173" s="526"/>
      <c r="AQ173" s="526"/>
      <c r="AR173" s="471"/>
      <c r="AS173" s="471"/>
      <c r="AT173" s="471"/>
      <c r="AU173" s="473"/>
      <c r="AV173" s="471"/>
      <c r="AW173" s="521" t="s">
        <v>2041</v>
      </c>
      <c r="AX173" s="526"/>
      <c r="AY173" s="526"/>
      <c r="AZ173" s="526"/>
      <c r="BA173" s="526"/>
      <c r="BB173" s="526"/>
      <c r="BC173" s="471"/>
      <c r="BD173" s="471"/>
      <c r="BE173" s="471"/>
      <c r="BF173" s="471"/>
      <c r="BG173" s="471"/>
      <c r="BH173" s="471"/>
      <c r="BI173" s="473"/>
      <c r="BJ173" s="471"/>
      <c r="BK173" s="466">
        <v>100</v>
      </c>
      <c r="BL173" s="471"/>
      <c r="BM173" s="473"/>
      <c r="BN173" s="471"/>
      <c r="BO173" s="471"/>
      <c r="BP173" s="471"/>
      <c r="BQ173" s="467">
        <v>0</v>
      </c>
      <c r="BR173" s="473"/>
      <c r="BS173" s="471"/>
      <c r="BT173" s="471"/>
      <c r="BU173" s="471"/>
      <c r="BV173" s="467">
        <v>0</v>
      </c>
      <c r="BW173" s="473"/>
      <c r="BX173" s="471"/>
      <c r="BY173" s="471"/>
      <c r="BZ173" s="471"/>
      <c r="CA173" s="468">
        <v>0</v>
      </c>
      <c r="CB173" s="473"/>
      <c r="CC173" s="471"/>
      <c r="CD173" s="471"/>
      <c r="CE173" s="471"/>
      <c r="CF173" s="471"/>
      <c r="CG173" s="467">
        <v>0</v>
      </c>
      <c r="CH173" s="473"/>
      <c r="CI173" s="471"/>
      <c r="CJ173" s="471"/>
      <c r="CK173" s="471"/>
      <c r="CL173" s="467">
        <v>0</v>
      </c>
      <c r="CM173" s="473"/>
      <c r="CN173" s="471"/>
      <c r="CO173" s="471"/>
      <c r="CP173" s="471"/>
      <c r="CQ173" s="467">
        <v>0</v>
      </c>
      <c r="CR173" s="471"/>
      <c r="CS173" s="471"/>
      <c r="CT173" s="471"/>
      <c r="CU173" s="473"/>
      <c r="CV173" s="471"/>
    </row>
    <row r="174" spans="1:100" ht="7.5" customHeight="1" x14ac:dyDescent="0.25">
      <c r="A174" s="473"/>
      <c r="B174" s="471"/>
      <c r="C174" s="471"/>
      <c r="D174" s="521" t="s">
        <v>2110</v>
      </c>
      <c r="E174" s="526"/>
      <c r="F174" s="526"/>
      <c r="G174" s="526"/>
      <c r="H174" s="526"/>
      <c r="I174" s="526"/>
      <c r="J174" s="526"/>
      <c r="K174" s="526"/>
      <c r="L174" s="526"/>
      <c r="M174" s="526"/>
      <c r="N174" s="526"/>
      <c r="O174" s="526"/>
      <c r="P174" s="526"/>
      <c r="Q174" s="526"/>
      <c r="R174" s="526"/>
      <c r="S174" s="526"/>
      <c r="T174" s="526"/>
      <c r="U174" s="526"/>
      <c r="V174" s="526"/>
      <c r="W174" s="526"/>
      <c r="X174" s="526"/>
      <c r="Y174" s="526"/>
      <c r="Z174" s="526"/>
      <c r="AA174" s="526"/>
      <c r="AB174" s="526"/>
      <c r="AC174" s="471"/>
      <c r="AD174" s="471"/>
      <c r="AE174" s="471"/>
      <c r="AF174" s="471"/>
      <c r="AG174" s="471"/>
      <c r="AH174" s="471"/>
      <c r="AI174" s="471"/>
      <c r="AJ174" s="471"/>
      <c r="AK174" s="471"/>
      <c r="AL174" s="471"/>
      <c r="AM174" s="471"/>
      <c r="AN174" s="471"/>
      <c r="AO174" s="471"/>
      <c r="AP174" s="471"/>
      <c r="AQ174" s="471"/>
      <c r="AR174" s="471"/>
      <c r="AS174" s="471"/>
      <c r="AT174" s="471"/>
      <c r="AU174" s="473"/>
      <c r="AV174" s="471"/>
      <c r="AW174" s="521" t="s">
        <v>1983</v>
      </c>
      <c r="AX174" s="526"/>
      <c r="AY174" s="526"/>
      <c r="AZ174" s="526"/>
      <c r="BA174" s="526"/>
      <c r="BB174" s="471"/>
      <c r="BC174" s="471"/>
      <c r="BD174" s="471"/>
      <c r="BE174" s="471"/>
      <c r="BF174" s="471"/>
      <c r="BG174" s="471"/>
      <c r="BH174" s="471"/>
      <c r="BI174" s="473"/>
      <c r="BJ174" s="471"/>
      <c r="BK174" s="466">
        <v>140</v>
      </c>
      <c r="BL174" s="471"/>
      <c r="BM174" s="473"/>
      <c r="BN174" s="471"/>
      <c r="BO174" s="471"/>
      <c r="BP174" s="471"/>
      <c r="BQ174" s="467">
        <v>5</v>
      </c>
      <c r="BR174" s="473"/>
      <c r="BS174" s="471"/>
      <c r="BT174" s="471"/>
      <c r="BU174" s="471"/>
      <c r="BV174" s="467">
        <v>1</v>
      </c>
      <c r="BW174" s="473"/>
      <c r="BX174" s="471"/>
      <c r="BY174" s="471"/>
      <c r="BZ174" s="522">
        <v>20.5</v>
      </c>
      <c r="CA174" s="526"/>
      <c r="CB174" s="473"/>
      <c r="CC174" s="471"/>
      <c r="CD174" s="471"/>
      <c r="CE174" s="471"/>
      <c r="CF174" s="471"/>
      <c r="CG174" s="467">
        <v>0</v>
      </c>
      <c r="CH174" s="473"/>
      <c r="CI174" s="471"/>
      <c r="CJ174" s="471"/>
      <c r="CK174" s="471"/>
      <c r="CL174" s="467">
        <v>0</v>
      </c>
      <c r="CM174" s="473"/>
      <c r="CN174" s="471"/>
      <c r="CO174" s="471"/>
      <c r="CP174" s="471"/>
      <c r="CQ174" s="467">
        <v>0</v>
      </c>
      <c r="CR174" s="471"/>
      <c r="CS174" s="471"/>
      <c r="CT174" s="471"/>
      <c r="CU174" s="473"/>
      <c r="CV174" s="471"/>
    </row>
    <row r="175" spans="1:100" ht="7.5" customHeight="1" x14ac:dyDescent="0.25">
      <c r="A175" s="473"/>
      <c r="B175" s="471"/>
      <c r="C175" s="471"/>
      <c r="D175" s="521" t="s">
        <v>2111</v>
      </c>
      <c r="E175" s="526"/>
      <c r="F175" s="526"/>
      <c r="G175" s="526"/>
      <c r="H175" s="526"/>
      <c r="I175" s="526"/>
      <c r="J175" s="526"/>
      <c r="K175" s="526"/>
      <c r="L175" s="526"/>
      <c r="M175" s="526"/>
      <c r="N175" s="526"/>
      <c r="O175" s="526"/>
      <c r="P175" s="526"/>
      <c r="Q175" s="526"/>
      <c r="R175" s="526"/>
      <c r="S175" s="526"/>
      <c r="T175" s="526"/>
      <c r="U175" s="526"/>
      <c r="V175" s="526"/>
      <c r="W175" s="526"/>
      <c r="X175" s="526"/>
      <c r="Y175" s="526"/>
      <c r="Z175" s="526"/>
      <c r="AA175" s="526"/>
      <c r="AB175" s="526"/>
      <c r="AC175" s="471"/>
      <c r="AD175" s="471"/>
      <c r="AE175" s="471"/>
      <c r="AF175" s="471"/>
      <c r="AG175" s="471"/>
      <c r="AH175" s="471"/>
      <c r="AI175" s="471"/>
      <c r="AJ175" s="471"/>
      <c r="AK175" s="471"/>
      <c r="AL175" s="471"/>
      <c r="AM175" s="471"/>
      <c r="AN175" s="471"/>
      <c r="AO175" s="471"/>
      <c r="AP175" s="471"/>
      <c r="AQ175" s="471"/>
      <c r="AR175" s="471"/>
      <c r="AS175" s="471"/>
      <c r="AT175" s="471"/>
      <c r="AU175" s="473"/>
      <c r="AV175" s="471"/>
      <c r="AW175" s="521" t="s">
        <v>1983</v>
      </c>
      <c r="AX175" s="526"/>
      <c r="AY175" s="526"/>
      <c r="AZ175" s="526"/>
      <c r="BA175" s="526"/>
      <c r="BB175" s="471"/>
      <c r="BC175" s="471"/>
      <c r="BD175" s="471"/>
      <c r="BE175" s="471"/>
      <c r="BF175" s="471"/>
      <c r="BG175" s="471"/>
      <c r="BH175" s="471"/>
      <c r="BI175" s="473"/>
      <c r="BJ175" s="471"/>
      <c r="BK175" s="466">
        <v>140</v>
      </c>
      <c r="BL175" s="471"/>
      <c r="BM175" s="473"/>
      <c r="BN175" s="471"/>
      <c r="BO175" s="471"/>
      <c r="BP175" s="471"/>
      <c r="BQ175" s="467">
        <v>7</v>
      </c>
      <c r="BR175" s="473"/>
      <c r="BS175" s="471"/>
      <c r="BT175" s="471"/>
      <c r="BU175" s="471"/>
      <c r="BV175" s="467">
        <v>0</v>
      </c>
      <c r="BW175" s="473"/>
      <c r="BX175" s="471"/>
      <c r="BY175" s="471"/>
      <c r="BZ175" s="522">
        <v>21</v>
      </c>
      <c r="CA175" s="526"/>
      <c r="CB175" s="473"/>
      <c r="CC175" s="471"/>
      <c r="CD175" s="471"/>
      <c r="CE175" s="471"/>
      <c r="CF175" s="471"/>
      <c r="CG175" s="467">
        <v>0</v>
      </c>
      <c r="CH175" s="473"/>
      <c r="CI175" s="471"/>
      <c r="CJ175" s="471"/>
      <c r="CK175" s="471"/>
      <c r="CL175" s="467">
        <v>0</v>
      </c>
      <c r="CM175" s="473"/>
      <c r="CN175" s="471"/>
      <c r="CO175" s="471"/>
      <c r="CP175" s="471"/>
      <c r="CQ175" s="467">
        <v>0</v>
      </c>
      <c r="CR175" s="471"/>
      <c r="CS175" s="471"/>
      <c r="CT175" s="471"/>
      <c r="CU175" s="473"/>
      <c r="CV175" s="471"/>
    </row>
    <row r="176" spans="1:100" ht="7.5" customHeight="1" x14ac:dyDescent="0.25">
      <c r="A176" s="473"/>
      <c r="B176" s="471"/>
      <c r="C176" s="471"/>
      <c r="D176" s="521" t="s">
        <v>2112</v>
      </c>
      <c r="E176" s="526"/>
      <c r="F176" s="526"/>
      <c r="G176" s="526"/>
      <c r="H176" s="526"/>
      <c r="I176" s="526"/>
      <c r="J176" s="471"/>
      <c r="K176" s="471"/>
      <c r="L176" s="471"/>
      <c r="M176" s="471"/>
      <c r="N176" s="471"/>
      <c r="O176" s="471"/>
      <c r="P176" s="471"/>
      <c r="Q176" s="471"/>
      <c r="R176" s="471"/>
      <c r="S176" s="471"/>
      <c r="T176" s="471"/>
      <c r="U176" s="471"/>
      <c r="V176" s="471"/>
      <c r="W176" s="471"/>
      <c r="X176" s="471"/>
      <c r="Y176" s="471"/>
      <c r="Z176" s="471"/>
      <c r="AA176" s="471"/>
      <c r="AB176" s="471"/>
      <c r="AC176" s="471"/>
      <c r="AD176" s="471"/>
      <c r="AE176" s="471"/>
      <c r="AF176" s="471"/>
      <c r="AG176" s="471"/>
      <c r="AH176" s="471"/>
      <c r="AI176" s="471"/>
      <c r="AJ176" s="471"/>
      <c r="AK176" s="471"/>
      <c r="AL176" s="471"/>
      <c r="AM176" s="471"/>
      <c r="AN176" s="471"/>
      <c r="AO176" s="471"/>
      <c r="AP176" s="471"/>
      <c r="AQ176" s="471"/>
      <c r="AR176" s="471"/>
      <c r="AS176" s="471"/>
      <c r="AT176" s="471"/>
      <c r="AU176" s="473"/>
      <c r="AV176" s="471"/>
      <c r="AW176" s="521" t="s">
        <v>1983</v>
      </c>
      <c r="AX176" s="526"/>
      <c r="AY176" s="526"/>
      <c r="AZ176" s="526"/>
      <c r="BA176" s="526"/>
      <c r="BB176" s="471"/>
      <c r="BC176" s="471"/>
      <c r="BD176" s="471"/>
      <c r="BE176" s="471"/>
      <c r="BF176" s="471"/>
      <c r="BG176" s="471"/>
      <c r="BH176" s="471"/>
      <c r="BI176" s="473"/>
      <c r="BJ176" s="471"/>
      <c r="BK176" s="466">
        <v>130</v>
      </c>
      <c r="BL176" s="471"/>
      <c r="BM176" s="473"/>
      <c r="BN176" s="471"/>
      <c r="BO176" s="471"/>
      <c r="BP176" s="471"/>
      <c r="BQ176" s="467">
        <v>9</v>
      </c>
      <c r="BR176" s="473"/>
      <c r="BS176" s="471"/>
      <c r="BT176" s="471"/>
      <c r="BU176" s="471"/>
      <c r="BV176" s="467">
        <v>1</v>
      </c>
      <c r="BW176" s="473"/>
      <c r="BX176" s="471"/>
      <c r="BY176" s="471"/>
      <c r="BZ176" s="522">
        <v>35</v>
      </c>
      <c r="CA176" s="526"/>
      <c r="CB176" s="473"/>
      <c r="CC176" s="471"/>
      <c r="CD176" s="471"/>
      <c r="CE176" s="471"/>
      <c r="CF176" s="471"/>
      <c r="CG176" s="467">
        <v>0</v>
      </c>
      <c r="CH176" s="473"/>
      <c r="CI176" s="471"/>
      <c r="CJ176" s="471"/>
      <c r="CK176" s="471"/>
      <c r="CL176" s="467">
        <v>0</v>
      </c>
      <c r="CM176" s="473"/>
      <c r="CN176" s="471"/>
      <c r="CO176" s="471"/>
      <c r="CP176" s="471"/>
      <c r="CQ176" s="467">
        <v>0</v>
      </c>
      <c r="CR176" s="471"/>
      <c r="CS176" s="471"/>
      <c r="CT176" s="471"/>
      <c r="CU176" s="473"/>
      <c r="CV176" s="471"/>
    </row>
    <row r="177" spans="1:100" ht="7.5" customHeight="1" x14ac:dyDescent="0.25">
      <c r="A177" s="473"/>
      <c r="B177" s="471"/>
      <c r="C177" s="471"/>
      <c r="D177" s="521" t="s">
        <v>2113</v>
      </c>
      <c r="E177" s="526"/>
      <c r="F177" s="526"/>
      <c r="G177" s="526"/>
      <c r="H177" s="526"/>
      <c r="I177" s="526"/>
      <c r="J177" s="471"/>
      <c r="K177" s="471"/>
      <c r="L177" s="471"/>
      <c r="M177" s="471"/>
      <c r="N177" s="471"/>
      <c r="O177" s="471"/>
      <c r="P177" s="471"/>
      <c r="Q177" s="471"/>
      <c r="R177" s="471"/>
      <c r="S177" s="471"/>
      <c r="T177" s="471"/>
      <c r="U177" s="471"/>
      <c r="V177" s="471"/>
      <c r="W177" s="471"/>
      <c r="X177" s="471"/>
      <c r="Y177" s="471"/>
      <c r="Z177" s="471"/>
      <c r="AA177" s="471"/>
      <c r="AB177" s="471"/>
      <c r="AC177" s="471"/>
      <c r="AD177" s="471"/>
      <c r="AE177" s="471"/>
      <c r="AF177" s="471"/>
      <c r="AG177" s="471"/>
      <c r="AH177" s="471"/>
      <c r="AI177" s="471"/>
      <c r="AJ177" s="471"/>
      <c r="AK177" s="471"/>
      <c r="AL177" s="471"/>
      <c r="AM177" s="471"/>
      <c r="AN177" s="471"/>
      <c r="AO177" s="471"/>
      <c r="AP177" s="471"/>
      <c r="AQ177" s="471"/>
      <c r="AR177" s="471"/>
      <c r="AS177" s="471"/>
      <c r="AT177" s="471"/>
      <c r="AU177" s="473"/>
      <c r="AV177" s="471"/>
      <c r="AW177" s="521" t="s">
        <v>1983</v>
      </c>
      <c r="AX177" s="526"/>
      <c r="AY177" s="526"/>
      <c r="AZ177" s="526"/>
      <c r="BA177" s="526"/>
      <c r="BB177" s="471"/>
      <c r="BC177" s="471"/>
      <c r="BD177" s="471"/>
      <c r="BE177" s="471"/>
      <c r="BF177" s="471"/>
      <c r="BG177" s="471"/>
      <c r="BH177" s="471"/>
      <c r="BI177" s="473"/>
      <c r="BJ177" s="471"/>
      <c r="BK177" s="466">
        <v>130</v>
      </c>
      <c r="BL177" s="471"/>
      <c r="BM177" s="473"/>
      <c r="BN177" s="471"/>
      <c r="BO177" s="471"/>
      <c r="BP177" s="471"/>
      <c r="BQ177" s="467">
        <v>4</v>
      </c>
      <c r="BR177" s="473"/>
      <c r="BS177" s="471"/>
      <c r="BT177" s="471"/>
      <c r="BU177" s="471"/>
      <c r="BV177" s="467">
        <v>1</v>
      </c>
      <c r="BW177" s="473"/>
      <c r="BX177" s="471"/>
      <c r="BY177" s="471"/>
      <c r="BZ177" s="522">
        <v>18</v>
      </c>
      <c r="CA177" s="526"/>
      <c r="CB177" s="473"/>
      <c r="CC177" s="471"/>
      <c r="CD177" s="471"/>
      <c r="CE177" s="471"/>
      <c r="CF177" s="471"/>
      <c r="CG177" s="467">
        <v>0</v>
      </c>
      <c r="CH177" s="473"/>
      <c r="CI177" s="471"/>
      <c r="CJ177" s="471"/>
      <c r="CK177" s="471"/>
      <c r="CL177" s="467">
        <v>0</v>
      </c>
      <c r="CM177" s="473"/>
      <c r="CN177" s="471"/>
      <c r="CO177" s="471"/>
      <c r="CP177" s="471"/>
      <c r="CQ177" s="467">
        <v>0</v>
      </c>
      <c r="CR177" s="471"/>
      <c r="CS177" s="471"/>
      <c r="CT177" s="471"/>
      <c r="CU177" s="473"/>
      <c r="CV177" s="471"/>
    </row>
    <row r="178" spans="1:100" ht="7.5" customHeight="1" x14ac:dyDescent="0.25">
      <c r="A178" s="473"/>
      <c r="B178" s="471"/>
      <c r="C178" s="471"/>
      <c r="D178" s="521" t="s">
        <v>2114</v>
      </c>
      <c r="E178" s="526"/>
      <c r="F178" s="526"/>
      <c r="G178" s="526"/>
      <c r="H178" s="526"/>
      <c r="I178" s="526"/>
      <c r="J178" s="471"/>
      <c r="K178" s="471"/>
      <c r="L178" s="471"/>
      <c r="M178" s="471"/>
      <c r="N178" s="471"/>
      <c r="O178" s="471"/>
      <c r="P178" s="471"/>
      <c r="Q178" s="471"/>
      <c r="R178" s="471"/>
      <c r="S178" s="471"/>
      <c r="T178" s="471"/>
      <c r="U178" s="471"/>
      <c r="V178" s="471"/>
      <c r="W178" s="471"/>
      <c r="X178" s="471"/>
      <c r="Y178" s="471"/>
      <c r="Z178" s="471"/>
      <c r="AA178" s="471"/>
      <c r="AB178" s="471"/>
      <c r="AC178" s="471"/>
      <c r="AD178" s="471"/>
      <c r="AE178" s="471"/>
      <c r="AF178" s="471"/>
      <c r="AG178" s="471"/>
      <c r="AH178" s="471"/>
      <c r="AI178" s="471"/>
      <c r="AJ178" s="471"/>
      <c r="AK178" s="471"/>
      <c r="AL178" s="471"/>
      <c r="AM178" s="471"/>
      <c r="AN178" s="471"/>
      <c r="AO178" s="471"/>
      <c r="AP178" s="471"/>
      <c r="AQ178" s="471"/>
      <c r="AR178" s="471"/>
      <c r="AS178" s="471"/>
      <c r="AT178" s="471"/>
      <c r="AU178" s="473"/>
      <c r="AV178" s="471"/>
      <c r="AW178" s="521" t="s">
        <v>1983</v>
      </c>
      <c r="AX178" s="526"/>
      <c r="AY178" s="526"/>
      <c r="AZ178" s="526"/>
      <c r="BA178" s="526"/>
      <c r="BB178" s="471"/>
      <c r="BC178" s="471"/>
      <c r="BD178" s="471"/>
      <c r="BE178" s="471"/>
      <c r="BF178" s="471"/>
      <c r="BG178" s="471"/>
      <c r="BH178" s="471"/>
      <c r="BI178" s="473"/>
      <c r="BJ178" s="471"/>
      <c r="BK178" s="466">
        <v>110</v>
      </c>
      <c r="BL178" s="471"/>
      <c r="BM178" s="473"/>
      <c r="BN178" s="471"/>
      <c r="BO178" s="471"/>
      <c r="BP178" s="523">
        <v>15</v>
      </c>
      <c r="BQ178" s="526"/>
      <c r="BR178" s="473"/>
      <c r="BS178" s="471"/>
      <c r="BT178" s="471"/>
      <c r="BU178" s="471"/>
      <c r="BV178" s="467">
        <v>5</v>
      </c>
      <c r="BW178" s="473"/>
      <c r="BX178" s="471"/>
      <c r="BY178" s="471"/>
      <c r="BZ178" s="522">
        <v>56</v>
      </c>
      <c r="CA178" s="526"/>
      <c r="CB178" s="473"/>
      <c r="CC178" s="471"/>
      <c r="CD178" s="471"/>
      <c r="CE178" s="471"/>
      <c r="CF178" s="471"/>
      <c r="CG178" s="467">
        <v>0</v>
      </c>
      <c r="CH178" s="473"/>
      <c r="CI178" s="471"/>
      <c r="CJ178" s="471"/>
      <c r="CK178" s="471"/>
      <c r="CL178" s="467">
        <v>0</v>
      </c>
      <c r="CM178" s="473"/>
      <c r="CN178" s="471"/>
      <c r="CO178" s="471"/>
      <c r="CP178" s="471"/>
      <c r="CQ178" s="467">
        <v>0</v>
      </c>
      <c r="CR178" s="471"/>
      <c r="CS178" s="471"/>
      <c r="CT178" s="471"/>
      <c r="CU178" s="473"/>
      <c r="CV178" s="471"/>
    </row>
    <row r="179" spans="1:100" ht="7.5" customHeight="1" x14ac:dyDescent="0.25">
      <c r="A179" s="473"/>
      <c r="B179" s="471"/>
      <c r="C179" s="471"/>
      <c r="D179" s="521" t="s">
        <v>2115</v>
      </c>
      <c r="E179" s="526"/>
      <c r="F179" s="526"/>
      <c r="G179" s="526"/>
      <c r="H179" s="526"/>
      <c r="I179" s="526"/>
      <c r="J179" s="526"/>
      <c r="K179" s="526"/>
      <c r="L179" s="526"/>
      <c r="M179" s="526"/>
      <c r="N179" s="526"/>
      <c r="O179" s="526"/>
      <c r="P179" s="526"/>
      <c r="Q179" s="526"/>
      <c r="R179" s="526"/>
      <c r="S179" s="526"/>
      <c r="T179" s="526"/>
      <c r="U179" s="526"/>
      <c r="V179" s="526"/>
      <c r="W179" s="526"/>
      <c r="X179" s="526"/>
      <c r="Y179" s="526"/>
      <c r="Z179" s="526"/>
      <c r="AA179" s="526"/>
      <c r="AB179" s="526"/>
      <c r="AC179" s="526"/>
      <c r="AD179" s="526"/>
      <c r="AE179" s="526"/>
      <c r="AF179" s="526"/>
      <c r="AG179" s="526"/>
      <c r="AH179" s="526"/>
      <c r="AI179" s="526"/>
      <c r="AJ179" s="526"/>
      <c r="AK179" s="526"/>
      <c r="AL179" s="526"/>
      <c r="AM179" s="526"/>
      <c r="AN179" s="526"/>
      <c r="AO179" s="526"/>
      <c r="AP179" s="471"/>
      <c r="AQ179" s="471"/>
      <c r="AR179" s="471"/>
      <c r="AS179" s="471"/>
      <c r="AT179" s="471"/>
      <c r="AU179" s="473"/>
      <c r="AV179" s="471"/>
      <c r="AW179" s="521" t="s">
        <v>2041</v>
      </c>
      <c r="AX179" s="526"/>
      <c r="AY179" s="526"/>
      <c r="AZ179" s="526"/>
      <c r="BA179" s="526"/>
      <c r="BB179" s="526"/>
      <c r="BC179" s="471"/>
      <c r="BD179" s="471"/>
      <c r="BE179" s="471"/>
      <c r="BF179" s="471"/>
      <c r="BG179" s="471"/>
      <c r="BH179" s="471"/>
      <c r="BI179" s="473"/>
      <c r="BJ179" s="471"/>
      <c r="BK179" s="466">
        <v>100</v>
      </c>
      <c r="BL179" s="471"/>
      <c r="BM179" s="473"/>
      <c r="BN179" s="471"/>
      <c r="BO179" s="471"/>
      <c r="BP179" s="471"/>
      <c r="BQ179" s="467">
        <v>0</v>
      </c>
      <c r="BR179" s="473"/>
      <c r="BS179" s="471"/>
      <c r="BT179" s="471"/>
      <c r="BU179" s="471"/>
      <c r="BV179" s="467">
        <v>0</v>
      </c>
      <c r="BW179" s="473"/>
      <c r="BX179" s="471"/>
      <c r="BY179" s="471"/>
      <c r="BZ179" s="471"/>
      <c r="CA179" s="468">
        <v>0</v>
      </c>
      <c r="CB179" s="473"/>
      <c r="CC179" s="471"/>
      <c r="CD179" s="471"/>
      <c r="CE179" s="471"/>
      <c r="CF179" s="471"/>
      <c r="CG179" s="467">
        <v>0</v>
      </c>
      <c r="CH179" s="473"/>
      <c r="CI179" s="471"/>
      <c r="CJ179" s="471"/>
      <c r="CK179" s="471"/>
      <c r="CL179" s="467">
        <v>0</v>
      </c>
      <c r="CM179" s="473"/>
      <c r="CN179" s="471"/>
      <c r="CO179" s="471"/>
      <c r="CP179" s="471"/>
      <c r="CQ179" s="467">
        <v>2</v>
      </c>
      <c r="CR179" s="471"/>
      <c r="CS179" s="471"/>
      <c r="CT179" s="471"/>
      <c r="CU179" s="473"/>
      <c r="CV179" s="471"/>
    </row>
    <row r="180" spans="1:100" ht="7.5" customHeight="1" x14ac:dyDescent="0.25">
      <c r="A180" s="473"/>
      <c r="B180" s="471"/>
      <c r="C180" s="471"/>
      <c r="D180" s="521" t="s">
        <v>2116</v>
      </c>
      <c r="E180" s="526"/>
      <c r="F180" s="526"/>
      <c r="G180" s="526"/>
      <c r="H180" s="526"/>
      <c r="I180" s="526"/>
      <c r="J180" s="526"/>
      <c r="K180" s="526"/>
      <c r="L180" s="471"/>
      <c r="M180" s="471"/>
      <c r="N180" s="471"/>
      <c r="O180" s="471"/>
      <c r="P180" s="471"/>
      <c r="Q180" s="471"/>
      <c r="R180" s="471"/>
      <c r="S180" s="471"/>
      <c r="T180" s="471"/>
      <c r="U180" s="471"/>
      <c r="V180" s="471"/>
      <c r="W180" s="471"/>
      <c r="X180" s="471"/>
      <c r="Y180" s="471"/>
      <c r="Z180" s="471"/>
      <c r="AA180" s="471"/>
      <c r="AB180" s="471"/>
      <c r="AC180" s="471"/>
      <c r="AD180" s="471"/>
      <c r="AE180" s="471"/>
      <c r="AF180" s="471"/>
      <c r="AG180" s="471"/>
      <c r="AH180" s="471"/>
      <c r="AI180" s="471"/>
      <c r="AJ180" s="471"/>
      <c r="AK180" s="471"/>
      <c r="AL180" s="471"/>
      <c r="AM180" s="471"/>
      <c r="AN180" s="471"/>
      <c r="AO180" s="471"/>
      <c r="AP180" s="471"/>
      <c r="AQ180" s="471"/>
      <c r="AR180" s="471"/>
      <c r="AS180" s="471"/>
      <c r="AT180" s="471"/>
      <c r="AU180" s="473"/>
      <c r="AV180" s="471"/>
      <c r="AW180" s="521" t="s">
        <v>1983</v>
      </c>
      <c r="AX180" s="526"/>
      <c r="AY180" s="526"/>
      <c r="AZ180" s="526"/>
      <c r="BA180" s="526"/>
      <c r="BB180" s="471"/>
      <c r="BC180" s="471"/>
      <c r="BD180" s="471"/>
      <c r="BE180" s="471"/>
      <c r="BF180" s="471"/>
      <c r="BG180" s="471"/>
      <c r="BH180" s="471"/>
      <c r="BI180" s="473"/>
      <c r="BJ180" s="471"/>
      <c r="BK180" s="466">
        <v>130</v>
      </c>
      <c r="BL180" s="471"/>
      <c r="BM180" s="473"/>
      <c r="BN180" s="471"/>
      <c r="BO180" s="471"/>
      <c r="BP180" s="523">
        <v>10</v>
      </c>
      <c r="BQ180" s="526"/>
      <c r="BR180" s="473"/>
      <c r="BS180" s="471"/>
      <c r="BT180" s="471"/>
      <c r="BU180" s="471"/>
      <c r="BV180" s="467">
        <v>0</v>
      </c>
      <c r="BW180" s="473"/>
      <c r="BX180" s="471"/>
      <c r="BY180" s="471"/>
      <c r="BZ180" s="522">
        <v>27.5</v>
      </c>
      <c r="CA180" s="526"/>
      <c r="CB180" s="473"/>
      <c r="CC180" s="471"/>
      <c r="CD180" s="471"/>
      <c r="CE180" s="471"/>
      <c r="CF180" s="471"/>
      <c r="CG180" s="467">
        <v>0</v>
      </c>
      <c r="CH180" s="473"/>
      <c r="CI180" s="471"/>
      <c r="CJ180" s="471"/>
      <c r="CK180" s="471"/>
      <c r="CL180" s="467">
        <v>0</v>
      </c>
      <c r="CM180" s="473"/>
      <c r="CN180" s="471"/>
      <c r="CO180" s="471"/>
      <c r="CP180" s="471"/>
      <c r="CQ180" s="467">
        <v>0</v>
      </c>
      <c r="CR180" s="471"/>
      <c r="CS180" s="471"/>
      <c r="CT180" s="471"/>
      <c r="CU180" s="473"/>
      <c r="CV180" s="471"/>
    </row>
    <row r="181" spans="1:100" ht="7.5" customHeight="1" x14ac:dyDescent="0.25">
      <c r="A181" s="473"/>
      <c r="B181" s="471"/>
      <c r="C181" s="471"/>
      <c r="D181" s="521" t="s">
        <v>2117</v>
      </c>
      <c r="E181" s="526"/>
      <c r="F181" s="526"/>
      <c r="G181" s="526"/>
      <c r="H181" s="471"/>
      <c r="I181" s="471"/>
      <c r="J181" s="471"/>
      <c r="K181" s="471"/>
      <c r="L181" s="471"/>
      <c r="M181" s="471"/>
      <c r="N181" s="471"/>
      <c r="O181" s="471"/>
      <c r="P181" s="471"/>
      <c r="Q181" s="471"/>
      <c r="R181" s="471"/>
      <c r="S181" s="471"/>
      <c r="T181" s="471"/>
      <c r="U181" s="471"/>
      <c r="V181" s="471"/>
      <c r="W181" s="471"/>
      <c r="X181" s="471"/>
      <c r="Y181" s="471"/>
      <c r="Z181" s="471"/>
      <c r="AA181" s="471"/>
      <c r="AB181" s="471"/>
      <c r="AC181" s="471"/>
      <c r="AD181" s="471"/>
      <c r="AE181" s="471"/>
      <c r="AF181" s="471"/>
      <c r="AG181" s="471"/>
      <c r="AH181" s="471"/>
      <c r="AI181" s="471"/>
      <c r="AJ181" s="471"/>
      <c r="AK181" s="471"/>
      <c r="AL181" s="471"/>
      <c r="AM181" s="471"/>
      <c r="AN181" s="471"/>
      <c r="AO181" s="471"/>
      <c r="AP181" s="471"/>
      <c r="AQ181" s="471"/>
      <c r="AR181" s="471"/>
      <c r="AS181" s="471"/>
      <c r="AT181" s="471"/>
      <c r="AU181" s="473"/>
      <c r="AV181" s="471"/>
      <c r="AW181" s="521" t="s">
        <v>1983</v>
      </c>
      <c r="AX181" s="526"/>
      <c r="AY181" s="526"/>
      <c r="AZ181" s="526"/>
      <c r="BA181" s="526"/>
      <c r="BB181" s="471"/>
      <c r="BC181" s="471"/>
      <c r="BD181" s="471"/>
      <c r="BE181" s="471"/>
      <c r="BF181" s="471"/>
      <c r="BG181" s="471"/>
      <c r="BH181" s="471"/>
      <c r="BI181" s="473"/>
      <c r="BJ181" s="471"/>
      <c r="BK181" s="466">
        <v>110</v>
      </c>
      <c r="BL181" s="471"/>
      <c r="BM181" s="473"/>
      <c r="BN181" s="471"/>
      <c r="BO181" s="471"/>
      <c r="BP181" s="471"/>
      <c r="BQ181" s="467">
        <v>7</v>
      </c>
      <c r="BR181" s="473"/>
      <c r="BS181" s="471"/>
      <c r="BT181" s="471"/>
      <c r="BU181" s="471"/>
      <c r="BV181" s="467">
        <v>2</v>
      </c>
      <c r="BW181" s="473"/>
      <c r="BX181" s="471"/>
      <c r="BY181" s="471"/>
      <c r="BZ181" s="522">
        <v>16</v>
      </c>
      <c r="CA181" s="526"/>
      <c r="CB181" s="473"/>
      <c r="CC181" s="471"/>
      <c r="CD181" s="471"/>
      <c r="CE181" s="471"/>
      <c r="CF181" s="471"/>
      <c r="CG181" s="467">
        <v>0</v>
      </c>
      <c r="CH181" s="473"/>
      <c r="CI181" s="471"/>
      <c r="CJ181" s="471"/>
      <c r="CK181" s="471"/>
      <c r="CL181" s="467">
        <v>0</v>
      </c>
      <c r="CM181" s="473"/>
      <c r="CN181" s="471"/>
      <c r="CO181" s="471"/>
      <c r="CP181" s="471"/>
      <c r="CQ181" s="467">
        <v>0</v>
      </c>
      <c r="CR181" s="471"/>
      <c r="CS181" s="471"/>
      <c r="CT181" s="471"/>
      <c r="CU181" s="473"/>
      <c r="CV181" s="471"/>
    </row>
    <row r="182" spans="1:100" ht="7.5" customHeight="1" x14ac:dyDescent="0.25">
      <c r="A182" s="473"/>
      <c r="B182" s="471"/>
      <c r="C182" s="471"/>
      <c r="D182" s="521" t="s">
        <v>2118</v>
      </c>
      <c r="E182" s="526"/>
      <c r="F182" s="526"/>
      <c r="G182" s="526"/>
      <c r="H182" s="471"/>
      <c r="I182" s="471"/>
      <c r="J182" s="471"/>
      <c r="K182" s="471"/>
      <c r="L182" s="471"/>
      <c r="M182" s="471"/>
      <c r="N182" s="471"/>
      <c r="O182" s="471"/>
      <c r="P182" s="471"/>
      <c r="Q182" s="471"/>
      <c r="R182" s="471"/>
      <c r="S182" s="471"/>
      <c r="T182" s="471"/>
      <c r="U182" s="471"/>
      <c r="V182" s="471"/>
      <c r="W182" s="471"/>
      <c r="X182" s="471"/>
      <c r="Y182" s="471"/>
      <c r="Z182" s="471"/>
      <c r="AA182" s="471"/>
      <c r="AB182" s="471"/>
      <c r="AC182" s="471"/>
      <c r="AD182" s="471"/>
      <c r="AE182" s="471"/>
      <c r="AF182" s="471"/>
      <c r="AG182" s="471"/>
      <c r="AH182" s="471"/>
      <c r="AI182" s="471"/>
      <c r="AJ182" s="471"/>
      <c r="AK182" s="471"/>
      <c r="AL182" s="471"/>
      <c r="AM182" s="471"/>
      <c r="AN182" s="471"/>
      <c r="AO182" s="471"/>
      <c r="AP182" s="471"/>
      <c r="AQ182" s="471"/>
      <c r="AR182" s="471"/>
      <c r="AS182" s="471"/>
      <c r="AT182" s="471"/>
      <c r="AU182" s="473"/>
      <c r="AV182" s="471"/>
      <c r="AW182" s="521" t="s">
        <v>2017</v>
      </c>
      <c r="AX182" s="526"/>
      <c r="AY182" s="471"/>
      <c r="AZ182" s="471"/>
      <c r="BA182" s="471"/>
      <c r="BB182" s="471"/>
      <c r="BC182" s="471"/>
      <c r="BD182" s="471"/>
      <c r="BE182" s="471"/>
      <c r="BF182" s="471"/>
      <c r="BG182" s="471"/>
      <c r="BH182" s="471"/>
      <c r="BI182" s="473"/>
      <c r="BJ182" s="471"/>
      <c r="BK182" s="466">
        <v>130</v>
      </c>
      <c r="BL182" s="471"/>
      <c r="BM182" s="473"/>
      <c r="BN182" s="471"/>
      <c r="BO182" s="471"/>
      <c r="BP182" s="471"/>
      <c r="BQ182" s="467">
        <v>1</v>
      </c>
      <c r="BR182" s="473"/>
      <c r="BS182" s="471"/>
      <c r="BT182" s="471"/>
      <c r="BU182" s="471"/>
      <c r="BV182" s="467">
        <v>4</v>
      </c>
      <c r="BW182" s="473"/>
      <c r="BX182" s="471"/>
      <c r="BY182" s="471"/>
      <c r="BZ182" s="471"/>
      <c r="CA182" s="468">
        <v>3</v>
      </c>
      <c r="CB182" s="473"/>
      <c r="CC182" s="471"/>
      <c r="CD182" s="471"/>
      <c r="CE182" s="471"/>
      <c r="CF182" s="471"/>
      <c r="CG182" s="467">
        <v>0</v>
      </c>
      <c r="CH182" s="473"/>
      <c r="CI182" s="471"/>
      <c r="CJ182" s="471"/>
      <c r="CK182" s="471"/>
      <c r="CL182" s="467">
        <v>0</v>
      </c>
      <c r="CM182" s="473"/>
      <c r="CN182" s="471"/>
      <c r="CO182" s="471"/>
      <c r="CP182" s="471"/>
      <c r="CQ182" s="467">
        <v>0</v>
      </c>
      <c r="CR182" s="471"/>
      <c r="CS182" s="471"/>
      <c r="CT182" s="471"/>
      <c r="CU182" s="473"/>
      <c r="CV182" s="471"/>
    </row>
    <row r="183" spans="1:100" ht="7.5" customHeight="1" x14ac:dyDescent="0.25">
      <c r="A183" s="473"/>
      <c r="B183" s="471"/>
      <c r="C183" s="471"/>
      <c r="D183" s="521" t="s">
        <v>2119</v>
      </c>
      <c r="E183" s="526"/>
      <c r="F183" s="526"/>
      <c r="G183" s="526"/>
      <c r="H183" s="526"/>
      <c r="I183" s="526"/>
      <c r="J183" s="471"/>
      <c r="K183" s="471"/>
      <c r="L183" s="471"/>
      <c r="M183" s="471"/>
      <c r="N183" s="471"/>
      <c r="O183" s="471"/>
      <c r="P183" s="471"/>
      <c r="Q183" s="471"/>
      <c r="R183" s="471"/>
      <c r="S183" s="471"/>
      <c r="T183" s="471"/>
      <c r="U183" s="471"/>
      <c r="V183" s="471"/>
      <c r="W183" s="471"/>
      <c r="X183" s="471"/>
      <c r="Y183" s="471"/>
      <c r="Z183" s="471"/>
      <c r="AA183" s="471"/>
      <c r="AB183" s="471"/>
      <c r="AC183" s="471"/>
      <c r="AD183" s="471"/>
      <c r="AE183" s="471"/>
      <c r="AF183" s="471"/>
      <c r="AG183" s="471"/>
      <c r="AH183" s="471"/>
      <c r="AI183" s="471"/>
      <c r="AJ183" s="471"/>
      <c r="AK183" s="471"/>
      <c r="AL183" s="471"/>
      <c r="AM183" s="471"/>
      <c r="AN183" s="471"/>
      <c r="AO183" s="471"/>
      <c r="AP183" s="471"/>
      <c r="AQ183" s="471"/>
      <c r="AR183" s="471"/>
      <c r="AS183" s="471"/>
      <c r="AT183" s="471"/>
      <c r="AU183" s="473"/>
      <c r="AV183" s="471"/>
      <c r="AW183" s="521" t="s">
        <v>1983</v>
      </c>
      <c r="AX183" s="526"/>
      <c r="AY183" s="526"/>
      <c r="AZ183" s="526"/>
      <c r="BA183" s="526"/>
      <c r="BB183" s="471"/>
      <c r="BC183" s="471"/>
      <c r="BD183" s="471"/>
      <c r="BE183" s="471"/>
      <c r="BF183" s="471"/>
      <c r="BG183" s="471"/>
      <c r="BH183" s="471"/>
      <c r="BI183" s="473"/>
      <c r="BJ183" s="471"/>
      <c r="BK183" s="466">
        <v>140</v>
      </c>
      <c r="BL183" s="471"/>
      <c r="BM183" s="473"/>
      <c r="BN183" s="471"/>
      <c r="BO183" s="471"/>
      <c r="BP183" s="523">
        <v>10</v>
      </c>
      <c r="BQ183" s="526"/>
      <c r="BR183" s="473"/>
      <c r="BS183" s="471"/>
      <c r="BT183" s="471"/>
      <c r="BU183" s="471"/>
      <c r="BV183" s="467">
        <v>1</v>
      </c>
      <c r="BW183" s="473"/>
      <c r="BX183" s="471"/>
      <c r="BY183" s="471"/>
      <c r="BZ183" s="522">
        <v>32</v>
      </c>
      <c r="CA183" s="526"/>
      <c r="CB183" s="473"/>
      <c r="CC183" s="471"/>
      <c r="CD183" s="471"/>
      <c r="CE183" s="471"/>
      <c r="CF183" s="471"/>
      <c r="CG183" s="467">
        <v>0</v>
      </c>
      <c r="CH183" s="473"/>
      <c r="CI183" s="471"/>
      <c r="CJ183" s="471"/>
      <c r="CK183" s="471"/>
      <c r="CL183" s="467">
        <v>0</v>
      </c>
      <c r="CM183" s="473"/>
      <c r="CN183" s="471"/>
      <c r="CO183" s="471"/>
      <c r="CP183" s="471"/>
      <c r="CQ183" s="467">
        <v>0</v>
      </c>
      <c r="CR183" s="471"/>
      <c r="CS183" s="471"/>
      <c r="CT183" s="471"/>
      <c r="CU183" s="473"/>
      <c r="CV183" s="471"/>
    </row>
    <row r="184" spans="1:100" ht="7.5" customHeight="1" x14ac:dyDescent="0.25">
      <c r="A184" s="473"/>
      <c r="B184" s="471"/>
      <c r="C184" s="471"/>
      <c r="D184" s="521" t="s">
        <v>2120</v>
      </c>
      <c r="E184" s="526"/>
      <c r="F184" s="526"/>
      <c r="G184" s="526"/>
      <c r="H184" s="526"/>
      <c r="I184" s="526"/>
      <c r="J184" s="526"/>
      <c r="K184" s="526"/>
      <c r="L184" s="526"/>
      <c r="M184" s="526"/>
      <c r="N184" s="526"/>
      <c r="O184" s="526"/>
      <c r="P184" s="526"/>
      <c r="Q184" s="526"/>
      <c r="R184" s="526"/>
      <c r="S184" s="526"/>
      <c r="T184" s="526"/>
      <c r="U184" s="526"/>
      <c r="V184" s="471"/>
      <c r="W184" s="471"/>
      <c r="X184" s="471"/>
      <c r="Y184" s="471"/>
      <c r="Z184" s="471"/>
      <c r="AA184" s="471"/>
      <c r="AB184" s="471"/>
      <c r="AC184" s="471"/>
      <c r="AD184" s="471"/>
      <c r="AE184" s="471"/>
      <c r="AF184" s="471"/>
      <c r="AG184" s="471"/>
      <c r="AH184" s="471"/>
      <c r="AI184" s="471"/>
      <c r="AJ184" s="471"/>
      <c r="AK184" s="471"/>
      <c r="AL184" s="471"/>
      <c r="AM184" s="471"/>
      <c r="AN184" s="471"/>
      <c r="AO184" s="471"/>
      <c r="AP184" s="471"/>
      <c r="AQ184" s="471"/>
      <c r="AR184" s="471"/>
      <c r="AS184" s="471"/>
      <c r="AT184" s="471"/>
      <c r="AU184" s="473"/>
      <c r="AV184" s="471"/>
      <c r="AW184" s="521" t="s">
        <v>1983</v>
      </c>
      <c r="AX184" s="526"/>
      <c r="AY184" s="526"/>
      <c r="AZ184" s="526"/>
      <c r="BA184" s="526"/>
      <c r="BB184" s="471"/>
      <c r="BC184" s="471"/>
      <c r="BD184" s="471"/>
      <c r="BE184" s="471"/>
      <c r="BF184" s="471"/>
      <c r="BG184" s="471"/>
      <c r="BH184" s="471"/>
      <c r="BI184" s="473"/>
      <c r="BJ184" s="471"/>
      <c r="BK184" s="466">
        <v>140</v>
      </c>
      <c r="BL184" s="471"/>
      <c r="BM184" s="473"/>
      <c r="BN184" s="471"/>
      <c r="BO184" s="471"/>
      <c r="BP184" s="471"/>
      <c r="BQ184" s="467">
        <v>0</v>
      </c>
      <c r="BR184" s="473"/>
      <c r="BS184" s="471"/>
      <c r="BT184" s="471"/>
      <c r="BU184" s="471"/>
      <c r="BV184" s="467">
        <v>0</v>
      </c>
      <c r="BW184" s="473"/>
      <c r="BX184" s="471"/>
      <c r="BY184" s="471"/>
      <c r="BZ184" s="471"/>
      <c r="CA184" s="468">
        <v>0</v>
      </c>
      <c r="CB184" s="473"/>
      <c r="CC184" s="471"/>
      <c r="CD184" s="471"/>
      <c r="CE184" s="471"/>
      <c r="CF184" s="471"/>
      <c r="CG184" s="467">
        <v>0</v>
      </c>
      <c r="CH184" s="473"/>
      <c r="CI184" s="471"/>
      <c r="CJ184" s="471"/>
      <c r="CK184" s="471"/>
      <c r="CL184" s="467">
        <v>0</v>
      </c>
      <c r="CM184" s="473"/>
      <c r="CN184" s="471"/>
      <c r="CO184" s="471"/>
      <c r="CP184" s="471"/>
      <c r="CQ184" s="467">
        <v>1</v>
      </c>
      <c r="CR184" s="471"/>
      <c r="CS184" s="471"/>
      <c r="CT184" s="471"/>
      <c r="CU184" s="473"/>
      <c r="CV184" s="471"/>
    </row>
    <row r="185" spans="1:100" ht="7.5" customHeight="1" x14ac:dyDescent="0.25">
      <c r="A185" s="473"/>
      <c r="B185" s="471"/>
      <c r="C185" s="471"/>
      <c r="D185" s="521" t="s">
        <v>2121</v>
      </c>
      <c r="E185" s="526"/>
      <c r="F185" s="526"/>
      <c r="G185" s="526"/>
      <c r="H185" s="526"/>
      <c r="I185" s="526"/>
      <c r="J185" s="471"/>
      <c r="K185" s="471"/>
      <c r="L185" s="471"/>
      <c r="M185" s="471"/>
      <c r="N185" s="471"/>
      <c r="O185" s="471"/>
      <c r="P185" s="471"/>
      <c r="Q185" s="471"/>
      <c r="R185" s="471"/>
      <c r="S185" s="471"/>
      <c r="T185" s="471"/>
      <c r="U185" s="471"/>
      <c r="V185" s="471"/>
      <c r="W185" s="471"/>
      <c r="X185" s="471"/>
      <c r="Y185" s="471"/>
      <c r="Z185" s="471"/>
      <c r="AA185" s="471"/>
      <c r="AB185" s="471"/>
      <c r="AC185" s="471"/>
      <c r="AD185" s="471"/>
      <c r="AE185" s="471"/>
      <c r="AF185" s="471"/>
      <c r="AG185" s="471"/>
      <c r="AH185" s="471"/>
      <c r="AI185" s="471"/>
      <c r="AJ185" s="471"/>
      <c r="AK185" s="471"/>
      <c r="AL185" s="471"/>
      <c r="AM185" s="471"/>
      <c r="AN185" s="471"/>
      <c r="AO185" s="471"/>
      <c r="AP185" s="471"/>
      <c r="AQ185" s="471"/>
      <c r="AR185" s="471"/>
      <c r="AS185" s="471"/>
      <c r="AT185" s="471"/>
      <c r="AU185" s="473"/>
      <c r="AV185" s="471"/>
      <c r="AW185" s="521" t="s">
        <v>2017</v>
      </c>
      <c r="AX185" s="526"/>
      <c r="AY185" s="471"/>
      <c r="AZ185" s="471"/>
      <c r="BA185" s="471"/>
      <c r="BB185" s="471"/>
      <c r="BC185" s="471"/>
      <c r="BD185" s="471"/>
      <c r="BE185" s="471"/>
      <c r="BF185" s="471"/>
      <c r="BG185" s="471"/>
      <c r="BH185" s="471"/>
      <c r="BI185" s="473"/>
      <c r="BJ185" s="471"/>
      <c r="BK185" s="466">
        <v>130</v>
      </c>
      <c r="BL185" s="471"/>
      <c r="BM185" s="473"/>
      <c r="BN185" s="471"/>
      <c r="BO185" s="471"/>
      <c r="BP185" s="471"/>
      <c r="BQ185" s="467">
        <v>1</v>
      </c>
      <c r="BR185" s="473"/>
      <c r="BS185" s="471"/>
      <c r="BT185" s="471"/>
      <c r="BU185" s="471"/>
      <c r="BV185" s="467">
        <v>0</v>
      </c>
      <c r="BW185" s="473"/>
      <c r="BX185" s="471"/>
      <c r="BY185" s="471"/>
      <c r="BZ185" s="471"/>
      <c r="CA185" s="468">
        <v>4</v>
      </c>
      <c r="CB185" s="473"/>
      <c r="CC185" s="471"/>
      <c r="CD185" s="471"/>
      <c r="CE185" s="471"/>
      <c r="CF185" s="471"/>
      <c r="CG185" s="467">
        <v>0</v>
      </c>
      <c r="CH185" s="473"/>
      <c r="CI185" s="471"/>
      <c r="CJ185" s="471"/>
      <c r="CK185" s="471"/>
      <c r="CL185" s="467">
        <v>0</v>
      </c>
      <c r="CM185" s="473"/>
      <c r="CN185" s="471"/>
      <c r="CO185" s="471"/>
      <c r="CP185" s="471"/>
      <c r="CQ185" s="467">
        <v>0</v>
      </c>
      <c r="CR185" s="471"/>
      <c r="CS185" s="471"/>
      <c r="CT185" s="471"/>
      <c r="CU185" s="473"/>
      <c r="CV185" s="471"/>
    </row>
    <row r="186" spans="1:100" ht="7.5" customHeight="1" x14ac:dyDescent="0.25">
      <c r="A186" s="473"/>
      <c r="B186" s="471"/>
      <c r="C186" s="471"/>
      <c r="D186" s="521" t="s">
        <v>2122</v>
      </c>
      <c r="E186" s="526"/>
      <c r="F186" s="526"/>
      <c r="G186" s="526"/>
      <c r="H186" s="526"/>
      <c r="I186" s="526"/>
      <c r="J186" s="526"/>
      <c r="K186" s="526"/>
      <c r="L186" s="526"/>
      <c r="M186" s="526"/>
      <c r="N186" s="526"/>
      <c r="O186" s="526"/>
      <c r="P186" s="526"/>
      <c r="Q186" s="526"/>
      <c r="R186" s="526"/>
      <c r="S186" s="526"/>
      <c r="T186" s="526"/>
      <c r="U186" s="526"/>
      <c r="V186" s="526"/>
      <c r="W186" s="526"/>
      <c r="X186" s="526"/>
      <c r="Y186" s="471"/>
      <c r="Z186" s="471"/>
      <c r="AA186" s="471"/>
      <c r="AB186" s="471"/>
      <c r="AC186" s="471"/>
      <c r="AD186" s="471"/>
      <c r="AE186" s="471"/>
      <c r="AF186" s="471"/>
      <c r="AG186" s="471"/>
      <c r="AH186" s="471"/>
      <c r="AI186" s="471"/>
      <c r="AJ186" s="471"/>
      <c r="AK186" s="471"/>
      <c r="AL186" s="471"/>
      <c r="AM186" s="471"/>
      <c r="AN186" s="471"/>
      <c r="AO186" s="471"/>
      <c r="AP186" s="471"/>
      <c r="AQ186" s="471"/>
      <c r="AR186" s="471"/>
      <c r="AS186" s="471"/>
      <c r="AT186" s="471"/>
      <c r="AU186" s="473"/>
      <c r="AV186" s="471"/>
      <c r="AW186" s="521" t="s">
        <v>2123</v>
      </c>
      <c r="AX186" s="526"/>
      <c r="AY186" s="526"/>
      <c r="AZ186" s="526"/>
      <c r="BA186" s="471"/>
      <c r="BB186" s="471"/>
      <c r="BC186" s="471"/>
      <c r="BD186" s="471"/>
      <c r="BE186" s="471"/>
      <c r="BF186" s="471"/>
      <c r="BG186" s="471"/>
      <c r="BH186" s="471"/>
      <c r="BI186" s="473"/>
      <c r="BJ186" s="471"/>
      <c r="BK186" s="466">
        <v>100</v>
      </c>
      <c r="BL186" s="471"/>
      <c r="BM186" s="473"/>
      <c r="BN186" s="471"/>
      <c r="BO186" s="471"/>
      <c r="BP186" s="471"/>
      <c r="BQ186" s="467">
        <v>2</v>
      </c>
      <c r="BR186" s="473"/>
      <c r="BS186" s="471"/>
      <c r="BT186" s="471"/>
      <c r="BU186" s="471"/>
      <c r="BV186" s="467">
        <v>3</v>
      </c>
      <c r="BW186" s="473"/>
      <c r="BX186" s="471"/>
      <c r="BY186" s="471"/>
      <c r="BZ186" s="522">
        <v>10.5</v>
      </c>
      <c r="CA186" s="526"/>
      <c r="CB186" s="473"/>
      <c r="CC186" s="471"/>
      <c r="CD186" s="471"/>
      <c r="CE186" s="471"/>
      <c r="CF186" s="471"/>
      <c r="CG186" s="467">
        <v>0</v>
      </c>
      <c r="CH186" s="473"/>
      <c r="CI186" s="471"/>
      <c r="CJ186" s="471"/>
      <c r="CK186" s="523">
        <v>11</v>
      </c>
      <c r="CL186" s="526"/>
      <c r="CM186" s="473"/>
      <c r="CN186" s="471"/>
      <c r="CO186" s="471"/>
      <c r="CP186" s="471"/>
      <c r="CQ186" s="467">
        <v>1</v>
      </c>
      <c r="CR186" s="471"/>
      <c r="CS186" s="471"/>
      <c r="CT186" s="471"/>
      <c r="CU186" s="473"/>
      <c r="CV186" s="471"/>
    </row>
    <row r="187" spans="1:100" ht="7.5" customHeight="1" x14ac:dyDescent="0.25">
      <c r="A187" s="473"/>
      <c r="B187" s="471"/>
      <c r="C187" s="471"/>
      <c r="D187" s="521" t="s">
        <v>2124</v>
      </c>
      <c r="E187" s="526"/>
      <c r="F187" s="526"/>
      <c r="G187" s="526"/>
      <c r="H187" s="526"/>
      <c r="I187" s="526"/>
      <c r="J187" s="526"/>
      <c r="K187" s="526"/>
      <c r="L187" s="526"/>
      <c r="M187" s="526"/>
      <c r="N187" s="526"/>
      <c r="O187" s="526"/>
      <c r="P187" s="526"/>
      <c r="Q187" s="526"/>
      <c r="R187" s="526"/>
      <c r="S187" s="526"/>
      <c r="T187" s="471"/>
      <c r="U187" s="471"/>
      <c r="V187" s="471"/>
      <c r="W187" s="471"/>
      <c r="X187" s="471"/>
      <c r="Y187" s="471"/>
      <c r="Z187" s="471"/>
      <c r="AA187" s="471"/>
      <c r="AB187" s="471"/>
      <c r="AC187" s="471"/>
      <c r="AD187" s="471"/>
      <c r="AE187" s="471"/>
      <c r="AF187" s="471"/>
      <c r="AG187" s="471"/>
      <c r="AH187" s="471"/>
      <c r="AI187" s="471"/>
      <c r="AJ187" s="471"/>
      <c r="AK187" s="471"/>
      <c r="AL187" s="471"/>
      <c r="AM187" s="471"/>
      <c r="AN187" s="471"/>
      <c r="AO187" s="471"/>
      <c r="AP187" s="471"/>
      <c r="AQ187" s="471"/>
      <c r="AR187" s="471"/>
      <c r="AS187" s="471"/>
      <c r="AT187" s="471"/>
      <c r="AU187" s="473"/>
      <c r="AV187" s="471"/>
      <c r="AW187" s="521" t="s">
        <v>2123</v>
      </c>
      <c r="AX187" s="526"/>
      <c r="AY187" s="526"/>
      <c r="AZ187" s="526"/>
      <c r="BA187" s="471"/>
      <c r="BB187" s="471"/>
      <c r="BC187" s="471"/>
      <c r="BD187" s="471"/>
      <c r="BE187" s="471"/>
      <c r="BF187" s="471"/>
      <c r="BG187" s="471"/>
      <c r="BH187" s="471"/>
      <c r="BI187" s="473"/>
      <c r="BJ187" s="471"/>
      <c r="BK187" s="466">
        <v>100</v>
      </c>
      <c r="BL187" s="471"/>
      <c r="BM187" s="473"/>
      <c r="BN187" s="471"/>
      <c r="BO187" s="471"/>
      <c r="BP187" s="471"/>
      <c r="BQ187" s="467">
        <v>1</v>
      </c>
      <c r="BR187" s="473"/>
      <c r="BS187" s="471"/>
      <c r="BT187" s="471"/>
      <c r="BU187" s="471"/>
      <c r="BV187" s="467">
        <v>0</v>
      </c>
      <c r="BW187" s="473"/>
      <c r="BX187" s="471"/>
      <c r="BY187" s="471"/>
      <c r="BZ187" s="471"/>
      <c r="CA187" s="468">
        <v>1.5</v>
      </c>
      <c r="CB187" s="473"/>
      <c r="CC187" s="471"/>
      <c r="CD187" s="471"/>
      <c r="CE187" s="471"/>
      <c r="CF187" s="471"/>
      <c r="CG187" s="467">
        <v>0</v>
      </c>
      <c r="CH187" s="473"/>
      <c r="CI187" s="471"/>
      <c r="CJ187" s="471"/>
      <c r="CK187" s="471"/>
      <c r="CL187" s="467">
        <v>0</v>
      </c>
      <c r="CM187" s="473"/>
      <c r="CN187" s="471"/>
      <c r="CO187" s="471"/>
      <c r="CP187" s="471"/>
      <c r="CQ187" s="467">
        <v>2</v>
      </c>
      <c r="CR187" s="471"/>
      <c r="CS187" s="471"/>
      <c r="CT187" s="471"/>
      <c r="CU187" s="473"/>
      <c r="CV187" s="471"/>
    </row>
    <row r="188" spans="1:100" ht="7.5" customHeight="1" x14ac:dyDescent="0.25">
      <c r="A188" s="473"/>
      <c r="B188" s="471"/>
      <c r="C188" s="471"/>
      <c r="D188" s="521" t="s">
        <v>2125</v>
      </c>
      <c r="E188" s="526"/>
      <c r="F188" s="526"/>
      <c r="G188" s="526"/>
      <c r="H188" s="526"/>
      <c r="I188" s="526"/>
      <c r="J188" s="526"/>
      <c r="K188" s="526"/>
      <c r="L188" s="526"/>
      <c r="M188" s="526"/>
      <c r="N188" s="526"/>
      <c r="O188" s="526"/>
      <c r="P188" s="526"/>
      <c r="Q188" s="526"/>
      <c r="R188" s="526"/>
      <c r="S188" s="471"/>
      <c r="T188" s="471"/>
      <c r="U188" s="471"/>
      <c r="V188" s="471"/>
      <c r="W188" s="471"/>
      <c r="X188" s="471"/>
      <c r="Y188" s="471"/>
      <c r="Z188" s="471"/>
      <c r="AA188" s="471"/>
      <c r="AB188" s="471"/>
      <c r="AC188" s="471"/>
      <c r="AD188" s="471"/>
      <c r="AE188" s="471"/>
      <c r="AF188" s="471"/>
      <c r="AG188" s="471"/>
      <c r="AH188" s="471"/>
      <c r="AI188" s="471"/>
      <c r="AJ188" s="471"/>
      <c r="AK188" s="471"/>
      <c r="AL188" s="471"/>
      <c r="AM188" s="471"/>
      <c r="AN188" s="471"/>
      <c r="AO188" s="471"/>
      <c r="AP188" s="471"/>
      <c r="AQ188" s="471"/>
      <c r="AR188" s="471"/>
      <c r="AS188" s="471"/>
      <c r="AT188" s="471"/>
      <c r="AU188" s="473"/>
      <c r="AV188" s="471"/>
      <c r="AW188" s="521" t="s">
        <v>2123</v>
      </c>
      <c r="AX188" s="526"/>
      <c r="AY188" s="526"/>
      <c r="AZ188" s="526"/>
      <c r="BA188" s="471"/>
      <c r="BB188" s="471"/>
      <c r="BC188" s="471"/>
      <c r="BD188" s="471"/>
      <c r="BE188" s="471"/>
      <c r="BF188" s="471"/>
      <c r="BG188" s="471"/>
      <c r="BH188" s="471"/>
      <c r="BI188" s="473"/>
      <c r="BJ188" s="471"/>
      <c r="BK188" s="466">
        <v>100</v>
      </c>
      <c r="BL188" s="471"/>
      <c r="BM188" s="473"/>
      <c r="BN188" s="471"/>
      <c r="BO188" s="471"/>
      <c r="BP188" s="471"/>
      <c r="BQ188" s="467">
        <v>0</v>
      </c>
      <c r="BR188" s="473"/>
      <c r="BS188" s="471"/>
      <c r="BT188" s="471"/>
      <c r="BU188" s="471"/>
      <c r="BV188" s="467">
        <v>2</v>
      </c>
      <c r="BW188" s="473"/>
      <c r="BX188" s="471"/>
      <c r="BY188" s="471"/>
      <c r="BZ188" s="471"/>
      <c r="CA188" s="468">
        <v>0</v>
      </c>
      <c r="CB188" s="473"/>
      <c r="CC188" s="471"/>
      <c r="CD188" s="471"/>
      <c r="CE188" s="471"/>
      <c r="CF188" s="471"/>
      <c r="CG188" s="467">
        <v>0</v>
      </c>
      <c r="CH188" s="473"/>
      <c r="CI188" s="471"/>
      <c r="CJ188" s="471"/>
      <c r="CK188" s="523">
        <v>15</v>
      </c>
      <c r="CL188" s="526"/>
      <c r="CM188" s="473"/>
      <c r="CN188" s="471"/>
      <c r="CO188" s="471"/>
      <c r="CP188" s="471"/>
      <c r="CQ188" s="467">
        <v>0</v>
      </c>
      <c r="CR188" s="471"/>
      <c r="CS188" s="471"/>
      <c r="CT188" s="471"/>
      <c r="CU188" s="473"/>
      <c r="CV188" s="471"/>
    </row>
    <row r="189" spans="1:100" ht="7.5" customHeight="1" x14ac:dyDescent="0.25">
      <c r="A189" s="473"/>
      <c r="B189" s="471"/>
      <c r="C189" s="471"/>
      <c r="D189" s="521" t="s">
        <v>2126</v>
      </c>
      <c r="E189" s="526"/>
      <c r="F189" s="526"/>
      <c r="G189" s="526"/>
      <c r="H189" s="526"/>
      <c r="I189" s="526"/>
      <c r="J189" s="526"/>
      <c r="K189" s="526"/>
      <c r="L189" s="526"/>
      <c r="M189" s="526"/>
      <c r="N189" s="526"/>
      <c r="O189" s="526"/>
      <c r="P189" s="526"/>
      <c r="Q189" s="471"/>
      <c r="R189" s="471"/>
      <c r="S189" s="471"/>
      <c r="T189" s="471"/>
      <c r="U189" s="471"/>
      <c r="V189" s="471"/>
      <c r="W189" s="471"/>
      <c r="X189" s="471"/>
      <c r="Y189" s="471"/>
      <c r="Z189" s="471"/>
      <c r="AA189" s="471"/>
      <c r="AB189" s="471"/>
      <c r="AC189" s="471"/>
      <c r="AD189" s="471"/>
      <c r="AE189" s="471"/>
      <c r="AF189" s="471"/>
      <c r="AG189" s="471"/>
      <c r="AH189" s="471"/>
      <c r="AI189" s="471"/>
      <c r="AJ189" s="471"/>
      <c r="AK189" s="471"/>
      <c r="AL189" s="471"/>
      <c r="AM189" s="471"/>
      <c r="AN189" s="471"/>
      <c r="AO189" s="471"/>
      <c r="AP189" s="471"/>
      <c r="AQ189" s="471"/>
      <c r="AR189" s="471"/>
      <c r="AS189" s="471"/>
      <c r="AT189" s="471"/>
      <c r="AU189" s="473"/>
      <c r="AV189" s="471"/>
      <c r="AW189" s="521" t="s">
        <v>1983</v>
      </c>
      <c r="AX189" s="526"/>
      <c r="AY189" s="526"/>
      <c r="AZ189" s="526"/>
      <c r="BA189" s="526"/>
      <c r="BB189" s="471"/>
      <c r="BC189" s="471"/>
      <c r="BD189" s="471"/>
      <c r="BE189" s="471"/>
      <c r="BF189" s="471"/>
      <c r="BG189" s="471"/>
      <c r="BH189" s="471"/>
      <c r="BI189" s="473"/>
      <c r="BJ189" s="471"/>
      <c r="BK189" s="466">
        <v>130</v>
      </c>
      <c r="BL189" s="471"/>
      <c r="BM189" s="473"/>
      <c r="BN189" s="471"/>
      <c r="BO189" s="471"/>
      <c r="BP189" s="471"/>
      <c r="BQ189" s="467">
        <v>3</v>
      </c>
      <c r="BR189" s="473"/>
      <c r="BS189" s="471"/>
      <c r="BT189" s="471"/>
      <c r="BU189" s="471"/>
      <c r="BV189" s="467">
        <v>1</v>
      </c>
      <c r="BW189" s="473"/>
      <c r="BX189" s="471"/>
      <c r="BY189" s="471"/>
      <c r="BZ189" s="522">
        <v>13.5</v>
      </c>
      <c r="CA189" s="526"/>
      <c r="CB189" s="473"/>
      <c r="CC189" s="471"/>
      <c r="CD189" s="471"/>
      <c r="CE189" s="471"/>
      <c r="CF189" s="471"/>
      <c r="CG189" s="467">
        <v>0</v>
      </c>
      <c r="CH189" s="473"/>
      <c r="CI189" s="471"/>
      <c r="CJ189" s="471"/>
      <c r="CK189" s="471"/>
      <c r="CL189" s="467">
        <v>0</v>
      </c>
      <c r="CM189" s="473"/>
      <c r="CN189" s="471"/>
      <c r="CO189" s="471"/>
      <c r="CP189" s="471"/>
      <c r="CQ189" s="467">
        <v>0</v>
      </c>
      <c r="CR189" s="471"/>
      <c r="CS189" s="471"/>
      <c r="CT189" s="471"/>
      <c r="CU189" s="473"/>
      <c r="CV189" s="471"/>
    </row>
    <row r="190" spans="1:100" ht="7.5" customHeight="1" x14ac:dyDescent="0.25">
      <c r="A190" s="473"/>
      <c r="B190" s="471"/>
      <c r="C190" s="471"/>
      <c r="D190" s="521" t="s">
        <v>2127</v>
      </c>
      <c r="E190" s="526"/>
      <c r="F190" s="526"/>
      <c r="G190" s="526"/>
      <c r="H190" s="526"/>
      <c r="I190" s="526"/>
      <c r="J190" s="526"/>
      <c r="K190" s="526"/>
      <c r="L190" s="526"/>
      <c r="M190" s="526"/>
      <c r="N190" s="526"/>
      <c r="O190" s="526"/>
      <c r="P190" s="526"/>
      <c r="Q190" s="471"/>
      <c r="R190" s="471"/>
      <c r="S190" s="471"/>
      <c r="T190" s="471"/>
      <c r="U190" s="471"/>
      <c r="V190" s="471"/>
      <c r="W190" s="471"/>
      <c r="X190" s="471"/>
      <c r="Y190" s="471"/>
      <c r="Z190" s="471"/>
      <c r="AA190" s="471"/>
      <c r="AB190" s="471"/>
      <c r="AC190" s="471"/>
      <c r="AD190" s="471"/>
      <c r="AE190" s="471"/>
      <c r="AF190" s="471"/>
      <c r="AG190" s="471"/>
      <c r="AH190" s="471"/>
      <c r="AI190" s="471"/>
      <c r="AJ190" s="471"/>
      <c r="AK190" s="471"/>
      <c r="AL190" s="471"/>
      <c r="AM190" s="471"/>
      <c r="AN190" s="471"/>
      <c r="AO190" s="471"/>
      <c r="AP190" s="471"/>
      <c r="AQ190" s="471"/>
      <c r="AR190" s="471"/>
      <c r="AS190" s="471"/>
      <c r="AT190" s="471"/>
      <c r="AU190" s="473"/>
      <c r="AV190" s="471"/>
      <c r="AW190" s="521" t="s">
        <v>1983</v>
      </c>
      <c r="AX190" s="526"/>
      <c r="AY190" s="526"/>
      <c r="AZ190" s="526"/>
      <c r="BA190" s="526"/>
      <c r="BB190" s="471"/>
      <c r="BC190" s="471"/>
      <c r="BD190" s="471"/>
      <c r="BE190" s="471"/>
      <c r="BF190" s="471"/>
      <c r="BG190" s="471"/>
      <c r="BH190" s="471"/>
      <c r="BI190" s="473"/>
      <c r="BJ190" s="471"/>
      <c r="BK190" s="466">
        <v>130</v>
      </c>
      <c r="BL190" s="471"/>
      <c r="BM190" s="473"/>
      <c r="BN190" s="471"/>
      <c r="BO190" s="471"/>
      <c r="BP190" s="471"/>
      <c r="BQ190" s="467">
        <v>4</v>
      </c>
      <c r="BR190" s="473"/>
      <c r="BS190" s="471"/>
      <c r="BT190" s="471"/>
      <c r="BU190" s="471"/>
      <c r="BV190" s="467">
        <v>1</v>
      </c>
      <c r="BW190" s="473"/>
      <c r="BX190" s="471"/>
      <c r="BY190" s="471"/>
      <c r="BZ190" s="522">
        <v>14</v>
      </c>
      <c r="CA190" s="526"/>
      <c r="CB190" s="473"/>
      <c r="CC190" s="471"/>
      <c r="CD190" s="471"/>
      <c r="CE190" s="471"/>
      <c r="CF190" s="471"/>
      <c r="CG190" s="467">
        <v>0</v>
      </c>
      <c r="CH190" s="473"/>
      <c r="CI190" s="471"/>
      <c r="CJ190" s="471"/>
      <c r="CK190" s="471"/>
      <c r="CL190" s="467">
        <v>0</v>
      </c>
      <c r="CM190" s="473"/>
      <c r="CN190" s="471"/>
      <c r="CO190" s="471"/>
      <c r="CP190" s="471"/>
      <c r="CQ190" s="467">
        <v>0</v>
      </c>
      <c r="CR190" s="471"/>
      <c r="CS190" s="471"/>
      <c r="CT190" s="471"/>
      <c r="CU190" s="473"/>
      <c r="CV190" s="471"/>
    </row>
    <row r="191" spans="1:100" ht="7.5" customHeight="1" x14ac:dyDescent="0.25">
      <c r="A191" s="473"/>
      <c r="B191" s="471"/>
      <c r="C191" s="471"/>
      <c r="D191" s="521" t="s">
        <v>2128</v>
      </c>
      <c r="E191" s="526"/>
      <c r="F191" s="526"/>
      <c r="G191" s="526"/>
      <c r="H191" s="526"/>
      <c r="I191" s="526"/>
      <c r="J191" s="526"/>
      <c r="K191" s="526"/>
      <c r="L191" s="526"/>
      <c r="M191" s="526"/>
      <c r="N191" s="526"/>
      <c r="O191" s="526"/>
      <c r="P191" s="526"/>
      <c r="Q191" s="526"/>
      <c r="R191" s="526"/>
      <c r="S191" s="471"/>
      <c r="T191" s="471"/>
      <c r="U191" s="471"/>
      <c r="V191" s="471"/>
      <c r="W191" s="471"/>
      <c r="X191" s="471"/>
      <c r="Y191" s="471"/>
      <c r="Z191" s="471"/>
      <c r="AA191" s="471"/>
      <c r="AB191" s="471"/>
      <c r="AC191" s="471"/>
      <c r="AD191" s="471"/>
      <c r="AE191" s="471"/>
      <c r="AF191" s="471"/>
      <c r="AG191" s="471"/>
      <c r="AH191" s="471"/>
      <c r="AI191" s="471"/>
      <c r="AJ191" s="471"/>
      <c r="AK191" s="471"/>
      <c r="AL191" s="471"/>
      <c r="AM191" s="471"/>
      <c r="AN191" s="471"/>
      <c r="AO191" s="471"/>
      <c r="AP191" s="471"/>
      <c r="AQ191" s="471"/>
      <c r="AR191" s="471"/>
      <c r="AS191" s="471"/>
      <c r="AT191" s="471"/>
      <c r="AU191" s="473"/>
      <c r="AV191" s="471"/>
      <c r="AW191" s="521" t="s">
        <v>1983</v>
      </c>
      <c r="AX191" s="526"/>
      <c r="AY191" s="526"/>
      <c r="AZ191" s="526"/>
      <c r="BA191" s="526"/>
      <c r="BB191" s="471"/>
      <c r="BC191" s="471"/>
      <c r="BD191" s="471"/>
      <c r="BE191" s="471"/>
      <c r="BF191" s="471"/>
      <c r="BG191" s="471"/>
      <c r="BH191" s="471"/>
      <c r="BI191" s="473"/>
      <c r="BJ191" s="471"/>
      <c r="BK191" s="466">
        <v>130</v>
      </c>
      <c r="BL191" s="471"/>
      <c r="BM191" s="473"/>
      <c r="BN191" s="471"/>
      <c r="BO191" s="471"/>
      <c r="BP191" s="471"/>
      <c r="BQ191" s="467">
        <v>6</v>
      </c>
      <c r="BR191" s="473"/>
      <c r="BS191" s="471"/>
      <c r="BT191" s="471"/>
      <c r="BU191" s="471"/>
      <c r="BV191" s="467">
        <v>2</v>
      </c>
      <c r="BW191" s="473"/>
      <c r="BX191" s="471"/>
      <c r="BY191" s="471"/>
      <c r="BZ191" s="522">
        <v>24</v>
      </c>
      <c r="CA191" s="526"/>
      <c r="CB191" s="473"/>
      <c r="CC191" s="471"/>
      <c r="CD191" s="471"/>
      <c r="CE191" s="471"/>
      <c r="CF191" s="471"/>
      <c r="CG191" s="467">
        <v>0</v>
      </c>
      <c r="CH191" s="473"/>
      <c r="CI191" s="471"/>
      <c r="CJ191" s="471"/>
      <c r="CK191" s="471"/>
      <c r="CL191" s="467">
        <v>0</v>
      </c>
      <c r="CM191" s="473"/>
      <c r="CN191" s="471"/>
      <c r="CO191" s="471"/>
      <c r="CP191" s="471"/>
      <c r="CQ191" s="467">
        <v>1</v>
      </c>
      <c r="CR191" s="471"/>
      <c r="CS191" s="471"/>
      <c r="CT191" s="471"/>
      <c r="CU191" s="473"/>
      <c r="CV191" s="471"/>
    </row>
    <row r="192" spans="1:100" ht="7.5" customHeight="1" x14ac:dyDescent="0.25">
      <c r="A192" s="473"/>
      <c r="B192" s="471"/>
      <c r="C192" s="471"/>
      <c r="D192" s="521" t="s">
        <v>2129</v>
      </c>
      <c r="E192" s="526"/>
      <c r="F192" s="526"/>
      <c r="G192" s="526"/>
      <c r="H192" s="526"/>
      <c r="I192" s="526"/>
      <c r="J192" s="526"/>
      <c r="K192" s="526"/>
      <c r="L192" s="526"/>
      <c r="M192" s="526"/>
      <c r="N192" s="526"/>
      <c r="O192" s="526"/>
      <c r="P192" s="526"/>
      <c r="Q192" s="526"/>
      <c r="R192" s="526"/>
      <c r="S192" s="471"/>
      <c r="T192" s="471"/>
      <c r="U192" s="471"/>
      <c r="V192" s="471"/>
      <c r="W192" s="471"/>
      <c r="X192" s="471"/>
      <c r="Y192" s="471"/>
      <c r="Z192" s="471"/>
      <c r="AA192" s="471"/>
      <c r="AB192" s="471"/>
      <c r="AC192" s="471"/>
      <c r="AD192" s="471"/>
      <c r="AE192" s="471"/>
      <c r="AF192" s="471"/>
      <c r="AG192" s="471"/>
      <c r="AH192" s="471"/>
      <c r="AI192" s="471"/>
      <c r="AJ192" s="471"/>
      <c r="AK192" s="471"/>
      <c r="AL192" s="471"/>
      <c r="AM192" s="471"/>
      <c r="AN192" s="471"/>
      <c r="AO192" s="471"/>
      <c r="AP192" s="471"/>
      <c r="AQ192" s="471"/>
      <c r="AR192" s="471"/>
      <c r="AS192" s="471"/>
      <c r="AT192" s="471"/>
      <c r="AU192" s="473"/>
      <c r="AV192" s="471"/>
      <c r="AW192" s="521" t="s">
        <v>1983</v>
      </c>
      <c r="AX192" s="526"/>
      <c r="AY192" s="526"/>
      <c r="AZ192" s="526"/>
      <c r="BA192" s="526"/>
      <c r="BB192" s="471"/>
      <c r="BC192" s="471"/>
      <c r="BD192" s="471"/>
      <c r="BE192" s="471"/>
      <c r="BF192" s="471"/>
      <c r="BG192" s="471"/>
      <c r="BH192" s="471"/>
      <c r="BI192" s="473"/>
      <c r="BJ192" s="471"/>
      <c r="BK192" s="466">
        <v>130</v>
      </c>
      <c r="BL192" s="471"/>
      <c r="BM192" s="473"/>
      <c r="BN192" s="471"/>
      <c r="BO192" s="471"/>
      <c r="BP192" s="471"/>
      <c r="BQ192" s="467">
        <v>9</v>
      </c>
      <c r="BR192" s="473"/>
      <c r="BS192" s="471"/>
      <c r="BT192" s="471"/>
      <c r="BU192" s="471"/>
      <c r="BV192" s="467">
        <v>1</v>
      </c>
      <c r="BW192" s="473"/>
      <c r="BX192" s="471"/>
      <c r="BY192" s="471"/>
      <c r="BZ192" s="522">
        <v>29</v>
      </c>
      <c r="CA192" s="526"/>
      <c r="CB192" s="473"/>
      <c r="CC192" s="471"/>
      <c r="CD192" s="471"/>
      <c r="CE192" s="471"/>
      <c r="CF192" s="471"/>
      <c r="CG192" s="467">
        <v>0</v>
      </c>
      <c r="CH192" s="473"/>
      <c r="CI192" s="471"/>
      <c r="CJ192" s="471"/>
      <c r="CK192" s="471"/>
      <c r="CL192" s="467">
        <v>0</v>
      </c>
      <c r="CM192" s="473"/>
      <c r="CN192" s="471"/>
      <c r="CO192" s="471"/>
      <c r="CP192" s="471"/>
      <c r="CQ192" s="467">
        <v>0</v>
      </c>
      <c r="CR192" s="471"/>
      <c r="CS192" s="471"/>
      <c r="CT192" s="471"/>
      <c r="CU192" s="473"/>
      <c r="CV192" s="471"/>
    </row>
    <row r="193" spans="1:100" ht="7.5" customHeight="1" x14ac:dyDescent="0.25">
      <c r="A193" s="473"/>
      <c r="B193" s="471"/>
      <c r="C193" s="471"/>
      <c r="D193" s="521" t="s">
        <v>2130</v>
      </c>
      <c r="E193" s="526"/>
      <c r="F193" s="526"/>
      <c r="G193" s="526"/>
      <c r="H193" s="526"/>
      <c r="I193" s="526"/>
      <c r="J193" s="526"/>
      <c r="K193" s="526"/>
      <c r="L193" s="526"/>
      <c r="M193" s="526"/>
      <c r="N193" s="526"/>
      <c r="O193" s="526"/>
      <c r="P193" s="526"/>
      <c r="Q193" s="471"/>
      <c r="R193" s="471"/>
      <c r="S193" s="471"/>
      <c r="T193" s="471"/>
      <c r="U193" s="471"/>
      <c r="V193" s="471"/>
      <c r="W193" s="471"/>
      <c r="X193" s="471"/>
      <c r="Y193" s="471"/>
      <c r="Z193" s="471"/>
      <c r="AA193" s="471"/>
      <c r="AB193" s="471"/>
      <c r="AC193" s="471"/>
      <c r="AD193" s="471"/>
      <c r="AE193" s="471"/>
      <c r="AF193" s="471"/>
      <c r="AG193" s="471"/>
      <c r="AH193" s="471"/>
      <c r="AI193" s="471"/>
      <c r="AJ193" s="471"/>
      <c r="AK193" s="471"/>
      <c r="AL193" s="471"/>
      <c r="AM193" s="471"/>
      <c r="AN193" s="471"/>
      <c r="AO193" s="471"/>
      <c r="AP193" s="471"/>
      <c r="AQ193" s="471"/>
      <c r="AR193" s="471"/>
      <c r="AS193" s="471"/>
      <c r="AT193" s="471"/>
      <c r="AU193" s="473"/>
      <c r="AV193" s="471"/>
      <c r="AW193" s="521" t="s">
        <v>1983</v>
      </c>
      <c r="AX193" s="526"/>
      <c r="AY193" s="526"/>
      <c r="AZ193" s="526"/>
      <c r="BA193" s="526"/>
      <c r="BB193" s="471"/>
      <c r="BC193" s="471"/>
      <c r="BD193" s="471"/>
      <c r="BE193" s="471"/>
      <c r="BF193" s="471"/>
      <c r="BG193" s="471"/>
      <c r="BH193" s="471"/>
      <c r="BI193" s="473"/>
      <c r="BJ193" s="471"/>
      <c r="BK193" s="466">
        <v>120</v>
      </c>
      <c r="BL193" s="471"/>
      <c r="BM193" s="473"/>
      <c r="BN193" s="471"/>
      <c r="BO193" s="471"/>
      <c r="BP193" s="471"/>
      <c r="BQ193" s="467">
        <v>4</v>
      </c>
      <c r="BR193" s="473"/>
      <c r="BS193" s="471"/>
      <c r="BT193" s="471"/>
      <c r="BU193" s="471"/>
      <c r="BV193" s="467">
        <v>0</v>
      </c>
      <c r="BW193" s="473"/>
      <c r="BX193" s="471"/>
      <c r="BY193" s="471"/>
      <c r="BZ193" s="522">
        <v>17</v>
      </c>
      <c r="CA193" s="526"/>
      <c r="CB193" s="473"/>
      <c r="CC193" s="471"/>
      <c r="CD193" s="471"/>
      <c r="CE193" s="471"/>
      <c r="CF193" s="471"/>
      <c r="CG193" s="467">
        <v>0</v>
      </c>
      <c r="CH193" s="473"/>
      <c r="CI193" s="471"/>
      <c r="CJ193" s="471"/>
      <c r="CK193" s="471"/>
      <c r="CL193" s="467">
        <v>0</v>
      </c>
      <c r="CM193" s="473"/>
      <c r="CN193" s="471"/>
      <c r="CO193" s="471"/>
      <c r="CP193" s="471"/>
      <c r="CQ193" s="467">
        <v>0</v>
      </c>
      <c r="CR193" s="471"/>
      <c r="CS193" s="471"/>
      <c r="CT193" s="471"/>
      <c r="CU193" s="473"/>
      <c r="CV193" s="471"/>
    </row>
    <row r="194" spans="1:100" ht="7.5" customHeight="1" x14ac:dyDescent="0.25">
      <c r="A194" s="473"/>
      <c r="B194" s="471"/>
      <c r="C194" s="471"/>
      <c r="D194" s="521" t="s">
        <v>2131</v>
      </c>
      <c r="E194" s="526"/>
      <c r="F194" s="526"/>
      <c r="G194" s="526"/>
      <c r="H194" s="526"/>
      <c r="I194" s="526"/>
      <c r="J194" s="526"/>
      <c r="K194" s="526"/>
      <c r="L194" s="526"/>
      <c r="M194" s="526"/>
      <c r="N194" s="526"/>
      <c r="O194" s="526"/>
      <c r="P194" s="526"/>
      <c r="Q194" s="526"/>
      <c r="R194" s="526"/>
      <c r="S194" s="526"/>
      <c r="T194" s="526"/>
      <c r="U194" s="526"/>
      <c r="V194" s="526"/>
      <c r="W194" s="526"/>
      <c r="X194" s="526"/>
      <c r="Y194" s="526"/>
      <c r="Z194" s="526"/>
      <c r="AA194" s="526"/>
      <c r="AB194" s="526"/>
      <c r="AC194" s="526"/>
      <c r="AD194" s="471"/>
      <c r="AE194" s="471"/>
      <c r="AF194" s="471"/>
      <c r="AG194" s="471"/>
      <c r="AH194" s="471"/>
      <c r="AI194" s="471"/>
      <c r="AJ194" s="471"/>
      <c r="AK194" s="471"/>
      <c r="AL194" s="471"/>
      <c r="AM194" s="471"/>
      <c r="AN194" s="471"/>
      <c r="AO194" s="471"/>
      <c r="AP194" s="471"/>
      <c r="AQ194" s="471"/>
      <c r="AR194" s="471"/>
      <c r="AS194" s="471"/>
      <c r="AT194" s="471"/>
      <c r="AU194" s="473"/>
      <c r="AV194" s="471"/>
      <c r="AW194" s="521" t="s">
        <v>1983</v>
      </c>
      <c r="AX194" s="526"/>
      <c r="AY194" s="526"/>
      <c r="AZ194" s="526"/>
      <c r="BA194" s="526"/>
      <c r="BB194" s="471"/>
      <c r="BC194" s="471"/>
      <c r="BD194" s="471"/>
      <c r="BE194" s="471"/>
      <c r="BF194" s="471"/>
      <c r="BG194" s="471"/>
      <c r="BH194" s="471"/>
      <c r="BI194" s="473"/>
      <c r="BJ194" s="471"/>
      <c r="BK194" s="466">
        <v>120</v>
      </c>
      <c r="BL194" s="471"/>
      <c r="BM194" s="473"/>
      <c r="BN194" s="471"/>
      <c r="BO194" s="471"/>
      <c r="BP194" s="471"/>
      <c r="BQ194" s="467">
        <v>0</v>
      </c>
      <c r="BR194" s="473"/>
      <c r="BS194" s="471"/>
      <c r="BT194" s="471"/>
      <c r="BU194" s="471"/>
      <c r="BV194" s="467">
        <v>0</v>
      </c>
      <c r="BW194" s="473"/>
      <c r="BX194" s="471"/>
      <c r="BY194" s="471"/>
      <c r="BZ194" s="471"/>
      <c r="CA194" s="468">
        <v>0</v>
      </c>
      <c r="CB194" s="473"/>
      <c r="CC194" s="471"/>
      <c r="CD194" s="471"/>
      <c r="CE194" s="471"/>
      <c r="CF194" s="471"/>
      <c r="CG194" s="467">
        <v>0</v>
      </c>
      <c r="CH194" s="473"/>
      <c r="CI194" s="471"/>
      <c r="CJ194" s="471"/>
      <c r="CK194" s="471"/>
      <c r="CL194" s="467">
        <v>4</v>
      </c>
      <c r="CM194" s="473"/>
      <c r="CN194" s="471"/>
      <c r="CO194" s="471"/>
      <c r="CP194" s="471"/>
      <c r="CQ194" s="467">
        <v>2</v>
      </c>
      <c r="CR194" s="471"/>
      <c r="CS194" s="471"/>
      <c r="CT194" s="471"/>
      <c r="CU194" s="473"/>
      <c r="CV194" s="471"/>
    </row>
    <row r="195" spans="1:100" ht="7.5" customHeight="1" x14ac:dyDescent="0.25">
      <c r="A195" s="473"/>
      <c r="B195" s="471"/>
      <c r="C195" s="471"/>
      <c r="D195" s="521" t="s">
        <v>2132</v>
      </c>
      <c r="E195" s="526"/>
      <c r="F195" s="526"/>
      <c r="G195" s="526"/>
      <c r="H195" s="526"/>
      <c r="I195" s="526"/>
      <c r="J195" s="526"/>
      <c r="K195" s="526"/>
      <c r="L195" s="526"/>
      <c r="M195" s="526"/>
      <c r="N195" s="526"/>
      <c r="O195" s="526"/>
      <c r="P195" s="526"/>
      <c r="Q195" s="526"/>
      <c r="R195" s="526"/>
      <c r="S195" s="471"/>
      <c r="T195" s="471"/>
      <c r="U195" s="471"/>
      <c r="V195" s="471"/>
      <c r="W195" s="471"/>
      <c r="X195" s="471"/>
      <c r="Y195" s="471"/>
      <c r="Z195" s="471"/>
      <c r="AA195" s="471"/>
      <c r="AB195" s="471"/>
      <c r="AC195" s="471"/>
      <c r="AD195" s="471"/>
      <c r="AE195" s="471"/>
      <c r="AF195" s="471"/>
      <c r="AG195" s="471"/>
      <c r="AH195" s="471"/>
      <c r="AI195" s="471"/>
      <c r="AJ195" s="471"/>
      <c r="AK195" s="471"/>
      <c r="AL195" s="471"/>
      <c r="AM195" s="471"/>
      <c r="AN195" s="471"/>
      <c r="AO195" s="471"/>
      <c r="AP195" s="471"/>
      <c r="AQ195" s="471"/>
      <c r="AR195" s="471"/>
      <c r="AS195" s="471"/>
      <c r="AT195" s="471"/>
      <c r="AU195" s="473"/>
      <c r="AV195" s="471"/>
      <c r="AW195" s="521" t="s">
        <v>1983</v>
      </c>
      <c r="AX195" s="526"/>
      <c r="AY195" s="526"/>
      <c r="AZ195" s="526"/>
      <c r="BA195" s="526"/>
      <c r="BB195" s="471"/>
      <c r="BC195" s="471"/>
      <c r="BD195" s="471"/>
      <c r="BE195" s="471"/>
      <c r="BF195" s="471"/>
      <c r="BG195" s="471"/>
      <c r="BH195" s="471"/>
      <c r="BI195" s="473"/>
      <c r="BJ195" s="471"/>
      <c r="BK195" s="466">
        <v>100</v>
      </c>
      <c r="BL195" s="471"/>
      <c r="BM195" s="473"/>
      <c r="BN195" s="471"/>
      <c r="BO195" s="471"/>
      <c r="BP195" s="523">
        <v>11</v>
      </c>
      <c r="BQ195" s="526"/>
      <c r="BR195" s="473"/>
      <c r="BS195" s="471"/>
      <c r="BT195" s="471"/>
      <c r="BU195" s="471"/>
      <c r="BV195" s="467">
        <v>0</v>
      </c>
      <c r="BW195" s="473"/>
      <c r="BX195" s="471"/>
      <c r="BY195" s="471"/>
      <c r="BZ195" s="522">
        <v>53.5</v>
      </c>
      <c r="CA195" s="526"/>
      <c r="CB195" s="473"/>
      <c r="CC195" s="471"/>
      <c r="CD195" s="471"/>
      <c r="CE195" s="471"/>
      <c r="CF195" s="471"/>
      <c r="CG195" s="467">
        <v>0</v>
      </c>
      <c r="CH195" s="473"/>
      <c r="CI195" s="471"/>
      <c r="CJ195" s="471"/>
      <c r="CK195" s="471"/>
      <c r="CL195" s="467">
        <v>0</v>
      </c>
      <c r="CM195" s="473"/>
      <c r="CN195" s="471"/>
      <c r="CO195" s="471"/>
      <c r="CP195" s="471"/>
      <c r="CQ195" s="467">
        <v>0</v>
      </c>
      <c r="CR195" s="471"/>
      <c r="CS195" s="471"/>
      <c r="CT195" s="471"/>
      <c r="CU195" s="473"/>
      <c r="CV195" s="471"/>
    </row>
    <row r="196" spans="1:100" ht="7.5" customHeight="1" x14ac:dyDescent="0.25">
      <c r="A196" s="473"/>
      <c r="B196" s="471"/>
      <c r="C196" s="471"/>
      <c r="D196" s="521" t="s">
        <v>2133</v>
      </c>
      <c r="E196" s="526"/>
      <c r="F196" s="526"/>
      <c r="G196" s="526"/>
      <c r="H196" s="526"/>
      <c r="I196" s="526"/>
      <c r="J196" s="526"/>
      <c r="K196" s="526"/>
      <c r="L196" s="526"/>
      <c r="M196" s="526"/>
      <c r="N196" s="526"/>
      <c r="O196" s="526"/>
      <c r="P196" s="526"/>
      <c r="Q196" s="526"/>
      <c r="R196" s="526"/>
      <c r="S196" s="471"/>
      <c r="T196" s="471"/>
      <c r="U196" s="471"/>
      <c r="V196" s="471"/>
      <c r="W196" s="471"/>
      <c r="X196" s="471"/>
      <c r="Y196" s="471"/>
      <c r="Z196" s="471"/>
      <c r="AA196" s="471"/>
      <c r="AB196" s="471"/>
      <c r="AC196" s="471"/>
      <c r="AD196" s="471"/>
      <c r="AE196" s="471"/>
      <c r="AF196" s="471"/>
      <c r="AG196" s="471"/>
      <c r="AH196" s="471"/>
      <c r="AI196" s="471"/>
      <c r="AJ196" s="471"/>
      <c r="AK196" s="471"/>
      <c r="AL196" s="471"/>
      <c r="AM196" s="471"/>
      <c r="AN196" s="471"/>
      <c r="AO196" s="471"/>
      <c r="AP196" s="471"/>
      <c r="AQ196" s="471"/>
      <c r="AR196" s="471"/>
      <c r="AS196" s="471"/>
      <c r="AT196" s="471"/>
      <c r="AU196" s="473"/>
      <c r="AV196" s="471"/>
      <c r="AW196" s="521" t="s">
        <v>1983</v>
      </c>
      <c r="AX196" s="526"/>
      <c r="AY196" s="526"/>
      <c r="AZ196" s="526"/>
      <c r="BA196" s="526"/>
      <c r="BB196" s="471"/>
      <c r="BC196" s="471"/>
      <c r="BD196" s="471"/>
      <c r="BE196" s="471"/>
      <c r="BF196" s="471"/>
      <c r="BG196" s="471"/>
      <c r="BH196" s="471"/>
      <c r="BI196" s="473"/>
      <c r="BJ196" s="471"/>
      <c r="BK196" s="466">
        <v>100</v>
      </c>
      <c r="BL196" s="471"/>
      <c r="BM196" s="473"/>
      <c r="BN196" s="471"/>
      <c r="BO196" s="471"/>
      <c r="BP196" s="523">
        <v>11</v>
      </c>
      <c r="BQ196" s="526"/>
      <c r="BR196" s="473"/>
      <c r="BS196" s="471"/>
      <c r="BT196" s="471"/>
      <c r="BU196" s="471"/>
      <c r="BV196" s="467">
        <v>0</v>
      </c>
      <c r="BW196" s="473"/>
      <c r="BX196" s="471"/>
      <c r="BY196" s="471"/>
      <c r="BZ196" s="522">
        <v>53.5</v>
      </c>
      <c r="CA196" s="526"/>
      <c r="CB196" s="473"/>
      <c r="CC196" s="471"/>
      <c r="CD196" s="471"/>
      <c r="CE196" s="471"/>
      <c r="CF196" s="471"/>
      <c r="CG196" s="467">
        <v>0</v>
      </c>
      <c r="CH196" s="473"/>
      <c r="CI196" s="471"/>
      <c r="CJ196" s="471"/>
      <c r="CK196" s="471"/>
      <c r="CL196" s="467">
        <v>0</v>
      </c>
      <c r="CM196" s="473"/>
      <c r="CN196" s="471"/>
      <c r="CO196" s="471"/>
      <c r="CP196" s="471"/>
      <c r="CQ196" s="467">
        <v>0</v>
      </c>
      <c r="CR196" s="471"/>
      <c r="CS196" s="471"/>
      <c r="CT196" s="471"/>
      <c r="CU196" s="473"/>
      <c r="CV196" s="471"/>
    </row>
    <row r="197" spans="1:100" ht="7.5" customHeight="1" x14ac:dyDescent="0.25">
      <c r="A197" s="473"/>
      <c r="B197" s="471"/>
      <c r="C197" s="471"/>
      <c r="D197" s="521" t="s">
        <v>2134</v>
      </c>
      <c r="E197" s="526"/>
      <c r="F197" s="526"/>
      <c r="G197" s="526"/>
      <c r="H197" s="526"/>
      <c r="I197" s="526"/>
      <c r="J197" s="526"/>
      <c r="K197" s="526"/>
      <c r="L197" s="526"/>
      <c r="M197" s="526"/>
      <c r="N197" s="526"/>
      <c r="O197" s="526"/>
      <c r="P197" s="526"/>
      <c r="Q197" s="526"/>
      <c r="R197" s="526"/>
      <c r="S197" s="526"/>
      <c r="T197" s="526"/>
      <c r="U197" s="526"/>
      <c r="V197" s="526"/>
      <c r="W197" s="526"/>
      <c r="X197" s="526"/>
      <c r="Y197" s="526"/>
      <c r="Z197" s="526"/>
      <c r="AA197" s="526"/>
      <c r="AB197" s="526"/>
      <c r="AC197" s="526"/>
      <c r="AD197" s="526"/>
      <c r="AE197" s="526"/>
      <c r="AF197" s="526"/>
      <c r="AG197" s="526"/>
      <c r="AH197" s="526"/>
      <c r="AI197" s="526"/>
      <c r="AJ197" s="526"/>
      <c r="AK197" s="471"/>
      <c r="AL197" s="471"/>
      <c r="AM197" s="471"/>
      <c r="AN197" s="471"/>
      <c r="AO197" s="471"/>
      <c r="AP197" s="471"/>
      <c r="AQ197" s="471"/>
      <c r="AR197" s="471"/>
      <c r="AS197" s="471"/>
      <c r="AT197" s="471"/>
      <c r="AU197" s="473"/>
      <c r="AV197" s="471"/>
      <c r="AW197" s="521" t="s">
        <v>1983</v>
      </c>
      <c r="AX197" s="526"/>
      <c r="AY197" s="526"/>
      <c r="AZ197" s="526"/>
      <c r="BA197" s="526"/>
      <c r="BB197" s="471"/>
      <c r="BC197" s="471"/>
      <c r="BD197" s="471"/>
      <c r="BE197" s="471"/>
      <c r="BF197" s="471"/>
      <c r="BG197" s="471"/>
      <c r="BH197" s="471"/>
      <c r="BI197" s="473"/>
      <c r="BJ197" s="471"/>
      <c r="BK197" s="466">
        <v>100</v>
      </c>
      <c r="BL197" s="471"/>
      <c r="BM197" s="473"/>
      <c r="BN197" s="471"/>
      <c r="BO197" s="471"/>
      <c r="BP197" s="471"/>
      <c r="BQ197" s="467">
        <v>0</v>
      </c>
      <c r="BR197" s="473"/>
      <c r="BS197" s="471"/>
      <c r="BT197" s="471"/>
      <c r="BU197" s="471"/>
      <c r="BV197" s="467">
        <v>0</v>
      </c>
      <c r="BW197" s="473"/>
      <c r="BX197" s="471"/>
      <c r="BY197" s="471"/>
      <c r="BZ197" s="471"/>
      <c r="CA197" s="468">
        <v>0</v>
      </c>
      <c r="CB197" s="473"/>
      <c r="CC197" s="471"/>
      <c r="CD197" s="471"/>
      <c r="CE197" s="471"/>
      <c r="CF197" s="523">
        <v>21</v>
      </c>
      <c r="CG197" s="526"/>
      <c r="CH197" s="473"/>
      <c r="CI197" s="471"/>
      <c r="CJ197" s="471"/>
      <c r="CK197" s="471"/>
      <c r="CL197" s="467">
        <v>5</v>
      </c>
      <c r="CM197" s="473"/>
      <c r="CN197" s="471"/>
      <c r="CO197" s="471"/>
      <c r="CP197" s="471"/>
      <c r="CQ197" s="467">
        <v>3</v>
      </c>
      <c r="CR197" s="471"/>
      <c r="CS197" s="471"/>
      <c r="CT197" s="471"/>
      <c r="CU197" s="473"/>
      <c r="CV197" s="471"/>
    </row>
    <row r="198" spans="1:100" ht="7.5" customHeight="1" x14ac:dyDescent="0.25">
      <c r="A198" s="473"/>
      <c r="B198" s="471"/>
      <c r="C198" s="471"/>
      <c r="D198" s="521" t="s">
        <v>2135</v>
      </c>
      <c r="E198" s="526"/>
      <c r="F198" s="526"/>
      <c r="G198" s="526"/>
      <c r="H198" s="526"/>
      <c r="I198" s="526"/>
      <c r="J198" s="526"/>
      <c r="K198" s="526"/>
      <c r="L198" s="526"/>
      <c r="M198" s="526"/>
      <c r="N198" s="526"/>
      <c r="O198" s="526"/>
      <c r="P198" s="526"/>
      <c r="Q198" s="526"/>
      <c r="R198" s="526"/>
      <c r="S198" s="526"/>
      <c r="T198" s="526"/>
      <c r="U198" s="526"/>
      <c r="V198" s="526"/>
      <c r="W198" s="526"/>
      <c r="X198" s="526"/>
      <c r="Y198" s="526"/>
      <c r="Z198" s="526"/>
      <c r="AA198" s="526"/>
      <c r="AB198" s="526"/>
      <c r="AC198" s="526"/>
      <c r="AD198" s="526"/>
      <c r="AE198" s="471"/>
      <c r="AF198" s="471"/>
      <c r="AG198" s="471"/>
      <c r="AH198" s="471"/>
      <c r="AI198" s="471"/>
      <c r="AJ198" s="471"/>
      <c r="AK198" s="471"/>
      <c r="AL198" s="471"/>
      <c r="AM198" s="471"/>
      <c r="AN198" s="471"/>
      <c r="AO198" s="471"/>
      <c r="AP198" s="471"/>
      <c r="AQ198" s="471"/>
      <c r="AR198" s="471"/>
      <c r="AS198" s="471"/>
      <c r="AT198" s="471"/>
      <c r="AU198" s="473"/>
      <c r="AV198" s="471"/>
      <c r="AW198" s="521" t="s">
        <v>2136</v>
      </c>
      <c r="AX198" s="526"/>
      <c r="AY198" s="526"/>
      <c r="AZ198" s="526"/>
      <c r="BA198" s="526"/>
      <c r="BB198" s="526"/>
      <c r="BC198" s="526"/>
      <c r="BD198" s="526"/>
      <c r="BE198" s="526"/>
      <c r="BF198" s="471"/>
      <c r="BG198" s="471"/>
      <c r="BH198" s="471"/>
      <c r="BI198" s="473"/>
      <c r="BJ198" s="471"/>
      <c r="BK198" s="466">
        <v>100</v>
      </c>
      <c r="BL198" s="471"/>
      <c r="BM198" s="473"/>
      <c r="BN198" s="471"/>
      <c r="BO198" s="471"/>
      <c r="BP198" s="471"/>
      <c r="BQ198" s="467">
        <v>0</v>
      </c>
      <c r="BR198" s="473"/>
      <c r="BS198" s="471"/>
      <c r="BT198" s="471"/>
      <c r="BU198" s="471"/>
      <c r="BV198" s="467">
        <v>3</v>
      </c>
      <c r="BW198" s="473"/>
      <c r="BX198" s="471"/>
      <c r="BY198" s="471"/>
      <c r="BZ198" s="471"/>
      <c r="CA198" s="468">
        <v>0</v>
      </c>
      <c r="CB198" s="473"/>
      <c r="CC198" s="471"/>
      <c r="CD198" s="471"/>
      <c r="CE198" s="471"/>
      <c r="CF198" s="471"/>
      <c r="CG198" s="467">
        <v>0</v>
      </c>
      <c r="CH198" s="473"/>
      <c r="CI198" s="471"/>
      <c r="CJ198" s="471"/>
      <c r="CK198" s="471"/>
      <c r="CL198" s="467">
        <v>0</v>
      </c>
      <c r="CM198" s="473"/>
      <c r="CN198" s="471"/>
      <c r="CO198" s="471"/>
      <c r="CP198" s="471"/>
      <c r="CQ198" s="467">
        <v>0</v>
      </c>
      <c r="CR198" s="471"/>
      <c r="CS198" s="471"/>
      <c r="CT198" s="471"/>
      <c r="CU198" s="473"/>
      <c r="CV198" s="471"/>
    </row>
    <row r="199" spans="1:100" ht="7.5" customHeight="1" x14ac:dyDescent="0.25">
      <c r="A199" s="473"/>
      <c r="B199" s="471"/>
      <c r="C199" s="471"/>
      <c r="D199" s="521" t="s">
        <v>2137</v>
      </c>
      <c r="E199" s="526"/>
      <c r="F199" s="526"/>
      <c r="G199" s="526"/>
      <c r="H199" s="526"/>
      <c r="I199" s="526"/>
      <c r="J199" s="526"/>
      <c r="K199" s="526"/>
      <c r="L199" s="526"/>
      <c r="M199" s="526"/>
      <c r="N199" s="526"/>
      <c r="O199" s="526"/>
      <c r="P199" s="526"/>
      <c r="Q199" s="526"/>
      <c r="R199" s="526"/>
      <c r="S199" s="526"/>
      <c r="T199" s="526"/>
      <c r="U199" s="526"/>
      <c r="V199" s="526"/>
      <c r="W199" s="526"/>
      <c r="X199" s="526"/>
      <c r="Y199" s="526"/>
      <c r="Z199" s="526"/>
      <c r="AA199" s="526"/>
      <c r="AB199" s="526"/>
      <c r="AC199" s="471"/>
      <c r="AD199" s="471"/>
      <c r="AE199" s="471"/>
      <c r="AF199" s="471"/>
      <c r="AG199" s="471"/>
      <c r="AH199" s="471"/>
      <c r="AI199" s="471"/>
      <c r="AJ199" s="471"/>
      <c r="AK199" s="471"/>
      <c r="AL199" s="471"/>
      <c r="AM199" s="471"/>
      <c r="AN199" s="471"/>
      <c r="AO199" s="471"/>
      <c r="AP199" s="471"/>
      <c r="AQ199" s="471"/>
      <c r="AR199" s="471"/>
      <c r="AS199" s="471"/>
      <c r="AT199" s="471"/>
      <c r="AU199" s="473"/>
      <c r="AV199" s="471"/>
      <c r="AW199" s="521" t="s">
        <v>2136</v>
      </c>
      <c r="AX199" s="526"/>
      <c r="AY199" s="526"/>
      <c r="AZ199" s="526"/>
      <c r="BA199" s="526"/>
      <c r="BB199" s="526"/>
      <c r="BC199" s="526"/>
      <c r="BD199" s="526"/>
      <c r="BE199" s="526"/>
      <c r="BF199" s="471"/>
      <c r="BG199" s="471"/>
      <c r="BH199" s="471"/>
      <c r="BI199" s="473"/>
      <c r="BJ199" s="471"/>
      <c r="BK199" s="466">
        <v>100</v>
      </c>
      <c r="BL199" s="471"/>
      <c r="BM199" s="473"/>
      <c r="BN199" s="471"/>
      <c r="BO199" s="471"/>
      <c r="BP199" s="471"/>
      <c r="BQ199" s="467">
        <v>0</v>
      </c>
      <c r="BR199" s="473"/>
      <c r="BS199" s="471"/>
      <c r="BT199" s="471"/>
      <c r="BU199" s="471"/>
      <c r="BV199" s="467">
        <v>0</v>
      </c>
      <c r="BW199" s="473"/>
      <c r="BX199" s="471"/>
      <c r="BY199" s="471"/>
      <c r="BZ199" s="471"/>
      <c r="CA199" s="468">
        <v>0</v>
      </c>
      <c r="CB199" s="473"/>
      <c r="CC199" s="471"/>
      <c r="CD199" s="471"/>
      <c r="CE199" s="471"/>
      <c r="CF199" s="523">
        <v>44</v>
      </c>
      <c r="CG199" s="526"/>
      <c r="CH199" s="473"/>
      <c r="CI199" s="471"/>
      <c r="CJ199" s="471"/>
      <c r="CK199" s="523">
        <v>47</v>
      </c>
      <c r="CL199" s="526"/>
      <c r="CM199" s="473"/>
      <c r="CN199" s="471"/>
      <c r="CO199" s="471"/>
      <c r="CP199" s="471"/>
      <c r="CQ199" s="467">
        <v>0</v>
      </c>
      <c r="CR199" s="471"/>
      <c r="CS199" s="471"/>
      <c r="CT199" s="471"/>
      <c r="CU199" s="473"/>
      <c r="CV199" s="471"/>
    </row>
    <row r="200" spans="1:100" ht="7.5" customHeight="1" x14ac:dyDescent="0.25">
      <c r="A200" s="473"/>
      <c r="B200" s="471"/>
      <c r="C200" s="471"/>
      <c r="D200" s="521" t="s">
        <v>2138</v>
      </c>
      <c r="E200" s="526"/>
      <c r="F200" s="526"/>
      <c r="G200" s="526"/>
      <c r="H200" s="526"/>
      <c r="I200" s="526"/>
      <c r="J200" s="526"/>
      <c r="K200" s="526"/>
      <c r="L200" s="526"/>
      <c r="M200" s="526"/>
      <c r="N200" s="526"/>
      <c r="O200" s="526"/>
      <c r="P200" s="526"/>
      <c r="Q200" s="526"/>
      <c r="R200" s="526"/>
      <c r="S200" s="526"/>
      <c r="T200" s="526"/>
      <c r="U200" s="526"/>
      <c r="V200" s="526"/>
      <c r="W200" s="526"/>
      <c r="X200" s="526"/>
      <c r="Y200" s="526"/>
      <c r="Z200" s="526"/>
      <c r="AA200" s="526"/>
      <c r="AB200" s="526"/>
      <c r="AC200" s="526"/>
      <c r="AD200" s="526"/>
      <c r="AE200" s="526"/>
      <c r="AF200" s="526"/>
      <c r="AG200" s="526"/>
      <c r="AH200" s="526"/>
      <c r="AI200" s="471"/>
      <c r="AJ200" s="471"/>
      <c r="AK200" s="471"/>
      <c r="AL200" s="471"/>
      <c r="AM200" s="471"/>
      <c r="AN200" s="471"/>
      <c r="AO200" s="471"/>
      <c r="AP200" s="471"/>
      <c r="AQ200" s="471"/>
      <c r="AR200" s="471"/>
      <c r="AS200" s="471"/>
      <c r="AT200" s="471"/>
      <c r="AU200" s="473"/>
      <c r="AV200" s="471"/>
      <c r="AW200" s="521" t="s">
        <v>2041</v>
      </c>
      <c r="AX200" s="526"/>
      <c r="AY200" s="526"/>
      <c r="AZ200" s="526"/>
      <c r="BA200" s="526"/>
      <c r="BB200" s="526"/>
      <c r="BC200" s="471"/>
      <c r="BD200" s="471"/>
      <c r="BE200" s="471"/>
      <c r="BF200" s="471"/>
      <c r="BG200" s="471"/>
      <c r="BH200" s="471"/>
      <c r="BI200" s="473"/>
      <c r="BJ200" s="471"/>
      <c r="BK200" s="466">
        <v>100</v>
      </c>
      <c r="BL200" s="471"/>
      <c r="BM200" s="473"/>
      <c r="BN200" s="471"/>
      <c r="BO200" s="471"/>
      <c r="BP200" s="471"/>
      <c r="BQ200" s="467">
        <v>1</v>
      </c>
      <c r="BR200" s="473"/>
      <c r="BS200" s="471"/>
      <c r="BT200" s="471"/>
      <c r="BU200" s="471"/>
      <c r="BV200" s="467">
        <v>0</v>
      </c>
      <c r="BW200" s="473"/>
      <c r="BX200" s="471"/>
      <c r="BY200" s="471"/>
      <c r="BZ200" s="471"/>
      <c r="CA200" s="468">
        <v>4.5</v>
      </c>
      <c r="CB200" s="473"/>
      <c r="CC200" s="471"/>
      <c r="CD200" s="471"/>
      <c r="CE200" s="471"/>
      <c r="CF200" s="471"/>
      <c r="CG200" s="467">
        <v>0</v>
      </c>
      <c r="CH200" s="473"/>
      <c r="CI200" s="471"/>
      <c r="CJ200" s="471"/>
      <c r="CK200" s="471"/>
      <c r="CL200" s="467">
        <v>0</v>
      </c>
      <c r="CM200" s="473"/>
      <c r="CN200" s="471"/>
      <c r="CO200" s="471"/>
      <c r="CP200" s="471"/>
      <c r="CQ200" s="467">
        <v>0</v>
      </c>
      <c r="CR200" s="471"/>
      <c r="CS200" s="471"/>
      <c r="CT200" s="471"/>
      <c r="CU200" s="473"/>
      <c r="CV200" s="471"/>
    </row>
    <row r="201" spans="1:100" ht="7.5" customHeight="1" x14ac:dyDescent="0.25">
      <c r="A201" s="473"/>
      <c r="B201" s="471"/>
      <c r="C201" s="471"/>
      <c r="D201" s="521" t="s">
        <v>2139</v>
      </c>
      <c r="E201" s="526"/>
      <c r="F201" s="526"/>
      <c r="G201" s="526"/>
      <c r="H201" s="526"/>
      <c r="I201" s="526"/>
      <c r="J201" s="526"/>
      <c r="K201" s="526"/>
      <c r="L201" s="526"/>
      <c r="M201" s="526"/>
      <c r="N201" s="526"/>
      <c r="O201" s="526"/>
      <c r="P201" s="526"/>
      <c r="Q201" s="526"/>
      <c r="R201" s="526"/>
      <c r="S201" s="526"/>
      <c r="T201" s="526"/>
      <c r="U201" s="526"/>
      <c r="V201" s="526"/>
      <c r="W201" s="526"/>
      <c r="X201" s="526"/>
      <c r="Y201" s="526"/>
      <c r="Z201" s="526"/>
      <c r="AA201" s="526"/>
      <c r="AB201" s="526"/>
      <c r="AC201" s="526"/>
      <c r="AD201" s="526"/>
      <c r="AE201" s="526"/>
      <c r="AF201" s="526"/>
      <c r="AG201" s="526"/>
      <c r="AH201" s="526"/>
      <c r="AI201" s="526"/>
      <c r="AJ201" s="526"/>
      <c r="AK201" s="471"/>
      <c r="AL201" s="471"/>
      <c r="AM201" s="471"/>
      <c r="AN201" s="471"/>
      <c r="AO201" s="471"/>
      <c r="AP201" s="471"/>
      <c r="AQ201" s="471"/>
      <c r="AR201" s="471"/>
      <c r="AS201" s="471"/>
      <c r="AT201" s="471"/>
      <c r="AU201" s="473"/>
      <c r="AV201" s="471"/>
      <c r="AW201" s="521" t="s">
        <v>1983</v>
      </c>
      <c r="AX201" s="526"/>
      <c r="AY201" s="526"/>
      <c r="AZ201" s="526"/>
      <c r="BA201" s="526"/>
      <c r="BB201" s="471"/>
      <c r="BC201" s="471"/>
      <c r="BD201" s="471"/>
      <c r="BE201" s="471"/>
      <c r="BF201" s="471"/>
      <c r="BG201" s="471"/>
      <c r="BH201" s="471"/>
      <c r="BI201" s="473"/>
      <c r="BJ201" s="471"/>
      <c r="BK201" s="466">
        <v>100</v>
      </c>
      <c r="BL201" s="471"/>
      <c r="BM201" s="473"/>
      <c r="BN201" s="471"/>
      <c r="BO201" s="471"/>
      <c r="BP201" s="471"/>
      <c r="BQ201" s="467">
        <v>0</v>
      </c>
      <c r="BR201" s="473"/>
      <c r="BS201" s="471"/>
      <c r="BT201" s="471"/>
      <c r="BU201" s="471"/>
      <c r="BV201" s="467">
        <v>0</v>
      </c>
      <c r="BW201" s="473"/>
      <c r="BX201" s="471"/>
      <c r="BY201" s="471"/>
      <c r="BZ201" s="471"/>
      <c r="CA201" s="468">
        <v>0</v>
      </c>
      <c r="CB201" s="473"/>
      <c r="CC201" s="471"/>
      <c r="CD201" s="471"/>
      <c r="CE201" s="471"/>
      <c r="CF201" s="523">
        <v>13</v>
      </c>
      <c r="CG201" s="526"/>
      <c r="CH201" s="473"/>
      <c r="CI201" s="471"/>
      <c r="CJ201" s="471"/>
      <c r="CK201" s="471"/>
      <c r="CL201" s="467">
        <v>0</v>
      </c>
      <c r="CM201" s="473"/>
      <c r="CN201" s="471"/>
      <c r="CO201" s="471"/>
      <c r="CP201" s="471"/>
      <c r="CQ201" s="467">
        <v>0</v>
      </c>
      <c r="CR201" s="471"/>
      <c r="CS201" s="471"/>
      <c r="CT201" s="471"/>
      <c r="CU201" s="473"/>
      <c r="CV201" s="471"/>
    </row>
    <row r="202" spans="1:100" ht="7.5" customHeight="1" x14ac:dyDescent="0.25">
      <c r="A202" s="473"/>
      <c r="B202" s="471"/>
      <c r="C202" s="471"/>
      <c r="D202" s="521" t="s">
        <v>2140</v>
      </c>
      <c r="E202" s="526"/>
      <c r="F202" s="526"/>
      <c r="G202" s="526"/>
      <c r="H202" s="526"/>
      <c r="I202" s="526"/>
      <c r="J202" s="526"/>
      <c r="K202" s="526"/>
      <c r="L202" s="526"/>
      <c r="M202" s="526"/>
      <c r="N202" s="526"/>
      <c r="O202" s="526"/>
      <c r="P202" s="526"/>
      <c r="Q202" s="471"/>
      <c r="R202" s="471"/>
      <c r="S202" s="471"/>
      <c r="T202" s="471"/>
      <c r="U202" s="471"/>
      <c r="V202" s="471"/>
      <c r="W202" s="471"/>
      <c r="X202" s="471"/>
      <c r="Y202" s="471"/>
      <c r="Z202" s="471"/>
      <c r="AA202" s="471"/>
      <c r="AB202" s="471"/>
      <c r="AC202" s="471"/>
      <c r="AD202" s="471"/>
      <c r="AE202" s="471"/>
      <c r="AF202" s="471"/>
      <c r="AG202" s="471"/>
      <c r="AH202" s="471"/>
      <c r="AI202" s="471"/>
      <c r="AJ202" s="471"/>
      <c r="AK202" s="471"/>
      <c r="AL202" s="471"/>
      <c r="AM202" s="471"/>
      <c r="AN202" s="471"/>
      <c r="AO202" s="471"/>
      <c r="AP202" s="471"/>
      <c r="AQ202" s="471"/>
      <c r="AR202" s="471"/>
      <c r="AS202" s="471"/>
      <c r="AT202" s="471"/>
      <c r="AU202" s="473"/>
      <c r="AV202" s="471"/>
      <c r="AW202" s="521" t="s">
        <v>2041</v>
      </c>
      <c r="AX202" s="526"/>
      <c r="AY202" s="526"/>
      <c r="AZ202" s="526"/>
      <c r="BA202" s="526"/>
      <c r="BB202" s="526"/>
      <c r="BC202" s="471"/>
      <c r="BD202" s="471"/>
      <c r="BE202" s="471"/>
      <c r="BF202" s="471"/>
      <c r="BG202" s="471"/>
      <c r="BH202" s="471"/>
      <c r="BI202" s="473"/>
      <c r="BJ202" s="471"/>
      <c r="BK202" s="466">
        <v>100</v>
      </c>
      <c r="BL202" s="471"/>
      <c r="BM202" s="473"/>
      <c r="BN202" s="471"/>
      <c r="BO202" s="471"/>
      <c r="BP202" s="471"/>
      <c r="BQ202" s="467">
        <v>0</v>
      </c>
      <c r="BR202" s="473"/>
      <c r="BS202" s="471"/>
      <c r="BT202" s="471"/>
      <c r="BU202" s="471"/>
      <c r="BV202" s="467">
        <v>1</v>
      </c>
      <c r="BW202" s="473"/>
      <c r="BX202" s="471"/>
      <c r="BY202" s="471"/>
      <c r="BZ202" s="471"/>
      <c r="CA202" s="468">
        <v>0</v>
      </c>
      <c r="CB202" s="473"/>
      <c r="CC202" s="471"/>
      <c r="CD202" s="471"/>
      <c r="CE202" s="471"/>
      <c r="CF202" s="471"/>
      <c r="CG202" s="467">
        <v>0</v>
      </c>
      <c r="CH202" s="473"/>
      <c r="CI202" s="471"/>
      <c r="CJ202" s="471"/>
      <c r="CK202" s="471"/>
      <c r="CL202" s="467">
        <v>1</v>
      </c>
      <c r="CM202" s="473"/>
      <c r="CN202" s="471"/>
      <c r="CO202" s="471"/>
      <c r="CP202" s="471"/>
      <c r="CQ202" s="467">
        <v>0</v>
      </c>
      <c r="CR202" s="471"/>
      <c r="CS202" s="471"/>
      <c r="CT202" s="471"/>
      <c r="CU202" s="473"/>
      <c r="CV202" s="471"/>
    </row>
    <row r="203" spans="1:100" ht="7.5" customHeight="1" x14ac:dyDescent="0.25">
      <c r="A203" s="473"/>
      <c r="B203" s="471"/>
      <c r="C203" s="471"/>
      <c r="D203" s="521" t="s">
        <v>2141</v>
      </c>
      <c r="E203" s="526"/>
      <c r="F203" s="526"/>
      <c r="G203" s="526"/>
      <c r="H203" s="526"/>
      <c r="I203" s="526"/>
      <c r="J203" s="526"/>
      <c r="K203" s="526"/>
      <c r="L203" s="526"/>
      <c r="M203" s="526"/>
      <c r="N203" s="526"/>
      <c r="O203" s="526"/>
      <c r="P203" s="526"/>
      <c r="Q203" s="526"/>
      <c r="R203" s="526"/>
      <c r="S203" s="471"/>
      <c r="T203" s="471"/>
      <c r="U203" s="471"/>
      <c r="V203" s="471"/>
      <c r="W203" s="471"/>
      <c r="X203" s="471"/>
      <c r="Y203" s="471"/>
      <c r="Z203" s="471"/>
      <c r="AA203" s="471"/>
      <c r="AB203" s="471"/>
      <c r="AC203" s="471"/>
      <c r="AD203" s="471"/>
      <c r="AE203" s="471"/>
      <c r="AF203" s="471"/>
      <c r="AG203" s="471"/>
      <c r="AH203" s="471"/>
      <c r="AI203" s="471"/>
      <c r="AJ203" s="471"/>
      <c r="AK203" s="471"/>
      <c r="AL203" s="471"/>
      <c r="AM203" s="471"/>
      <c r="AN203" s="471"/>
      <c r="AO203" s="471"/>
      <c r="AP203" s="471"/>
      <c r="AQ203" s="471"/>
      <c r="AR203" s="471"/>
      <c r="AS203" s="471"/>
      <c r="AT203" s="471"/>
      <c r="AU203" s="473"/>
      <c r="AV203" s="471"/>
      <c r="AW203" s="521" t="s">
        <v>1983</v>
      </c>
      <c r="AX203" s="526"/>
      <c r="AY203" s="526"/>
      <c r="AZ203" s="526"/>
      <c r="BA203" s="526"/>
      <c r="BB203" s="471"/>
      <c r="BC203" s="471"/>
      <c r="BD203" s="471"/>
      <c r="BE203" s="471"/>
      <c r="BF203" s="471"/>
      <c r="BG203" s="471"/>
      <c r="BH203" s="471"/>
      <c r="BI203" s="473"/>
      <c r="BJ203" s="471"/>
      <c r="BK203" s="466">
        <v>100</v>
      </c>
      <c r="BL203" s="471"/>
      <c r="BM203" s="473"/>
      <c r="BN203" s="471"/>
      <c r="BO203" s="471"/>
      <c r="BP203" s="523">
        <v>11</v>
      </c>
      <c r="BQ203" s="526"/>
      <c r="BR203" s="473"/>
      <c r="BS203" s="471"/>
      <c r="BT203" s="471"/>
      <c r="BU203" s="471"/>
      <c r="BV203" s="467">
        <v>0</v>
      </c>
      <c r="BW203" s="473"/>
      <c r="BX203" s="471"/>
      <c r="BY203" s="471"/>
      <c r="BZ203" s="522">
        <v>53.5</v>
      </c>
      <c r="CA203" s="526"/>
      <c r="CB203" s="473"/>
      <c r="CC203" s="471"/>
      <c r="CD203" s="471"/>
      <c r="CE203" s="471"/>
      <c r="CF203" s="471"/>
      <c r="CG203" s="467">
        <v>0</v>
      </c>
      <c r="CH203" s="473"/>
      <c r="CI203" s="471"/>
      <c r="CJ203" s="471"/>
      <c r="CK203" s="471"/>
      <c r="CL203" s="467">
        <v>0</v>
      </c>
      <c r="CM203" s="473"/>
      <c r="CN203" s="471"/>
      <c r="CO203" s="471"/>
      <c r="CP203" s="471"/>
      <c r="CQ203" s="467">
        <v>0</v>
      </c>
      <c r="CR203" s="471"/>
      <c r="CS203" s="471"/>
      <c r="CT203" s="471"/>
      <c r="CU203" s="473"/>
      <c r="CV203" s="471"/>
    </row>
    <row r="204" spans="1:100" ht="7.5" customHeight="1" x14ac:dyDescent="0.25">
      <c r="A204" s="473"/>
      <c r="B204" s="471"/>
      <c r="C204" s="471"/>
      <c r="D204" s="521" t="s">
        <v>2142</v>
      </c>
      <c r="E204" s="526"/>
      <c r="F204" s="526"/>
      <c r="G204" s="526"/>
      <c r="H204" s="526"/>
      <c r="I204" s="526"/>
      <c r="J204" s="526"/>
      <c r="K204" s="526"/>
      <c r="L204" s="526"/>
      <c r="M204" s="526"/>
      <c r="N204" s="526"/>
      <c r="O204" s="526"/>
      <c r="P204" s="526"/>
      <c r="Q204" s="526"/>
      <c r="R204" s="526"/>
      <c r="S204" s="471"/>
      <c r="T204" s="471"/>
      <c r="U204" s="471"/>
      <c r="V204" s="471"/>
      <c r="W204" s="471"/>
      <c r="X204" s="471"/>
      <c r="Y204" s="471"/>
      <c r="Z204" s="471"/>
      <c r="AA204" s="471"/>
      <c r="AB204" s="471"/>
      <c r="AC204" s="471"/>
      <c r="AD204" s="471"/>
      <c r="AE204" s="471"/>
      <c r="AF204" s="471"/>
      <c r="AG204" s="471"/>
      <c r="AH204" s="471"/>
      <c r="AI204" s="471"/>
      <c r="AJ204" s="471"/>
      <c r="AK204" s="471"/>
      <c r="AL204" s="471"/>
      <c r="AM204" s="471"/>
      <c r="AN204" s="471"/>
      <c r="AO204" s="471"/>
      <c r="AP204" s="471"/>
      <c r="AQ204" s="471"/>
      <c r="AR204" s="471"/>
      <c r="AS204" s="471"/>
      <c r="AT204" s="471"/>
      <c r="AU204" s="473"/>
      <c r="AV204" s="471"/>
      <c r="AW204" s="521" t="s">
        <v>1983</v>
      </c>
      <c r="AX204" s="526"/>
      <c r="AY204" s="526"/>
      <c r="AZ204" s="526"/>
      <c r="BA204" s="526"/>
      <c r="BB204" s="471"/>
      <c r="BC204" s="471"/>
      <c r="BD204" s="471"/>
      <c r="BE204" s="471"/>
      <c r="BF204" s="471"/>
      <c r="BG204" s="471"/>
      <c r="BH204" s="471"/>
      <c r="BI204" s="473"/>
      <c r="BJ204" s="471"/>
      <c r="BK204" s="466">
        <v>100</v>
      </c>
      <c r="BL204" s="471"/>
      <c r="BM204" s="473"/>
      <c r="BN204" s="471"/>
      <c r="BO204" s="471"/>
      <c r="BP204" s="523">
        <v>14</v>
      </c>
      <c r="BQ204" s="526"/>
      <c r="BR204" s="473"/>
      <c r="BS204" s="471"/>
      <c r="BT204" s="471"/>
      <c r="BU204" s="471"/>
      <c r="BV204" s="467">
        <v>0</v>
      </c>
      <c r="BW204" s="473"/>
      <c r="BX204" s="471"/>
      <c r="BY204" s="471"/>
      <c r="BZ204" s="522">
        <v>54</v>
      </c>
      <c r="CA204" s="526"/>
      <c r="CB204" s="473"/>
      <c r="CC204" s="471"/>
      <c r="CD204" s="471"/>
      <c r="CE204" s="471"/>
      <c r="CF204" s="471"/>
      <c r="CG204" s="467">
        <v>0</v>
      </c>
      <c r="CH204" s="473"/>
      <c r="CI204" s="471"/>
      <c r="CJ204" s="471"/>
      <c r="CK204" s="471"/>
      <c r="CL204" s="467">
        <v>0</v>
      </c>
      <c r="CM204" s="473"/>
      <c r="CN204" s="471"/>
      <c r="CO204" s="471"/>
      <c r="CP204" s="471"/>
      <c r="CQ204" s="467">
        <v>0</v>
      </c>
      <c r="CR204" s="471"/>
      <c r="CS204" s="471"/>
      <c r="CT204" s="471"/>
      <c r="CU204" s="473"/>
      <c r="CV204" s="471"/>
    </row>
    <row r="205" spans="1:100" ht="8.25" customHeight="1" x14ac:dyDescent="0.25">
      <c r="A205" s="473"/>
      <c r="B205" s="471"/>
      <c r="C205" s="471"/>
      <c r="D205" s="521" t="s">
        <v>2143</v>
      </c>
      <c r="E205" s="526"/>
      <c r="F205" s="526"/>
      <c r="G205" s="526"/>
      <c r="H205" s="526"/>
      <c r="I205" s="526"/>
      <c r="J205" s="526"/>
      <c r="K205" s="526"/>
      <c r="L205" s="526"/>
      <c r="M205" s="526"/>
      <c r="N205" s="526"/>
      <c r="O205" s="526"/>
      <c r="P205" s="526"/>
      <c r="Q205" s="526"/>
      <c r="R205" s="526"/>
      <c r="S205" s="471"/>
      <c r="T205" s="471"/>
      <c r="U205" s="471"/>
      <c r="V205" s="471"/>
      <c r="W205" s="471"/>
      <c r="X205" s="471"/>
      <c r="Y205" s="471"/>
      <c r="Z205" s="471"/>
      <c r="AA205" s="471"/>
      <c r="AB205" s="471"/>
      <c r="AC205" s="471"/>
      <c r="AD205" s="471"/>
      <c r="AE205" s="471"/>
      <c r="AF205" s="471"/>
      <c r="AG205" s="471"/>
      <c r="AH205" s="471"/>
      <c r="AI205" s="471"/>
      <c r="AJ205" s="471"/>
      <c r="AK205" s="471"/>
      <c r="AL205" s="471"/>
      <c r="AM205" s="471"/>
      <c r="AN205" s="471"/>
      <c r="AO205" s="471"/>
      <c r="AP205" s="471"/>
      <c r="AQ205" s="471"/>
      <c r="AR205" s="471"/>
      <c r="AS205" s="471"/>
      <c r="AT205" s="471"/>
      <c r="AU205" s="473"/>
      <c r="AV205" s="471"/>
      <c r="AW205" s="521" t="s">
        <v>1983</v>
      </c>
      <c r="AX205" s="526"/>
      <c r="AY205" s="526"/>
      <c r="AZ205" s="526"/>
      <c r="BA205" s="526"/>
      <c r="BB205" s="471"/>
      <c r="BC205" s="471"/>
      <c r="BD205" s="471"/>
      <c r="BE205" s="471"/>
      <c r="BF205" s="471"/>
      <c r="BG205" s="471"/>
      <c r="BH205" s="471"/>
      <c r="BI205" s="473"/>
      <c r="BJ205" s="471"/>
      <c r="BK205" s="466">
        <v>100</v>
      </c>
      <c r="BL205" s="471"/>
      <c r="BM205" s="473"/>
      <c r="BN205" s="471"/>
      <c r="BO205" s="471"/>
      <c r="BP205" s="523">
        <v>14</v>
      </c>
      <c r="BQ205" s="526"/>
      <c r="BR205" s="473"/>
      <c r="BS205" s="471"/>
      <c r="BT205" s="471"/>
      <c r="BU205" s="471"/>
      <c r="BV205" s="467">
        <v>0</v>
      </c>
      <c r="BW205" s="473"/>
      <c r="BX205" s="471"/>
      <c r="BY205" s="471"/>
      <c r="BZ205" s="522">
        <v>54</v>
      </c>
      <c r="CA205" s="526"/>
      <c r="CB205" s="473"/>
      <c r="CC205" s="471"/>
      <c r="CD205" s="471"/>
      <c r="CE205" s="471"/>
      <c r="CF205" s="471"/>
      <c r="CG205" s="467">
        <v>0</v>
      </c>
      <c r="CH205" s="473"/>
      <c r="CI205" s="471"/>
      <c r="CJ205" s="471"/>
      <c r="CK205" s="471"/>
      <c r="CL205" s="467">
        <v>0</v>
      </c>
      <c r="CM205" s="473"/>
      <c r="CN205" s="471"/>
      <c r="CO205" s="471"/>
      <c r="CP205" s="471"/>
      <c r="CQ205" s="467">
        <v>0</v>
      </c>
      <c r="CR205" s="471"/>
      <c r="CS205" s="471"/>
      <c r="CT205" s="471"/>
      <c r="CU205" s="473"/>
      <c r="CV205" s="471"/>
    </row>
    <row r="206" spans="1:100" ht="6.95" customHeight="1" x14ac:dyDescent="0.25">
      <c r="A206" s="473"/>
      <c r="B206" s="471"/>
      <c r="C206" s="471"/>
      <c r="D206" s="471"/>
      <c r="E206" s="471"/>
      <c r="F206" s="471"/>
      <c r="G206" s="471"/>
      <c r="H206" s="471"/>
      <c r="I206" s="471"/>
      <c r="J206" s="471"/>
      <c r="K206" s="471"/>
      <c r="L206" s="471"/>
      <c r="M206" s="471"/>
      <c r="N206" s="471"/>
      <c r="O206" s="471"/>
      <c r="P206" s="471"/>
      <c r="Q206" s="471"/>
      <c r="R206" s="471"/>
      <c r="S206" s="471"/>
      <c r="T206" s="471"/>
      <c r="U206" s="471"/>
      <c r="V206" s="471"/>
      <c r="W206" s="471"/>
      <c r="X206" s="471"/>
      <c r="Y206" s="471"/>
      <c r="Z206" s="471"/>
      <c r="AA206" s="471"/>
      <c r="AB206" s="471"/>
      <c r="AC206" s="471"/>
      <c r="AD206" s="471"/>
      <c r="AE206" s="471"/>
      <c r="AF206" s="471"/>
      <c r="AG206" s="471"/>
      <c r="AH206" s="471"/>
      <c r="AI206" s="471"/>
      <c r="AJ206" s="471"/>
      <c r="AK206" s="471"/>
      <c r="AL206" s="471"/>
      <c r="AM206" s="471"/>
      <c r="AN206" s="471"/>
      <c r="AO206" s="471"/>
      <c r="AP206" s="471"/>
      <c r="AQ206" s="471"/>
      <c r="AR206" s="471"/>
      <c r="AS206" s="471"/>
      <c r="AT206" s="471"/>
      <c r="AU206" s="473"/>
      <c r="AV206" s="471"/>
      <c r="AW206" s="471"/>
      <c r="AX206" s="471"/>
      <c r="AY206" s="471"/>
      <c r="AZ206" s="471"/>
      <c r="BA206" s="471"/>
      <c r="BB206" s="471"/>
      <c r="BC206" s="471"/>
      <c r="BD206" s="471"/>
      <c r="BE206" s="471"/>
      <c r="BF206" s="471"/>
      <c r="BG206" s="471"/>
      <c r="BH206" s="471"/>
      <c r="BI206" s="473"/>
      <c r="BJ206" s="471"/>
      <c r="BK206" s="471"/>
      <c r="BL206" s="471"/>
      <c r="BM206" s="473"/>
      <c r="BN206" s="471"/>
      <c r="BO206" s="471"/>
      <c r="BP206" s="471"/>
      <c r="BQ206" s="471"/>
      <c r="BR206" s="473"/>
      <c r="BS206" s="471"/>
      <c r="BT206" s="471"/>
      <c r="BU206" s="471"/>
      <c r="BV206" s="471"/>
      <c r="BW206" s="473"/>
      <c r="BX206" s="471"/>
      <c r="BY206" s="471"/>
      <c r="BZ206" s="471"/>
      <c r="CA206" s="471"/>
      <c r="CB206" s="473"/>
      <c r="CC206" s="471"/>
      <c r="CD206" s="471"/>
      <c r="CE206" s="471"/>
      <c r="CF206" s="471"/>
      <c r="CG206" s="471"/>
      <c r="CH206" s="473"/>
      <c r="CI206" s="471"/>
      <c r="CJ206" s="471"/>
      <c r="CK206" s="471"/>
      <c r="CL206" s="471"/>
      <c r="CM206" s="473"/>
      <c r="CN206" s="471"/>
      <c r="CO206" s="471"/>
      <c r="CP206" s="471"/>
      <c r="CQ206" s="471"/>
      <c r="CR206" s="471"/>
      <c r="CS206" s="471"/>
      <c r="CT206" s="471"/>
      <c r="CU206" s="473"/>
      <c r="CV206" s="471"/>
    </row>
    <row r="207" spans="1:100" ht="7.5" customHeight="1" x14ac:dyDescent="0.25">
      <c r="A207" s="473"/>
      <c r="B207" s="471"/>
      <c r="C207" s="471"/>
      <c r="D207" s="471"/>
      <c r="E207" s="471"/>
      <c r="F207" s="471"/>
      <c r="G207" s="471"/>
      <c r="H207" s="471"/>
      <c r="I207" s="471"/>
      <c r="J207" s="471"/>
      <c r="K207" s="471"/>
      <c r="L207" s="471"/>
      <c r="M207" s="471"/>
      <c r="N207" s="471"/>
      <c r="O207" s="471"/>
      <c r="P207" s="471"/>
      <c r="Q207" s="471"/>
      <c r="R207" s="471"/>
      <c r="S207" s="471"/>
      <c r="T207" s="471"/>
      <c r="U207" s="471"/>
      <c r="V207" s="471"/>
      <c r="W207" s="471"/>
      <c r="X207" s="471"/>
      <c r="Y207" s="471"/>
      <c r="Z207" s="471"/>
      <c r="AA207" s="471"/>
      <c r="AB207" s="471"/>
      <c r="AC207" s="471"/>
      <c r="AD207" s="471"/>
      <c r="AE207" s="471"/>
      <c r="AF207" s="471"/>
      <c r="AG207" s="471"/>
      <c r="AH207" s="471"/>
      <c r="AI207" s="471"/>
      <c r="AJ207" s="471"/>
      <c r="AK207" s="471"/>
      <c r="AL207" s="471"/>
      <c r="AM207" s="471"/>
      <c r="AN207" s="471"/>
      <c r="AO207" s="471"/>
      <c r="AP207" s="471"/>
      <c r="AQ207" s="471"/>
      <c r="AR207" s="471"/>
      <c r="AS207" s="471"/>
      <c r="AT207" s="471"/>
      <c r="AU207" s="473"/>
      <c r="AV207" s="471"/>
      <c r="AW207" s="471"/>
      <c r="AX207" s="471"/>
      <c r="AY207" s="471"/>
      <c r="AZ207" s="471"/>
      <c r="BA207" s="471"/>
      <c r="BB207" s="471"/>
      <c r="BC207" s="471"/>
      <c r="BD207" s="471"/>
      <c r="BE207" s="471"/>
      <c r="BF207" s="471"/>
      <c r="BG207" s="471"/>
      <c r="BH207" s="471"/>
      <c r="BI207" s="473"/>
      <c r="BJ207" s="471"/>
      <c r="BK207" s="471"/>
      <c r="BL207" s="471"/>
      <c r="BM207" s="473"/>
      <c r="BN207" s="471"/>
      <c r="BO207" s="471"/>
      <c r="BP207" s="471"/>
      <c r="BQ207" s="471"/>
      <c r="BR207" s="473"/>
      <c r="BS207" s="471"/>
      <c r="BT207" s="471"/>
      <c r="BU207" s="471"/>
      <c r="BV207" s="471"/>
      <c r="BW207" s="473"/>
      <c r="BX207" s="471"/>
      <c r="BY207" s="471"/>
      <c r="BZ207" s="471"/>
      <c r="CA207" s="471"/>
      <c r="CB207" s="473"/>
      <c r="CC207" s="471"/>
      <c r="CD207" s="471"/>
      <c r="CE207" s="471"/>
      <c r="CF207" s="471"/>
      <c r="CG207" s="471"/>
      <c r="CH207" s="473"/>
      <c r="CI207" s="471"/>
      <c r="CJ207" s="471"/>
      <c r="CK207" s="471"/>
      <c r="CL207" s="471"/>
      <c r="CM207" s="473"/>
      <c r="CN207" s="471"/>
      <c r="CO207" s="471"/>
      <c r="CP207" s="471"/>
      <c r="CQ207" s="471"/>
      <c r="CR207" s="471"/>
      <c r="CS207" s="471"/>
      <c r="CT207" s="471"/>
      <c r="CU207" s="473"/>
      <c r="CV207" s="471"/>
    </row>
    <row r="208" spans="1:100" ht="7.5" customHeight="1" x14ac:dyDescent="0.25">
      <c r="A208" s="473"/>
      <c r="B208" s="471"/>
      <c r="C208" s="471"/>
      <c r="D208" s="471"/>
      <c r="E208" s="471"/>
      <c r="F208" s="471"/>
      <c r="G208" s="471"/>
      <c r="H208" s="471"/>
      <c r="I208" s="471"/>
      <c r="J208" s="471"/>
      <c r="K208" s="471"/>
      <c r="L208" s="471"/>
      <c r="M208" s="471"/>
      <c r="N208" s="471"/>
      <c r="O208" s="471"/>
      <c r="P208" s="471"/>
      <c r="Q208" s="471"/>
      <c r="R208" s="471"/>
      <c r="S208" s="471"/>
      <c r="T208" s="471"/>
      <c r="U208" s="471"/>
      <c r="V208" s="471"/>
      <c r="W208" s="471"/>
      <c r="X208" s="471"/>
      <c r="Y208" s="471"/>
      <c r="Z208" s="471"/>
      <c r="AA208" s="471"/>
      <c r="AB208" s="471"/>
      <c r="AC208" s="471"/>
      <c r="AD208" s="471"/>
      <c r="AE208" s="471"/>
      <c r="AF208" s="471"/>
      <c r="AG208" s="471"/>
      <c r="AH208" s="471"/>
      <c r="AI208" s="471"/>
      <c r="AJ208" s="471"/>
      <c r="AK208" s="471"/>
      <c r="AL208" s="471"/>
      <c r="AM208" s="471"/>
      <c r="AN208" s="471"/>
      <c r="AO208" s="471"/>
      <c r="AP208" s="471"/>
      <c r="AQ208" s="471"/>
      <c r="AR208" s="471"/>
      <c r="AS208" s="471"/>
      <c r="AT208" s="471"/>
      <c r="AU208" s="473"/>
      <c r="AV208" s="471"/>
      <c r="AW208" s="471"/>
      <c r="AX208" s="471"/>
      <c r="AY208" s="471"/>
      <c r="AZ208" s="471"/>
      <c r="BA208" s="471"/>
      <c r="BB208" s="471"/>
      <c r="BC208" s="471"/>
      <c r="BD208" s="471"/>
      <c r="BE208" s="471"/>
      <c r="BF208" s="471"/>
      <c r="BG208" s="471"/>
      <c r="BH208" s="471"/>
      <c r="BI208" s="473"/>
      <c r="BJ208" s="471"/>
      <c r="BK208" s="471"/>
      <c r="BL208" s="471"/>
      <c r="BM208" s="473"/>
      <c r="BN208" s="471"/>
      <c r="BO208" s="471"/>
      <c r="BP208" s="471"/>
      <c r="BQ208" s="471"/>
      <c r="BR208" s="473"/>
      <c r="BS208" s="471"/>
      <c r="BT208" s="471"/>
      <c r="BU208" s="471"/>
      <c r="BV208" s="471"/>
      <c r="BW208" s="473"/>
      <c r="BX208" s="471"/>
      <c r="BY208" s="471"/>
      <c r="BZ208" s="471"/>
      <c r="CA208" s="471"/>
      <c r="CB208" s="473"/>
      <c r="CC208" s="471"/>
      <c r="CD208" s="471"/>
      <c r="CE208" s="471"/>
      <c r="CF208" s="471"/>
      <c r="CG208" s="471"/>
      <c r="CH208" s="473"/>
      <c r="CI208" s="471"/>
      <c r="CJ208" s="471"/>
      <c r="CK208" s="471"/>
      <c r="CL208" s="471"/>
      <c r="CM208" s="473"/>
      <c r="CN208" s="471"/>
      <c r="CO208" s="471"/>
      <c r="CP208" s="471"/>
      <c r="CQ208" s="471"/>
      <c r="CR208" s="471"/>
      <c r="CS208" s="471"/>
      <c r="CT208" s="471"/>
      <c r="CU208" s="473"/>
      <c r="CV208" s="471"/>
    </row>
    <row r="209" spans="1:100" ht="7.5" customHeight="1" x14ac:dyDescent="0.25">
      <c r="A209" s="473"/>
      <c r="B209" s="471"/>
      <c r="C209" s="471"/>
      <c r="D209" s="471"/>
      <c r="E209" s="471"/>
      <c r="F209" s="471"/>
      <c r="G209" s="471"/>
      <c r="H209" s="471"/>
      <c r="I209" s="471"/>
      <c r="J209" s="471"/>
      <c r="K209" s="471"/>
      <c r="L209" s="471"/>
      <c r="M209" s="471"/>
      <c r="N209" s="471"/>
      <c r="O209" s="471"/>
      <c r="P209" s="471"/>
      <c r="Q209" s="471"/>
      <c r="R209" s="471"/>
      <c r="S209" s="471"/>
      <c r="T209" s="471"/>
      <c r="U209" s="471"/>
      <c r="V209" s="471"/>
      <c r="W209" s="471"/>
      <c r="X209" s="471"/>
      <c r="Y209" s="471"/>
      <c r="Z209" s="471"/>
      <c r="AA209" s="471"/>
      <c r="AB209" s="471"/>
      <c r="AC209" s="471"/>
      <c r="AD209" s="471"/>
      <c r="AE209" s="471"/>
      <c r="AF209" s="471"/>
      <c r="AG209" s="471"/>
      <c r="AH209" s="471"/>
      <c r="AI209" s="471"/>
      <c r="AJ209" s="471"/>
      <c r="AK209" s="471"/>
      <c r="AL209" s="471"/>
      <c r="AM209" s="471"/>
      <c r="AN209" s="471"/>
      <c r="AO209" s="471"/>
      <c r="AP209" s="471"/>
      <c r="AQ209" s="471"/>
      <c r="AR209" s="471"/>
      <c r="AS209" s="471"/>
      <c r="AT209" s="471"/>
      <c r="AU209" s="473"/>
      <c r="AV209" s="471"/>
      <c r="AW209" s="471"/>
      <c r="AX209" s="471"/>
      <c r="AY209" s="471"/>
      <c r="AZ209" s="471"/>
      <c r="BA209" s="471"/>
      <c r="BB209" s="471"/>
      <c r="BC209" s="471"/>
      <c r="BD209" s="471"/>
      <c r="BE209" s="471"/>
      <c r="BF209" s="471"/>
      <c r="BG209" s="471"/>
      <c r="BH209" s="471"/>
      <c r="BI209" s="473"/>
      <c r="BJ209" s="471"/>
      <c r="BK209" s="471"/>
      <c r="BL209" s="471"/>
      <c r="BM209" s="473"/>
      <c r="BN209" s="471"/>
      <c r="BO209" s="471"/>
      <c r="BP209" s="471"/>
      <c r="BQ209" s="471"/>
      <c r="BR209" s="473"/>
      <c r="BS209" s="471"/>
      <c r="BT209" s="471"/>
      <c r="BU209" s="471"/>
      <c r="BV209" s="471"/>
      <c r="BW209" s="473"/>
      <c r="BX209" s="471"/>
      <c r="BY209" s="471"/>
      <c r="BZ209" s="471"/>
      <c r="CA209" s="471"/>
      <c r="CB209" s="473"/>
      <c r="CC209" s="471"/>
      <c r="CD209" s="471"/>
      <c r="CE209" s="471"/>
      <c r="CF209" s="471"/>
      <c r="CG209" s="471"/>
      <c r="CH209" s="473"/>
      <c r="CI209" s="471"/>
      <c r="CJ209" s="471"/>
      <c r="CK209" s="471"/>
      <c r="CL209" s="471"/>
      <c r="CM209" s="473"/>
      <c r="CN209" s="471"/>
      <c r="CO209" s="471"/>
      <c r="CP209" s="471"/>
      <c r="CQ209" s="471"/>
      <c r="CR209" s="471"/>
      <c r="CS209" s="471"/>
      <c r="CT209" s="471"/>
      <c r="CU209" s="473"/>
      <c r="CV209" s="471"/>
    </row>
    <row r="210" spans="1:100" ht="7.5" customHeight="1" x14ac:dyDescent="0.25">
      <c r="A210" s="473"/>
      <c r="B210" s="471"/>
      <c r="C210" s="471"/>
      <c r="D210" s="471"/>
      <c r="E210" s="471"/>
      <c r="F210" s="471"/>
      <c r="G210" s="471"/>
      <c r="H210" s="471"/>
      <c r="I210" s="471"/>
      <c r="J210" s="471"/>
      <c r="K210" s="471"/>
      <c r="L210" s="471"/>
      <c r="M210" s="471"/>
      <c r="N210" s="471"/>
      <c r="O210" s="471"/>
      <c r="P210" s="471"/>
      <c r="Q210" s="471"/>
      <c r="R210" s="471"/>
      <c r="S210" s="471"/>
      <c r="T210" s="471"/>
      <c r="U210" s="471"/>
      <c r="V210" s="471"/>
      <c r="W210" s="471"/>
      <c r="X210" s="471"/>
      <c r="Y210" s="471"/>
      <c r="Z210" s="471"/>
      <c r="AA210" s="471"/>
      <c r="AB210" s="471"/>
      <c r="AC210" s="471"/>
      <c r="AD210" s="471"/>
      <c r="AE210" s="471"/>
      <c r="AF210" s="471"/>
      <c r="AG210" s="471"/>
      <c r="AH210" s="471"/>
      <c r="AI210" s="471"/>
      <c r="AJ210" s="471"/>
      <c r="AK210" s="471"/>
      <c r="AL210" s="471"/>
      <c r="AM210" s="471"/>
      <c r="AN210" s="471"/>
      <c r="AO210" s="471"/>
      <c r="AP210" s="471"/>
      <c r="AQ210" s="471"/>
      <c r="AR210" s="471"/>
      <c r="AS210" s="471"/>
      <c r="AT210" s="471"/>
      <c r="AU210" s="473"/>
      <c r="AV210" s="471"/>
      <c r="AW210" s="471"/>
      <c r="AX210" s="471"/>
      <c r="AY210" s="471"/>
      <c r="AZ210" s="471"/>
      <c r="BA210" s="471"/>
      <c r="BB210" s="471"/>
      <c r="BC210" s="471"/>
      <c r="BD210" s="471"/>
      <c r="BE210" s="471"/>
      <c r="BF210" s="471"/>
      <c r="BG210" s="471"/>
      <c r="BH210" s="471"/>
      <c r="BI210" s="473"/>
      <c r="BJ210" s="471"/>
      <c r="BK210" s="471"/>
      <c r="BL210" s="471"/>
      <c r="BM210" s="473"/>
      <c r="BN210" s="471"/>
      <c r="BO210" s="471"/>
      <c r="BP210" s="471"/>
      <c r="BQ210" s="471"/>
      <c r="BR210" s="473"/>
      <c r="BS210" s="471"/>
      <c r="BT210" s="471"/>
      <c r="BU210" s="471"/>
      <c r="BV210" s="471"/>
      <c r="BW210" s="473"/>
      <c r="BX210" s="471"/>
      <c r="BY210" s="471"/>
      <c r="BZ210" s="471"/>
      <c r="CA210" s="471"/>
      <c r="CB210" s="473"/>
      <c r="CC210" s="471"/>
      <c r="CD210" s="471"/>
      <c r="CE210" s="471"/>
      <c r="CF210" s="471"/>
      <c r="CG210" s="471"/>
      <c r="CH210" s="473"/>
      <c r="CI210" s="471"/>
      <c r="CJ210" s="471"/>
      <c r="CK210" s="471"/>
      <c r="CL210" s="471"/>
      <c r="CM210" s="473"/>
      <c r="CN210" s="471"/>
      <c r="CO210" s="471"/>
      <c r="CP210" s="471"/>
      <c r="CQ210" s="471"/>
      <c r="CR210" s="471"/>
      <c r="CS210" s="471"/>
      <c r="CT210" s="471"/>
      <c r="CU210" s="473"/>
      <c r="CV210" s="471"/>
    </row>
    <row r="211" spans="1:100" ht="7.5" customHeight="1" x14ac:dyDescent="0.25">
      <c r="A211" s="473"/>
      <c r="B211" s="471"/>
      <c r="C211" s="471"/>
      <c r="D211" s="471"/>
      <c r="E211" s="471"/>
      <c r="F211" s="471"/>
      <c r="G211" s="471"/>
      <c r="H211" s="471"/>
      <c r="I211" s="471"/>
      <c r="J211" s="471"/>
      <c r="K211" s="471"/>
      <c r="L211" s="471"/>
      <c r="M211" s="471"/>
      <c r="N211" s="471"/>
      <c r="O211" s="471"/>
      <c r="P211" s="471"/>
      <c r="Q211" s="471"/>
      <c r="R211" s="471"/>
      <c r="S211" s="471"/>
      <c r="T211" s="471"/>
      <c r="U211" s="471"/>
      <c r="V211" s="471"/>
      <c r="W211" s="471"/>
      <c r="X211" s="471"/>
      <c r="Y211" s="471"/>
      <c r="Z211" s="471"/>
      <c r="AA211" s="471"/>
      <c r="AB211" s="471"/>
      <c r="AC211" s="471"/>
      <c r="AD211" s="471"/>
      <c r="AE211" s="471"/>
      <c r="AF211" s="471"/>
      <c r="AG211" s="471"/>
      <c r="AH211" s="471"/>
      <c r="AI211" s="471"/>
      <c r="AJ211" s="471"/>
      <c r="AK211" s="471"/>
      <c r="AL211" s="471"/>
      <c r="AM211" s="471"/>
      <c r="AN211" s="471"/>
      <c r="AO211" s="471"/>
      <c r="AP211" s="471"/>
      <c r="AQ211" s="471"/>
      <c r="AR211" s="471"/>
      <c r="AS211" s="471"/>
      <c r="AT211" s="471"/>
      <c r="AU211" s="473"/>
      <c r="AV211" s="471"/>
      <c r="AW211" s="471"/>
      <c r="AX211" s="471"/>
      <c r="AY211" s="471"/>
      <c r="AZ211" s="471"/>
      <c r="BA211" s="471"/>
      <c r="BB211" s="471"/>
      <c r="BC211" s="471"/>
      <c r="BD211" s="471"/>
      <c r="BE211" s="471"/>
      <c r="BF211" s="471"/>
      <c r="BG211" s="471"/>
      <c r="BH211" s="471"/>
      <c r="BI211" s="473"/>
      <c r="BJ211" s="471"/>
      <c r="BK211" s="471"/>
      <c r="BL211" s="471"/>
      <c r="BM211" s="473"/>
      <c r="BN211" s="471"/>
      <c r="BO211" s="471"/>
      <c r="BP211" s="471"/>
      <c r="BQ211" s="471"/>
      <c r="BR211" s="473"/>
      <c r="BS211" s="471"/>
      <c r="BT211" s="471"/>
      <c r="BU211" s="471"/>
      <c r="BV211" s="471"/>
      <c r="BW211" s="473"/>
      <c r="BX211" s="471"/>
      <c r="BY211" s="471"/>
      <c r="BZ211" s="471"/>
      <c r="CA211" s="471"/>
      <c r="CB211" s="473"/>
      <c r="CC211" s="471"/>
      <c r="CD211" s="471"/>
      <c r="CE211" s="471"/>
      <c r="CF211" s="471"/>
      <c r="CG211" s="471"/>
      <c r="CH211" s="473"/>
      <c r="CI211" s="471"/>
      <c r="CJ211" s="471"/>
      <c r="CK211" s="471"/>
      <c r="CL211" s="471"/>
      <c r="CM211" s="473"/>
      <c r="CN211" s="471"/>
      <c r="CO211" s="471"/>
      <c r="CP211" s="471"/>
      <c r="CQ211" s="471"/>
      <c r="CR211" s="471"/>
      <c r="CS211" s="471"/>
      <c r="CT211" s="471"/>
      <c r="CU211" s="473"/>
      <c r="CV211" s="471"/>
    </row>
    <row r="212" spans="1:100" ht="7.5" customHeight="1" x14ac:dyDescent="0.25">
      <c r="A212" s="473"/>
      <c r="B212" s="471"/>
      <c r="C212" s="471"/>
      <c r="D212" s="471"/>
      <c r="E212" s="471"/>
      <c r="F212" s="471"/>
      <c r="G212" s="471"/>
      <c r="H212" s="471"/>
      <c r="I212" s="471"/>
      <c r="J212" s="471"/>
      <c r="K212" s="471"/>
      <c r="L212" s="471"/>
      <c r="M212" s="471"/>
      <c r="N212" s="471"/>
      <c r="O212" s="471"/>
      <c r="P212" s="471"/>
      <c r="Q212" s="471"/>
      <c r="R212" s="471"/>
      <c r="S212" s="471"/>
      <c r="T212" s="471"/>
      <c r="U212" s="471"/>
      <c r="V212" s="471"/>
      <c r="W212" s="471"/>
      <c r="X212" s="471"/>
      <c r="Y212" s="471"/>
      <c r="Z212" s="471"/>
      <c r="AA212" s="471"/>
      <c r="AB212" s="471"/>
      <c r="AC212" s="471"/>
      <c r="AD212" s="471"/>
      <c r="AE212" s="471"/>
      <c r="AF212" s="471"/>
      <c r="AG212" s="471"/>
      <c r="AH212" s="471"/>
      <c r="AI212" s="471"/>
      <c r="AJ212" s="471"/>
      <c r="AK212" s="471"/>
      <c r="AL212" s="471"/>
      <c r="AM212" s="471"/>
      <c r="AN212" s="471"/>
      <c r="AO212" s="471"/>
      <c r="AP212" s="471"/>
      <c r="AQ212" s="471"/>
      <c r="AR212" s="471"/>
      <c r="AS212" s="471"/>
      <c r="AT212" s="471"/>
      <c r="AU212" s="473"/>
      <c r="AV212" s="471"/>
      <c r="AW212" s="471"/>
      <c r="AX212" s="471"/>
      <c r="AY212" s="471"/>
      <c r="AZ212" s="471"/>
      <c r="BA212" s="471"/>
      <c r="BB212" s="471"/>
      <c r="BC212" s="471"/>
      <c r="BD212" s="471"/>
      <c r="BE212" s="471"/>
      <c r="BF212" s="471"/>
      <c r="BG212" s="471"/>
      <c r="BH212" s="471"/>
      <c r="BI212" s="473"/>
      <c r="BJ212" s="471"/>
      <c r="BK212" s="471"/>
      <c r="BL212" s="471"/>
      <c r="BM212" s="473"/>
      <c r="BN212" s="471"/>
      <c r="BO212" s="471"/>
      <c r="BP212" s="471"/>
      <c r="BQ212" s="471"/>
      <c r="BR212" s="473"/>
      <c r="BS212" s="471"/>
      <c r="BT212" s="471"/>
      <c r="BU212" s="471"/>
      <c r="BV212" s="471"/>
      <c r="BW212" s="473"/>
      <c r="BX212" s="471"/>
      <c r="BY212" s="471"/>
      <c r="BZ212" s="471"/>
      <c r="CA212" s="471"/>
      <c r="CB212" s="473"/>
      <c r="CC212" s="471"/>
      <c r="CD212" s="471"/>
      <c r="CE212" s="471"/>
      <c r="CF212" s="471"/>
      <c r="CG212" s="471"/>
      <c r="CH212" s="473"/>
      <c r="CI212" s="471"/>
      <c r="CJ212" s="471"/>
      <c r="CK212" s="471"/>
      <c r="CL212" s="471"/>
      <c r="CM212" s="473"/>
      <c r="CN212" s="471"/>
      <c r="CO212" s="471"/>
      <c r="CP212" s="471"/>
      <c r="CQ212" s="471"/>
      <c r="CR212" s="471"/>
      <c r="CS212" s="471"/>
      <c r="CT212" s="471"/>
      <c r="CU212" s="473"/>
      <c r="CV212" s="471"/>
    </row>
    <row r="213" spans="1:100" ht="7.5" customHeight="1" x14ac:dyDescent="0.25">
      <c r="A213" s="473"/>
      <c r="B213" s="471"/>
      <c r="C213" s="471"/>
      <c r="D213" s="471"/>
      <c r="E213" s="471"/>
      <c r="F213" s="471"/>
      <c r="G213" s="471"/>
      <c r="H213" s="471"/>
      <c r="I213" s="471"/>
      <c r="J213" s="471"/>
      <c r="K213" s="471"/>
      <c r="L213" s="471"/>
      <c r="M213" s="471"/>
      <c r="N213" s="471"/>
      <c r="O213" s="471"/>
      <c r="P213" s="471"/>
      <c r="Q213" s="471"/>
      <c r="R213" s="471"/>
      <c r="S213" s="471"/>
      <c r="T213" s="471"/>
      <c r="U213" s="471"/>
      <c r="V213" s="471"/>
      <c r="W213" s="471"/>
      <c r="X213" s="471"/>
      <c r="Y213" s="471"/>
      <c r="Z213" s="471"/>
      <c r="AA213" s="471"/>
      <c r="AB213" s="471"/>
      <c r="AC213" s="471"/>
      <c r="AD213" s="471"/>
      <c r="AE213" s="471"/>
      <c r="AF213" s="471"/>
      <c r="AG213" s="471"/>
      <c r="AH213" s="471"/>
      <c r="AI213" s="471"/>
      <c r="AJ213" s="471"/>
      <c r="AK213" s="471"/>
      <c r="AL213" s="471"/>
      <c r="AM213" s="471"/>
      <c r="AN213" s="471"/>
      <c r="AO213" s="471"/>
      <c r="AP213" s="471"/>
      <c r="AQ213" s="471"/>
      <c r="AR213" s="471"/>
      <c r="AS213" s="471"/>
      <c r="AT213" s="471"/>
      <c r="AU213" s="473"/>
      <c r="AV213" s="471"/>
      <c r="AW213" s="471"/>
      <c r="AX213" s="471"/>
      <c r="AY213" s="471"/>
      <c r="AZ213" s="471"/>
      <c r="BA213" s="471"/>
      <c r="BB213" s="471"/>
      <c r="BC213" s="471"/>
      <c r="BD213" s="471"/>
      <c r="BE213" s="471"/>
      <c r="BF213" s="471"/>
      <c r="BG213" s="471"/>
      <c r="BH213" s="471"/>
      <c r="BI213" s="473"/>
      <c r="BJ213" s="471"/>
      <c r="BK213" s="471"/>
      <c r="BL213" s="471"/>
      <c r="BM213" s="473"/>
      <c r="BN213" s="471"/>
      <c r="BO213" s="471"/>
      <c r="BP213" s="471"/>
      <c r="BQ213" s="471"/>
      <c r="BR213" s="473"/>
      <c r="BS213" s="471"/>
      <c r="BT213" s="471"/>
      <c r="BU213" s="471"/>
      <c r="BV213" s="471"/>
      <c r="BW213" s="473"/>
      <c r="BX213" s="471"/>
      <c r="BY213" s="471"/>
      <c r="BZ213" s="471"/>
      <c r="CA213" s="471"/>
      <c r="CB213" s="473"/>
      <c r="CC213" s="471"/>
      <c r="CD213" s="471"/>
      <c r="CE213" s="471"/>
      <c r="CF213" s="471"/>
      <c r="CG213" s="471"/>
      <c r="CH213" s="473"/>
      <c r="CI213" s="471"/>
      <c r="CJ213" s="471"/>
      <c r="CK213" s="471"/>
      <c r="CL213" s="471"/>
      <c r="CM213" s="473"/>
      <c r="CN213" s="471"/>
      <c r="CO213" s="471"/>
      <c r="CP213" s="471"/>
      <c r="CQ213" s="471"/>
      <c r="CR213" s="471"/>
      <c r="CS213" s="471"/>
      <c r="CT213" s="471"/>
      <c r="CU213" s="473"/>
      <c r="CV213" s="471"/>
    </row>
    <row r="214" spans="1:100" ht="3.4" customHeight="1" x14ac:dyDescent="0.25">
      <c r="A214" s="473"/>
      <c r="B214" s="471"/>
      <c r="C214" s="471"/>
      <c r="D214" s="471"/>
      <c r="E214" s="471"/>
      <c r="F214" s="471"/>
      <c r="G214" s="471"/>
      <c r="H214" s="471"/>
      <c r="I214" s="471"/>
      <c r="J214" s="471"/>
      <c r="K214" s="471"/>
      <c r="L214" s="471"/>
      <c r="M214" s="471"/>
      <c r="N214" s="471"/>
      <c r="O214" s="471"/>
      <c r="P214" s="471"/>
      <c r="Q214" s="471"/>
      <c r="R214" s="471"/>
      <c r="S214" s="471"/>
      <c r="T214" s="471"/>
      <c r="U214" s="471"/>
      <c r="V214" s="471"/>
      <c r="W214" s="471"/>
      <c r="X214" s="471"/>
      <c r="Y214" s="471"/>
      <c r="Z214" s="471"/>
      <c r="AA214" s="471"/>
      <c r="AB214" s="471"/>
      <c r="AC214" s="471"/>
      <c r="AD214" s="471"/>
      <c r="AE214" s="471"/>
      <c r="AF214" s="471"/>
      <c r="AG214" s="471"/>
      <c r="AH214" s="471"/>
      <c r="AI214" s="471"/>
      <c r="AJ214" s="471"/>
      <c r="AK214" s="471"/>
      <c r="AL214" s="471"/>
      <c r="AM214" s="471"/>
      <c r="AN214" s="471"/>
      <c r="AO214" s="471"/>
      <c r="AP214" s="471"/>
      <c r="AQ214" s="471"/>
      <c r="AR214" s="471"/>
      <c r="AS214" s="471"/>
      <c r="AT214" s="471"/>
      <c r="AU214" s="473"/>
      <c r="AV214" s="471"/>
      <c r="AW214" s="471"/>
      <c r="AX214" s="471"/>
      <c r="AY214" s="471"/>
      <c r="AZ214" s="471"/>
      <c r="BA214" s="471"/>
      <c r="BB214" s="471"/>
      <c r="BC214" s="471"/>
      <c r="BD214" s="471"/>
      <c r="BE214" s="471"/>
      <c r="BF214" s="471"/>
      <c r="BG214" s="471"/>
      <c r="BH214" s="471"/>
      <c r="BI214" s="473"/>
      <c r="BJ214" s="471"/>
      <c r="BK214" s="471"/>
      <c r="BL214" s="471"/>
      <c r="BM214" s="473"/>
      <c r="BN214" s="471"/>
      <c r="BO214" s="471"/>
      <c r="BP214" s="471"/>
      <c r="BQ214" s="471"/>
      <c r="BR214" s="473"/>
      <c r="BS214" s="471"/>
      <c r="BT214" s="471"/>
      <c r="BU214" s="471"/>
      <c r="BV214" s="471"/>
      <c r="BW214" s="473"/>
      <c r="BX214" s="471"/>
      <c r="BY214" s="471"/>
      <c r="BZ214" s="471"/>
      <c r="CA214" s="471"/>
      <c r="CB214" s="473"/>
      <c r="CC214" s="471"/>
      <c r="CD214" s="471"/>
      <c r="CE214" s="471"/>
      <c r="CF214" s="471"/>
      <c r="CG214" s="471"/>
      <c r="CH214" s="473"/>
      <c r="CI214" s="471"/>
      <c r="CJ214" s="471"/>
      <c r="CK214" s="471"/>
      <c r="CL214" s="471"/>
      <c r="CM214" s="473"/>
      <c r="CN214" s="471"/>
      <c r="CO214" s="471"/>
      <c r="CP214" s="471"/>
      <c r="CQ214" s="471"/>
      <c r="CR214" s="471"/>
      <c r="CS214" s="471"/>
      <c r="CT214" s="471"/>
      <c r="CU214" s="473"/>
      <c r="CV214" s="471"/>
    </row>
    <row r="215" spans="1:100" ht="23.25" customHeight="1" x14ac:dyDescent="0.25">
      <c r="A215" s="471"/>
      <c r="B215" s="471"/>
      <c r="C215" s="471"/>
      <c r="D215" s="471"/>
      <c r="E215" s="471"/>
      <c r="F215" s="471"/>
      <c r="G215" s="471"/>
      <c r="H215" s="471"/>
      <c r="I215" s="471"/>
      <c r="J215" s="471"/>
      <c r="K215" s="471"/>
      <c r="L215" s="471"/>
      <c r="M215" s="471"/>
      <c r="N215" s="471"/>
      <c r="O215" s="471"/>
      <c r="P215" s="471"/>
      <c r="Q215" s="471"/>
      <c r="R215" s="471"/>
      <c r="S215" s="471"/>
      <c r="T215" s="471"/>
      <c r="U215" s="471"/>
      <c r="V215" s="471"/>
      <c r="W215" s="471"/>
      <c r="X215" s="471"/>
      <c r="Y215" s="471"/>
      <c r="Z215" s="471"/>
      <c r="AA215" s="471"/>
      <c r="AB215" s="471"/>
      <c r="AC215" s="471"/>
      <c r="AD215" s="471"/>
      <c r="AE215" s="471"/>
      <c r="AF215" s="471"/>
      <c r="AG215" s="471"/>
      <c r="AH215" s="471"/>
      <c r="AI215" s="471"/>
      <c r="AJ215" s="471"/>
      <c r="AK215" s="471"/>
      <c r="AL215" s="471"/>
      <c r="AM215" s="471"/>
      <c r="AN215" s="471"/>
      <c r="AO215" s="471"/>
      <c r="AP215" s="471"/>
      <c r="AQ215" s="471"/>
      <c r="AR215" s="471"/>
      <c r="AS215" s="471"/>
      <c r="AT215" s="471"/>
      <c r="AU215" s="471"/>
      <c r="AV215" s="471"/>
      <c r="AW215" s="471"/>
      <c r="AX215" s="471"/>
      <c r="AY215" s="471"/>
      <c r="AZ215" s="471"/>
      <c r="BA215" s="471"/>
      <c r="BB215" s="471"/>
      <c r="BC215" s="471"/>
      <c r="BD215" s="471"/>
      <c r="BE215" s="471"/>
      <c r="BF215" s="471"/>
      <c r="BG215" s="471"/>
      <c r="BH215" s="471"/>
      <c r="BI215" s="471"/>
      <c r="BJ215" s="471"/>
      <c r="BK215" s="471"/>
      <c r="BL215" s="471"/>
      <c r="BM215" s="471"/>
      <c r="BN215" s="471"/>
      <c r="BO215" s="471"/>
      <c r="BP215" s="471"/>
      <c r="BQ215" s="471"/>
      <c r="BR215" s="471"/>
      <c r="BS215" s="471"/>
      <c r="BT215" s="471"/>
      <c r="BU215" s="471"/>
      <c r="BV215" s="471"/>
      <c r="BW215" s="471"/>
      <c r="BX215" s="471"/>
      <c r="BY215" s="471"/>
      <c r="BZ215" s="471"/>
      <c r="CA215" s="471"/>
      <c r="CB215" s="471"/>
      <c r="CC215" s="471"/>
      <c r="CD215" s="471"/>
      <c r="CE215" s="471"/>
      <c r="CF215" s="471"/>
      <c r="CG215" s="471"/>
      <c r="CH215" s="471"/>
      <c r="CI215" s="471"/>
      <c r="CJ215" s="471"/>
      <c r="CK215" s="471"/>
      <c r="CL215" s="471"/>
      <c r="CM215" s="471"/>
      <c r="CN215" s="471"/>
      <c r="CO215" s="471"/>
      <c r="CP215" s="471"/>
      <c r="CQ215" s="471"/>
      <c r="CR215" s="471"/>
      <c r="CS215" s="471"/>
      <c r="CT215" s="471"/>
      <c r="CU215" s="471"/>
      <c r="CV215" s="471"/>
    </row>
    <row r="216" spans="1:100" ht="28.35" customHeight="1" x14ac:dyDescent="0.25">
      <c r="A216" s="471"/>
      <c r="B216" s="471"/>
      <c r="C216" s="471"/>
      <c r="D216" s="471"/>
      <c r="E216" s="471"/>
      <c r="F216" s="471"/>
      <c r="G216" s="471"/>
      <c r="H216" s="471"/>
      <c r="I216" s="471"/>
      <c r="J216" s="471"/>
      <c r="K216" s="471"/>
      <c r="L216" s="471"/>
      <c r="M216" s="471"/>
      <c r="N216" s="471"/>
      <c r="O216" s="471"/>
      <c r="P216" s="471"/>
      <c r="Q216" s="471"/>
      <c r="R216" s="471"/>
      <c r="S216" s="471"/>
      <c r="T216" s="471"/>
      <c r="U216" s="471"/>
      <c r="V216" s="471"/>
      <c r="W216" s="471"/>
      <c r="X216" s="471"/>
      <c r="Y216" s="471"/>
      <c r="Z216" s="471"/>
      <c r="AA216" s="471"/>
      <c r="AB216" s="471"/>
      <c r="AC216" s="471"/>
      <c r="AD216" s="471"/>
      <c r="AE216" s="471"/>
      <c r="AF216" s="471"/>
      <c r="AG216" s="471"/>
      <c r="AH216" s="471"/>
      <c r="AI216" s="471"/>
      <c r="AJ216" s="471"/>
      <c r="AK216" s="471"/>
      <c r="AL216" s="471"/>
      <c r="AM216" s="471"/>
      <c r="AN216" s="471"/>
      <c r="AO216" s="471"/>
      <c r="AP216" s="471"/>
      <c r="AQ216" s="471"/>
      <c r="AR216" s="471"/>
      <c r="AS216" s="471"/>
      <c r="AT216" s="471"/>
      <c r="AU216" s="471"/>
      <c r="AV216" s="471"/>
      <c r="AW216" s="471"/>
      <c r="AX216" s="471"/>
      <c r="AY216" s="471"/>
      <c r="AZ216" s="471"/>
      <c r="BA216" s="471"/>
      <c r="BB216" s="471"/>
      <c r="BC216" s="471"/>
      <c r="BD216" s="471"/>
      <c r="BE216" s="471"/>
      <c r="BF216" s="471"/>
      <c r="BG216" s="471"/>
      <c r="BH216" s="471"/>
      <c r="BI216" s="471"/>
      <c r="BJ216" s="471"/>
      <c r="BK216" s="471"/>
      <c r="BL216" s="471"/>
      <c r="BM216" s="471"/>
      <c r="BN216" s="471"/>
      <c r="BO216" s="471"/>
      <c r="BP216" s="471"/>
      <c r="BQ216" s="471"/>
      <c r="BR216" s="471"/>
      <c r="BS216" s="471"/>
      <c r="BT216" s="471"/>
      <c r="BU216" s="471"/>
      <c r="BV216" s="471"/>
      <c r="BW216" s="471"/>
      <c r="BX216" s="471"/>
      <c r="BY216" s="471"/>
      <c r="BZ216" s="471"/>
      <c r="CA216" s="471"/>
      <c r="CB216" s="471"/>
      <c r="CC216" s="471"/>
      <c r="CD216" s="471"/>
      <c r="CE216" s="471"/>
      <c r="CF216" s="471"/>
      <c r="CG216" s="471"/>
      <c r="CH216" s="471"/>
      <c r="CI216" s="471"/>
      <c r="CJ216" s="471"/>
      <c r="CK216" s="471"/>
      <c r="CL216" s="471"/>
      <c r="CM216" s="471"/>
      <c r="CN216" s="471"/>
      <c r="CO216" s="471"/>
      <c r="CP216" s="471"/>
      <c r="CQ216" s="471"/>
      <c r="CR216" s="471"/>
      <c r="CS216" s="471"/>
      <c r="CT216" s="471"/>
      <c r="CU216" s="471"/>
      <c r="CV216" s="471"/>
    </row>
    <row r="217" spans="1:100" ht="3.6" customHeight="1" x14ac:dyDescent="0.25">
      <c r="A217" s="471"/>
      <c r="B217" s="471"/>
      <c r="C217" s="471"/>
      <c r="D217" s="471"/>
      <c r="E217" s="471"/>
      <c r="F217" s="471"/>
      <c r="G217" s="471"/>
      <c r="H217" s="471"/>
      <c r="I217" s="471"/>
      <c r="J217" s="471"/>
      <c r="K217" s="471"/>
      <c r="L217" s="471"/>
      <c r="M217" s="471"/>
      <c r="N217" s="471"/>
      <c r="O217" s="471"/>
      <c r="P217" s="471"/>
      <c r="Q217" s="471"/>
      <c r="R217" s="471"/>
      <c r="S217" s="471"/>
      <c r="T217" s="471"/>
      <c r="U217" s="471"/>
      <c r="V217" s="471"/>
      <c r="W217" s="471"/>
      <c r="X217" s="471"/>
      <c r="Y217" s="471"/>
      <c r="Z217" s="471"/>
      <c r="AA217" s="471"/>
      <c r="AB217" s="471"/>
      <c r="AC217" s="471"/>
      <c r="AD217" s="471"/>
      <c r="AE217" s="471"/>
      <c r="AF217" s="471"/>
      <c r="AG217" s="471"/>
      <c r="AH217" s="471"/>
      <c r="AI217" s="471"/>
      <c r="AJ217" s="471"/>
      <c r="AK217" s="471"/>
      <c r="AL217" s="471"/>
      <c r="AM217" s="471"/>
      <c r="AN217" s="471"/>
      <c r="AO217" s="471"/>
      <c r="AP217" s="471"/>
      <c r="AQ217" s="471"/>
      <c r="AR217" s="471"/>
      <c r="AS217" s="471"/>
      <c r="AT217" s="471"/>
      <c r="AU217" s="471"/>
      <c r="AV217" s="471"/>
      <c r="AW217" s="471"/>
      <c r="AX217" s="471"/>
      <c r="AY217" s="471"/>
      <c r="AZ217" s="471"/>
      <c r="BA217" s="471"/>
      <c r="BB217" s="471"/>
      <c r="BC217" s="471"/>
      <c r="BD217" s="471"/>
      <c r="BE217" s="471"/>
      <c r="BF217" s="471"/>
      <c r="BG217" s="471"/>
      <c r="BH217" s="471"/>
      <c r="BI217" s="471"/>
      <c r="BJ217" s="471"/>
      <c r="BK217" s="471"/>
      <c r="BL217" s="471"/>
      <c r="BM217" s="471"/>
      <c r="BN217" s="471"/>
      <c r="BO217" s="471"/>
      <c r="BP217" s="471"/>
      <c r="BQ217" s="471"/>
      <c r="BR217" s="471"/>
      <c r="BS217" s="471"/>
      <c r="BT217" s="471"/>
      <c r="BU217" s="471"/>
      <c r="BV217" s="471"/>
      <c r="BW217" s="471"/>
      <c r="BX217" s="471"/>
      <c r="BY217" s="471"/>
      <c r="BZ217" s="471"/>
      <c r="CA217" s="471"/>
      <c r="CB217" s="471"/>
      <c r="CC217" s="471"/>
      <c r="CD217" s="471"/>
      <c r="CE217" s="471"/>
      <c r="CF217" s="471"/>
      <c r="CG217" s="471"/>
      <c r="CH217" s="471"/>
      <c r="CI217" s="471"/>
      <c r="CJ217" s="471"/>
      <c r="CK217" s="471"/>
      <c r="CL217" s="471"/>
      <c r="CM217" s="471"/>
      <c r="CN217" s="471"/>
      <c r="CO217" s="471"/>
      <c r="CP217" s="471"/>
      <c r="CQ217" s="471"/>
      <c r="CR217" s="471"/>
      <c r="CS217" s="471"/>
      <c r="CT217" s="471"/>
      <c r="CU217" s="471"/>
      <c r="CV217" s="471"/>
    </row>
    <row r="218" spans="1:100" ht="17.850000000000001" customHeight="1" x14ac:dyDescent="0.25">
      <c r="A218" s="471"/>
      <c r="B218" s="471"/>
      <c r="C218" s="471"/>
      <c r="D218" s="471"/>
      <c r="E218" s="471"/>
      <c r="F218" s="471"/>
      <c r="G218" s="471"/>
      <c r="H218" s="471"/>
      <c r="I218" s="471"/>
      <c r="J218" s="471"/>
      <c r="K218" s="471"/>
      <c r="L218" s="471"/>
      <c r="M218" s="471"/>
      <c r="N218" s="471"/>
      <c r="O218" s="471"/>
      <c r="P218" s="471"/>
      <c r="Q218" s="471"/>
      <c r="R218" s="471"/>
      <c r="S218" s="471"/>
      <c r="T218" s="471"/>
      <c r="U218" s="471"/>
      <c r="V218" s="471"/>
      <c r="W218" s="471"/>
      <c r="X218" s="471"/>
      <c r="Y218" s="471"/>
      <c r="Z218" s="471"/>
      <c r="AA218" s="471"/>
      <c r="AB218" s="471"/>
      <c r="AC218" s="471"/>
      <c r="AD218" s="471"/>
      <c r="AE218" s="471"/>
      <c r="AF218" s="471"/>
      <c r="AG218" s="471"/>
      <c r="AH218" s="471"/>
      <c r="AI218" s="471"/>
      <c r="AJ218" s="471"/>
      <c r="AK218" s="471"/>
      <c r="AL218" s="471"/>
      <c r="AM218" s="471"/>
      <c r="AN218" s="471"/>
      <c r="AO218" s="471"/>
      <c r="AP218" s="471"/>
      <c r="AQ218" s="471"/>
      <c r="AR218" s="471"/>
      <c r="AS218" s="471"/>
      <c r="AT218" s="471"/>
      <c r="AU218" s="471"/>
      <c r="AV218" s="471"/>
      <c r="AW218" s="471"/>
      <c r="AX218" s="471"/>
      <c r="AY218" s="471"/>
      <c r="AZ218" s="471"/>
      <c r="BA218" s="471"/>
      <c r="BB218" s="471"/>
      <c r="BC218" s="471"/>
      <c r="BD218" s="471"/>
      <c r="BE218" s="471"/>
      <c r="BF218" s="471"/>
      <c r="BG218" s="471"/>
      <c r="BH218" s="471"/>
      <c r="BI218" s="471"/>
      <c r="BJ218" s="471"/>
      <c r="BK218" s="518" t="s">
        <v>1970</v>
      </c>
      <c r="BL218" s="526"/>
      <c r="BM218" s="526"/>
      <c r="BN218" s="526"/>
      <c r="BO218" s="526"/>
      <c r="BP218" s="526"/>
      <c r="BQ218" s="526"/>
      <c r="BR218" s="526"/>
      <c r="BS218" s="526"/>
      <c r="BT218" s="526"/>
      <c r="BU218" s="526"/>
      <c r="BV218" s="526"/>
      <c r="BW218" s="526"/>
      <c r="BX218" s="526"/>
      <c r="BY218" s="526"/>
      <c r="BZ218" s="526"/>
      <c r="CA218" s="526"/>
      <c r="CB218" s="526"/>
      <c r="CC218" s="471"/>
      <c r="CD218" s="471"/>
      <c r="CE218" s="471"/>
      <c r="CF218" s="471"/>
      <c r="CG218" s="471"/>
      <c r="CH218" s="471"/>
      <c r="CI218" s="471"/>
      <c r="CJ218" s="471"/>
      <c r="CK218" s="471"/>
      <c r="CL218" s="471"/>
      <c r="CM218" s="471"/>
      <c r="CN218" s="471"/>
      <c r="CO218" s="471"/>
      <c r="CP218" s="471"/>
      <c r="CQ218" s="471"/>
      <c r="CR218" s="471"/>
      <c r="CS218" s="471"/>
      <c r="CT218" s="471"/>
      <c r="CU218" s="471"/>
      <c r="CV218" s="471"/>
    </row>
    <row r="219" spans="1:100" ht="10.5" customHeight="1" x14ac:dyDescent="0.25">
      <c r="A219" s="471"/>
      <c r="B219" s="471"/>
      <c r="C219" s="471"/>
      <c r="D219" s="471"/>
      <c r="E219" s="471"/>
      <c r="F219" s="471"/>
      <c r="G219" s="471"/>
      <c r="H219" s="471"/>
      <c r="I219" s="471"/>
      <c r="J219" s="471"/>
      <c r="K219" s="471"/>
      <c r="L219" s="471"/>
      <c r="M219" s="471"/>
      <c r="N219" s="471"/>
      <c r="O219" s="471"/>
      <c r="P219" s="471"/>
      <c r="Q219" s="471"/>
      <c r="R219" s="471"/>
      <c r="S219" s="471"/>
      <c r="T219" s="471"/>
      <c r="U219" s="471"/>
      <c r="V219" s="471"/>
      <c r="W219" s="471"/>
      <c r="X219" s="471"/>
      <c r="Y219" s="471"/>
      <c r="Z219" s="471"/>
      <c r="AA219" s="471"/>
      <c r="AB219" s="471"/>
      <c r="AC219" s="471"/>
      <c r="AD219" s="471"/>
      <c r="AE219" s="471"/>
      <c r="AF219" s="471"/>
      <c r="AG219" s="471"/>
      <c r="AH219" s="471"/>
      <c r="AI219" s="471"/>
      <c r="AJ219" s="471"/>
      <c r="AK219" s="471"/>
      <c r="AL219" s="471"/>
      <c r="AM219" s="471"/>
      <c r="AN219" s="471"/>
      <c r="AO219" s="471"/>
      <c r="AP219" s="471"/>
      <c r="AQ219" s="471"/>
      <c r="AR219" s="471"/>
      <c r="AS219" s="471"/>
      <c r="AT219" s="471"/>
      <c r="AU219" s="471"/>
      <c r="AV219" s="471"/>
      <c r="AW219" s="471"/>
      <c r="AX219" s="471"/>
      <c r="AY219" s="471"/>
      <c r="AZ219" s="471"/>
      <c r="BA219" s="471"/>
      <c r="BB219" s="471"/>
      <c r="BC219" s="471"/>
      <c r="BD219" s="471"/>
      <c r="BE219" s="471"/>
      <c r="BF219" s="471"/>
      <c r="BG219" s="471"/>
      <c r="BH219" s="471"/>
      <c r="BI219" s="471"/>
      <c r="BJ219" s="471"/>
      <c r="BK219" s="471"/>
      <c r="BL219" s="471"/>
      <c r="BM219" s="471"/>
      <c r="BN219" s="471"/>
      <c r="BO219" s="471"/>
      <c r="BP219" s="471"/>
      <c r="BQ219" s="471"/>
      <c r="BR219" s="471"/>
      <c r="BS219" s="471"/>
      <c r="BT219" s="471"/>
      <c r="BU219" s="471"/>
      <c r="BV219" s="471"/>
      <c r="BW219" s="471"/>
      <c r="BX219" s="471"/>
      <c r="BY219" s="471"/>
      <c r="BZ219" s="471"/>
      <c r="CA219" s="471"/>
      <c r="CB219" s="471"/>
      <c r="CC219" s="471"/>
      <c r="CD219" s="471"/>
      <c r="CE219" s="471"/>
      <c r="CF219" s="471"/>
      <c r="CG219" s="471"/>
      <c r="CH219" s="471"/>
      <c r="CI219" s="471"/>
      <c r="CJ219" s="471"/>
      <c r="CK219" s="471"/>
      <c r="CL219" s="471"/>
      <c r="CM219" s="471"/>
      <c r="CN219" s="471"/>
      <c r="CO219" s="471"/>
      <c r="CP219" s="471"/>
      <c r="CQ219" s="471"/>
      <c r="CR219" s="471"/>
      <c r="CS219" s="471"/>
      <c r="CT219" s="461" t="s">
        <v>2144</v>
      </c>
      <c r="CU219" s="471"/>
      <c r="CV219" s="471"/>
    </row>
    <row r="220" spans="1:100" ht="6.95" customHeight="1" x14ac:dyDescent="0.25">
      <c r="A220" s="471"/>
      <c r="B220" s="471"/>
      <c r="C220" s="471"/>
      <c r="D220" s="471"/>
      <c r="E220" s="471"/>
      <c r="F220" s="471"/>
      <c r="G220" s="471"/>
      <c r="H220" s="471"/>
      <c r="I220" s="471"/>
      <c r="J220" s="471"/>
      <c r="K220" s="471"/>
      <c r="L220" s="471"/>
      <c r="M220" s="471"/>
      <c r="N220" s="471"/>
      <c r="O220" s="471"/>
      <c r="P220" s="471"/>
      <c r="Q220" s="471"/>
      <c r="R220" s="471"/>
      <c r="S220" s="471"/>
      <c r="T220" s="471"/>
      <c r="U220" s="471"/>
      <c r="V220" s="471"/>
      <c r="W220" s="471"/>
      <c r="X220" s="471"/>
      <c r="Y220" s="471"/>
      <c r="Z220" s="471"/>
      <c r="AA220" s="471"/>
      <c r="AB220" s="471"/>
      <c r="AC220" s="471"/>
      <c r="AD220" s="471"/>
      <c r="AE220" s="471"/>
      <c r="AF220" s="471"/>
      <c r="AG220" s="471"/>
      <c r="AH220" s="471"/>
      <c r="AI220" s="471"/>
      <c r="AJ220" s="471"/>
      <c r="AK220" s="471"/>
      <c r="AL220" s="471"/>
      <c r="AM220" s="471"/>
      <c r="AN220" s="471"/>
      <c r="AO220" s="471"/>
      <c r="AP220" s="471"/>
      <c r="AQ220" s="471"/>
      <c r="AR220" s="471"/>
      <c r="AS220" s="471"/>
      <c r="AT220" s="471"/>
      <c r="AU220" s="471"/>
      <c r="AV220" s="471"/>
      <c r="AW220" s="471"/>
      <c r="AX220" s="471"/>
      <c r="AY220" s="471"/>
      <c r="AZ220" s="471"/>
      <c r="BA220" s="471"/>
      <c r="BB220" s="471"/>
      <c r="BC220" s="471"/>
      <c r="BD220" s="471"/>
      <c r="BE220" s="471"/>
      <c r="BF220" s="471"/>
      <c r="BG220" s="471"/>
      <c r="BH220" s="471"/>
      <c r="BI220" s="471"/>
      <c r="BJ220" s="471"/>
      <c r="BK220" s="471"/>
      <c r="BL220" s="471"/>
      <c r="BM220" s="471"/>
      <c r="BN220" s="471"/>
      <c r="BO220" s="471"/>
      <c r="BP220" s="471"/>
      <c r="BQ220" s="471"/>
      <c r="BR220" s="471"/>
      <c r="BS220" s="471"/>
      <c r="BT220" s="471"/>
      <c r="BU220" s="471"/>
      <c r="BV220" s="471"/>
      <c r="BW220" s="471"/>
      <c r="BX220" s="471"/>
      <c r="BY220" s="471"/>
      <c r="BZ220" s="471"/>
      <c r="CA220" s="471"/>
      <c r="CB220" s="471"/>
      <c r="CC220" s="471"/>
      <c r="CD220" s="471"/>
      <c r="CE220" s="471"/>
      <c r="CF220" s="471"/>
      <c r="CG220" s="471"/>
      <c r="CH220" s="471"/>
      <c r="CI220" s="471"/>
      <c r="CJ220" s="471"/>
      <c r="CK220" s="471"/>
      <c r="CL220" s="471"/>
      <c r="CM220" s="471"/>
      <c r="CN220" s="471"/>
      <c r="CO220" s="471"/>
      <c r="CP220" s="471"/>
      <c r="CQ220" s="471"/>
      <c r="CR220" s="471"/>
      <c r="CS220" s="471"/>
      <c r="CT220" s="471"/>
      <c r="CU220" s="471"/>
      <c r="CV220" s="471"/>
    </row>
    <row r="221" spans="1:100" ht="10.9" customHeight="1" x14ac:dyDescent="0.25">
      <c r="A221" s="471"/>
      <c r="B221" s="471"/>
      <c r="C221" s="471"/>
      <c r="D221" s="471"/>
      <c r="E221" s="471"/>
      <c r="F221" s="471"/>
      <c r="G221" s="471"/>
      <c r="H221" s="471"/>
      <c r="I221" s="471"/>
      <c r="J221" s="471"/>
      <c r="K221" s="471"/>
      <c r="L221" s="471"/>
      <c r="M221" s="471"/>
      <c r="N221" s="471"/>
      <c r="O221" s="471"/>
      <c r="P221" s="471"/>
      <c r="Q221" s="471"/>
      <c r="R221" s="471"/>
      <c r="S221" s="471"/>
      <c r="T221" s="471"/>
      <c r="U221" s="471"/>
      <c r="V221" s="471"/>
      <c r="W221" s="471"/>
      <c r="X221" s="471"/>
      <c r="Y221" s="471"/>
      <c r="Z221" s="471"/>
      <c r="AA221" s="471"/>
      <c r="AB221" s="471"/>
      <c r="AC221" s="471"/>
      <c r="AD221" s="471"/>
      <c r="AE221" s="471"/>
      <c r="AF221" s="471"/>
      <c r="AG221" s="471"/>
      <c r="AH221" s="471"/>
      <c r="AI221" s="471"/>
      <c r="AJ221" s="471"/>
      <c r="AK221" s="471"/>
      <c r="AL221" s="471"/>
      <c r="AM221" s="471"/>
      <c r="AN221" s="471"/>
      <c r="AO221" s="471"/>
      <c r="AP221" s="471"/>
      <c r="AQ221" s="471"/>
      <c r="AR221" s="471"/>
      <c r="AS221" s="471"/>
      <c r="AT221" s="471"/>
      <c r="AU221" s="471"/>
      <c r="AV221" s="471"/>
      <c r="AW221" s="471"/>
      <c r="AX221" s="471"/>
      <c r="AY221" s="471"/>
      <c r="AZ221" s="471"/>
      <c r="BA221" s="471"/>
      <c r="BB221" s="471"/>
      <c r="BC221" s="471"/>
      <c r="BD221" s="471"/>
      <c r="BE221" s="471"/>
      <c r="BF221" s="471"/>
      <c r="BG221" s="471"/>
      <c r="BH221" s="471"/>
      <c r="BI221" s="471"/>
      <c r="BJ221" s="471"/>
      <c r="BK221" s="471"/>
      <c r="BL221" s="471"/>
      <c r="BM221" s="471"/>
      <c r="BN221" s="471"/>
      <c r="BO221" s="471"/>
      <c r="BP221" s="471"/>
      <c r="BQ221" s="471"/>
      <c r="BR221" s="471"/>
      <c r="BS221" s="471"/>
      <c r="BT221" s="471"/>
      <c r="BU221" s="471"/>
      <c r="BV221" s="471"/>
      <c r="BW221" s="471"/>
      <c r="BX221" s="471"/>
      <c r="BY221" s="471"/>
      <c r="BZ221" s="471"/>
      <c r="CA221" s="471"/>
      <c r="CB221" s="471"/>
      <c r="CC221" s="471"/>
      <c r="CD221" s="471"/>
      <c r="CE221" s="471"/>
      <c r="CF221" s="471"/>
      <c r="CG221" s="471"/>
      <c r="CH221" s="471"/>
      <c r="CI221" s="471"/>
      <c r="CJ221" s="471"/>
      <c r="CK221" s="471"/>
      <c r="CL221" s="471"/>
      <c r="CM221" s="471"/>
      <c r="CN221" s="471"/>
      <c r="CO221" s="471"/>
      <c r="CP221" s="471"/>
      <c r="CQ221" s="471"/>
      <c r="CR221" s="471"/>
      <c r="CS221" s="520" t="s">
        <v>1972</v>
      </c>
      <c r="CT221" s="526"/>
      <c r="CU221" s="471"/>
      <c r="CV221" s="471"/>
    </row>
    <row r="222" spans="1:100" ht="8.85" customHeight="1" x14ac:dyDescent="0.25">
      <c r="A222" s="471"/>
      <c r="B222" s="471"/>
      <c r="C222" s="471"/>
      <c r="D222" s="471"/>
      <c r="E222" s="471"/>
      <c r="F222" s="471"/>
      <c r="G222" s="471"/>
      <c r="H222" s="471"/>
      <c r="I222" s="471"/>
      <c r="J222" s="471"/>
      <c r="K222" s="471"/>
      <c r="L222" s="471"/>
      <c r="M222" s="471"/>
      <c r="N222" s="471"/>
      <c r="O222" s="471"/>
      <c r="P222" s="471"/>
      <c r="Q222" s="471"/>
      <c r="R222" s="471"/>
      <c r="S222" s="471"/>
      <c r="T222" s="471"/>
      <c r="U222" s="471"/>
      <c r="V222" s="471"/>
      <c r="W222" s="471"/>
      <c r="X222" s="471"/>
      <c r="Y222" s="471"/>
      <c r="Z222" s="471"/>
      <c r="AA222" s="471"/>
      <c r="AB222" s="471"/>
      <c r="AC222" s="471"/>
      <c r="AD222" s="471"/>
      <c r="AE222" s="471"/>
      <c r="AF222" s="471"/>
      <c r="AG222" s="471"/>
      <c r="AH222" s="471"/>
      <c r="AI222" s="471"/>
      <c r="AJ222" s="471"/>
      <c r="AK222" s="471"/>
      <c r="AL222" s="471"/>
      <c r="AM222" s="471"/>
      <c r="AN222" s="471"/>
      <c r="AO222" s="471"/>
      <c r="AP222" s="471"/>
      <c r="AQ222" s="471"/>
      <c r="AR222" s="471"/>
      <c r="AS222" s="471"/>
      <c r="AT222" s="471"/>
      <c r="AU222" s="471"/>
      <c r="AV222" s="471"/>
      <c r="AW222" s="471"/>
      <c r="AX222" s="471"/>
      <c r="AY222" s="471"/>
      <c r="AZ222" s="471"/>
      <c r="BA222" s="471"/>
      <c r="BB222" s="471"/>
      <c r="BC222" s="471"/>
      <c r="BD222" s="471"/>
      <c r="BE222" s="471"/>
      <c r="BF222" s="471"/>
      <c r="BG222" s="471"/>
      <c r="BH222" s="471"/>
      <c r="BI222" s="471"/>
      <c r="BJ222" s="471"/>
      <c r="BK222" s="471"/>
      <c r="BL222" s="471"/>
      <c r="BM222" s="471"/>
      <c r="BN222" s="471"/>
      <c r="BO222" s="471"/>
      <c r="BP222" s="471"/>
      <c r="BQ222" s="471"/>
      <c r="BR222" s="471"/>
      <c r="BS222" s="471"/>
      <c r="BT222" s="471"/>
      <c r="BU222" s="471"/>
      <c r="BV222" s="471"/>
      <c r="BW222" s="471"/>
      <c r="BX222" s="471"/>
      <c r="BY222" s="471"/>
      <c r="BZ222" s="471"/>
      <c r="CA222" s="471"/>
      <c r="CB222" s="471"/>
      <c r="CC222" s="471"/>
      <c r="CD222" s="471"/>
      <c r="CE222" s="471"/>
      <c r="CF222" s="471"/>
      <c r="CG222" s="471"/>
      <c r="CH222" s="471"/>
      <c r="CI222" s="471"/>
      <c r="CJ222" s="471"/>
      <c r="CK222" s="471"/>
      <c r="CL222" s="471"/>
      <c r="CM222" s="471"/>
      <c r="CN222" s="471"/>
      <c r="CO222" s="471"/>
      <c r="CP222" s="471"/>
      <c r="CQ222" s="471"/>
      <c r="CR222" s="471"/>
      <c r="CS222" s="471"/>
      <c r="CT222" s="471"/>
      <c r="CU222" s="471"/>
      <c r="CV222" s="471"/>
    </row>
    <row r="223" spans="1:100" ht="24.4" customHeight="1" x14ac:dyDescent="0.25">
      <c r="A223" s="471"/>
      <c r="B223" s="471"/>
      <c r="C223" s="471"/>
      <c r="D223" s="471"/>
      <c r="E223" s="471"/>
      <c r="F223" s="471"/>
      <c r="G223" s="471"/>
      <c r="H223" s="471"/>
      <c r="I223" s="471"/>
      <c r="J223" s="471"/>
      <c r="K223" s="471"/>
      <c r="L223" s="471"/>
      <c r="M223" s="471"/>
      <c r="N223" s="471"/>
      <c r="O223" s="471"/>
      <c r="P223" s="471"/>
      <c r="Q223" s="471"/>
      <c r="R223" s="471"/>
      <c r="S223" s="471"/>
      <c r="T223" s="471"/>
      <c r="U223" s="471"/>
      <c r="V223" s="471"/>
      <c r="W223" s="471"/>
      <c r="X223" s="471"/>
      <c r="Y223" s="471"/>
      <c r="Z223" s="471"/>
      <c r="AA223" s="471"/>
      <c r="AB223" s="471"/>
      <c r="AC223" s="471"/>
      <c r="AD223" s="471"/>
      <c r="AE223" s="471"/>
      <c r="AF223" s="471"/>
      <c r="AG223" s="471"/>
      <c r="AH223" s="471"/>
      <c r="AI223" s="471"/>
      <c r="AJ223" s="471"/>
      <c r="AK223" s="471"/>
      <c r="AL223" s="471"/>
      <c r="AM223" s="471"/>
      <c r="AN223" s="471"/>
      <c r="AO223" s="471"/>
      <c r="AP223" s="471"/>
      <c r="AQ223" s="471"/>
      <c r="AR223" s="471"/>
      <c r="AS223" s="471"/>
      <c r="AT223" s="471"/>
      <c r="AU223" s="471"/>
      <c r="AV223" s="471"/>
      <c r="AW223" s="471"/>
      <c r="AX223" s="471"/>
      <c r="AY223" s="471"/>
      <c r="AZ223" s="471"/>
      <c r="BA223" s="471"/>
      <c r="BB223" s="471"/>
      <c r="BC223" s="471"/>
      <c r="BD223" s="471"/>
      <c r="BE223" s="471"/>
      <c r="BF223" s="471"/>
      <c r="BG223" s="471"/>
      <c r="BH223" s="471"/>
      <c r="BI223" s="471"/>
      <c r="BJ223" s="471"/>
      <c r="BK223" s="471"/>
      <c r="BL223" s="471"/>
      <c r="BM223" s="471"/>
      <c r="BN223" s="471"/>
      <c r="BO223" s="471"/>
      <c r="BP223" s="471"/>
      <c r="BQ223" s="471"/>
      <c r="BR223" s="471"/>
      <c r="BS223" s="471"/>
      <c r="BT223" s="471"/>
      <c r="BU223" s="471"/>
      <c r="BV223" s="471"/>
      <c r="BW223" s="471"/>
      <c r="BX223" s="471"/>
      <c r="BY223" s="471"/>
      <c r="BZ223" s="471"/>
      <c r="CA223" s="471"/>
      <c r="CB223" s="471"/>
      <c r="CC223" s="471"/>
      <c r="CD223" s="471"/>
      <c r="CE223" s="471"/>
      <c r="CF223" s="471"/>
      <c r="CG223" s="471"/>
      <c r="CH223" s="471"/>
      <c r="CI223" s="471"/>
      <c r="CJ223" s="471"/>
      <c r="CK223" s="471"/>
      <c r="CL223" s="471"/>
      <c r="CM223" s="471"/>
      <c r="CN223" s="471"/>
      <c r="CO223" s="471"/>
      <c r="CP223" s="471"/>
      <c r="CQ223" s="471"/>
      <c r="CR223" s="471"/>
      <c r="CS223" s="471"/>
      <c r="CT223" s="471"/>
      <c r="CU223" s="471"/>
      <c r="CV223" s="471"/>
    </row>
    <row r="224" spans="1:100" ht="5.25" customHeight="1" x14ac:dyDescent="0.25">
      <c r="A224" s="471"/>
      <c r="B224" s="471"/>
      <c r="C224" s="471"/>
      <c r="D224" s="471"/>
      <c r="E224" s="471"/>
      <c r="F224" s="471"/>
      <c r="G224" s="471"/>
      <c r="H224" s="471"/>
      <c r="I224" s="471"/>
      <c r="J224" s="471"/>
      <c r="K224" s="471"/>
      <c r="L224" s="471"/>
      <c r="M224" s="471"/>
      <c r="N224" s="471"/>
      <c r="O224" s="471"/>
      <c r="P224" s="471"/>
      <c r="Q224" s="471"/>
      <c r="R224" s="471"/>
      <c r="S224" s="471"/>
      <c r="T224" s="471"/>
      <c r="U224" s="471"/>
      <c r="V224" s="471"/>
      <c r="W224" s="471"/>
      <c r="X224" s="471"/>
      <c r="Y224" s="471"/>
      <c r="Z224" s="471"/>
      <c r="AA224" s="471"/>
      <c r="AB224" s="471"/>
      <c r="AC224" s="471"/>
      <c r="AD224" s="471"/>
      <c r="AE224" s="471"/>
      <c r="AF224" s="471"/>
      <c r="AG224" s="471"/>
      <c r="AH224" s="471"/>
      <c r="AI224" s="471"/>
      <c r="AJ224" s="471"/>
      <c r="AK224" s="471"/>
      <c r="AL224" s="471"/>
      <c r="AM224" s="471"/>
      <c r="AN224" s="471"/>
      <c r="AO224" s="471"/>
      <c r="AP224" s="471"/>
      <c r="AQ224" s="471"/>
      <c r="AR224" s="471"/>
      <c r="AS224" s="471"/>
      <c r="AT224" s="471"/>
      <c r="AU224" s="471"/>
      <c r="AV224" s="471"/>
      <c r="AW224" s="471"/>
      <c r="AX224" s="471"/>
      <c r="AY224" s="471"/>
      <c r="AZ224" s="471"/>
      <c r="BA224" s="471"/>
      <c r="BB224" s="471"/>
      <c r="BC224" s="471"/>
      <c r="BD224" s="471"/>
      <c r="BE224" s="471"/>
      <c r="BF224" s="471"/>
      <c r="BG224" s="471"/>
      <c r="BH224" s="471"/>
      <c r="BI224" s="471"/>
      <c r="BJ224" s="471"/>
      <c r="BK224" s="471"/>
      <c r="BL224" s="471"/>
      <c r="BM224" s="471"/>
      <c r="BN224" s="471"/>
      <c r="BO224" s="471"/>
      <c r="BP224" s="471"/>
      <c r="BQ224" s="471"/>
      <c r="BR224" s="471"/>
      <c r="BS224" s="471"/>
      <c r="BT224" s="471"/>
      <c r="BU224" s="471"/>
      <c r="BV224" s="471"/>
      <c r="BW224" s="471"/>
      <c r="BX224" s="471"/>
      <c r="BY224" s="471"/>
      <c r="BZ224" s="471"/>
      <c r="CA224" s="471"/>
      <c r="CB224" s="471"/>
      <c r="CC224" s="471"/>
      <c r="CD224" s="471"/>
      <c r="CE224" s="471"/>
      <c r="CF224" s="471"/>
      <c r="CG224" s="471"/>
      <c r="CH224" s="471"/>
      <c r="CI224" s="471"/>
      <c r="CJ224" s="471"/>
      <c r="CK224" s="471"/>
      <c r="CL224" s="471"/>
      <c r="CM224" s="471"/>
      <c r="CN224" s="471"/>
      <c r="CO224" s="471"/>
      <c r="CP224" s="471"/>
      <c r="CQ224" s="471"/>
      <c r="CR224" s="471"/>
      <c r="CS224" s="471"/>
      <c r="CT224" s="471"/>
      <c r="CU224" s="471"/>
      <c r="CV224" s="471"/>
    </row>
    <row r="225" spans="1:100" ht="7.5" customHeight="1" x14ac:dyDescent="0.25">
      <c r="A225" s="473"/>
      <c r="B225" s="471"/>
      <c r="C225" s="471"/>
      <c r="D225" s="464" t="s">
        <v>1973</v>
      </c>
      <c r="E225" s="471"/>
      <c r="F225" s="471"/>
      <c r="G225" s="471"/>
      <c r="H225" s="471"/>
      <c r="I225" s="471"/>
      <c r="J225" s="471"/>
      <c r="K225" s="471"/>
      <c r="L225" s="471"/>
      <c r="M225" s="471"/>
      <c r="N225" s="471"/>
      <c r="O225" s="471"/>
      <c r="P225" s="471"/>
      <c r="Q225" s="471"/>
      <c r="R225" s="471"/>
      <c r="S225" s="471"/>
      <c r="T225" s="471"/>
      <c r="U225" s="471"/>
      <c r="V225" s="471"/>
      <c r="W225" s="471"/>
      <c r="X225" s="471"/>
      <c r="Y225" s="471"/>
      <c r="Z225" s="471"/>
      <c r="AA225" s="471"/>
      <c r="AB225" s="471"/>
      <c r="AC225" s="471"/>
      <c r="AD225" s="471"/>
      <c r="AE225" s="471"/>
      <c r="AF225" s="471"/>
      <c r="AG225" s="471"/>
      <c r="AH225" s="471"/>
      <c r="AI225" s="471"/>
      <c r="AJ225" s="471"/>
      <c r="AK225" s="471"/>
      <c r="AL225" s="471"/>
      <c r="AM225" s="471"/>
      <c r="AN225" s="471"/>
      <c r="AO225" s="471"/>
      <c r="AP225" s="471"/>
      <c r="AQ225" s="471"/>
      <c r="AR225" s="471"/>
      <c r="AS225" s="471"/>
      <c r="AT225" s="471"/>
      <c r="AU225" s="473"/>
      <c r="AV225" s="471"/>
      <c r="AW225" s="521" t="s">
        <v>1974</v>
      </c>
      <c r="AX225" s="526"/>
      <c r="AY225" s="526"/>
      <c r="AZ225" s="471"/>
      <c r="BA225" s="471"/>
      <c r="BB225" s="471"/>
      <c r="BC225" s="471"/>
      <c r="BD225" s="471"/>
      <c r="BE225" s="471"/>
      <c r="BF225" s="471"/>
      <c r="BG225" s="471"/>
      <c r="BH225" s="471"/>
      <c r="BI225" s="473"/>
      <c r="BJ225" s="471"/>
      <c r="BK225" s="521" t="s">
        <v>1975</v>
      </c>
      <c r="BL225" s="526"/>
      <c r="BM225" s="473"/>
      <c r="BN225" s="471"/>
      <c r="BO225" s="521" t="s">
        <v>1976</v>
      </c>
      <c r="BP225" s="526"/>
      <c r="BQ225" s="526"/>
      <c r="BR225" s="473"/>
      <c r="BS225" s="471"/>
      <c r="BT225" s="521" t="s">
        <v>1977</v>
      </c>
      <c r="BU225" s="526"/>
      <c r="BV225" s="526"/>
      <c r="BW225" s="473"/>
      <c r="BX225" s="471"/>
      <c r="BY225" s="521" t="s">
        <v>1978</v>
      </c>
      <c r="BZ225" s="526"/>
      <c r="CA225" s="526"/>
      <c r="CB225" s="473"/>
      <c r="CC225" s="471"/>
      <c r="CD225" s="471"/>
      <c r="CE225" s="521" t="s">
        <v>1979</v>
      </c>
      <c r="CF225" s="526"/>
      <c r="CG225" s="526"/>
      <c r="CH225" s="473"/>
      <c r="CI225" s="471"/>
      <c r="CJ225" s="521" t="s">
        <v>1980</v>
      </c>
      <c r="CK225" s="526"/>
      <c r="CL225" s="526"/>
      <c r="CM225" s="473"/>
      <c r="CN225" s="471"/>
      <c r="CO225" s="521" t="s">
        <v>1981</v>
      </c>
      <c r="CP225" s="526"/>
      <c r="CQ225" s="526"/>
      <c r="CR225" s="471"/>
      <c r="CS225" s="471"/>
      <c r="CT225" s="471"/>
      <c r="CU225" s="473"/>
      <c r="CV225" s="471"/>
    </row>
    <row r="226" spans="1:100" ht="3.75" customHeight="1" x14ac:dyDescent="0.25">
      <c r="A226" s="473"/>
      <c r="B226" s="471"/>
      <c r="C226" s="471"/>
      <c r="D226" s="471"/>
      <c r="E226" s="471"/>
      <c r="F226" s="471"/>
      <c r="G226" s="471"/>
      <c r="H226" s="471"/>
      <c r="I226" s="471"/>
      <c r="J226" s="471"/>
      <c r="K226" s="471"/>
      <c r="L226" s="471"/>
      <c r="M226" s="471"/>
      <c r="N226" s="471"/>
      <c r="O226" s="471"/>
      <c r="P226" s="471"/>
      <c r="Q226" s="471"/>
      <c r="R226" s="471"/>
      <c r="S226" s="471"/>
      <c r="T226" s="471"/>
      <c r="U226" s="471"/>
      <c r="V226" s="471"/>
      <c r="W226" s="471"/>
      <c r="X226" s="471"/>
      <c r="Y226" s="471"/>
      <c r="Z226" s="471"/>
      <c r="AA226" s="471"/>
      <c r="AB226" s="471"/>
      <c r="AC226" s="471"/>
      <c r="AD226" s="471"/>
      <c r="AE226" s="471"/>
      <c r="AF226" s="471"/>
      <c r="AG226" s="471"/>
      <c r="AH226" s="471"/>
      <c r="AI226" s="471"/>
      <c r="AJ226" s="471"/>
      <c r="AK226" s="471"/>
      <c r="AL226" s="471"/>
      <c r="AM226" s="471"/>
      <c r="AN226" s="471"/>
      <c r="AO226" s="471"/>
      <c r="AP226" s="471"/>
      <c r="AQ226" s="471"/>
      <c r="AR226" s="471"/>
      <c r="AS226" s="471"/>
      <c r="AT226" s="471"/>
      <c r="AU226" s="473"/>
      <c r="AV226" s="471"/>
      <c r="AW226" s="471"/>
      <c r="AX226" s="471"/>
      <c r="AY226" s="471"/>
      <c r="AZ226" s="471"/>
      <c r="BA226" s="471"/>
      <c r="BB226" s="471"/>
      <c r="BC226" s="471"/>
      <c r="BD226" s="471"/>
      <c r="BE226" s="471"/>
      <c r="BF226" s="471"/>
      <c r="BG226" s="471"/>
      <c r="BH226" s="471"/>
      <c r="BI226" s="473"/>
      <c r="BJ226" s="471"/>
      <c r="BK226" s="471"/>
      <c r="BL226" s="471"/>
      <c r="BM226" s="473"/>
      <c r="BN226" s="471"/>
      <c r="BO226" s="471"/>
      <c r="BP226" s="471"/>
      <c r="BQ226" s="471"/>
      <c r="BR226" s="473"/>
      <c r="BS226" s="471"/>
      <c r="BT226" s="471"/>
      <c r="BU226" s="471"/>
      <c r="BV226" s="471"/>
      <c r="BW226" s="473"/>
      <c r="BX226" s="471"/>
      <c r="BY226" s="471"/>
      <c r="BZ226" s="471"/>
      <c r="CA226" s="471"/>
      <c r="CB226" s="473"/>
      <c r="CC226" s="471"/>
      <c r="CD226" s="471"/>
      <c r="CE226" s="471"/>
      <c r="CF226" s="471"/>
      <c r="CG226" s="471"/>
      <c r="CH226" s="473"/>
      <c r="CI226" s="471"/>
      <c r="CJ226" s="471"/>
      <c r="CK226" s="471"/>
      <c r="CL226" s="471"/>
      <c r="CM226" s="473"/>
      <c r="CN226" s="471"/>
      <c r="CO226" s="471"/>
      <c r="CP226" s="471"/>
      <c r="CQ226" s="471"/>
      <c r="CR226" s="471"/>
      <c r="CS226" s="471"/>
      <c r="CT226" s="471"/>
      <c r="CU226" s="473"/>
      <c r="CV226" s="471"/>
    </row>
    <row r="227" spans="1:100" ht="3" customHeight="1" x14ac:dyDescent="0.25">
      <c r="A227" s="473"/>
      <c r="B227" s="471"/>
      <c r="C227" s="471"/>
      <c r="D227" s="471"/>
      <c r="E227" s="471"/>
      <c r="F227" s="471"/>
      <c r="G227" s="471"/>
      <c r="H227" s="471"/>
      <c r="I227" s="471"/>
      <c r="J227" s="471"/>
      <c r="K227" s="471"/>
      <c r="L227" s="471"/>
      <c r="M227" s="471"/>
      <c r="N227" s="471"/>
      <c r="O227" s="471"/>
      <c r="P227" s="471"/>
      <c r="Q227" s="471"/>
      <c r="R227" s="471"/>
      <c r="S227" s="471"/>
      <c r="T227" s="471"/>
      <c r="U227" s="471"/>
      <c r="V227" s="471"/>
      <c r="W227" s="471"/>
      <c r="X227" s="471"/>
      <c r="Y227" s="471"/>
      <c r="Z227" s="471"/>
      <c r="AA227" s="471"/>
      <c r="AB227" s="471"/>
      <c r="AC227" s="471"/>
      <c r="AD227" s="471"/>
      <c r="AE227" s="471"/>
      <c r="AF227" s="471"/>
      <c r="AG227" s="471"/>
      <c r="AH227" s="471"/>
      <c r="AI227" s="471"/>
      <c r="AJ227" s="471"/>
      <c r="AK227" s="471"/>
      <c r="AL227" s="471"/>
      <c r="AM227" s="471"/>
      <c r="AN227" s="471"/>
      <c r="AO227" s="471"/>
      <c r="AP227" s="471"/>
      <c r="AQ227" s="471"/>
      <c r="AR227" s="471"/>
      <c r="AS227" s="471"/>
      <c r="AT227" s="471"/>
      <c r="AU227" s="473"/>
      <c r="AV227" s="471"/>
      <c r="AW227" s="471"/>
      <c r="AX227" s="471"/>
      <c r="AY227" s="471"/>
      <c r="AZ227" s="471"/>
      <c r="BA227" s="471"/>
      <c r="BB227" s="471"/>
      <c r="BC227" s="471"/>
      <c r="BD227" s="471"/>
      <c r="BE227" s="471"/>
      <c r="BF227" s="471"/>
      <c r="BG227" s="471"/>
      <c r="BH227" s="471"/>
      <c r="BI227" s="473"/>
      <c r="BJ227" s="471"/>
      <c r="BK227" s="471"/>
      <c r="BL227" s="471"/>
      <c r="BM227" s="473"/>
      <c r="BN227" s="471"/>
      <c r="BO227" s="471"/>
      <c r="BP227" s="471"/>
      <c r="BQ227" s="471"/>
      <c r="BR227" s="473"/>
      <c r="BS227" s="471"/>
      <c r="BT227" s="471"/>
      <c r="BU227" s="471"/>
      <c r="BV227" s="471"/>
      <c r="BW227" s="473"/>
      <c r="BX227" s="471"/>
      <c r="BY227" s="471"/>
      <c r="BZ227" s="471"/>
      <c r="CA227" s="471"/>
      <c r="CB227" s="473"/>
      <c r="CC227" s="471"/>
      <c r="CD227" s="471"/>
      <c r="CE227" s="471"/>
      <c r="CF227" s="471"/>
      <c r="CG227" s="471"/>
      <c r="CH227" s="473"/>
      <c r="CI227" s="471"/>
      <c r="CJ227" s="471"/>
      <c r="CK227" s="471"/>
      <c r="CL227" s="471"/>
      <c r="CM227" s="473"/>
      <c r="CN227" s="471"/>
      <c r="CO227" s="471"/>
      <c r="CP227" s="471"/>
      <c r="CQ227" s="471"/>
      <c r="CR227" s="471"/>
      <c r="CS227" s="471"/>
      <c r="CT227" s="471"/>
      <c r="CU227" s="473"/>
      <c r="CV227" s="471"/>
    </row>
    <row r="228" spans="1:100" ht="7.5" customHeight="1" x14ac:dyDescent="0.25">
      <c r="A228" s="477"/>
      <c r="B228" s="476"/>
      <c r="C228" s="476"/>
      <c r="D228" s="527" t="s">
        <v>2145</v>
      </c>
      <c r="E228" s="528"/>
      <c r="F228" s="528"/>
      <c r="G228" s="528"/>
      <c r="H228" s="528"/>
      <c r="I228" s="528"/>
      <c r="J228" s="528"/>
      <c r="K228" s="528"/>
      <c r="L228" s="528"/>
      <c r="M228" s="528"/>
      <c r="N228" s="528"/>
      <c r="O228" s="528"/>
      <c r="P228" s="528"/>
      <c r="Q228" s="528"/>
      <c r="R228" s="528"/>
      <c r="S228" s="528"/>
      <c r="T228" s="528"/>
      <c r="U228" s="528"/>
      <c r="V228" s="528"/>
      <c r="W228" s="528"/>
      <c r="X228" s="528"/>
      <c r="Y228" s="528"/>
      <c r="Z228" s="528"/>
      <c r="AA228" s="528"/>
      <c r="AB228" s="528"/>
      <c r="AC228" s="528"/>
      <c r="AD228" s="528"/>
      <c r="AE228" s="528"/>
      <c r="AF228" s="528"/>
      <c r="AG228" s="528"/>
      <c r="AH228" s="528"/>
      <c r="AI228" s="528"/>
      <c r="AJ228" s="528"/>
      <c r="AK228" s="528"/>
      <c r="AL228" s="476"/>
      <c r="AM228" s="476"/>
      <c r="AN228" s="476"/>
      <c r="AO228" s="476"/>
      <c r="AP228" s="476"/>
      <c r="AQ228" s="476"/>
      <c r="AR228" s="476"/>
      <c r="AS228" s="476"/>
      <c r="AT228" s="476"/>
      <c r="AU228" s="477"/>
      <c r="AV228" s="476"/>
      <c r="AW228" s="527" t="s">
        <v>1983</v>
      </c>
      <c r="AX228" s="528"/>
      <c r="AY228" s="528"/>
      <c r="AZ228" s="528"/>
      <c r="BA228" s="528"/>
      <c r="BB228" s="476"/>
      <c r="BC228" s="476"/>
      <c r="BD228" s="476"/>
      <c r="BE228" s="476"/>
      <c r="BF228" s="476"/>
      <c r="BG228" s="476"/>
      <c r="BH228" s="476"/>
      <c r="BI228" s="477"/>
      <c r="BJ228" s="476"/>
      <c r="BK228" s="478">
        <v>100</v>
      </c>
      <c r="BL228" s="476"/>
      <c r="BM228" s="477"/>
      <c r="BN228" s="476"/>
      <c r="BO228" s="476"/>
      <c r="BP228" s="476"/>
      <c r="BQ228" s="479">
        <v>0</v>
      </c>
      <c r="BR228" s="477"/>
      <c r="BS228" s="476"/>
      <c r="BT228" s="476"/>
      <c r="BU228" s="476"/>
      <c r="BV228" s="479">
        <v>0</v>
      </c>
      <c r="BW228" s="477"/>
      <c r="BX228" s="476"/>
      <c r="BY228" s="476"/>
      <c r="BZ228" s="476"/>
      <c r="CA228" s="480">
        <v>0</v>
      </c>
      <c r="CB228" s="477"/>
      <c r="CC228" s="476"/>
      <c r="CD228" s="476"/>
      <c r="CE228" s="476"/>
      <c r="CF228" s="529">
        <v>28</v>
      </c>
      <c r="CG228" s="528"/>
      <c r="CH228" s="477"/>
      <c r="CI228" s="476"/>
      <c r="CJ228" s="476"/>
      <c r="CK228" s="476"/>
      <c r="CL228" s="479">
        <v>0</v>
      </c>
      <c r="CM228" s="477"/>
      <c r="CN228" s="476"/>
      <c r="CO228" s="476"/>
      <c r="CP228" s="476"/>
      <c r="CQ228" s="479">
        <v>0</v>
      </c>
      <c r="CR228" s="476"/>
      <c r="CS228" s="476"/>
      <c r="CT228" s="476"/>
      <c r="CU228" s="477"/>
      <c r="CV228" s="471"/>
    </row>
    <row r="229" spans="1:100" ht="7.5" customHeight="1" x14ac:dyDescent="0.25">
      <c r="A229" s="473"/>
      <c r="B229" s="471"/>
      <c r="C229" s="471"/>
      <c r="D229" s="521" t="s">
        <v>2146</v>
      </c>
      <c r="E229" s="526"/>
      <c r="F229" s="526"/>
      <c r="G229" s="526"/>
      <c r="H229" s="526"/>
      <c r="I229" s="526"/>
      <c r="J229" s="526"/>
      <c r="K229" s="526"/>
      <c r="L229" s="526"/>
      <c r="M229" s="526"/>
      <c r="N229" s="526"/>
      <c r="O229" s="526"/>
      <c r="P229" s="526"/>
      <c r="Q229" s="471"/>
      <c r="R229" s="471"/>
      <c r="S229" s="471"/>
      <c r="T229" s="471"/>
      <c r="U229" s="471"/>
      <c r="V229" s="471"/>
      <c r="W229" s="471"/>
      <c r="X229" s="471"/>
      <c r="Y229" s="471"/>
      <c r="Z229" s="471"/>
      <c r="AA229" s="471"/>
      <c r="AB229" s="471"/>
      <c r="AC229" s="471"/>
      <c r="AD229" s="471"/>
      <c r="AE229" s="471"/>
      <c r="AF229" s="471"/>
      <c r="AG229" s="471"/>
      <c r="AH229" s="471"/>
      <c r="AI229" s="471"/>
      <c r="AJ229" s="471"/>
      <c r="AK229" s="471"/>
      <c r="AL229" s="471"/>
      <c r="AM229" s="471"/>
      <c r="AN229" s="471"/>
      <c r="AO229" s="471"/>
      <c r="AP229" s="471"/>
      <c r="AQ229" s="471"/>
      <c r="AR229" s="471"/>
      <c r="AS229" s="471"/>
      <c r="AT229" s="471"/>
      <c r="AU229" s="473"/>
      <c r="AV229" s="471"/>
      <c r="AW229" s="521" t="s">
        <v>1983</v>
      </c>
      <c r="AX229" s="526"/>
      <c r="AY229" s="526"/>
      <c r="AZ229" s="526"/>
      <c r="BA229" s="526"/>
      <c r="BB229" s="471"/>
      <c r="BC229" s="471"/>
      <c r="BD229" s="471"/>
      <c r="BE229" s="471"/>
      <c r="BF229" s="471"/>
      <c r="BG229" s="471"/>
      <c r="BH229" s="471"/>
      <c r="BI229" s="473"/>
      <c r="BJ229" s="471"/>
      <c r="BK229" s="466">
        <v>100</v>
      </c>
      <c r="BL229" s="471"/>
      <c r="BM229" s="473"/>
      <c r="BN229" s="471"/>
      <c r="BO229" s="471"/>
      <c r="BP229" s="471"/>
      <c r="BQ229" s="467">
        <v>8</v>
      </c>
      <c r="BR229" s="473"/>
      <c r="BS229" s="471"/>
      <c r="BT229" s="471"/>
      <c r="BU229" s="471"/>
      <c r="BV229" s="467">
        <v>0</v>
      </c>
      <c r="BW229" s="473"/>
      <c r="BX229" s="471"/>
      <c r="BY229" s="471"/>
      <c r="BZ229" s="522">
        <v>29</v>
      </c>
      <c r="CA229" s="526"/>
      <c r="CB229" s="473"/>
      <c r="CC229" s="471"/>
      <c r="CD229" s="471"/>
      <c r="CE229" s="471"/>
      <c r="CF229" s="471"/>
      <c r="CG229" s="467">
        <v>0</v>
      </c>
      <c r="CH229" s="473"/>
      <c r="CI229" s="471"/>
      <c r="CJ229" s="471"/>
      <c r="CK229" s="471"/>
      <c r="CL229" s="467">
        <v>0</v>
      </c>
      <c r="CM229" s="473"/>
      <c r="CN229" s="471"/>
      <c r="CO229" s="471"/>
      <c r="CP229" s="471"/>
      <c r="CQ229" s="467">
        <v>0</v>
      </c>
      <c r="CR229" s="471"/>
      <c r="CS229" s="471"/>
      <c r="CT229" s="471"/>
      <c r="CU229" s="473"/>
      <c r="CV229" s="471"/>
    </row>
    <row r="230" spans="1:100" ht="7.5" customHeight="1" x14ac:dyDescent="0.25">
      <c r="A230" s="473"/>
      <c r="B230" s="471"/>
      <c r="C230" s="471"/>
      <c r="D230" s="521" t="s">
        <v>2147</v>
      </c>
      <c r="E230" s="526"/>
      <c r="F230" s="526"/>
      <c r="G230" s="526"/>
      <c r="H230" s="526"/>
      <c r="I230" s="526"/>
      <c r="J230" s="526"/>
      <c r="K230" s="526"/>
      <c r="L230" s="526"/>
      <c r="M230" s="526"/>
      <c r="N230" s="526"/>
      <c r="O230" s="526"/>
      <c r="P230" s="526"/>
      <c r="Q230" s="526"/>
      <c r="R230" s="526"/>
      <c r="S230" s="526"/>
      <c r="T230" s="526"/>
      <c r="U230" s="526"/>
      <c r="V230" s="526"/>
      <c r="W230" s="526"/>
      <c r="X230" s="526"/>
      <c r="Y230" s="526"/>
      <c r="Z230" s="526"/>
      <c r="AA230" s="526"/>
      <c r="AB230" s="526"/>
      <c r="AC230" s="526"/>
      <c r="AD230" s="526"/>
      <c r="AE230" s="526"/>
      <c r="AF230" s="526"/>
      <c r="AG230" s="471"/>
      <c r="AH230" s="471"/>
      <c r="AI230" s="471"/>
      <c r="AJ230" s="471"/>
      <c r="AK230" s="471"/>
      <c r="AL230" s="471"/>
      <c r="AM230" s="471"/>
      <c r="AN230" s="471"/>
      <c r="AO230" s="471"/>
      <c r="AP230" s="471"/>
      <c r="AQ230" s="471"/>
      <c r="AR230" s="471"/>
      <c r="AS230" s="471"/>
      <c r="AT230" s="471"/>
      <c r="AU230" s="473"/>
      <c r="AV230" s="471"/>
      <c r="AW230" s="521" t="s">
        <v>1983</v>
      </c>
      <c r="AX230" s="526"/>
      <c r="AY230" s="526"/>
      <c r="AZ230" s="526"/>
      <c r="BA230" s="526"/>
      <c r="BB230" s="471"/>
      <c r="BC230" s="471"/>
      <c r="BD230" s="471"/>
      <c r="BE230" s="471"/>
      <c r="BF230" s="471"/>
      <c r="BG230" s="471"/>
      <c r="BH230" s="471"/>
      <c r="BI230" s="473"/>
      <c r="BJ230" s="471"/>
      <c r="BK230" s="466">
        <v>100</v>
      </c>
      <c r="BL230" s="471"/>
      <c r="BM230" s="473"/>
      <c r="BN230" s="471"/>
      <c r="BO230" s="471"/>
      <c r="BP230" s="471"/>
      <c r="BQ230" s="467">
        <v>0</v>
      </c>
      <c r="BR230" s="473"/>
      <c r="BS230" s="471"/>
      <c r="BT230" s="471"/>
      <c r="BU230" s="471"/>
      <c r="BV230" s="467">
        <v>0</v>
      </c>
      <c r="BW230" s="473"/>
      <c r="BX230" s="471"/>
      <c r="BY230" s="471"/>
      <c r="BZ230" s="471"/>
      <c r="CA230" s="468">
        <v>0</v>
      </c>
      <c r="CB230" s="473"/>
      <c r="CC230" s="471"/>
      <c r="CD230" s="471"/>
      <c r="CE230" s="471"/>
      <c r="CF230" s="471"/>
      <c r="CG230" s="467">
        <v>7</v>
      </c>
      <c r="CH230" s="473"/>
      <c r="CI230" s="471"/>
      <c r="CJ230" s="471"/>
      <c r="CK230" s="471"/>
      <c r="CL230" s="467">
        <v>0</v>
      </c>
      <c r="CM230" s="473"/>
      <c r="CN230" s="471"/>
      <c r="CO230" s="471"/>
      <c r="CP230" s="471"/>
      <c r="CQ230" s="467">
        <v>0</v>
      </c>
      <c r="CR230" s="471"/>
      <c r="CS230" s="471"/>
      <c r="CT230" s="471"/>
      <c r="CU230" s="473"/>
      <c r="CV230" s="471"/>
    </row>
    <row r="231" spans="1:100" ht="7.5" customHeight="1" x14ac:dyDescent="0.25">
      <c r="A231" s="473"/>
      <c r="B231" s="471"/>
      <c r="C231" s="471"/>
      <c r="D231" s="521" t="s">
        <v>2148</v>
      </c>
      <c r="E231" s="526"/>
      <c r="F231" s="526"/>
      <c r="G231" s="526"/>
      <c r="H231" s="526"/>
      <c r="I231" s="526"/>
      <c r="J231" s="526"/>
      <c r="K231" s="526"/>
      <c r="L231" s="526"/>
      <c r="M231" s="526"/>
      <c r="N231" s="526"/>
      <c r="O231" s="526"/>
      <c r="P231" s="526"/>
      <c r="Q231" s="471"/>
      <c r="R231" s="471"/>
      <c r="S231" s="471"/>
      <c r="T231" s="471"/>
      <c r="U231" s="471"/>
      <c r="V231" s="471"/>
      <c r="W231" s="471"/>
      <c r="X231" s="471"/>
      <c r="Y231" s="471"/>
      <c r="Z231" s="471"/>
      <c r="AA231" s="471"/>
      <c r="AB231" s="471"/>
      <c r="AC231" s="471"/>
      <c r="AD231" s="471"/>
      <c r="AE231" s="471"/>
      <c r="AF231" s="471"/>
      <c r="AG231" s="471"/>
      <c r="AH231" s="471"/>
      <c r="AI231" s="471"/>
      <c r="AJ231" s="471"/>
      <c r="AK231" s="471"/>
      <c r="AL231" s="471"/>
      <c r="AM231" s="471"/>
      <c r="AN231" s="471"/>
      <c r="AO231" s="471"/>
      <c r="AP231" s="471"/>
      <c r="AQ231" s="471"/>
      <c r="AR231" s="471"/>
      <c r="AS231" s="471"/>
      <c r="AT231" s="471"/>
      <c r="AU231" s="473"/>
      <c r="AV231" s="471"/>
      <c r="AW231" s="521" t="s">
        <v>1983</v>
      </c>
      <c r="AX231" s="526"/>
      <c r="AY231" s="526"/>
      <c r="AZ231" s="526"/>
      <c r="BA231" s="526"/>
      <c r="BB231" s="471"/>
      <c r="BC231" s="471"/>
      <c r="BD231" s="471"/>
      <c r="BE231" s="471"/>
      <c r="BF231" s="471"/>
      <c r="BG231" s="471"/>
      <c r="BH231" s="471"/>
      <c r="BI231" s="473"/>
      <c r="BJ231" s="471"/>
      <c r="BK231" s="466">
        <v>130</v>
      </c>
      <c r="BL231" s="471"/>
      <c r="BM231" s="473"/>
      <c r="BN231" s="471"/>
      <c r="BO231" s="471"/>
      <c r="BP231" s="523">
        <v>10</v>
      </c>
      <c r="BQ231" s="526"/>
      <c r="BR231" s="473"/>
      <c r="BS231" s="471"/>
      <c r="BT231" s="471"/>
      <c r="BU231" s="471"/>
      <c r="BV231" s="467">
        <v>0</v>
      </c>
      <c r="BW231" s="473"/>
      <c r="BX231" s="471"/>
      <c r="BY231" s="471"/>
      <c r="BZ231" s="522">
        <v>49</v>
      </c>
      <c r="CA231" s="526"/>
      <c r="CB231" s="473"/>
      <c r="CC231" s="471"/>
      <c r="CD231" s="471"/>
      <c r="CE231" s="471"/>
      <c r="CF231" s="471"/>
      <c r="CG231" s="467">
        <v>0</v>
      </c>
      <c r="CH231" s="473"/>
      <c r="CI231" s="471"/>
      <c r="CJ231" s="471"/>
      <c r="CK231" s="471"/>
      <c r="CL231" s="467">
        <v>0</v>
      </c>
      <c r="CM231" s="473"/>
      <c r="CN231" s="471"/>
      <c r="CO231" s="471"/>
      <c r="CP231" s="471"/>
      <c r="CQ231" s="467">
        <v>0</v>
      </c>
      <c r="CR231" s="471"/>
      <c r="CS231" s="471"/>
      <c r="CT231" s="471"/>
      <c r="CU231" s="473"/>
      <c r="CV231" s="471"/>
    </row>
    <row r="232" spans="1:100" ht="7.5" customHeight="1" x14ac:dyDescent="0.25">
      <c r="A232" s="473"/>
      <c r="B232" s="471"/>
      <c r="C232" s="471"/>
      <c r="D232" s="521" t="s">
        <v>2149</v>
      </c>
      <c r="E232" s="526"/>
      <c r="F232" s="526"/>
      <c r="G232" s="526"/>
      <c r="H232" s="526"/>
      <c r="I232" s="526"/>
      <c r="J232" s="526"/>
      <c r="K232" s="526"/>
      <c r="L232" s="526"/>
      <c r="M232" s="526"/>
      <c r="N232" s="526"/>
      <c r="O232" s="526"/>
      <c r="P232" s="526"/>
      <c r="Q232" s="526"/>
      <c r="R232" s="526"/>
      <c r="S232" s="526"/>
      <c r="T232" s="526"/>
      <c r="U232" s="526"/>
      <c r="V232" s="526"/>
      <c r="W232" s="526"/>
      <c r="X232" s="526"/>
      <c r="Y232" s="526"/>
      <c r="Z232" s="526"/>
      <c r="AA232" s="526"/>
      <c r="AB232" s="526"/>
      <c r="AC232" s="526"/>
      <c r="AD232" s="471"/>
      <c r="AE232" s="471"/>
      <c r="AF232" s="471"/>
      <c r="AG232" s="471"/>
      <c r="AH232" s="471"/>
      <c r="AI232" s="471"/>
      <c r="AJ232" s="471"/>
      <c r="AK232" s="471"/>
      <c r="AL232" s="471"/>
      <c r="AM232" s="471"/>
      <c r="AN232" s="471"/>
      <c r="AO232" s="471"/>
      <c r="AP232" s="471"/>
      <c r="AQ232" s="471"/>
      <c r="AR232" s="471"/>
      <c r="AS232" s="471"/>
      <c r="AT232" s="471"/>
      <c r="AU232" s="473"/>
      <c r="AV232" s="471"/>
      <c r="AW232" s="521" t="s">
        <v>1983</v>
      </c>
      <c r="AX232" s="526"/>
      <c r="AY232" s="526"/>
      <c r="AZ232" s="526"/>
      <c r="BA232" s="526"/>
      <c r="BB232" s="471"/>
      <c r="BC232" s="471"/>
      <c r="BD232" s="471"/>
      <c r="BE232" s="471"/>
      <c r="BF232" s="471"/>
      <c r="BG232" s="471"/>
      <c r="BH232" s="471"/>
      <c r="BI232" s="473"/>
      <c r="BJ232" s="471"/>
      <c r="BK232" s="466">
        <v>130</v>
      </c>
      <c r="BL232" s="471"/>
      <c r="BM232" s="473"/>
      <c r="BN232" s="471"/>
      <c r="BO232" s="471"/>
      <c r="BP232" s="471"/>
      <c r="BQ232" s="467">
        <v>0</v>
      </c>
      <c r="BR232" s="473"/>
      <c r="BS232" s="471"/>
      <c r="BT232" s="471"/>
      <c r="BU232" s="471"/>
      <c r="BV232" s="467">
        <v>0</v>
      </c>
      <c r="BW232" s="473"/>
      <c r="BX232" s="471"/>
      <c r="BY232" s="471"/>
      <c r="BZ232" s="471"/>
      <c r="CA232" s="468">
        <v>0</v>
      </c>
      <c r="CB232" s="473"/>
      <c r="CC232" s="471"/>
      <c r="CD232" s="471"/>
      <c r="CE232" s="471"/>
      <c r="CF232" s="523">
        <v>20</v>
      </c>
      <c r="CG232" s="526"/>
      <c r="CH232" s="473"/>
      <c r="CI232" s="471"/>
      <c r="CJ232" s="471"/>
      <c r="CK232" s="471"/>
      <c r="CL232" s="467">
        <v>0</v>
      </c>
      <c r="CM232" s="473"/>
      <c r="CN232" s="471"/>
      <c r="CO232" s="471"/>
      <c r="CP232" s="471"/>
      <c r="CQ232" s="467">
        <v>4</v>
      </c>
      <c r="CR232" s="471"/>
      <c r="CS232" s="471"/>
      <c r="CT232" s="471"/>
      <c r="CU232" s="473"/>
      <c r="CV232" s="471"/>
    </row>
    <row r="233" spans="1:100" ht="7.5" customHeight="1" x14ac:dyDescent="0.25">
      <c r="A233" s="473"/>
      <c r="B233" s="471"/>
      <c r="C233" s="471"/>
      <c r="D233" s="521" t="s">
        <v>2150</v>
      </c>
      <c r="E233" s="526"/>
      <c r="F233" s="526"/>
      <c r="G233" s="526"/>
      <c r="H233" s="526"/>
      <c r="I233" s="526"/>
      <c r="J233" s="471"/>
      <c r="K233" s="471"/>
      <c r="L233" s="471"/>
      <c r="M233" s="471"/>
      <c r="N233" s="471"/>
      <c r="O233" s="471"/>
      <c r="P233" s="471"/>
      <c r="Q233" s="471"/>
      <c r="R233" s="471"/>
      <c r="S233" s="471"/>
      <c r="T233" s="471"/>
      <c r="U233" s="471"/>
      <c r="V233" s="471"/>
      <c r="W233" s="471"/>
      <c r="X233" s="471"/>
      <c r="Y233" s="471"/>
      <c r="Z233" s="471"/>
      <c r="AA233" s="471"/>
      <c r="AB233" s="471"/>
      <c r="AC233" s="471"/>
      <c r="AD233" s="471"/>
      <c r="AE233" s="471"/>
      <c r="AF233" s="471"/>
      <c r="AG233" s="471"/>
      <c r="AH233" s="471"/>
      <c r="AI233" s="471"/>
      <c r="AJ233" s="471"/>
      <c r="AK233" s="471"/>
      <c r="AL233" s="471"/>
      <c r="AM233" s="471"/>
      <c r="AN233" s="471"/>
      <c r="AO233" s="471"/>
      <c r="AP233" s="471"/>
      <c r="AQ233" s="471"/>
      <c r="AR233" s="471"/>
      <c r="AS233" s="471"/>
      <c r="AT233" s="471"/>
      <c r="AU233" s="473"/>
      <c r="AV233" s="471"/>
      <c r="AW233" s="521" t="s">
        <v>1983</v>
      </c>
      <c r="AX233" s="526"/>
      <c r="AY233" s="526"/>
      <c r="AZ233" s="526"/>
      <c r="BA233" s="526"/>
      <c r="BB233" s="471"/>
      <c r="BC233" s="471"/>
      <c r="BD233" s="471"/>
      <c r="BE233" s="471"/>
      <c r="BF233" s="471"/>
      <c r="BG233" s="471"/>
      <c r="BH233" s="471"/>
      <c r="BI233" s="473"/>
      <c r="BJ233" s="471"/>
      <c r="BK233" s="466">
        <v>110</v>
      </c>
      <c r="BL233" s="471"/>
      <c r="BM233" s="473"/>
      <c r="BN233" s="471"/>
      <c r="BO233" s="471"/>
      <c r="BP233" s="471"/>
      <c r="BQ233" s="467">
        <v>8</v>
      </c>
      <c r="BR233" s="473"/>
      <c r="BS233" s="471"/>
      <c r="BT233" s="471"/>
      <c r="BU233" s="471"/>
      <c r="BV233" s="467">
        <v>0</v>
      </c>
      <c r="BW233" s="473"/>
      <c r="BX233" s="471"/>
      <c r="BY233" s="471"/>
      <c r="BZ233" s="522">
        <v>40</v>
      </c>
      <c r="CA233" s="526"/>
      <c r="CB233" s="473"/>
      <c r="CC233" s="471"/>
      <c r="CD233" s="471"/>
      <c r="CE233" s="471"/>
      <c r="CF233" s="471"/>
      <c r="CG233" s="467">
        <v>0</v>
      </c>
      <c r="CH233" s="473"/>
      <c r="CI233" s="471"/>
      <c r="CJ233" s="471"/>
      <c r="CK233" s="471"/>
      <c r="CL233" s="467">
        <v>0</v>
      </c>
      <c r="CM233" s="473"/>
      <c r="CN233" s="471"/>
      <c r="CO233" s="471"/>
      <c r="CP233" s="471"/>
      <c r="CQ233" s="467">
        <v>1</v>
      </c>
      <c r="CR233" s="471"/>
      <c r="CS233" s="471"/>
      <c r="CT233" s="471"/>
      <c r="CU233" s="473"/>
      <c r="CV233" s="471"/>
    </row>
    <row r="234" spans="1:100" ht="7.5" customHeight="1" x14ac:dyDescent="0.25">
      <c r="A234" s="473"/>
      <c r="B234" s="471"/>
      <c r="C234" s="471"/>
      <c r="D234" s="521" t="s">
        <v>2151</v>
      </c>
      <c r="E234" s="526"/>
      <c r="F234" s="526"/>
      <c r="G234" s="526"/>
      <c r="H234" s="471"/>
      <c r="I234" s="471"/>
      <c r="J234" s="471"/>
      <c r="K234" s="471"/>
      <c r="L234" s="471"/>
      <c r="M234" s="471"/>
      <c r="N234" s="471"/>
      <c r="O234" s="471"/>
      <c r="P234" s="471"/>
      <c r="Q234" s="471"/>
      <c r="R234" s="471"/>
      <c r="S234" s="471"/>
      <c r="T234" s="471"/>
      <c r="U234" s="471"/>
      <c r="V234" s="471"/>
      <c r="W234" s="471"/>
      <c r="X234" s="471"/>
      <c r="Y234" s="471"/>
      <c r="Z234" s="471"/>
      <c r="AA234" s="471"/>
      <c r="AB234" s="471"/>
      <c r="AC234" s="471"/>
      <c r="AD234" s="471"/>
      <c r="AE234" s="471"/>
      <c r="AF234" s="471"/>
      <c r="AG234" s="471"/>
      <c r="AH234" s="471"/>
      <c r="AI234" s="471"/>
      <c r="AJ234" s="471"/>
      <c r="AK234" s="471"/>
      <c r="AL234" s="471"/>
      <c r="AM234" s="471"/>
      <c r="AN234" s="471"/>
      <c r="AO234" s="471"/>
      <c r="AP234" s="471"/>
      <c r="AQ234" s="471"/>
      <c r="AR234" s="471"/>
      <c r="AS234" s="471"/>
      <c r="AT234" s="471"/>
      <c r="AU234" s="473"/>
      <c r="AV234" s="471"/>
      <c r="AW234" s="521" t="s">
        <v>1983</v>
      </c>
      <c r="AX234" s="526"/>
      <c r="AY234" s="526"/>
      <c r="AZ234" s="526"/>
      <c r="BA234" s="526"/>
      <c r="BB234" s="471"/>
      <c r="BC234" s="471"/>
      <c r="BD234" s="471"/>
      <c r="BE234" s="471"/>
      <c r="BF234" s="471"/>
      <c r="BG234" s="471"/>
      <c r="BH234" s="471"/>
      <c r="BI234" s="473"/>
      <c r="BJ234" s="471"/>
      <c r="BK234" s="466">
        <v>130</v>
      </c>
      <c r="BL234" s="471"/>
      <c r="BM234" s="473"/>
      <c r="BN234" s="471"/>
      <c r="BO234" s="471"/>
      <c r="BP234" s="471"/>
      <c r="BQ234" s="467">
        <v>8</v>
      </c>
      <c r="BR234" s="473"/>
      <c r="BS234" s="471"/>
      <c r="BT234" s="471"/>
      <c r="BU234" s="471"/>
      <c r="BV234" s="467">
        <v>0</v>
      </c>
      <c r="BW234" s="473"/>
      <c r="BX234" s="471"/>
      <c r="BY234" s="471"/>
      <c r="BZ234" s="522">
        <v>35.5</v>
      </c>
      <c r="CA234" s="526"/>
      <c r="CB234" s="473"/>
      <c r="CC234" s="471"/>
      <c r="CD234" s="471"/>
      <c r="CE234" s="471"/>
      <c r="CF234" s="471"/>
      <c r="CG234" s="467">
        <v>0</v>
      </c>
      <c r="CH234" s="473"/>
      <c r="CI234" s="471"/>
      <c r="CJ234" s="471"/>
      <c r="CK234" s="471"/>
      <c r="CL234" s="467">
        <v>0</v>
      </c>
      <c r="CM234" s="473"/>
      <c r="CN234" s="471"/>
      <c r="CO234" s="471"/>
      <c r="CP234" s="471"/>
      <c r="CQ234" s="467">
        <v>0</v>
      </c>
      <c r="CR234" s="471"/>
      <c r="CS234" s="471"/>
      <c r="CT234" s="471"/>
      <c r="CU234" s="473"/>
      <c r="CV234" s="471"/>
    </row>
    <row r="235" spans="1:100" ht="7.5" customHeight="1" x14ac:dyDescent="0.25">
      <c r="A235" s="473"/>
      <c r="B235" s="471"/>
      <c r="C235" s="471"/>
      <c r="D235" s="521" t="s">
        <v>2152</v>
      </c>
      <c r="E235" s="526"/>
      <c r="F235" s="526"/>
      <c r="G235" s="526"/>
      <c r="H235" s="526"/>
      <c r="I235" s="526"/>
      <c r="J235" s="526"/>
      <c r="K235" s="526"/>
      <c r="L235" s="526"/>
      <c r="M235" s="526"/>
      <c r="N235" s="526"/>
      <c r="O235" s="526"/>
      <c r="P235" s="526"/>
      <c r="Q235" s="526"/>
      <c r="R235" s="526"/>
      <c r="S235" s="526"/>
      <c r="T235" s="471"/>
      <c r="U235" s="471"/>
      <c r="V235" s="471"/>
      <c r="W235" s="471"/>
      <c r="X235" s="471"/>
      <c r="Y235" s="471"/>
      <c r="Z235" s="471"/>
      <c r="AA235" s="471"/>
      <c r="AB235" s="471"/>
      <c r="AC235" s="471"/>
      <c r="AD235" s="471"/>
      <c r="AE235" s="471"/>
      <c r="AF235" s="471"/>
      <c r="AG235" s="471"/>
      <c r="AH235" s="471"/>
      <c r="AI235" s="471"/>
      <c r="AJ235" s="471"/>
      <c r="AK235" s="471"/>
      <c r="AL235" s="471"/>
      <c r="AM235" s="471"/>
      <c r="AN235" s="471"/>
      <c r="AO235" s="471"/>
      <c r="AP235" s="471"/>
      <c r="AQ235" s="471"/>
      <c r="AR235" s="471"/>
      <c r="AS235" s="471"/>
      <c r="AT235" s="471"/>
      <c r="AU235" s="473"/>
      <c r="AV235" s="471"/>
      <c r="AW235" s="521" t="s">
        <v>1983</v>
      </c>
      <c r="AX235" s="526"/>
      <c r="AY235" s="526"/>
      <c r="AZ235" s="526"/>
      <c r="BA235" s="526"/>
      <c r="BB235" s="471"/>
      <c r="BC235" s="471"/>
      <c r="BD235" s="471"/>
      <c r="BE235" s="471"/>
      <c r="BF235" s="471"/>
      <c r="BG235" s="471"/>
      <c r="BH235" s="471"/>
      <c r="BI235" s="473"/>
      <c r="BJ235" s="471"/>
      <c r="BK235" s="466">
        <v>130</v>
      </c>
      <c r="BL235" s="471"/>
      <c r="BM235" s="473"/>
      <c r="BN235" s="471"/>
      <c r="BO235" s="471"/>
      <c r="BP235" s="471"/>
      <c r="BQ235" s="467">
        <v>0</v>
      </c>
      <c r="BR235" s="473"/>
      <c r="BS235" s="471"/>
      <c r="BT235" s="471"/>
      <c r="BU235" s="471"/>
      <c r="BV235" s="467">
        <v>0</v>
      </c>
      <c r="BW235" s="473"/>
      <c r="BX235" s="471"/>
      <c r="BY235" s="471"/>
      <c r="BZ235" s="471"/>
      <c r="CA235" s="468">
        <v>0</v>
      </c>
      <c r="CB235" s="473"/>
      <c r="CC235" s="471"/>
      <c r="CD235" s="471"/>
      <c r="CE235" s="471"/>
      <c r="CF235" s="471"/>
      <c r="CG235" s="467">
        <v>0</v>
      </c>
      <c r="CH235" s="473"/>
      <c r="CI235" s="471"/>
      <c r="CJ235" s="471"/>
      <c r="CK235" s="471"/>
      <c r="CL235" s="467">
        <v>0</v>
      </c>
      <c r="CM235" s="473"/>
      <c r="CN235" s="471"/>
      <c r="CO235" s="471"/>
      <c r="CP235" s="471"/>
      <c r="CQ235" s="467">
        <v>6</v>
      </c>
      <c r="CR235" s="471"/>
      <c r="CS235" s="471"/>
      <c r="CT235" s="471"/>
      <c r="CU235" s="473"/>
      <c r="CV235" s="471"/>
    </row>
    <row r="236" spans="1:100" ht="7.5" customHeight="1" x14ac:dyDescent="0.25">
      <c r="A236" s="473"/>
      <c r="B236" s="471"/>
      <c r="C236" s="471"/>
      <c r="D236" s="521" t="s">
        <v>2153</v>
      </c>
      <c r="E236" s="526"/>
      <c r="F236" s="526"/>
      <c r="G236" s="526"/>
      <c r="H236" s="526"/>
      <c r="I236" s="526"/>
      <c r="J236" s="526"/>
      <c r="K236" s="526"/>
      <c r="L236" s="526"/>
      <c r="M236" s="526"/>
      <c r="N236" s="526"/>
      <c r="O236" s="526"/>
      <c r="P236" s="526"/>
      <c r="Q236" s="526"/>
      <c r="R236" s="526"/>
      <c r="S236" s="526"/>
      <c r="T236" s="526"/>
      <c r="U236" s="526"/>
      <c r="V236" s="526"/>
      <c r="W236" s="526"/>
      <c r="X236" s="526"/>
      <c r="Y236" s="526"/>
      <c r="Z236" s="526"/>
      <c r="AA236" s="526"/>
      <c r="AB236" s="526"/>
      <c r="AC236" s="526"/>
      <c r="AD236" s="526"/>
      <c r="AE236" s="526"/>
      <c r="AF236" s="526"/>
      <c r="AG236" s="471"/>
      <c r="AH236" s="471"/>
      <c r="AI236" s="471"/>
      <c r="AJ236" s="471"/>
      <c r="AK236" s="471"/>
      <c r="AL236" s="471"/>
      <c r="AM236" s="471"/>
      <c r="AN236" s="471"/>
      <c r="AO236" s="471"/>
      <c r="AP236" s="471"/>
      <c r="AQ236" s="471"/>
      <c r="AR236" s="471"/>
      <c r="AS236" s="471"/>
      <c r="AT236" s="471"/>
      <c r="AU236" s="473"/>
      <c r="AV236" s="471"/>
      <c r="AW236" s="521" t="s">
        <v>1983</v>
      </c>
      <c r="AX236" s="526"/>
      <c r="AY236" s="526"/>
      <c r="AZ236" s="526"/>
      <c r="BA236" s="526"/>
      <c r="BB236" s="471"/>
      <c r="BC236" s="471"/>
      <c r="BD236" s="471"/>
      <c r="BE236" s="471"/>
      <c r="BF236" s="471"/>
      <c r="BG236" s="471"/>
      <c r="BH236" s="471"/>
      <c r="BI236" s="473"/>
      <c r="BJ236" s="471"/>
      <c r="BK236" s="466">
        <v>130</v>
      </c>
      <c r="BL236" s="471"/>
      <c r="BM236" s="473"/>
      <c r="BN236" s="471"/>
      <c r="BO236" s="471"/>
      <c r="BP236" s="471"/>
      <c r="BQ236" s="467">
        <v>7</v>
      </c>
      <c r="BR236" s="473"/>
      <c r="BS236" s="471"/>
      <c r="BT236" s="471"/>
      <c r="BU236" s="471"/>
      <c r="BV236" s="467">
        <v>0</v>
      </c>
      <c r="BW236" s="473"/>
      <c r="BX236" s="471"/>
      <c r="BY236" s="471"/>
      <c r="BZ236" s="522">
        <v>21</v>
      </c>
      <c r="CA236" s="526"/>
      <c r="CB236" s="473"/>
      <c r="CC236" s="471"/>
      <c r="CD236" s="471"/>
      <c r="CE236" s="471"/>
      <c r="CF236" s="471"/>
      <c r="CG236" s="467">
        <v>0</v>
      </c>
      <c r="CH236" s="473"/>
      <c r="CI236" s="471"/>
      <c r="CJ236" s="471"/>
      <c r="CK236" s="471"/>
      <c r="CL236" s="467">
        <v>0</v>
      </c>
      <c r="CM236" s="473"/>
      <c r="CN236" s="471"/>
      <c r="CO236" s="471"/>
      <c r="CP236" s="471"/>
      <c r="CQ236" s="467">
        <v>0</v>
      </c>
      <c r="CR236" s="471"/>
      <c r="CS236" s="471"/>
      <c r="CT236" s="471"/>
      <c r="CU236" s="473"/>
      <c r="CV236" s="471"/>
    </row>
    <row r="237" spans="1:100" ht="7.5" customHeight="1" x14ac:dyDescent="0.25">
      <c r="A237" s="473"/>
      <c r="B237" s="471"/>
      <c r="C237" s="471"/>
      <c r="D237" s="521" t="s">
        <v>2154</v>
      </c>
      <c r="E237" s="526"/>
      <c r="F237" s="526"/>
      <c r="G237" s="526"/>
      <c r="H237" s="471"/>
      <c r="I237" s="471"/>
      <c r="J237" s="471"/>
      <c r="K237" s="471"/>
      <c r="L237" s="471"/>
      <c r="M237" s="471"/>
      <c r="N237" s="471"/>
      <c r="O237" s="471"/>
      <c r="P237" s="471"/>
      <c r="Q237" s="471"/>
      <c r="R237" s="471"/>
      <c r="S237" s="471"/>
      <c r="T237" s="471"/>
      <c r="U237" s="471"/>
      <c r="V237" s="471"/>
      <c r="W237" s="471"/>
      <c r="X237" s="471"/>
      <c r="Y237" s="471"/>
      <c r="Z237" s="471"/>
      <c r="AA237" s="471"/>
      <c r="AB237" s="471"/>
      <c r="AC237" s="471"/>
      <c r="AD237" s="471"/>
      <c r="AE237" s="471"/>
      <c r="AF237" s="471"/>
      <c r="AG237" s="471"/>
      <c r="AH237" s="471"/>
      <c r="AI237" s="471"/>
      <c r="AJ237" s="471"/>
      <c r="AK237" s="471"/>
      <c r="AL237" s="471"/>
      <c r="AM237" s="471"/>
      <c r="AN237" s="471"/>
      <c r="AO237" s="471"/>
      <c r="AP237" s="471"/>
      <c r="AQ237" s="471"/>
      <c r="AR237" s="471"/>
      <c r="AS237" s="471"/>
      <c r="AT237" s="471"/>
      <c r="AU237" s="473"/>
      <c r="AV237" s="471"/>
      <c r="AW237" s="521" t="s">
        <v>1983</v>
      </c>
      <c r="AX237" s="526"/>
      <c r="AY237" s="526"/>
      <c r="AZ237" s="526"/>
      <c r="BA237" s="526"/>
      <c r="BB237" s="471"/>
      <c r="BC237" s="471"/>
      <c r="BD237" s="471"/>
      <c r="BE237" s="471"/>
      <c r="BF237" s="471"/>
      <c r="BG237" s="471"/>
      <c r="BH237" s="471"/>
      <c r="BI237" s="473"/>
      <c r="BJ237" s="471"/>
      <c r="BK237" s="466">
        <v>100</v>
      </c>
      <c r="BL237" s="471"/>
      <c r="BM237" s="473"/>
      <c r="BN237" s="471"/>
      <c r="BO237" s="471"/>
      <c r="BP237" s="471"/>
      <c r="BQ237" s="467">
        <v>0</v>
      </c>
      <c r="BR237" s="473"/>
      <c r="BS237" s="471"/>
      <c r="BT237" s="471"/>
      <c r="BU237" s="471"/>
      <c r="BV237" s="467">
        <v>1</v>
      </c>
      <c r="BW237" s="473"/>
      <c r="BX237" s="471"/>
      <c r="BY237" s="471"/>
      <c r="BZ237" s="471"/>
      <c r="CA237" s="468">
        <v>0</v>
      </c>
      <c r="CB237" s="473"/>
      <c r="CC237" s="471"/>
      <c r="CD237" s="471"/>
      <c r="CE237" s="471"/>
      <c r="CF237" s="471"/>
      <c r="CG237" s="467">
        <v>0</v>
      </c>
      <c r="CH237" s="473"/>
      <c r="CI237" s="471"/>
      <c r="CJ237" s="471"/>
      <c r="CK237" s="471"/>
      <c r="CL237" s="467">
        <v>0</v>
      </c>
      <c r="CM237" s="473"/>
      <c r="CN237" s="471"/>
      <c r="CO237" s="471"/>
      <c r="CP237" s="471"/>
      <c r="CQ237" s="467">
        <v>0</v>
      </c>
      <c r="CR237" s="471"/>
      <c r="CS237" s="471"/>
      <c r="CT237" s="471"/>
      <c r="CU237" s="473"/>
      <c r="CV237" s="471"/>
    </row>
    <row r="238" spans="1:100" ht="7.5" customHeight="1" x14ac:dyDescent="0.25">
      <c r="A238" s="473"/>
      <c r="B238" s="471"/>
      <c r="C238" s="471"/>
      <c r="D238" s="521" t="s">
        <v>2155</v>
      </c>
      <c r="E238" s="526"/>
      <c r="F238" s="526"/>
      <c r="G238" s="526"/>
      <c r="H238" s="526"/>
      <c r="I238" s="526"/>
      <c r="J238" s="526"/>
      <c r="K238" s="526"/>
      <c r="L238" s="526"/>
      <c r="M238" s="526"/>
      <c r="N238" s="526"/>
      <c r="O238" s="526"/>
      <c r="P238" s="526"/>
      <c r="Q238" s="526"/>
      <c r="R238" s="526"/>
      <c r="S238" s="526"/>
      <c r="T238" s="471"/>
      <c r="U238" s="471"/>
      <c r="V238" s="471"/>
      <c r="W238" s="471"/>
      <c r="X238" s="471"/>
      <c r="Y238" s="471"/>
      <c r="Z238" s="471"/>
      <c r="AA238" s="471"/>
      <c r="AB238" s="471"/>
      <c r="AC238" s="471"/>
      <c r="AD238" s="471"/>
      <c r="AE238" s="471"/>
      <c r="AF238" s="471"/>
      <c r="AG238" s="471"/>
      <c r="AH238" s="471"/>
      <c r="AI238" s="471"/>
      <c r="AJ238" s="471"/>
      <c r="AK238" s="471"/>
      <c r="AL238" s="471"/>
      <c r="AM238" s="471"/>
      <c r="AN238" s="471"/>
      <c r="AO238" s="471"/>
      <c r="AP238" s="471"/>
      <c r="AQ238" s="471"/>
      <c r="AR238" s="471"/>
      <c r="AS238" s="471"/>
      <c r="AT238" s="471"/>
      <c r="AU238" s="473"/>
      <c r="AV238" s="471"/>
      <c r="AW238" s="521" t="s">
        <v>1983</v>
      </c>
      <c r="AX238" s="526"/>
      <c r="AY238" s="526"/>
      <c r="AZ238" s="526"/>
      <c r="BA238" s="526"/>
      <c r="BB238" s="471"/>
      <c r="BC238" s="471"/>
      <c r="BD238" s="471"/>
      <c r="BE238" s="471"/>
      <c r="BF238" s="471"/>
      <c r="BG238" s="471"/>
      <c r="BH238" s="471"/>
      <c r="BI238" s="473"/>
      <c r="BJ238" s="471"/>
      <c r="BK238" s="466">
        <v>160</v>
      </c>
      <c r="BL238" s="471"/>
      <c r="BM238" s="473"/>
      <c r="BN238" s="471"/>
      <c r="BO238" s="471"/>
      <c r="BP238" s="471"/>
      <c r="BQ238" s="467">
        <v>0</v>
      </c>
      <c r="BR238" s="473"/>
      <c r="BS238" s="471"/>
      <c r="BT238" s="471"/>
      <c r="BU238" s="471"/>
      <c r="BV238" s="467">
        <v>0</v>
      </c>
      <c r="BW238" s="473"/>
      <c r="BX238" s="471"/>
      <c r="BY238" s="471"/>
      <c r="BZ238" s="471"/>
      <c r="CA238" s="468">
        <v>0</v>
      </c>
      <c r="CB238" s="473"/>
      <c r="CC238" s="471"/>
      <c r="CD238" s="471"/>
      <c r="CE238" s="471"/>
      <c r="CF238" s="471"/>
      <c r="CG238" s="467">
        <v>0</v>
      </c>
      <c r="CH238" s="473"/>
      <c r="CI238" s="471"/>
      <c r="CJ238" s="471"/>
      <c r="CK238" s="471"/>
      <c r="CL238" s="467">
        <v>0</v>
      </c>
      <c r="CM238" s="473"/>
      <c r="CN238" s="471"/>
      <c r="CO238" s="471"/>
      <c r="CP238" s="471"/>
      <c r="CQ238" s="467">
        <v>3</v>
      </c>
      <c r="CR238" s="471"/>
      <c r="CS238" s="471"/>
      <c r="CT238" s="471"/>
      <c r="CU238" s="473"/>
      <c r="CV238" s="471"/>
    </row>
    <row r="239" spans="1:100" ht="7.5" customHeight="1" x14ac:dyDescent="0.25">
      <c r="A239" s="473"/>
      <c r="B239" s="471"/>
      <c r="C239" s="471"/>
      <c r="D239" s="521" t="s">
        <v>2156</v>
      </c>
      <c r="E239" s="526"/>
      <c r="F239" s="471"/>
      <c r="G239" s="471"/>
      <c r="H239" s="471"/>
      <c r="I239" s="471"/>
      <c r="J239" s="471"/>
      <c r="K239" s="471"/>
      <c r="L239" s="471"/>
      <c r="M239" s="471"/>
      <c r="N239" s="471"/>
      <c r="O239" s="471"/>
      <c r="P239" s="471"/>
      <c r="Q239" s="471"/>
      <c r="R239" s="471"/>
      <c r="S239" s="471"/>
      <c r="T239" s="471"/>
      <c r="U239" s="471"/>
      <c r="V239" s="471"/>
      <c r="W239" s="471"/>
      <c r="X239" s="471"/>
      <c r="Y239" s="471"/>
      <c r="Z239" s="471"/>
      <c r="AA239" s="471"/>
      <c r="AB239" s="471"/>
      <c r="AC239" s="471"/>
      <c r="AD239" s="471"/>
      <c r="AE239" s="471"/>
      <c r="AF239" s="471"/>
      <c r="AG239" s="471"/>
      <c r="AH239" s="471"/>
      <c r="AI239" s="471"/>
      <c r="AJ239" s="471"/>
      <c r="AK239" s="471"/>
      <c r="AL239" s="471"/>
      <c r="AM239" s="471"/>
      <c r="AN239" s="471"/>
      <c r="AO239" s="471"/>
      <c r="AP239" s="471"/>
      <c r="AQ239" s="471"/>
      <c r="AR239" s="471"/>
      <c r="AS239" s="471"/>
      <c r="AT239" s="471"/>
      <c r="AU239" s="473"/>
      <c r="AV239" s="471"/>
      <c r="AW239" s="521" t="s">
        <v>1983</v>
      </c>
      <c r="AX239" s="526"/>
      <c r="AY239" s="526"/>
      <c r="AZ239" s="526"/>
      <c r="BA239" s="526"/>
      <c r="BB239" s="471"/>
      <c r="BC239" s="471"/>
      <c r="BD239" s="471"/>
      <c r="BE239" s="471"/>
      <c r="BF239" s="471"/>
      <c r="BG239" s="471"/>
      <c r="BH239" s="471"/>
      <c r="BI239" s="473"/>
      <c r="BJ239" s="471"/>
      <c r="BK239" s="466">
        <v>130</v>
      </c>
      <c r="BL239" s="471"/>
      <c r="BM239" s="473"/>
      <c r="BN239" s="471"/>
      <c r="BO239" s="471"/>
      <c r="BP239" s="471"/>
      <c r="BQ239" s="467">
        <v>5</v>
      </c>
      <c r="BR239" s="473"/>
      <c r="BS239" s="471"/>
      <c r="BT239" s="471"/>
      <c r="BU239" s="471"/>
      <c r="BV239" s="467">
        <v>0</v>
      </c>
      <c r="BW239" s="473"/>
      <c r="BX239" s="471"/>
      <c r="BY239" s="471"/>
      <c r="BZ239" s="522">
        <v>16.5</v>
      </c>
      <c r="CA239" s="526"/>
      <c r="CB239" s="473"/>
      <c r="CC239" s="471"/>
      <c r="CD239" s="471"/>
      <c r="CE239" s="471"/>
      <c r="CF239" s="471"/>
      <c r="CG239" s="467">
        <v>0</v>
      </c>
      <c r="CH239" s="473"/>
      <c r="CI239" s="471"/>
      <c r="CJ239" s="471"/>
      <c r="CK239" s="471"/>
      <c r="CL239" s="467">
        <v>0</v>
      </c>
      <c r="CM239" s="473"/>
      <c r="CN239" s="471"/>
      <c r="CO239" s="471"/>
      <c r="CP239" s="471"/>
      <c r="CQ239" s="467">
        <v>0</v>
      </c>
      <c r="CR239" s="471"/>
      <c r="CS239" s="471"/>
      <c r="CT239" s="471"/>
      <c r="CU239" s="473"/>
      <c r="CV239" s="471"/>
    </row>
    <row r="240" spans="1:100" ht="7.5" customHeight="1" x14ac:dyDescent="0.25">
      <c r="A240" s="473"/>
      <c r="B240" s="471"/>
      <c r="C240" s="471"/>
      <c r="D240" s="521" t="s">
        <v>2157</v>
      </c>
      <c r="E240" s="526"/>
      <c r="F240" s="526"/>
      <c r="G240" s="526"/>
      <c r="H240" s="526"/>
      <c r="I240" s="526"/>
      <c r="J240" s="526"/>
      <c r="K240" s="526"/>
      <c r="L240" s="526"/>
      <c r="M240" s="526"/>
      <c r="N240" s="526"/>
      <c r="O240" s="526"/>
      <c r="P240" s="526"/>
      <c r="Q240" s="526"/>
      <c r="R240" s="471"/>
      <c r="S240" s="471"/>
      <c r="T240" s="471"/>
      <c r="U240" s="471"/>
      <c r="V240" s="471"/>
      <c r="W240" s="471"/>
      <c r="X240" s="471"/>
      <c r="Y240" s="471"/>
      <c r="Z240" s="471"/>
      <c r="AA240" s="471"/>
      <c r="AB240" s="471"/>
      <c r="AC240" s="471"/>
      <c r="AD240" s="471"/>
      <c r="AE240" s="471"/>
      <c r="AF240" s="471"/>
      <c r="AG240" s="471"/>
      <c r="AH240" s="471"/>
      <c r="AI240" s="471"/>
      <c r="AJ240" s="471"/>
      <c r="AK240" s="471"/>
      <c r="AL240" s="471"/>
      <c r="AM240" s="471"/>
      <c r="AN240" s="471"/>
      <c r="AO240" s="471"/>
      <c r="AP240" s="471"/>
      <c r="AQ240" s="471"/>
      <c r="AR240" s="471"/>
      <c r="AS240" s="471"/>
      <c r="AT240" s="471"/>
      <c r="AU240" s="473"/>
      <c r="AV240" s="471"/>
      <c r="AW240" s="521" t="s">
        <v>1983</v>
      </c>
      <c r="AX240" s="526"/>
      <c r="AY240" s="526"/>
      <c r="AZ240" s="526"/>
      <c r="BA240" s="526"/>
      <c r="BB240" s="471"/>
      <c r="BC240" s="471"/>
      <c r="BD240" s="471"/>
      <c r="BE240" s="471"/>
      <c r="BF240" s="471"/>
      <c r="BG240" s="471"/>
      <c r="BH240" s="471"/>
      <c r="BI240" s="473"/>
      <c r="BJ240" s="471"/>
      <c r="BK240" s="466">
        <v>130</v>
      </c>
      <c r="BL240" s="471"/>
      <c r="BM240" s="473"/>
      <c r="BN240" s="471"/>
      <c r="BO240" s="471"/>
      <c r="BP240" s="471"/>
      <c r="BQ240" s="467">
        <v>0</v>
      </c>
      <c r="BR240" s="473"/>
      <c r="BS240" s="471"/>
      <c r="BT240" s="471"/>
      <c r="BU240" s="471"/>
      <c r="BV240" s="467">
        <v>0</v>
      </c>
      <c r="BW240" s="473"/>
      <c r="BX240" s="471"/>
      <c r="BY240" s="471"/>
      <c r="BZ240" s="471"/>
      <c r="CA240" s="468">
        <v>0</v>
      </c>
      <c r="CB240" s="473"/>
      <c r="CC240" s="471"/>
      <c r="CD240" s="471"/>
      <c r="CE240" s="471"/>
      <c r="CF240" s="471"/>
      <c r="CG240" s="467">
        <v>0</v>
      </c>
      <c r="CH240" s="473"/>
      <c r="CI240" s="471"/>
      <c r="CJ240" s="471"/>
      <c r="CK240" s="471"/>
      <c r="CL240" s="467">
        <v>0</v>
      </c>
      <c r="CM240" s="473"/>
      <c r="CN240" s="471"/>
      <c r="CO240" s="471"/>
      <c r="CP240" s="471"/>
      <c r="CQ240" s="467">
        <v>6</v>
      </c>
      <c r="CR240" s="471"/>
      <c r="CS240" s="471"/>
      <c r="CT240" s="471"/>
      <c r="CU240" s="473"/>
      <c r="CV240" s="471"/>
    </row>
    <row r="241" spans="1:100" ht="7.5" customHeight="1" x14ac:dyDescent="0.25">
      <c r="A241" s="473"/>
      <c r="B241" s="471"/>
      <c r="C241" s="471"/>
      <c r="D241" s="521" t="s">
        <v>2158</v>
      </c>
      <c r="E241" s="526"/>
      <c r="F241" s="526"/>
      <c r="G241" s="526"/>
      <c r="H241" s="526"/>
      <c r="I241" s="526"/>
      <c r="J241" s="526"/>
      <c r="K241" s="526"/>
      <c r="L241" s="526"/>
      <c r="M241" s="526"/>
      <c r="N241" s="526"/>
      <c r="O241" s="526"/>
      <c r="P241" s="526"/>
      <c r="Q241" s="526"/>
      <c r="R241" s="526"/>
      <c r="S241" s="526"/>
      <c r="T241" s="526"/>
      <c r="U241" s="526"/>
      <c r="V241" s="526"/>
      <c r="W241" s="471"/>
      <c r="X241" s="471"/>
      <c r="Y241" s="471"/>
      <c r="Z241" s="471"/>
      <c r="AA241" s="471"/>
      <c r="AB241" s="471"/>
      <c r="AC241" s="471"/>
      <c r="AD241" s="471"/>
      <c r="AE241" s="471"/>
      <c r="AF241" s="471"/>
      <c r="AG241" s="471"/>
      <c r="AH241" s="471"/>
      <c r="AI241" s="471"/>
      <c r="AJ241" s="471"/>
      <c r="AK241" s="471"/>
      <c r="AL241" s="471"/>
      <c r="AM241" s="471"/>
      <c r="AN241" s="471"/>
      <c r="AO241" s="471"/>
      <c r="AP241" s="471"/>
      <c r="AQ241" s="471"/>
      <c r="AR241" s="471"/>
      <c r="AS241" s="471"/>
      <c r="AT241" s="471"/>
      <c r="AU241" s="473"/>
      <c r="AV241" s="471"/>
      <c r="AW241" s="471"/>
      <c r="AX241" s="471"/>
      <c r="AY241" s="471"/>
      <c r="AZ241" s="471"/>
      <c r="BA241" s="471"/>
      <c r="BB241" s="471"/>
      <c r="BC241" s="471"/>
      <c r="BD241" s="471"/>
      <c r="BE241" s="471"/>
      <c r="BF241" s="471"/>
      <c r="BG241" s="471"/>
      <c r="BH241" s="471"/>
      <c r="BI241" s="473"/>
      <c r="BJ241" s="471"/>
      <c r="BK241" s="471"/>
      <c r="BL241" s="471"/>
      <c r="BM241" s="473"/>
      <c r="BN241" s="471"/>
      <c r="BO241" s="471"/>
      <c r="BP241" s="471"/>
      <c r="BQ241" s="467">
        <v>7</v>
      </c>
      <c r="BR241" s="473"/>
      <c r="BS241" s="471"/>
      <c r="BT241" s="471"/>
      <c r="BU241" s="471"/>
      <c r="BV241" s="467">
        <v>0</v>
      </c>
      <c r="BW241" s="473"/>
      <c r="BX241" s="471"/>
      <c r="BY241" s="471"/>
      <c r="BZ241" s="522">
        <v>27.5</v>
      </c>
      <c r="CA241" s="526"/>
      <c r="CB241" s="473"/>
      <c r="CC241" s="471"/>
      <c r="CD241" s="471"/>
      <c r="CE241" s="471"/>
      <c r="CF241" s="471"/>
      <c r="CG241" s="467">
        <v>8</v>
      </c>
      <c r="CH241" s="473"/>
      <c r="CI241" s="471"/>
      <c r="CJ241" s="471"/>
      <c r="CK241" s="471"/>
      <c r="CL241" s="467">
        <v>0</v>
      </c>
      <c r="CM241" s="473"/>
      <c r="CN241" s="471"/>
      <c r="CO241" s="471"/>
      <c r="CP241" s="471"/>
      <c r="CQ241" s="467">
        <v>0</v>
      </c>
      <c r="CR241" s="471"/>
      <c r="CS241" s="471"/>
      <c r="CT241" s="471"/>
      <c r="CU241" s="473"/>
      <c r="CV241" s="471"/>
    </row>
    <row r="242" spans="1:100" ht="7.5" customHeight="1" x14ac:dyDescent="0.25">
      <c r="A242" s="473"/>
      <c r="B242" s="471"/>
      <c r="C242" s="471"/>
      <c r="D242" s="521" t="s">
        <v>2159</v>
      </c>
      <c r="E242" s="526"/>
      <c r="F242" s="526"/>
      <c r="G242" s="526"/>
      <c r="H242" s="526"/>
      <c r="I242" s="526"/>
      <c r="J242" s="526"/>
      <c r="K242" s="526"/>
      <c r="L242" s="471"/>
      <c r="M242" s="471"/>
      <c r="N242" s="471"/>
      <c r="O242" s="471"/>
      <c r="P242" s="471"/>
      <c r="Q242" s="471"/>
      <c r="R242" s="471"/>
      <c r="S242" s="471"/>
      <c r="T242" s="471"/>
      <c r="U242" s="471"/>
      <c r="V242" s="471"/>
      <c r="W242" s="471"/>
      <c r="X242" s="471"/>
      <c r="Y242" s="471"/>
      <c r="Z242" s="471"/>
      <c r="AA242" s="471"/>
      <c r="AB242" s="471"/>
      <c r="AC242" s="471"/>
      <c r="AD242" s="471"/>
      <c r="AE242" s="471"/>
      <c r="AF242" s="471"/>
      <c r="AG242" s="471"/>
      <c r="AH242" s="471"/>
      <c r="AI242" s="471"/>
      <c r="AJ242" s="471"/>
      <c r="AK242" s="471"/>
      <c r="AL242" s="471"/>
      <c r="AM242" s="471"/>
      <c r="AN242" s="471"/>
      <c r="AO242" s="471"/>
      <c r="AP242" s="471"/>
      <c r="AQ242" s="471"/>
      <c r="AR242" s="471"/>
      <c r="AS242" s="471"/>
      <c r="AT242" s="471"/>
      <c r="AU242" s="473"/>
      <c r="AV242" s="471"/>
      <c r="AW242" s="521" t="s">
        <v>2001</v>
      </c>
      <c r="AX242" s="526"/>
      <c r="AY242" s="526"/>
      <c r="AZ242" s="526"/>
      <c r="BA242" s="526"/>
      <c r="BB242" s="526"/>
      <c r="BC242" s="526"/>
      <c r="BD242" s="526"/>
      <c r="BE242" s="526"/>
      <c r="BF242" s="526"/>
      <c r="BG242" s="526"/>
      <c r="BH242" s="471"/>
      <c r="BI242" s="473"/>
      <c r="BJ242" s="471"/>
      <c r="BK242" s="466">
        <v>100</v>
      </c>
      <c r="BL242" s="471"/>
      <c r="BM242" s="473"/>
      <c r="BN242" s="471"/>
      <c r="BO242" s="471"/>
      <c r="BP242" s="471"/>
      <c r="BQ242" s="467">
        <v>0</v>
      </c>
      <c r="BR242" s="473"/>
      <c r="BS242" s="471"/>
      <c r="BT242" s="471"/>
      <c r="BU242" s="471"/>
      <c r="BV242" s="467">
        <v>0</v>
      </c>
      <c r="BW242" s="473"/>
      <c r="BX242" s="471"/>
      <c r="BY242" s="471"/>
      <c r="BZ242" s="471"/>
      <c r="CA242" s="468">
        <v>0</v>
      </c>
      <c r="CB242" s="473"/>
      <c r="CC242" s="471"/>
      <c r="CD242" s="471"/>
      <c r="CE242" s="471"/>
      <c r="CF242" s="471"/>
      <c r="CG242" s="467">
        <v>0</v>
      </c>
      <c r="CH242" s="473"/>
      <c r="CI242" s="471"/>
      <c r="CJ242" s="471"/>
      <c r="CK242" s="471"/>
      <c r="CL242" s="467">
        <v>0</v>
      </c>
      <c r="CM242" s="473"/>
      <c r="CN242" s="471"/>
      <c r="CO242" s="471"/>
      <c r="CP242" s="471"/>
      <c r="CQ242" s="467">
        <v>0</v>
      </c>
      <c r="CR242" s="471"/>
      <c r="CS242" s="471"/>
      <c r="CT242" s="471"/>
      <c r="CU242" s="473"/>
      <c r="CV242" s="471"/>
    </row>
    <row r="243" spans="1:100" ht="7.5" customHeight="1" x14ac:dyDescent="0.25">
      <c r="A243" s="473"/>
      <c r="B243" s="471"/>
      <c r="C243" s="471"/>
      <c r="D243" s="521" t="s">
        <v>2160</v>
      </c>
      <c r="E243" s="526"/>
      <c r="F243" s="471"/>
      <c r="G243" s="471"/>
      <c r="H243" s="471"/>
      <c r="I243" s="471"/>
      <c r="J243" s="471"/>
      <c r="K243" s="471"/>
      <c r="L243" s="471"/>
      <c r="M243" s="471"/>
      <c r="N243" s="471"/>
      <c r="O243" s="471"/>
      <c r="P243" s="471"/>
      <c r="Q243" s="471"/>
      <c r="R243" s="471"/>
      <c r="S243" s="471"/>
      <c r="T243" s="471"/>
      <c r="U243" s="471"/>
      <c r="V243" s="471"/>
      <c r="W243" s="471"/>
      <c r="X243" s="471"/>
      <c r="Y243" s="471"/>
      <c r="Z243" s="471"/>
      <c r="AA243" s="471"/>
      <c r="AB243" s="471"/>
      <c r="AC243" s="471"/>
      <c r="AD243" s="471"/>
      <c r="AE243" s="471"/>
      <c r="AF243" s="471"/>
      <c r="AG243" s="471"/>
      <c r="AH243" s="471"/>
      <c r="AI243" s="471"/>
      <c r="AJ243" s="471"/>
      <c r="AK243" s="471"/>
      <c r="AL243" s="471"/>
      <c r="AM243" s="471"/>
      <c r="AN243" s="471"/>
      <c r="AO243" s="471"/>
      <c r="AP243" s="471"/>
      <c r="AQ243" s="471"/>
      <c r="AR243" s="471"/>
      <c r="AS243" s="471"/>
      <c r="AT243" s="471"/>
      <c r="AU243" s="473"/>
      <c r="AV243" s="471"/>
      <c r="AW243" s="521" t="s">
        <v>1983</v>
      </c>
      <c r="AX243" s="526"/>
      <c r="AY243" s="526"/>
      <c r="AZ243" s="526"/>
      <c r="BA243" s="526"/>
      <c r="BB243" s="471"/>
      <c r="BC243" s="471"/>
      <c r="BD243" s="471"/>
      <c r="BE243" s="471"/>
      <c r="BF243" s="471"/>
      <c r="BG243" s="471"/>
      <c r="BH243" s="471"/>
      <c r="BI243" s="473"/>
      <c r="BJ243" s="471"/>
      <c r="BK243" s="466">
        <v>130</v>
      </c>
      <c r="BL243" s="471"/>
      <c r="BM243" s="473"/>
      <c r="BN243" s="471"/>
      <c r="BO243" s="471"/>
      <c r="BP243" s="471"/>
      <c r="BQ243" s="467">
        <v>6</v>
      </c>
      <c r="BR243" s="473"/>
      <c r="BS243" s="471"/>
      <c r="BT243" s="471"/>
      <c r="BU243" s="471"/>
      <c r="BV243" s="467">
        <v>1</v>
      </c>
      <c r="BW243" s="473"/>
      <c r="BX243" s="471"/>
      <c r="BY243" s="471"/>
      <c r="BZ243" s="522">
        <v>18</v>
      </c>
      <c r="CA243" s="526"/>
      <c r="CB243" s="473"/>
      <c r="CC243" s="471"/>
      <c r="CD243" s="471"/>
      <c r="CE243" s="471"/>
      <c r="CF243" s="471"/>
      <c r="CG243" s="467">
        <v>0</v>
      </c>
      <c r="CH243" s="473"/>
      <c r="CI243" s="471"/>
      <c r="CJ243" s="471"/>
      <c r="CK243" s="471"/>
      <c r="CL243" s="467">
        <v>0</v>
      </c>
      <c r="CM243" s="473"/>
      <c r="CN243" s="471"/>
      <c r="CO243" s="471"/>
      <c r="CP243" s="471"/>
      <c r="CQ243" s="467">
        <v>0</v>
      </c>
      <c r="CR243" s="471"/>
      <c r="CS243" s="471"/>
      <c r="CT243" s="471"/>
      <c r="CU243" s="473"/>
      <c r="CV243" s="471"/>
    </row>
    <row r="244" spans="1:100" ht="7.5" customHeight="1" x14ac:dyDescent="0.25">
      <c r="A244" s="473"/>
      <c r="B244" s="471"/>
      <c r="C244" s="471"/>
      <c r="D244" s="521" t="s">
        <v>2161</v>
      </c>
      <c r="E244" s="526"/>
      <c r="F244" s="471"/>
      <c r="G244" s="471"/>
      <c r="H244" s="471"/>
      <c r="I244" s="471"/>
      <c r="J244" s="471"/>
      <c r="K244" s="471"/>
      <c r="L244" s="471"/>
      <c r="M244" s="471"/>
      <c r="N244" s="471"/>
      <c r="O244" s="471"/>
      <c r="P244" s="471"/>
      <c r="Q244" s="471"/>
      <c r="R244" s="471"/>
      <c r="S244" s="471"/>
      <c r="T244" s="471"/>
      <c r="U244" s="471"/>
      <c r="V244" s="471"/>
      <c r="W244" s="471"/>
      <c r="X244" s="471"/>
      <c r="Y244" s="471"/>
      <c r="Z244" s="471"/>
      <c r="AA244" s="471"/>
      <c r="AB244" s="471"/>
      <c r="AC244" s="471"/>
      <c r="AD244" s="471"/>
      <c r="AE244" s="471"/>
      <c r="AF244" s="471"/>
      <c r="AG244" s="471"/>
      <c r="AH244" s="471"/>
      <c r="AI244" s="471"/>
      <c r="AJ244" s="471"/>
      <c r="AK244" s="471"/>
      <c r="AL244" s="471"/>
      <c r="AM244" s="471"/>
      <c r="AN244" s="471"/>
      <c r="AO244" s="471"/>
      <c r="AP244" s="471"/>
      <c r="AQ244" s="471"/>
      <c r="AR244" s="471"/>
      <c r="AS244" s="471"/>
      <c r="AT244" s="471"/>
      <c r="AU244" s="473"/>
      <c r="AV244" s="471"/>
      <c r="AW244" s="521" t="s">
        <v>1983</v>
      </c>
      <c r="AX244" s="526"/>
      <c r="AY244" s="526"/>
      <c r="AZ244" s="526"/>
      <c r="BA244" s="526"/>
      <c r="BB244" s="471"/>
      <c r="BC244" s="471"/>
      <c r="BD244" s="471"/>
      <c r="BE244" s="471"/>
      <c r="BF244" s="471"/>
      <c r="BG244" s="471"/>
      <c r="BH244" s="471"/>
      <c r="BI244" s="473"/>
      <c r="BJ244" s="471"/>
      <c r="BK244" s="466">
        <v>130</v>
      </c>
      <c r="BL244" s="471"/>
      <c r="BM244" s="473"/>
      <c r="BN244" s="471"/>
      <c r="BO244" s="471"/>
      <c r="BP244" s="471"/>
      <c r="BQ244" s="467">
        <v>1</v>
      </c>
      <c r="BR244" s="473"/>
      <c r="BS244" s="471"/>
      <c r="BT244" s="471"/>
      <c r="BU244" s="471"/>
      <c r="BV244" s="467">
        <v>0</v>
      </c>
      <c r="BW244" s="473"/>
      <c r="BX244" s="471"/>
      <c r="BY244" s="471"/>
      <c r="BZ244" s="471"/>
      <c r="CA244" s="468">
        <v>3</v>
      </c>
      <c r="CB244" s="473"/>
      <c r="CC244" s="471"/>
      <c r="CD244" s="471"/>
      <c r="CE244" s="471"/>
      <c r="CF244" s="471"/>
      <c r="CG244" s="467">
        <v>0</v>
      </c>
      <c r="CH244" s="473"/>
      <c r="CI244" s="471"/>
      <c r="CJ244" s="471"/>
      <c r="CK244" s="471"/>
      <c r="CL244" s="467">
        <v>0</v>
      </c>
      <c r="CM244" s="473"/>
      <c r="CN244" s="471"/>
      <c r="CO244" s="471"/>
      <c r="CP244" s="471"/>
      <c r="CQ244" s="467">
        <v>0</v>
      </c>
      <c r="CR244" s="471"/>
      <c r="CS244" s="471"/>
      <c r="CT244" s="471"/>
      <c r="CU244" s="473"/>
      <c r="CV244" s="471"/>
    </row>
    <row r="245" spans="1:100" ht="7.5" customHeight="1" x14ac:dyDescent="0.25">
      <c r="A245" s="473"/>
      <c r="B245" s="471"/>
      <c r="C245" s="471"/>
      <c r="D245" s="521" t="s">
        <v>2162</v>
      </c>
      <c r="E245" s="526"/>
      <c r="F245" s="526"/>
      <c r="G245" s="526"/>
      <c r="H245" s="526"/>
      <c r="I245" s="526"/>
      <c r="J245" s="526"/>
      <c r="K245" s="526"/>
      <c r="L245" s="526"/>
      <c r="M245" s="526"/>
      <c r="N245" s="526"/>
      <c r="O245" s="526"/>
      <c r="P245" s="526"/>
      <c r="Q245" s="526"/>
      <c r="R245" s="526"/>
      <c r="S245" s="526"/>
      <c r="T245" s="526"/>
      <c r="U245" s="471"/>
      <c r="V245" s="471"/>
      <c r="W245" s="471"/>
      <c r="X245" s="471"/>
      <c r="Y245" s="471"/>
      <c r="Z245" s="471"/>
      <c r="AA245" s="471"/>
      <c r="AB245" s="471"/>
      <c r="AC245" s="471"/>
      <c r="AD245" s="471"/>
      <c r="AE245" s="471"/>
      <c r="AF245" s="471"/>
      <c r="AG245" s="471"/>
      <c r="AH245" s="471"/>
      <c r="AI245" s="471"/>
      <c r="AJ245" s="471"/>
      <c r="AK245" s="471"/>
      <c r="AL245" s="471"/>
      <c r="AM245" s="471"/>
      <c r="AN245" s="471"/>
      <c r="AO245" s="471"/>
      <c r="AP245" s="471"/>
      <c r="AQ245" s="471"/>
      <c r="AR245" s="471"/>
      <c r="AS245" s="471"/>
      <c r="AT245" s="471"/>
      <c r="AU245" s="473"/>
      <c r="AV245" s="471"/>
      <c r="AW245" s="521" t="s">
        <v>1983</v>
      </c>
      <c r="AX245" s="526"/>
      <c r="AY245" s="526"/>
      <c r="AZ245" s="526"/>
      <c r="BA245" s="526"/>
      <c r="BB245" s="471"/>
      <c r="BC245" s="471"/>
      <c r="BD245" s="471"/>
      <c r="BE245" s="471"/>
      <c r="BF245" s="471"/>
      <c r="BG245" s="471"/>
      <c r="BH245" s="471"/>
      <c r="BI245" s="473"/>
      <c r="BJ245" s="471"/>
      <c r="BK245" s="466">
        <v>130</v>
      </c>
      <c r="BL245" s="471"/>
      <c r="BM245" s="473"/>
      <c r="BN245" s="471"/>
      <c r="BO245" s="471"/>
      <c r="BP245" s="471"/>
      <c r="BQ245" s="467">
        <v>0</v>
      </c>
      <c r="BR245" s="473"/>
      <c r="BS245" s="471"/>
      <c r="BT245" s="471"/>
      <c r="BU245" s="471"/>
      <c r="BV245" s="467">
        <v>0</v>
      </c>
      <c r="BW245" s="473"/>
      <c r="BX245" s="471"/>
      <c r="BY245" s="471"/>
      <c r="BZ245" s="471"/>
      <c r="CA245" s="468">
        <v>0</v>
      </c>
      <c r="CB245" s="473"/>
      <c r="CC245" s="471"/>
      <c r="CD245" s="471"/>
      <c r="CE245" s="471"/>
      <c r="CF245" s="471"/>
      <c r="CG245" s="467">
        <v>0</v>
      </c>
      <c r="CH245" s="473"/>
      <c r="CI245" s="471"/>
      <c r="CJ245" s="471"/>
      <c r="CK245" s="471"/>
      <c r="CL245" s="467">
        <v>4</v>
      </c>
      <c r="CM245" s="473"/>
      <c r="CN245" s="471"/>
      <c r="CO245" s="471"/>
      <c r="CP245" s="471"/>
      <c r="CQ245" s="467">
        <v>1</v>
      </c>
      <c r="CR245" s="471"/>
      <c r="CS245" s="471"/>
      <c r="CT245" s="471"/>
      <c r="CU245" s="473"/>
      <c r="CV245" s="471"/>
    </row>
    <row r="246" spans="1:100" ht="7.5" customHeight="1" x14ac:dyDescent="0.25">
      <c r="A246" s="473"/>
      <c r="B246" s="471"/>
      <c r="C246" s="471"/>
      <c r="D246" s="521" t="s">
        <v>2163</v>
      </c>
      <c r="E246" s="526"/>
      <c r="F246" s="471"/>
      <c r="G246" s="471"/>
      <c r="H246" s="471"/>
      <c r="I246" s="471"/>
      <c r="J246" s="471"/>
      <c r="K246" s="471"/>
      <c r="L246" s="471"/>
      <c r="M246" s="471"/>
      <c r="N246" s="471"/>
      <c r="O246" s="471"/>
      <c r="P246" s="471"/>
      <c r="Q246" s="471"/>
      <c r="R246" s="471"/>
      <c r="S246" s="471"/>
      <c r="T246" s="471"/>
      <c r="U246" s="471"/>
      <c r="V246" s="471"/>
      <c r="W246" s="471"/>
      <c r="X246" s="471"/>
      <c r="Y246" s="471"/>
      <c r="Z246" s="471"/>
      <c r="AA246" s="471"/>
      <c r="AB246" s="471"/>
      <c r="AC246" s="471"/>
      <c r="AD246" s="471"/>
      <c r="AE246" s="471"/>
      <c r="AF246" s="471"/>
      <c r="AG246" s="471"/>
      <c r="AH246" s="471"/>
      <c r="AI246" s="471"/>
      <c r="AJ246" s="471"/>
      <c r="AK246" s="471"/>
      <c r="AL246" s="471"/>
      <c r="AM246" s="471"/>
      <c r="AN246" s="471"/>
      <c r="AO246" s="471"/>
      <c r="AP246" s="471"/>
      <c r="AQ246" s="471"/>
      <c r="AR246" s="471"/>
      <c r="AS246" s="471"/>
      <c r="AT246" s="471"/>
      <c r="AU246" s="473"/>
      <c r="AV246" s="471"/>
      <c r="AW246" s="521" t="s">
        <v>1983</v>
      </c>
      <c r="AX246" s="526"/>
      <c r="AY246" s="526"/>
      <c r="AZ246" s="526"/>
      <c r="BA246" s="526"/>
      <c r="BB246" s="471"/>
      <c r="BC246" s="471"/>
      <c r="BD246" s="471"/>
      <c r="BE246" s="471"/>
      <c r="BF246" s="471"/>
      <c r="BG246" s="471"/>
      <c r="BH246" s="471"/>
      <c r="BI246" s="473"/>
      <c r="BJ246" s="471"/>
      <c r="BK246" s="466">
        <v>110</v>
      </c>
      <c r="BL246" s="471"/>
      <c r="BM246" s="473"/>
      <c r="BN246" s="471"/>
      <c r="BO246" s="471"/>
      <c r="BP246" s="471"/>
      <c r="BQ246" s="467">
        <v>4</v>
      </c>
      <c r="BR246" s="473"/>
      <c r="BS246" s="471"/>
      <c r="BT246" s="471"/>
      <c r="BU246" s="471"/>
      <c r="BV246" s="467">
        <v>0</v>
      </c>
      <c r="BW246" s="473"/>
      <c r="BX246" s="471"/>
      <c r="BY246" s="471"/>
      <c r="BZ246" s="522">
        <v>17</v>
      </c>
      <c r="CA246" s="526"/>
      <c r="CB246" s="473"/>
      <c r="CC246" s="471"/>
      <c r="CD246" s="471"/>
      <c r="CE246" s="471"/>
      <c r="CF246" s="471"/>
      <c r="CG246" s="467">
        <v>0</v>
      </c>
      <c r="CH246" s="473"/>
      <c r="CI246" s="471"/>
      <c r="CJ246" s="471"/>
      <c r="CK246" s="471"/>
      <c r="CL246" s="467">
        <v>0</v>
      </c>
      <c r="CM246" s="473"/>
      <c r="CN246" s="471"/>
      <c r="CO246" s="471"/>
      <c r="CP246" s="471"/>
      <c r="CQ246" s="467">
        <v>0</v>
      </c>
      <c r="CR246" s="471"/>
      <c r="CS246" s="471"/>
      <c r="CT246" s="471"/>
      <c r="CU246" s="473"/>
      <c r="CV246" s="471"/>
    </row>
    <row r="247" spans="1:100" ht="7.5" customHeight="1" x14ac:dyDescent="0.25">
      <c r="A247" s="473"/>
      <c r="B247" s="471"/>
      <c r="C247" s="471"/>
      <c r="D247" s="521" t="s">
        <v>2164</v>
      </c>
      <c r="E247" s="526"/>
      <c r="F247" s="526"/>
      <c r="G247" s="526"/>
      <c r="H247" s="526"/>
      <c r="I247" s="526"/>
      <c r="J247" s="526"/>
      <c r="K247" s="526"/>
      <c r="L247" s="526"/>
      <c r="M247" s="526"/>
      <c r="N247" s="526"/>
      <c r="O247" s="526"/>
      <c r="P247" s="526"/>
      <c r="Q247" s="526"/>
      <c r="R247" s="526"/>
      <c r="S247" s="471"/>
      <c r="T247" s="471"/>
      <c r="U247" s="471"/>
      <c r="V247" s="471"/>
      <c r="W247" s="471"/>
      <c r="X247" s="471"/>
      <c r="Y247" s="471"/>
      <c r="Z247" s="471"/>
      <c r="AA247" s="471"/>
      <c r="AB247" s="471"/>
      <c r="AC247" s="471"/>
      <c r="AD247" s="471"/>
      <c r="AE247" s="471"/>
      <c r="AF247" s="471"/>
      <c r="AG247" s="471"/>
      <c r="AH247" s="471"/>
      <c r="AI247" s="471"/>
      <c r="AJ247" s="471"/>
      <c r="AK247" s="471"/>
      <c r="AL247" s="471"/>
      <c r="AM247" s="471"/>
      <c r="AN247" s="471"/>
      <c r="AO247" s="471"/>
      <c r="AP247" s="471"/>
      <c r="AQ247" s="471"/>
      <c r="AR247" s="471"/>
      <c r="AS247" s="471"/>
      <c r="AT247" s="471"/>
      <c r="AU247" s="473"/>
      <c r="AV247" s="471"/>
      <c r="AW247" s="521" t="s">
        <v>1983</v>
      </c>
      <c r="AX247" s="526"/>
      <c r="AY247" s="526"/>
      <c r="AZ247" s="526"/>
      <c r="BA247" s="526"/>
      <c r="BB247" s="471"/>
      <c r="BC247" s="471"/>
      <c r="BD247" s="471"/>
      <c r="BE247" s="471"/>
      <c r="BF247" s="471"/>
      <c r="BG247" s="471"/>
      <c r="BH247" s="471"/>
      <c r="BI247" s="473"/>
      <c r="BJ247" s="471"/>
      <c r="BK247" s="466">
        <v>110</v>
      </c>
      <c r="BL247" s="471"/>
      <c r="BM247" s="473"/>
      <c r="BN247" s="471"/>
      <c r="BO247" s="471"/>
      <c r="BP247" s="471"/>
      <c r="BQ247" s="467">
        <v>0</v>
      </c>
      <c r="BR247" s="473"/>
      <c r="BS247" s="471"/>
      <c r="BT247" s="471"/>
      <c r="BU247" s="471"/>
      <c r="BV247" s="467">
        <v>0</v>
      </c>
      <c r="BW247" s="473"/>
      <c r="BX247" s="471"/>
      <c r="BY247" s="471"/>
      <c r="BZ247" s="471"/>
      <c r="CA247" s="468">
        <v>0</v>
      </c>
      <c r="CB247" s="473"/>
      <c r="CC247" s="471"/>
      <c r="CD247" s="471"/>
      <c r="CE247" s="471"/>
      <c r="CF247" s="471"/>
      <c r="CG247" s="467">
        <v>0</v>
      </c>
      <c r="CH247" s="473"/>
      <c r="CI247" s="471"/>
      <c r="CJ247" s="471"/>
      <c r="CK247" s="471"/>
      <c r="CL247" s="467">
        <v>4</v>
      </c>
      <c r="CM247" s="473"/>
      <c r="CN247" s="471"/>
      <c r="CO247" s="471"/>
      <c r="CP247" s="471"/>
      <c r="CQ247" s="467">
        <v>0</v>
      </c>
      <c r="CR247" s="471"/>
      <c r="CS247" s="471"/>
      <c r="CT247" s="471"/>
      <c r="CU247" s="473"/>
      <c r="CV247" s="471"/>
    </row>
    <row r="248" spans="1:100" ht="7.5" customHeight="1" x14ac:dyDescent="0.25">
      <c r="A248" s="473"/>
      <c r="B248" s="471"/>
      <c r="C248" s="471"/>
      <c r="D248" s="521" t="s">
        <v>2165</v>
      </c>
      <c r="E248" s="526"/>
      <c r="F248" s="526"/>
      <c r="G248" s="526"/>
      <c r="H248" s="526"/>
      <c r="I248" s="526"/>
      <c r="J248" s="471"/>
      <c r="K248" s="471"/>
      <c r="L248" s="471"/>
      <c r="M248" s="471"/>
      <c r="N248" s="471"/>
      <c r="O248" s="471"/>
      <c r="P248" s="471"/>
      <c r="Q248" s="471"/>
      <c r="R248" s="471"/>
      <c r="S248" s="471"/>
      <c r="T248" s="471"/>
      <c r="U248" s="471"/>
      <c r="V248" s="471"/>
      <c r="W248" s="471"/>
      <c r="X248" s="471"/>
      <c r="Y248" s="471"/>
      <c r="Z248" s="471"/>
      <c r="AA248" s="471"/>
      <c r="AB248" s="471"/>
      <c r="AC248" s="471"/>
      <c r="AD248" s="471"/>
      <c r="AE248" s="471"/>
      <c r="AF248" s="471"/>
      <c r="AG248" s="471"/>
      <c r="AH248" s="471"/>
      <c r="AI248" s="471"/>
      <c r="AJ248" s="471"/>
      <c r="AK248" s="471"/>
      <c r="AL248" s="471"/>
      <c r="AM248" s="471"/>
      <c r="AN248" s="471"/>
      <c r="AO248" s="471"/>
      <c r="AP248" s="471"/>
      <c r="AQ248" s="471"/>
      <c r="AR248" s="471"/>
      <c r="AS248" s="471"/>
      <c r="AT248" s="471"/>
      <c r="AU248" s="473"/>
      <c r="AV248" s="471"/>
      <c r="AW248" s="521" t="s">
        <v>1983</v>
      </c>
      <c r="AX248" s="526"/>
      <c r="AY248" s="526"/>
      <c r="AZ248" s="526"/>
      <c r="BA248" s="526"/>
      <c r="BB248" s="471"/>
      <c r="BC248" s="471"/>
      <c r="BD248" s="471"/>
      <c r="BE248" s="471"/>
      <c r="BF248" s="471"/>
      <c r="BG248" s="471"/>
      <c r="BH248" s="471"/>
      <c r="BI248" s="473"/>
      <c r="BJ248" s="471"/>
      <c r="BK248" s="466">
        <v>120</v>
      </c>
      <c r="BL248" s="471"/>
      <c r="BM248" s="473"/>
      <c r="BN248" s="471"/>
      <c r="BO248" s="471"/>
      <c r="BP248" s="471"/>
      <c r="BQ248" s="467">
        <v>5</v>
      </c>
      <c r="BR248" s="473"/>
      <c r="BS248" s="471"/>
      <c r="BT248" s="471"/>
      <c r="BU248" s="471"/>
      <c r="BV248" s="467">
        <v>0</v>
      </c>
      <c r="BW248" s="473"/>
      <c r="BX248" s="471"/>
      <c r="BY248" s="471"/>
      <c r="BZ248" s="522">
        <v>19.5</v>
      </c>
      <c r="CA248" s="526"/>
      <c r="CB248" s="473"/>
      <c r="CC248" s="471"/>
      <c r="CD248" s="471"/>
      <c r="CE248" s="471"/>
      <c r="CF248" s="471"/>
      <c r="CG248" s="467">
        <v>0</v>
      </c>
      <c r="CH248" s="473"/>
      <c r="CI248" s="471"/>
      <c r="CJ248" s="471"/>
      <c r="CK248" s="471"/>
      <c r="CL248" s="467">
        <v>0</v>
      </c>
      <c r="CM248" s="473"/>
      <c r="CN248" s="471"/>
      <c r="CO248" s="471"/>
      <c r="CP248" s="471"/>
      <c r="CQ248" s="467">
        <v>1</v>
      </c>
      <c r="CR248" s="471"/>
      <c r="CS248" s="471"/>
      <c r="CT248" s="471"/>
      <c r="CU248" s="473"/>
      <c r="CV248" s="471"/>
    </row>
    <row r="249" spans="1:100" ht="7.5" customHeight="1" x14ac:dyDescent="0.25">
      <c r="A249" s="473"/>
      <c r="B249" s="471"/>
      <c r="C249" s="471"/>
      <c r="D249" s="521" t="s">
        <v>2166</v>
      </c>
      <c r="E249" s="526"/>
      <c r="F249" s="526"/>
      <c r="G249" s="526"/>
      <c r="H249" s="526"/>
      <c r="I249" s="526"/>
      <c r="J249" s="471"/>
      <c r="K249" s="471"/>
      <c r="L249" s="471"/>
      <c r="M249" s="471"/>
      <c r="N249" s="471"/>
      <c r="O249" s="471"/>
      <c r="P249" s="471"/>
      <c r="Q249" s="471"/>
      <c r="R249" s="471"/>
      <c r="S249" s="471"/>
      <c r="T249" s="471"/>
      <c r="U249" s="471"/>
      <c r="V249" s="471"/>
      <c r="W249" s="471"/>
      <c r="X249" s="471"/>
      <c r="Y249" s="471"/>
      <c r="Z249" s="471"/>
      <c r="AA249" s="471"/>
      <c r="AB249" s="471"/>
      <c r="AC249" s="471"/>
      <c r="AD249" s="471"/>
      <c r="AE249" s="471"/>
      <c r="AF249" s="471"/>
      <c r="AG249" s="471"/>
      <c r="AH249" s="471"/>
      <c r="AI249" s="471"/>
      <c r="AJ249" s="471"/>
      <c r="AK249" s="471"/>
      <c r="AL249" s="471"/>
      <c r="AM249" s="471"/>
      <c r="AN249" s="471"/>
      <c r="AO249" s="471"/>
      <c r="AP249" s="471"/>
      <c r="AQ249" s="471"/>
      <c r="AR249" s="471"/>
      <c r="AS249" s="471"/>
      <c r="AT249" s="471"/>
      <c r="AU249" s="473"/>
      <c r="AV249" s="471"/>
      <c r="AW249" s="521" t="s">
        <v>1983</v>
      </c>
      <c r="AX249" s="526"/>
      <c r="AY249" s="526"/>
      <c r="AZ249" s="526"/>
      <c r="BA249" s="526"/>
      <c r="BB249" s="471"/>
      <c r="BC249" s="471"/>
      <c r="BD249" s="471"/>
      <c r="BE249" s="471"/>
      <c r="BF249" s="471"/>
      <c r="BG249" s="471"/>
      <c r="BH249" s="471"/>
      <c r="BI249" s="473"/>
      <c r="BJ249" s="471"/>
      <c r="BK249" s="466">
        <v>120</v>
      </c>
      <c r="BL249" s="471"/>
      <c r="BM249" s="473"/>
      <c r="BN249" s="471"/>
      <c r="BO249" s="471"/>
      <c r="BP249" s="471"/>
      <c r="BQ249" s="467">
        <v>4</v>
      </c>
      <c r="BR249" s="473"/>
      <c r="BS249" s="471"/>
      <c r="BT249" s="471"/>
      <c r="BU249" s="471"/>
      <c r="BV249" s="467">
        <v>0</v>
      </c>
      <c r="BW249" s="473"/>
      <c r="BX249" s="471"/>
      <c r="BY249" s="471"/>
      <c r="BZ249" s="471"/>
      <c r="CA249" s="468">
        <v>9.5</v>
      </c>
      <c r="CB249" s="473"/>
      <c r="CC249" s="471"/>
      <c r="CD249" s="471"/>
      <c r="CE249" s="471"/>
      <c r="CF249" s="471"/>
      <c r="CG249" s="467">
        <v>0</v>
      </c>
      <c r="CH249" s="473"/>
      <c r="CI249" s="471"/>
      <c r="CJ249" s="471"/>
      <c r="CK249" s="471"/>
      <c r="CL249" s="467">
        <v>0</v>
      </c>
      <c r="CM249" s="473"/>
      <c r="CN249" s="471"/>
      <c r="CO249" s="471"/>
      <c r="CP249" s="471"/>
      <c r="CQ249" s="467">
        <v>1</v>
      </c>
      <c r="CR249" s="471"/>
      <c r="CS249" s="471"/>
      <c r="CT249" s="471"/>
      <c r="CU249" s="473"/>
      <c r="CV249" s="471"/>
    </row>
    <row r="250" spans="1:100" ht="7.5" customHeight="1" x14ac:dyDescent="0.25">
      <c r="A250" s="473"/>
      <c r="B250" s="471"/>
      <c r="C250" s="471"/>
      <c r="D250" s="521" t="s">
        <v>2167</v>
      </c>
      <c r="E250" s="526"/>
      <c r="F250" s="526"/>
      <c r="G250" s="526"/>
      <c r="H250" s="526"/>
      <c r="I250" s="526"/>
      <c r="J250" s="471"/>
      <c r="K250" s="471"/>
      <c r="L250" s="471"/>
      <c r="M250" s="471"/>
      <c r="N250" s="471"/>
      <c r="O250" s="471"/>
      <c r="P250" s="471"/>
      <c r="Q250" s="471"/>
      <c r="R250" s="471"/>
      <c r="S250" s="471"/>
      <c r="T250" s="471"/>
      <c r="U250" s="471"/>
      <c r="V250" s="471"/>
      <c r="W250" s="471"/>
      <c r="X250" s="471"/>
      <c r="Y250" s="471"/>
      <c r="Z250" s="471"/>
      <c r="AA250" s="471"/>
      <c r="AB250" s="471"/>
      <c r="AC250" s="471"/>
      <c r="AD250" s="471"/>
      <c r="AE250" s="471"/>
      <c r="AF250" s="471"/>
      <c r="AG250" s="471"/>
      <c r="AH250" s="471"/>
      <c r="AI250" s="471"/>
      <c r="AJ250" s="471"/>
      <c r="AK250" s="471"/>
      <c r="AL250" s="471"/>
      <c r="AM250" s="471"/>
      <c r="AN250" s="471"/>
      <c r="AO250" s="471"/>
      <c r="AP250" s="471"/>
      <c r="AQ250" s="471"/>
      <c r="AR250" s="471"/>
      <c r="AS250" s="471"/>
      <c r="AT250" s="471"/>
      <c r="AU250" s="473"/>
      <c r="AV250" s="471"/>
      <c r="AW250" s="521" t="s">
        <v>1983</v>
      </c>
      <c r="AX250" s="526"/>
      <c r="AY250" s="526"/>
      <c r="AZ250" s="526"/>
      <c r="BA250" s="526"/>
      <c r="BB250" s="471"/>
      <c r="BC250" s="471"/>
      <c r="BD250" s="471"/>
      <c r="BE250" s="471"/>
      <c r="BF250" s="471"/>
      <c r="BG250" s="471"/>
      <c r="BH250" s="471"/>
      <c r="BI250" s="473"/>
      <c r="BJ250" s="471"/>
      <c r="BK250" s="466">
        <v>120</v>
      </c>
      <c r="BL250" s="471"/>
      <c r="BM250" s="473"/>
      <c r="BN250" s="471"/>
      <c r="BO250" s="471"/>
      <c r="BP250" s="523">
        <v>10</v>
      </c>
      <c r="BQ250" s="526"/>
      <c r="BR250" s="473"/>
      <c r="BS250" s="471"/>
      <c r="BT250" s="471"/>
      <c r="BU250" s="471"/>
      <c r="BV250" s="467">
        <v>0</v>
      </c>
      <c r="BW250" s="473"/>
      <c r="BX250" s="471"/>
      <c r="BY250" s="471"/>
      <c r="BZ250" s="522">
        <v>29</v>
      </c>
      <c r="CA250" s="526"/>
      <c r="CB250" s="473"/>
      <c r="CC250" s="471"/>
      <c r="CD250" s="471"/>
      <c r="CE250" s="471"/>
      <c r="CF250" s="471"/>
      <c r="CG250" s="467">
        <v>0</v>
      </c>
      <c r="CH250" s="473"/>
      <c r="CI250" s="471"/>
      <c r="CJ250" s="471"/>
      <c r="CK250" s="471"/>
      <c r="CL250" s="467">
        <v>0</v>
      </c>
      <c r="CM250" s="473"/>
      <c r="CN250" s="471"/>
      <c r="CO250" s="471"/>
      <c r="CP250" s="471"/>
      <c r="CQ250" s="467">
        <v>0</v>
      </c>
      <c r="CR250" s="471"/>
      <c r="CS250" s="471"/>
      <c r="CT250" s="471"/>
      <c r="CU250" s="473"/>
      <c r="CV250" s="471"/>
    </row>
    <row r="251" spans="1:100" ht="7.5" customHeight="1" x14ac:dyDescent="0.25">
      <c r="A251" s="473"/>
      <c r="B251" s="471"/>
      <c r="C251" s="471"/>
      <c r="D251" s="521" t="s">
        <v>2168</v>
      </c>
      <c r="E251" s="526"/>
      <c r="F251" s="526"/>
      <c r="G251" s="526"/>
      <c r="H251" s="526"/>
      <c r="I251" s="526"/>
      <c r="J251" s="526"/>
      <c r="K251" s="526"/>
      <c r="L251" s="526"/>
      <c r="M251" s="526"/>
      <c r="N251" s="526"/>
      <c r="O251" s="526"/>
      <c r="P251" s="526"/>
      <c r="Q251" s="526"/>
      <c r="R251" s="526"/>
      <c r="S251" s="526"/>
      <c r="T251" s="526"/>
      <c r="U251" s="471"/>
      <c r="V251" s="471"/>
      <c r="W251" s="471"/>
      <c r="X251" s="471"/>
      <c r="Y251" s="471"/>
      <c r="Z251" s="471"/>
      <c r="AA251" s="471"/>
      <c r="AB251" s="471"/>
      <c r="AC251" s="471"/>
      <c r="AD251" s="471"/>
      <c r="AE251" s="471"/>
      <c r="AF251" s="471"/>
      <c r="AG251" s="471"/>
      <c r="AH251" s="471"/>
      <c r="AI251" s="471"/>
      <c r="AJ251" s="471"/>
      <c r="AK251" s="471"/>
      <c r="AL251" s="471"/>
      <c r="AM251" s="471"/>
      <c r="AN251" s="471"/>
      <c r="AO251" s="471"/>
      <c r="AP251" s="471"/>
      <c r="AQ251" s="471"/>
      <c r="AR251" s="471"/>
      <c r="AS251" s="471"/>
      <c r="AT251" s="471"/>
      <c r="AU251" s="473"/>
      <c r="AV251" s="471"/>
      <c r="AW251" s="521" t="s">
        <v>2001</v>
      </c>
      <c r="AX251" s="526"/>
      <c r="AY251" s="526"/>
      <c r="AZ251" s="526"/>
      <c r="BA251" s="526"/>
      <c r="BB251" s="526"/>
      <c r="BC251" s="526"/>
      <c r="BD251" s="526"/>
      <c r="BE251" s="526"/>
      <c r="BF251" s="526"/>
      <c r="BG251" s="526"/>
      <c r="BH251" s="471"/>
      <c r="BI251" s="473"/>
      <c r="BJ251" s="471"/>
      <c r="BK251" s="466">
        <v>100</v>
      </c>
      <c r="BL251" s="471"/>
      <c r="BM251" s="473"/>
      <c r="BN251" s="471"/>
      <c r="BO251" s="471"/>
      <c r="BP251" s="471"/>
      <c r="BQ251" s="467">
        <v>4</v>
      </c>
      <c r="BR251" s="473"/>
      <c r="BS251" s="471"/>
      <c r="BT251" s="471"/>
      <c r="BU251" s="471"/>
      <c r="BV251" s="467">
        <v>0</v>
      </c>
      <c r="BW251" s="473"/>
      <c r="BX251" s="471"/>
      <c r="BY251" s="471"/>
      <c r="BZ251" s="522">
        <v>13</v>
      </c>
      <c r="CA251" s="526"/>
      <c r="CB251" s="473"/>
      <c r="CC251" s="471"/>
      <c r="CD251" s="471"/>
      <c r="CE251" s="471"/>
      <c r="CF251" s="471"/>
      <c r="CG251" s="467">
        <v>0</v>
      </c>
      <c r="CH251" s="473"/>
      <c r="CI251" s="471"/>
      <c r="CJ251" s="471"/>
      <c r="CK251" s="471"/>
      <c r="CL251" s="467">
        <v>6</v>
      </c>
      <c r="CM251" s="473"/>
      <c r="CN251" s="471"/>
      <c r="CO251" s="471"/>
      <c r="CP251" s="471"/>
      <c r="CQ251" s="467">
        <v>0</v>
      </c>
      <c r="CR251" s="471"/>
      <c r="CS251" s="471"/>
      <c r="CT251" s="471"/>
      <c r="CU251" s="473"/>
      <c r="CV251" s="471"/>
    </row>
    <row r="252" spans="1:100" ht="7.5" customHeight="1" x14ac:dyDescent="0.25">
      <c r="A252" s="473"/>
      <c r="B252" s="471"/>
      <c r="C252" s="471"/>
      <c r="D252" s="521" t="s">
        <v>2169</v>
      </c>
      <c r="E252" s="526"/>
      <c r="F252" s="526"/>
      <c r="G252" s="526"/>
      <c r="H252" s="526"/>
      <c r="I252" s="526"/>
      <c r="J252" s="526"/>
      <c r="K252" s="526"/>
      <c r="L252" s="526"/>
      <c r="M252" s="526"/>
      <c r="N252" s="526"/>
      <c r="O252" s="526"/>
      <c r="P252" s="526"/>
      <c r="Q252" s="526"/>
      <c r="R252" s="526"/>
      <c r="S252" s="526"/>
      <c r="T252" s="526"/>
      <c r="U252" s="526"/>
      <c r="V252" s="526"/>
      <c r="W252" s="526"/>
      <c r="X252" s="471"/>
      <c r="Y252" s="471"/>
      <c r="Z252" s="471"/>
      <c r="AA252" s="471"/>
      <c r="AB252" s="471"/>
      <c r="AC252" s="471"/>
      <c r="AD252" s="471"/>
      <c r="AE252" s="471"/>
      <c r="AF252" s="471"/>
      <c r="AG252" s="471"/>
      <c r="AH252" s="471"/>
      <c r="AI252" s="471"/>
      <c r="AJ252" s="471"/>
      <c r="AK252" s="471"/>
      <c r="AL252" s="471"/>
      <c r="AM252" s="471"/>
      <c r="AN252" s="471"/>
      <c r="AO252" s="471"/>
      <c r="AP252" s="471"/>
      <c r="AQ252" s="471"/>
      <c r="AR252" s="471"/>
      <c r="AS252" s="471"/>
      <c r="AT252" s="471"/>
      <c r="AU252" s="473"/>
      <c r="AV252" s="471"/>
      <c r="AW252" s="521" t="s">
        <v>2170</v>
      </c>
      <c r="AX252" s="526"/>
      <c r="AY252" s="526"/>
      <c r="AZ252" s="526"/>
      <c r="BA252" s="526"/>
      <c r="BB252" s="526"/>
      <c r="BC252" s="526"/>
      <c r="BD252" s="526"/>
      <c r="BE252" s="526"/>
      <c r="BF252" s="526"/>
      <c r="BG252" s="471"/>
      <c r="BH252" s="471"/>
      <c r="BI252" s="473"/>
      <c r="BJ252" s="471"/>
      <c r="BK252" s="466">
        <v>100</v>
      </c>
      <c r="BL252" s="471"/>
      <c r="BM252" s="473"/>
      <c r="BN252" s="471"/>
      <c r="BO252" s="471"/>
      <c r="BP252" s="471"/>
      <c r="BQ252" s="467">
        <v>0</v>
      </c>
      <c r="BR252" s="473"/>
      <c r="BS252" s="471"/>
      <c r="BT252" s="471"/>
      <c r="BU252" s="471"/>
      <c r="BV252" s="467">
        <v>0</v>
      </c>
      <c r="BW252" s="473"/>
      <c r="BX252" s="471"/>
      <c r="BY252" s="471"/>
      <c r="BZ252" s="471"/>
      <c r="CA252" s="468">
        <v>0</v>
      </c>
      <c r="CB252" s="473"/>
      <c r="CC252" s="471"/>
      <c r="CD252" s="471"/>
      <c r="CE252" s="471"/>
      <c r="CF252" s="471"/>
      <c r="CG252" s="467">
        <v>0</v>
      </c>
      <c r="CH252" s="473"/>
      <c r="CI252" s="471"/>
      <c r="CJ252" s="471"/>
      <c r="CK252" s="471"/>
      <c r="CL252" s="467">
        <v>0</v>
      </c>
      <c r="CM252" s="473"/>
      <c r="CN252" s="471"/>
      <c r="CO252" s="471"/>
      <c r="CP252" s="471"/>
      <c r="CQ252" s="467">
        <v>0</v>
      </c>
      <c r="CR252" s="471"/>
      <c r="CS252" s="471"/>
      <c r="CT252" s="471"/>
      <c r="CU252" s="473"/>
      <c r="CV252" s="471"/>
    </row>
    <row r="253" spans="1:100" ht="7.5" customHeight="1" x14ac:dyDescent="0.25">
      <c r="A253" s="473"/>
      <c r="B253" s="471"/>
      <c r="C253" s="471"/>
      <c r="D253" s="521" t="s">
        <v>2171</v>
      </c>
      <c r="E253" s="526"/>
      <c r="F253" s="526"/>
      <c r="G253" s="526"/>
      <c r="H253" s="526"/>
      <c r="I253" s="526"/>
      <c r="J253" s="471"/>
      <c r="K253" s="471"/>
      <c r="L253" s="471"/>
      <c r="M253" s="471"/>
      <c r="N253" s="471"/>
      <c r="O253" s="471"/>
      <c r="P253" s="471"/>
      <c r="Q253" s="471"/>
      <c r="R253" s="471"/>
      <c r="S253" s="471"/>
      <c r="T253" s="471"/>
      <c r="U253" s="471"/>
      <c r="V253" s="471"/>
      <c r="W253" s="471"/>
      <c r="X253" s="471"/>
      <c r="Y253" s="471"/>
      <c r="Z253" s="471"/>
      <c r="AA253" s="471"/>
      <c r="AB253" s="471"/>
      <c r="AC253" s="471"/>
      <c r="AD253" s="471"/>
      <c r="AE253" s="471"/>
      <c r="AF253" s="471"/>
      <c r="AG253" s="471"/>
      <c r="AH253" s="471"/>
      <c r="AI253" s="471"/>
      <c r="AJ253" s="471"/>
      <c r="AK253" s="471"/>
      <c r="AL253" s="471"/>
      <c r="AM253" s="471"/>
      <c r="AN253" s="471"/>
      <c r="AO253" s="471"/>
      <c r="AP253" s="471"/>
      <c r="AQ253" s="471"/>
      <c r="AR253" s="471"/>
      <c r="AS253" s="471"/>
      <c r="AT253" s="471"/>
      <c r="AU253" s="473"/>
      <c r="AV253" s="471"/>
      <c r="AW253" s="521" t="s">
        <v>1983</v>
      </c>
      <c r="AX253" s="526"/>
      <c r="AY253" s="526"/>
      <c r="AZ253" s="526"/>
      <c r="BA253" s="526"/>
      <c r="BB253" s="471"/>
      <c r="BC253" s="471"/>
      <c r="BD253" s="471"/>
      <c r="BE253" s="471"/>
      <c r="BF253" s="471"/>
      <c r="BG253" s="471"/>
      <c r="BH253" s="471"/>
      <c r="BI253" s="473"/>
      <c r="BJ253" s="471"/>
      <c r="BK253" s="466">
        <v>120</v>
      </c>
      <c r="BL253" s="471"/>
      <c r="BM253" s="473"/>
      <c r="BN253" s="471"/>
      <c r="BO253" s="471"/>
      <c r="BP253" s="471"/>
      <c r="BQ253" s="467">
        <v>9</v>
      </c>
      <c r="BR253" s="473"/>
      <c r="BS253" s="471"/>
      <c r="BT253" s="471"/>
      <c r="BU253" s="471"/>
      <c r="BV253" s="467">
        <v>0</v>
      </c>
      <c r="BW253" s="473"/>
      <c r="BX253" s="471"/>
      <c r="BY253" s="471"/>
      <c r="BZ253" s="522">
        <v>25</v>
      </c>
      <c r="CA253" s="526"/>
      <c r="CB253" s="473"/>
      <c r="CC253" s="471"/>
      <c r="CD253" s="471"/>
      <c r="CE253" s="471"/>
      <c r="CF253" s="471"/>
      <c r="CG253" s="467">
        <v>0</v>
      </c>
      <c r="CH253" s="473"/>
      <c r="CI253" s="471"/>
      <c r="CJ253" s="471"/>
      <c r="CK253" s="471"/>
      <c r="CL253" s="467">
        <v>0</v>
      </c>
      <c r="CM253" s="473"/>
      <c r="CN253" s="471"/>
      <c r="CO253" s="471"/>
      <c r="CP253" s="471"/>
      <c r="CQ253" s="467">
        <v>0</v>
      </c>
      <c r="CR253" s="471"/>
      <c r="CS253" s="471"/>
      <c r="CT253" s="471"/>
      <c r="CU253" s="473"/>
      <c r="CV253" s="471"/>
    </row>
    <row r="254" spans="1:100" ht="7.5" customHeight="1" x14ac:dyDescent="0.25">
      <c r="A254" s="473"/>
      <c r="B254" s="471"/>
      <c r="C254" s="471"/>
      <c r="D254" s="521" t="s">
        <v>2172</v>
      </c>
      <c r="E254" s="526"/>
      <c r="F254" s="526"/>
      <c r="G254" s="526"/>
      <c r="H254" s="526"/>
      <c r="I254" s="526"/>
      <c r="J254" s="471"/>
      <c r="K254" s="471"/>
      <c r="L254" s="471"/>
      <c r="M254" s="471"/>
      <c r="N254" s="471"/>
      <c r="O254" s="471"/>
      <c r="P254" s="471"/>
      <c r="Q254" s="471"/>
      <c r="R254" s="471"/>
      <c r="S254" s="471"/>
      <c r="T254" s="471"/>
      <c r="U254" s="471"/>
      <c r="V254" s="471"/>
      <c r="W254" s="471"/>
      <c r="X254" s="471"/>
      <c r="Y254" s="471"/>
      <c r="Z254" s="471"/>
      <c r="AA254" s="471"/>
      <c r="AB254" s="471"/>
      <c r="AC254" s="471"/>
      <c r="AD254" s="471"/>
      <c r="AE254" s="471"/>
      <c r="AF254" s="471"/>
      <c r="AG254" s="471"/>
      <c r="AH254" s="471"/>
      <c r="AI254" s="471"/>
      <c r="AJ254" s="471"/>
      <c r="AK254" s="471"/>
      <c r="AL254" s="471"/>
      <c r="AM254" s="471"/>
      <c r="AN254" s="471"/>
      <c r="AO254" s="471"/>
      <c r="AP254" s="471"/>
      <c r="AQ254" s="471"/>
      <c r="AR254" s="471"/>
      <c r="AS254" s="471"/>
      <c r="AT254" s="471"/>
      <c r="AU254" s="473"/>
      <c r="AV254" s="471"/>
      <c r="AW254" s="521" t="s">
        <v>1983</v>
      </c>
      <c r="AX254" s="526"/>
      <c r="AY254" s="526"/>
      <c r="AZ254" s="526"/>
      <c r="BA254" s="526"/>
      <c r="BB254" s="471"/>
      <c r="BC254" s="471"/>
      <c r="BD254" s="471"/>
      <c r="BE254" s="471"/>
      <c r="BF254" s="471"/>
      <c r="BG254" s="471"/>
      <c r="BH254" s="471"/>
      <c r="BI254" s="473"/>
      <c r="BJ254" s="471"/>
      <c r="BK254" s="466">
        <v>120</v>
      </c>
      <c r="BL254" s="471"/>
      <c r="BM254" s="473"/>
      <c r="BN254" s="471"/>
      <c r="BO254" s="471"/>
      <c r="BP254" s="471"/>
      <c r="BQ254" s="467">
        <v>5</v>
      </c>
      <c r="BR254" s="473"/>
      <c r="BS254" s="471"/>
      <c r="BT254" s="471"/>
      <c r="BU254" s="471"/>
      <c r="BV254" s="467">
        <v>0</v>
      </c>
      <c r="BW254" s="473"/>
      <c r="BX254" s="471"/>
      <c r="BY254" s="471"/>
      <c r="BZ254" s="522">
        <v>14</v>
      </c>
      <c r="CA254" s="526"/>
      <c r="CB254" s="473"/>
      <c r="CC254" s="471"/>
      <c r="CD254" s="471"/>
      <c r="CE254" s="471"/>
      <c r="CF254" s="471"/>
      <c r="CG254" s="467">
        <v>0</v>
      </c>
      <c r="CH254" s="473"/>
      <c r="CI254" s="471"/>
      <c r="CJ254" s="471"/>
      <c r="CK254" s="471"/>
      <c r="CL254" s="467">
        <v>0</v>
      </c>
      <c r="CM254" s="473"/>
      <c r="CN254" s="471"/>
      <c r="CO254" s="471"/>
      <c r="CP254" s="471"/>
      <c r="CQ254" s="467">
        <v>0</v>
      </c>
      <c r="CR254" s="471"/>
      <c r="CS254" s="471"/>
      <c r="CT254" s="471"/>
      <c r="CU254" s="473"/>
      <c r="CV254" s="471"/>
    </row>
    <row r="255" spans="1:100" ht="7.5" customHeight="1" x14ac:dyDescent="0.25">
      <c r="A255" s="473"/>
      <c r="B255" s="471"/>
      <c r="C255" s="471"/>
      <c r="D255" s="521" t="s">
        <v>2173</v>
      </c>
      <c r="E255" s="526"/>
      <c r="F255" s="526"/>
      <c r="G255" s="526"/>
      <c r="H255" s="526"/>
      <c r="I255" s="471"/>
      <c r="J255" s="471"/>
      <c r="K255" s="471"/>
      <c r="L255" s="471"/>
      <c r="M255" s="471"/>
      <c r="N255" s="471"/>
      <c r="O255" s="471"/>
      <c r="P255" s="471"/>
      <c r="Q255" s="471"/>
      <c r="R255" s="471"/>
      <c r="S255" s="471"/>
      <c r="T255" s="471"/>
      <c r="U255" s="471"/>
      <c r="V255" s="471"/>
      <c r="W255" s="471"/>
      <c r="X255" s="471"/>
      <c r="Y255" s="471"/>
      <c r="Z255" s="471"/>
      <c r="AA255" s="471"/>
      <c r="AB255" s="471"/>
      <c r="AC255" s="471"/>
      <c r="AD255" s="471"/>
      <c r="AE255" s="471"/>
      <c r="AF255" s="471"/>
      <c r="AG255" s="471"/>
      <c r="AH255" s="471"/>
      <c r="AI255" s="471"/>
      <c r="AJ255" s="471"/>
      <c r="AK255" s="471"/>
      <c r="AL255" s="471"/>
      <c r="AM255" s="471"/>
      <c r="AN255" s="471"/>
      <c r="AO255" s="471"/>
      <c r="AP255" s="471"/>
      <c r="AQ255" s="471"/>
      <c r="AR255" s="471"/>
      <c r="AS255" s="471"/>
      <c r="AT255" s="471"/>
      <c r="AU255" s="473"/>
      <c r="AV255" s="471"/>
      <c r="AW255" s="521" t="s">
        <v>1983</v>
      </c>
      <c r="AX255" s="526"/>
      <c r="AY255" s="526"/>
      <c r="AZ255" s="526"/>
      <c r="BA255" s="526"/>
      <c r="BB255" s="471"/>
      <c r="BC255" s="471"/>
      <c r="BD255" s="471"/>
      <c r="BE255" s="471"/>
      <c r="BF255" s="471"/>
      <c r="BG255" s="471"/>
      <c r="BH255" s="471"/>
      <c r="BI255" s="473"/>
      <c r="BJ255" s="471"/>
      <c r="BK255" s="466">
        <v>120</v>
      </c>
      <c r="BL255" s="471"/>
      <c r="BM255" s="473"/>
      <c r="BN255" s="471"/>
      <c r="BO255" s="471"/>
      <c r="BP255" s="471"/>
      <c r="BQ255" s="467">
        <v>8</v>
      </c>
      <c r="BR255" s="473"/>
      <c r="BS255" s="471"/>
      <c r="BT255" s="471"/>
      <c r="BU255" s="471"/>
      <c r="BV255" s="467">
        <v>1</v>
      </c>
      <c r="BW255" s="473"/>
      <c r="BX255" s="471"/>
      <c r="BY255" s="471"/>
      <c r="BZ255" s="522">
        <v>29</v>
      </c>
      <c r="CA255" s="526"/>
      <c r="CB255" s="473"/>
      <c r="CC255" s="471"/>
      <c r="CD255" s="471"/>
      <c r="CE255" s="471"/>
      <c r="CF255" s="471"/>
      <c r="CG255" s="467">
        <v>0</v>
      </c>
      <c r="CH255" s="473"/>
      <c r="CI255" s="471"/>
      <c r="CJ255" s="471"/>
      <c r="CK255" s="471"/>
      <c r="CL255" s="467">
        <v>2</v>
      </c>
      <c r="CM255" s="473"/>
      <c r="CN255" s="471"/>
      <c r="CO255" s="471"/>
      <c r="CP255" s="471"/>
      <c r="CQ255" s="467">
        <v>0</v>
      </c>
      <c r="CR255" s="471"/>
      <c r="CS255" s="471"/>
      <c r="CT255" s="471"/>
      <c r="CU255" s="473"/>
      <c r="CV255" s="471"/>
    </row>
    <row r="256" spans="1:100" ht="7.5" customHeight="1" x14ac:dyDescent="0.25">
      <c r="A256" s="473"/>
      <c r="B256" s="471"/>
      <c r="C256" s="471"/>
      <c r="D256" s="521" t="s">
        <v>2174</v>
      </c>
      <c r="E256" s="526"/>
      <c r="F256" s="526"/>
      <c r="G256" s="526"/>
      <c r="H256" s="526"/>
      <c r="I256" s="471"/>
      <c r="J256" s="471"/>
      <c r="K256" s="471"/>
      <c r="L256" s="471"/>
      <c r="M256" s="471"/>
      <c r="N256" s="471"/>
      <c r="O256" s="471"/>
      <c r="P256" s="471"/>
      <c r="Q256" s="471"/>
      <c r="R256" s="471"/>
      <c r="S256" s="471"/>
      <c r="T256" s="471"/>
      <c r="U256" s="471"/>
      <c r="V256" s="471"/>
      <c r="W256" s="471"/>
      <c r="X256" s="471"/>
      <c r="Y256" s="471"/>
      <c r="Z256" s="471"/>
      <c r="AA256" s="471"/>
      <c r="AB256" s="471"/>
      <c r="AC256" s="471"/>
      <c r="AD256" s="471"/>
      <c r="AE256" s="471"/>
      <c r="AF256" s="471"/>
      <c r="AG256" s="471"/>
      <c r="AH256" s="471"/>
      <c r="AI256" s="471"/>
      <c r="AJ256" s="471"/>
      <c r="AK256" s="471"/>
      <c r="AL256" s="471"/>
      <c r="AM256" s="471"/>
      <c r="AN256" s="471"/>
      <c r="AO256" s="471"/>
      <c r="AP256" s="471"/>
      <c r="AQ256" s="471"/>
      <c r="AR256" s="471"/>
      <c r="AS256" s="471"/>
      <c r="AT256" s="471"/>
      <c r="AU256" s="473"/>
      <c r="AV256" s="471"/>
      <c r="AW256" s="521" t="s">
        <v>1983</v>
      </c>
      <c r="AX256" s="526"/>
      <c r="AY256" s="526"/>
      <c r="AZ256" s="526"/>
      <c r="BA256" s="526"/>
      <c r="BB256" s="471"/>
      <c r="BC256" s="471"/>
      <c r="BD256" s="471"/>
      <c r="BE256" s="471"/>
      <c r="BF256" s="471"/>
      <c r="BG256" s="471"/>
      <c r="BH256" s="471"/>
      <c r="BI256" s="473"/>
      <c r="BJ256" s="471"/>
      <c r="BK256" s="466">
        <v>130</v>
      </c>
      <c r="BL256" s="471"/>
      <c r="BM256" s="473"/>
      <c r="BN256" s="471"/>
      <c r="BO256" s="471"/>
      <c r="BP256" s="471"/>
      <c r="BQ256" s="467">
        <v>4</v>
      </c>
      <c r="BR256" s="473"/>
      <c r="BS256" s="471"/>
      <c r="BT256" s="471"/>
      <c r="BU256" s="471"/>
      <c r="BV256" s="467">
        <v>0</v>
      </c>
      <c r="BW256" s="473"/>
      <c r="BX256" s="471"/>
      <c r="BY256" s="471"/>
      <c r="BZ256" s="522">
        <v>15.5</v>
      </c>
      <c r="CA256" s="526"/>
      <c r="CB256" s="473"/>
      <c r="CC256" s="471"/>
      <c r="CD256" s="471"/>
      <c r="CE256" s="471"/>
      <c r="CF256" s="471"/>
      <c r="CG256" s="467">
        <v>0</v>
      </c>
      <c r="CH256" s="473"/>
      <c r="CI256" s="471"/>
      <c r="CJ256" s="471"/>
      <c r="CK256" s="471"/>
      <c r="CL256" s="467">
        <v>0</v>
      </c>
      <c r="CM256" s="473"/>
      <c r="CN256" s="471"/>
      <c r="CO256" s="471"/>
      <c r="CP256" s="471"/>
      <c r="CQ256" s="467">
        <v>0</v>
      </c>
      <c r="CR256" s="471"/>
      <c r="CS256" s="471"/>
      <c r="CT256" s="471"/>
      <c r="CU256" s="473"/>
      <c r="CV256" s="471"/>
    </row>
    <row r="257" spans="1:100" ht="7.5" customHeight="1" x14ac:dyDescent="0.25">
      <c r="A257" s="473"/>
      <c r="B257" s="471"/>
      <c r="C257" s="471"/>
      <c r="D257" s="521" t="s">
        <v>2175</v>
      </c>
      <c r="E257" s="526"/>
      <c r="F257" s="526"/>
      <c r="G257" s="526"/>
      <c r="H257" s="526"/>
      <c r="I257" s="471"/>
      <c r="J257" s="471"/>
      <c r="K257" s="471"/>
      <c r="L257" s="471"/>
      <c r="M257" s="471"/>
      <c r="N257" s="471"/>
      <c r="O257" s="471"/>
      <c r="P257" s="471"/>
      <c r="Q257" s="471"/>
      <c r="R257" s="471"/>
      <c r="S257" s="471"/>
      <c r="T257" s="471"/>
      <c r="U257" s="471"/>
      <c r="V257" s="471"/>
      <c r="W257" s="471"/>
      <c r="X257" s="471"/>
      <c r="Y257" s="471"/>
      <c r="Z257" s="471"/>
      <c r="AA257" s="471"/>
      <c r="AB257" s="471"/>
      <c r="AC257" s="471"/>
      <c r="AD257" s="471"/>
      <c r="AE257" s="471"/>
      <c r="AF257" s="471"/>
      <c r="AG257" s="471"/>
      <c r="AH257" s="471"/>
      <c r="AI257" s="471"/>
      <c r="AJ257" s="471"/>
      <c r="AK257" s="471"/>
      <c r="AL257" s="471"/>
      <c r="AM257" s="471"/>
      <c r="AN257" s="471"/>
      <c r="AO257" s="471"/>
      <c r="AP257" s="471"/>
      <c r="AQ257" s="471"/>
      <c r="AR257" s="471"/>
      <c r="AS257" s="471"/>
      <c r="AT257" s="471"/>
      <c r="AU257" s="473"/>
      <c r="AV257" s="471"/>
      <c r="AW257" s="521" t="s">
        <v>1983</v>
      </c>
      <c r="AX257" s="526"/>
      <c r="AY257" s="526"/>
      <c r="AZ257" s="526"/>
      <c r="BA257" s="526"/>
      <c r="BB257" s="471"/>
      <c r="BC257" s="471"/>
      <c r="BD257" s="471"/>
      <c r="BE257" s="471"/>
      <c r="BF257" s="471"/>
      <c r="BG257" s="471"/>
      <c r="BH257" s="471"/>
      <c r="BI257" s="473"/>
      <c r="BJ257" s="471"/>
      <c r="BK257" s="466">
        <v>130</v>
      </c>
      <c r="BL257" s="471"/>
      <c r="BM257" s="473"/>
      <c r="BN257" s="471"/>
      <c r="BO257" s="471"/>
      <c r="BP257" s="471"/>
      <c r="BQ257" s="467">
        <v>5</v>
      </c>
      <c r="BR257" s="473"/>
      <c r="BS257" s="471"/>
      <c r="BT257" s="471"/>
      <c r="BU257" s="471"/>
      <c r="BV257" s="467">
        <v>0</v>
      </c>
      <c r="BW257" s="473"/>
      <c r="BX257" s="471"/>
      <c r="BY257" s="471"/>
      <c r="BZ257" s="522">
        <v>19</v>
      </c>
      <c r="CA257" s="526"/>
      <c r="CB257" s="473"/>
      <c r="CC257" s="471"/>
      <c r="CD257" s="471"/>
      <c r="CE257" s="471"/>
      <c r="CF257" s="471"/>
      <c r="CG257" s="467">
        <v>0</v>
      </c>
      <c r="CH257" s="473"/>
      <c r="CI257" s="471"/>
      <c r="CJ257" s="471"/>
      <c r="CK257" s="471"/>
      <c r="CL257" s="467">
        <v>0</v>
      </c>
      <c r="CM257" s="473"/>
      <c r="CN257" s="471"/>
      <c r="CO257" s="471"/>
      <c r="CP257" s="471"/>
      <c r="CQ257" s="467">
        <v>0</v>
      </c>
      <c r="CR257" s="471"/>
      <c r="CS257" s="471"/>
      <c r="CT257" s="471"/>
      <c r="CU257" s="473"/>
      <c r="CV257" s="471"/>
    </row>
    <row r="258" spans="1:100" ht="7.5" customHeight="1" x14ac:dyDescent="0.25">
      <c r="A258" s="473"/>
      <c r="B258" s="471"/>
      <c r="C258" s="471"/>
      <c r="D258" s="521" t="s">
        <v>2176</v>
      </c>
      <c r="E258" s="526"/>
      <c r="F258" s="526"/>
      <c r="G258" s="526"/>
      <c r="H258" s="526"/>
      <c r="I258" s="471"/>
      <c r="J258" s="471"/>
      <c r="K258" s="471"/>
      <c r="L258" s="471"/>
      <c r="M258" s="471"/>
      <c r="N258" s="471"/>
      <c r="O258" s="471"/>
      <c r="P258" s="471"/>
      <c r="Q258" s="471"/>
      <c r="R258" s="471"/>
      <c r="S258" s="471"/>
      <c r="T258" s="471"/>
      <c r="U258" s="471"/>
      <c r="V258" s="471"/>
      <c r="W258" s="471"/>
      <c r="X258" s="471"/>
      <c r="Y258" s="471"/>
      <c r="Z258" s="471"/>
      <c r="AA258" s="471"/>
      <c r="AB258" s="471"/>
      <c r="AC258" s="471"/>
      <c r="AD258" s="471"/>
      <c r="AE258" s="471"/>
      <c r="AF258" s="471"/>
      <c r="AG258" s="471"/>
      <c r="AH258" s="471"/>
      <c r="AI258" s="471"/>
      <c r="AJ258" s="471"/>
      <c r="AK258" s="471"/>
      <c r="AL258" s="471"/>
      <c r="AM258" s="471"/>
      <c r="AN258" s="471"/>
      <c r="AO258" s="471"/>
      <c r="AP258" s="471"/>
      <c r="AQ258" s="471"/>
      <c r="AR258" s="471"/>
      <c r="AS258" s="471"/>
      <c r="AT258" s="471"/>
      <c r="AU258" s="473"/>
      <c r="AV258" s="471"/>
      <c r="AW258" s="521" t="s">
        <v>1983</v>
      </c>
      <c r="AX258" s="526"/>
      <c r="AY258" s="526"/>
      <c r="AZ258" s="526"/>
      <c r="BA258" s="526"/>
      <c r="BB258" s="471"/>
      <c r="BC258" s="471"/>
      <c r="BD258" s="471"/>
      <c r="BE258" s="471"/>
      <c r="BF258" s="471"/>
      <c r="BG258" s="471"/>
      <c r="BH258" s="471"/>
      <c r="BI258" s="473"/>
      <c r="BJ258" s="471"/>
      <c r="BK258" s="466">
        <v>130</v>
      </c>
      <c r="BL258" s="471"/>
      <c r="BM258" s="473"/>
      <c r="BN258" s="471"/>
      <c r="BO258" s="471"/>
      <c r="BP258" s="471"/>
      <c r="BQ258" s="467">
        <v>4</v>
      </c>
      <c r="BR258" s="473"/>
      <c r="BS258" s="471"/>
      <c r="BT258" s="471"/>
      <c r="BU258" s="471"/>
      <c r="BV258" s="467">
        <v>1</v>
      </c>
      <c r="BW258" s="473"/>
      <c r="BX258" s="471"/>
      <c r="BY258" s="471"/>
      <c r="BZ258" s="522">
        <v>12</v>
      </c>
      <c r="CA258" s="526"/>
      <c r="CB258" s="473"/>
      <c r="CC258" s="471"/>
      <c r="CD258" s="471"/>
      <c r="CE258" s="471"/>
      <c r="CF258" s="471"/>
      <c r="CG258" s="467">
        <v>0</v>
      </c>
      <c r="CH258" s="473"/>
      <c r="CI258" s="471"/>
      <c r="CJ258" s="471"/>
      <c r="CK258" s="471"/>
      <c r="CL258" s="467">
        <v>0</v>
      </c>
      <c r="CM258" s="473"/>
      <c r="CN258" s="471"/>
      <c r="CO258" s="471"/>
      <c r="CP258" s="471"/>
      <c r="CQ258" s="467">
        <v>0</v>
      </c>
      <c r="CR258" s="471"/>
      <c r="CS258" s="471"/>
      <c r="CT258" s="471"/>
      <c r="CU258" s="473"/>
      <c r="CV258" s="471"/>
    </row>
    <row r="259" spans="1:100" ht="7.5" customHeight="1" x14ac:dyDescent="0.25">
      <c r="A259" s="473"/>
      <c r="B259" s="471"/>
      <c r="C259" s="471"/>
      <c r="D259" s="521" t="s">
        <v>2177</v>
      </c>
      <c r="E259" s="526"/>
      <c r="F259" s="526"/>
      <c r="G259" s="526"/>
      <c r="H259" s="526"/>
      <c r="I259" s="526"/>
      <c r="J259" s="471"/>
      <c r="K259" s="471"/>
      <c r="L259" s="471"/>
      <c r="M259" s="471"/>
      <c r="N259" s="471"/>
      <c r="O259" s="471"/>
      <c r="P259" s="471"/>
      <c r="Q259" s="471"/>
      <c r="R259" s="471"/>
      <c r="S259" s="471"/>
      <c r="T259" s="471"/>
      <c r="U259" s="471"/>
      <c r="V259" s="471"/>
      <c r="W259" s="471"/>
      <c r="X259" s="471"/>
      <c r="Y259" s="471"/>
      <c r="Z259" s="471"/>
      <c r="AA259" s="471"/>
      <c r="AB259" s="471"/>
      <c r="AC259" s="471"/>
      <c r="AD259" s="471"/>
      <c r="AE259" s="471"/>
      <c r="AF259" s="471"/>
      <c r="AG259" s="471"/>
      <c r="AH259" s="471"/>
      <c r="AI259" s="471"/>
      <c r="AJ259" s="471"/>
      <c r="AK259" s="471"/>
      <c r="AL259" s="471"/>
      <c r="AM259" s="471"/>
      <c r="AN259" s="471"/>
      <c r="AO259" s="471"/>
      <c r="AP259" s="471"/>
      <c r="AQ259" s="471"/>
      <c r="AR259" s="471"/>
      <c r="AS259" s="471"/>
      <c r="AT259" s="471"/>
      <c r="AU259" s="473"/>
      <c r="AV259" s="471"/>
      <c r="AW259" s="521" t="s">
        <v>1983</v>
      </c>
      <c r="AX259" s="526"/>
      <c r="AY259" s="526"/>
      <c r="AZ259" s="526"/>
      <c r="BA259" s="526"/>
      <c r="BB259" s="471"/>
      <c r="BC259" s="471"/>
      <c r="BD259" s="471"/>
      <c r="BE259" s="471"/>
      <c r="BF259" s="471"/>
      <c r="BG259" s="471"/>
      <c r="BH259" s="471"/>
      <c r="BI259" s="473"/>
      <c r="BJ259" s="471"/>
      <c r="BK259" s="466">
        <v>130</v>
      </c>
      <c r="BL259" s="471"/>
      <c r="BM259" s="473"/>
      <c r="BN259" s="471"/>
      <c r="BO259" s="471"/>
      <c r="BP259" s="471"/>
      <c r="BQ259" s="467">
        <v>4</v>
      </c>
      <c r="BR259" s="473"/>
      <c r="BS259" s="471"/>
      <c r="BT259" s="471"/>
      <c r="BU259" s="471"/>
      <c r="BV259" s="467">
        <v>1</v>
      </c>
      <c r="BW259" s="473"/>
      <c r="BX259" s="471"/>
      <c r="BY259" s="471"/>
      <c r="BZ259" s="522">
        <v>18</v>
      </c>
      <c r="CA259" s="526"/>
      <c r="CB259" s="473"/>
      <c r="CC259" s="471"/>
      <c r="CD259" s="471"/>
      <c r="CE259" s="471"/>
      <c r="CF259" s="471"/>
      <c r="CG259" s="467">
        <v>0</v>
      </c>
      <c r="CH259" s="473"/>
      <c r="CI259" s="471"/>
      <c r="CJ259" s="471"/>
      <c r="CK259" s="471"/>
      <c r="CL259" s="467">
        <v>0</v>
      </c>
      <c r="CM259" s="473"/>
      <c r="CN259" s="471"/>
      <c r="CO259" s="471"/>
      <c r="CP259" s="471"/>
      <c r="CQ259" s="467">
        <v>0</v>
      </c>
      <c r="CR259" s="471"/>
      <c r="CS259" s="471"/>
      <c r="CT259" s="471"/>
      <c r="CU259" s="473"/>
      <c r="CV259" s="471"/>
    </row>
    <row r="260" spans="1:100" ht="7.5" customHeight="1" x14ac:dyDescent="0.25">
      <c r="A260" s="473"/>
      <c r="B260" s="471"/>
      <c r="C260" s="471"/>
      <c r="D260" s="521" t="s">
        <v>2178</v>
      </c>
      <c r="E260" s="526"/>
      <c r="F260" s="526"/>
      <c r="G260" s="526"/>
      <c r="H260" s="526"/>
      <c r="I260" s="526"/>
      <c r="J260" s="526"/>
      <c r="K260" s="526"/>
      <c r="L260" s="526"/>
      <c r="M260" s="526"/>
      <c r="N260" s="471"/>
      <c r="O260" s="471"/>
      <c r="P260" s="471"/>
      <c r="Q260" s="471"/>
      <c r="R260" s="471"/>
      <c r="S260" s="471"/>
      <c r="T260" s="471"/>
      <c r="U260" s="471"/>
      <c r="V260" s="471"/>
      <c r="W260" s="471"/>
      <c r="X260" s="471"/>
      <c r="Y260" s="471"/>
      <c r="Z260" s="471"/>
      <c r="AA260" s="471"/>
      <c r="AB260" s="471"/>
      <c r="AC260" s="471"/>
      <c r="AD260" s="471"/>
      <c r="AE260" s="471"/>
      <c r="AF260" s="471"/>
      <c r="AG260" s="471"/>
      <c r="AH260" s="471"/>
      <c r="AI260" s="471"/>
      <c r="AJ260" s="471"/>
      <c r="AK260" s="471"/>
      <c r="AL260" s="471"/>
      <c r="AM260" s="471"/>
      <c r="AN260" s="471"/>
      <c r="AO260" s="471"/>
      <c r="AP260" s="471"/>
      <c r="AQ260" s="471"/>
      <c r="AR260" s="471"/>
      <c r="AS260" s="471"/>
      <c r="AT260" s="471"/>
      <c r="AU260" s="473"/>
      <c r="AV260" s="471"/>
      <c r="AW260" s="521" t="s">
        <v>1983</v>
      </c>
      <c r="AX260" s="526"/>
      <c r="AY260" s="526"/>
      <c r="AZ260" s="526"/>
      <c r="BA260" s="526"/>
      <c r="BB260" s="471"/>
      <c r="BC260" s="471"/>
      <c r="BD260" s="471"/>
      <c r="BE260" s="471"/>
      <c r="BF260" s="471"/>
      <c r="BG260" s="471"/>
      <c r="BH260" s="471"/>
      <c r="BI260" s="473"/>
      <c r="BJ260" s="471"/>
      <c r="BK260" s="466">
        <v>130</v>
      </c>
      <c r="BL260" s="471"/>
      <c r="BM260" s="473"/>
      <c r="BN260" s="471"/>
      <c r="BO260" s="471"/>
      <c r="BP260" s="471"/>
      <c r="BQ260" s="467">
        <v>6</v>
      </c>
      <c r="BR260" s="473"/>
      <c r="BS260" s="471"/>
      <c r="BT260" s="471"/>
      <c r="BU260" s="471"/>
      <c r="BV260" s="467">
        <v>1</v>
      </c>
      <c r="BW260" s="473"/>
      <c r="BX260" s="471"/>
      <c r="BY260" s="471"/>
      <c r="BZ260" s="522">
        <v>25.5</v>
      </c>
      <c r="CA260" s="526"/>
      <c r="CB260" s="473"/>
      <c r="CC260" s="471"/>
      <c r="CD260" s="471"/>
      <c r="CE260" s="471"/>
      <c r="CF260" s="471"/>
      <c r="CG260" s="467">
        <v>0</v>
      </c>
      <c r="CH260" s="473"/>
      <c r="CI260" s="471"/>
      <c r="CJ260" s="471"/>
      <c r="CK260" s="471"/>
      <c r="CL260" s="467">
        <v>0</v>
      </c>
      <c r="CM260" s="473"/>
      <c r="CN260" s="471"/>
      <c r="CO260" s="471"/>
      <c r="CP260" s="471"/>
      <c r="CQ260" s="467">
        <v>0</v>
      </c>
      <c r="CR260" s="471"/>
      <c r="CS260" s="471"/>
      <c r="CT260" s="471"/>
      <c r="CU260" s="473"/>
      <c r="CV260" s="471"/>
    </row>
    <row r="261" spans="1:100" ht="7.5" customHeight="1" x14ac:dyDescent="0.25">
      <c r="A261" s="473"/>
      <c r="B261" s="471"/>
      <c r="C261" s="471"/>
      <c r="D261" s="521" t="s">
        <v>2179</v>
      </c>
      <c r="E261" s="526"/>
      <c r="F261" s="526"/>
      <c r="G261" s="526"/>
      <c r="H261" s="526"/>
      <c r="I261" s="526"/>
      <c r="J261" s="526"/>
      <c r="K261" s="526"/>
      <c r="L261" s="526"/>
      <c r="M261" s="526"/>
      <c r="N261" s="526"/>
      <c r="O261" s="526"/>
      <c r="P261" s="526"/>
      <c r="Q261" s="526"/>
      <c r="R261" s="526"/>
      <c r="S261" s="526"/>
      <c r="T261" s="526"/>
      <c r="U261" s="526"/>
      <c r="V261" s="526"/>
      <c r="W261" s="526"/>
      <c r="X261" s="526"/>
      <c r="Y261" s="526"/>
      <c r="Z261" s="526"/>
      <c r="AA261" s="526"/>
      <c r="AB261" s="526"/>
      <c r="AC261" s="526"/>
      <c r="AD261" s="526"/>
      <c r="AE261" s="526"/>
      <c r="AF261" s="526"/>
      <c r="AG261" s="526"/>
      <c r="AH261" s="526"/>
      <c r="AI261" s="526"/>
      <c r="AJ261" s="526"/>
      <c r="AK261" s="526"/>
      <c r="AL261" s="526"/>
      <c r="AM261" s="526"/>
      <c r="AN261" s="526"/>
      <c r="AO261" s="526"/>
      <c r="AP261" s="526"/>
      <c r="AQ261" s="526"/>
      <c r="AR261" s="471"/>
      <c r="AS261" s="471"/>
      <c r="AT261" s="471"/>
      <c r="AU261" s="473"/>
      <c r="AV261" s="471"/>
      <c r="AW261" s="521" t="s">
        <v>1983</v>
      </c>
      <c r="AX261" s="526"/>
      <c r="AY261" s="526"/>
      <c r="AZ261" s="526"/>
      <c r="BA261" s="526"/>
      <c r="BB261" s="471"/>
      <c r="BC261" s="471"/>
      <c r="BD261" s="471"/>
      <c r="BE261" s="471"/>
      <c r="BF261" s="471"/>
      <c r="BG261" s="471"/>
      <c r="BH261" s="471"/>
      <c r="BI261" s="473"/>
      <c r="BJ261" s="471"/>
      <c r="BK261" s="466">
        <v>130</v>
      </c>
      <c r="BL261" s="471"/>
      <c r="BM261" s="473"/>
      <c r="BN261" s="471"/>
      <c r="BO261" s="471"/>
      <c r="BP261" s="471"/>
      <c r="BQ261" s="467">
        <v>0</v>
      </c>
      <c r="BR261" s="473"/>
      <c r="BS261" s="471"/>
      <c r="BT261" s="471"/>
      <c r="BU261" s="471"/>
      <c r="BV261" s="467">
        <v>0</v>
      </c>
      <c r="BW261" s="473"/>
      <c r="BX261" s="471"/>
      <c r="BY261" s="471"/>
      <c r="BZ261" s="471"/>
      <c r="CA261" s="468">
        <v>0</v>
      </c>
      <c r="CB261" s="473"/>
      <c r="CC261" s="471"/>
      <c r="CD261" s="471"/>
      <c r="CE261" s="471"/>
      <c r="CF261" s="471"/>
      <c r="CG261" s="467">
        <v>0</v>
      </c>
      <c r="CH261" s="473"/>
      <c r="CI261" s="471"/>
      <c r="CJ261" s="471"/>
      <c r="CK261" s="471"/>
      <c r="CL261" s="467">
        <v>4</v>
      </c>
      <c r="CM261" s="473"/>
      <c r="CN261" s="471"/>
      <c r="CO261" s="471"/>
      <c r="CP261" s="471"/>
      <c r="CQ261" s="467">
        <v>0</v>
      </c>
      <c r="CR261" s="471"/>
      <c r="CS261" s="471"/>
      <c r="CT261" s="471"/>
      <c r="CU261" s="473"/>
      <c r="CV261" s="471"/>
    </row>
    <row r="262" spans="1:100" ht="7.5" customHeight="1" x14ac:dyDescent="0.25">
      <c r="A262" s="473"/>
      <c r="B262" s="471"/>
      <c r="C262" s="471"/>
      <c r="D262" s="521" t="s">
        <v>2180</v>
      </c>
      <c r="E262" s="526"/>
      <c r="F262" s="526"/>
      <c r="G262" s="526"/>
      <c r="H262" s="526"/>
      <c r="I262" s="526"/>
      <c r="J262" s="526"/>
      <c r="K262" s="526"/>
      <c r="L262" s="526"/>
      <c r="M262" s="526"/>
      <c r="N262" s="526"/>
      <c r="O262" s="526"/>
      <c r="P262" s="526"/>
      <c r="Q262" s="526"/>
      <c r="R262" s="526"/>
      <c r="S262" s="526"/>
      <c r="T262" s="526"/>
      <c r="U262" s="526"/>
      <c r="V262" s="526"/>
      <c r="W262" s="526"/>
      <c r="X262" s="526"/>
      <c r="Y262" s="526"/>
      <c r="Z262" s="526"/>
      <c r="AA262" s="526"/>
      <c r="AB262" s="526"/>
      <c r="AC262" s="526"/>
      <c r="AD262" s="526"/>
      <c r="AE262" s="526"/>
      <c r="AF262" s="526"/>
      <c r="AG262" s="526"/>
      <c r="AH262" s="526"/>
      <c r="AI262" s="526"/>
      <c r="AJ262" s="526"/>
      <c r="AK262" s="526"/>
      <c r="AL262" s="526"/>
      <c r="AM262" s="526"/>
      <c r="AN262" s="526"/>
      <c r="AO262" s="526"/>
      <c r="AP262" s="526"/>
      <c r="AQ262" s="471"/>
      <c r="AR262" s="471"/>
      <c r="AS262" s="471"/>
      <c r="AT262" s="471"/>
      <c r="AU262" s="473"/>
      <c r="AV262" s="471"/>
      <c r="AW262" s="521" t="s">
        <v>2041</v>
      </c>
      <c r="AX262" s="526"/>
      <c r="AY262" s="526"/>
      <c r="AZ262" s="526"/>
      <c r="BA262" s="526"/>
      <c r="BB262" s="526"/>
      <c r="BC262" s="471"/>
      <c r="BD262" s="471"/>
      <c r="BE262" s="471"/>
      <c r="BF262" s="471"/>
      <c r="BG262" s="471"/>
      <c r="BH262" s="471"/>
      <c r="BI262" s="473"/>
      <c r="BJ262" s="471"/>
      <c r="BK262" s="466">
        <v>100</v>
      </c>
      <c r="BL262" s="471"/>
      <c r="BM262" s="473"/>
      <c r="BN262" s="471"/>
      <c r="BO262" s="471"/>
      <c r="BP262" s="471"/>
      <c r="BQ262" s="467">
        <v>0</v>
      </c>
      <c r="BR262" s="473"/>
      <c r="BS262" s="471"/>
      <c r="BT262" s="471"/>
      <c r="BU262" s="471"/>
      <c r="BV262" s="467">
        <v>0</v>
      </c>
      <c r="BW262" s="473"/>
      <c r="BX262" s="471"/>
      <c r="BY262" s="471"/>
      <c r="BZ262" s="471"/>
      <c r="CA262" s="468">
        <v>0</v>
      </c>
      <c r="CB262" s="473"/>
      <c r="CC262" s="471"/>
      <c r="CD262" s="471"/>
      <c r="CE262" s="471"/>
      <c r="CF262" s="471"/>
      <c r="CG262" s="467">
        <v>1</v>
      </c>
      <c r="CH262" s="473"/>
      <c r="CI262" s="471"/>
      <c r="CJ262" s="471"/>
      <c r="CK262" s="471"/>
      <c r="CL262" s="467">
        <v>0</v>
      </c>
      <c r="CM262" s="473"/>
      <c r="CN262" s="471"/>
      <c r="CO262" s="471"/>
      <c r="CP262" s="471"/>
      <c r="CQ262" s="467">
        <v>0</v>
      </c>
      <c r="CR262" s="471"/>
      <c r="CS262" s="471"/>
      <c r="CT262" s="471"/>
      <c r="CU262" s="473"/>
      <c r="CV262" s="471"/>
    </row>
    <row r="263" spans="1:100" ht="7.5" customHeight="1" x14ac:dyDescent="0.25">
      <c r="A263" s="473"/>
      <c r="B263" s="471"/>
      <c r="C263" s="471"/>
      <c r="D263" s="521" t="s">
        <v>2181</v>
      </c>
      <c r="E263" s="526"/>
      <c r="F263" s="526"/>
      <c r="G263" s="526"/>
      <c r="H263" s="526"/>
      <c r="I263" s="526"/>
      <c r="J263" s="526"/>
      <c r="K263" s="526"/>
      <c r="L263" s="526"/>
      <c r="M263" s="526"/>
      <c r="N263" s="526"/>
      <c r="O263" s="526"/>
      <c r="P263" s="526"/>
      <c r="Q263" s="526"/>
      <c r="R263" s="526"/>
      <c r="S263" s="526"/>
      <c r="T263" s="526"/>
      <c r="U263" s="526"/>
      <c r="V263" s="526"/>
      <c r="W263" s="526"/>
      <c r="X263" s="526"/>
      <c r="Y263" s="471"/>
      <c r="Z263" s="471"/>
      <c r="AA263" s="471"/>
      <c r="AB263" s="471"/>
      <c r="AC263" s="471"/>
      <c r="AD263" s="471"/>
      <c r="AE263" s="471"/>
      <c r="AF263" s="471"/>
      <c r="AG263" s="471"/>
      <c r="AH263" s="471"/>
      <c r="AI263" s="471"/>
      <c r="AJ263" s="471"/>
      <c r="AK263" s="471"/>
      <c r="AL263" s="471"/>
      <c r="AM263" s="471"/>
      <c r="AN263" s="471"/>
      <c r="AO263" s="471"/>
      <c r="AP263" s="471"/>
      <c r="AQ263" s="471"/>
      <c r="AR263" s="471"/>
      <c r="AS263" s="471"/>
      <c r="AT263" s="471"/>
      <c r="AU263" s="473"/>
      <c r="AV263" s="471"/>
      <c r="AW263" s="521" t="s">
        <v>1983</v>
      </c>
      <c r="AX263" s="526"/>
      <c r="AY263" s="526"/>
      <c r="AZ263" s="526"/>
      <c r="BA263" s="526"/>
      <c r="BB263" s="471"/>
      <c r="BC263" s="471"/>
      <c r="BD263" s="471"/>
      <c r="BE263" s="471"/>
      <c r="BF263" s="471"/>
      <c r="BG263" s="471"/>
      <c r="BH263" s="471"/>
      <c r="BI263" s="473"/>
      <c r="BJ263" s="471"/>
      <c r="BK263" s="466">
        <v>100</v>
      </c>
      <c r="BL263" s="471"/>
      <c r="BM263" s="473"/>
      <c r="BN263" s="471"/>
      <c r="BO263" s="471"/>
      <c r="BP263" s="523">
        <v>10</v>
      </c>
      <c r="BQ263" s="526"/>
      <c r="BR263" s="473"/>
      <c r="BS263" s="471"/>
      <c r="BT263" s="471"/>
      <c r="BU263" s="471"/>
      <c r="BV263" s="467">
        <v>0</v>
      </c>
      <c r="BW263" s="473"/>
      <c r="BX263" s="471"/>
      <c r="BY263" s="471"/>
      <c r="BZ263" s="522">
        <v>35</v>
      </c>
      <c r="CA263" s="526"/>
      <c r="CB263" s="473"/>
      <c r="CC263" s="471"/>
      <c r="CD263" s="471"/>
      <c r="CE263" s="471"/>
      <c r="CF263" s="471"/>
      <c r="CG263" s="467">
        <v>0</v>
      </c>
      <c r="CH263" s="473"/>
      <c r="CI263" s="471"/>
      <c r="CJ263" s="471"/>
      <c r="CK263" s="471"/>
      <c r="CL263" s="467">
        <v>0</v>
      </c>
      <c r="CM263" s="473"/>
      <c r="CN263" s="471"/>
      <c r="CO263" s="471"/>
      <c r="CP263" s="471"/>
      <c r="CQ263" s="467">
        <v>0</v>
      </c>
      <c r="CR263" s="471"/>
      <c r="CS263" s="471"/>
      <c r="CT263" s="471"/>
      <c r="CU263" s="473"/>
      <c r="CV263" s="471"/>
    </row>
    <row r="264" spans="1:100" ht="7.5" customHeight="1" x14ac:dyDescent="0.25">
      <c r="A264" s="473"/>
      <c r="B264" s="471"/>
      <c r="C264" s="471"/>
      <c r="D264" s="521" t="s">
        <v>2182</v>
      </c>
      <c r="E264" s="526"/>
      <c r="F264" s="526"/>
      <c r="G264" s="526"/>
      <c r="H264" s="526"/>
      <c r="I264" s="526"/>
      <c r="J264" s="526"/>
      <c r="K264" s="526"/>
      <c r="L264" s="526"/>
      <c r="M264" s="526"/>
      <c r="N264" s="526"/>
      <c r="O264" s="526"/>
      <c r="P264" s="526"/>
      <c r="Q264" s="526"/>
      <c r="R264" s="526"/>
      <c r="S264" s="526"/>
      <c r="T264" s="526"/>
      <c r="U264" s="526"/>
      <c r="V264" s="526"/>
      <c r="W264" s="526"/>
      <c r="X264" s="526"/>
      <c r="Y264" s="526"/>
      <c r="Z264" s="526"/>
      <c r="AA264" s="526"/>
      <c r="AB264" s="526"/>
      <c r="AC264" s="526"/>
      <c r="AD264" s="526"/>
      <c r="AE264" s="526"/>
      <c r="AF264" s="526"/>
      <c r="AG264" s="526"/>
      <c r="AH264" s="526"/>
      <c r="AI264" s="526"/>
      <c r="AJ264" s="526"/>
      <c r="AK264" s="526"/>
      <c r="AL264" s="526"/>
      <c r="AM264" s="526"/>
      <c r="AN264" s="526"/>
      <c r="AO264" s="526"/>
      <c r="AP264" s="526"/>
      <c r="AQ264" s="526"/>
      <c r="AR264" s="471"/>
      <c r="AS264" s="471"/>
      <c r="AT264" s="471"/>
      <c r="AU264" s="473"/>
      <c r="AV264" s="471"/>
      <c r="AW264" s="521" t="s">
        <v>1983</v>
      </c>
      <c r="AX264" s="526"/>
      <c r="AY264" s="526"/>
      <c r="AZ264" s="526"/>
      <c r="BA264" s="526"/>
      <c r="BB264" s="471"/>
      <c r="BC264" s="471"/>
      <c r="BD264" s="471"/>
      <c r="BE264" s="471"/>
      <c r="BF264" s="471"/>
      <c r="BG264" s="471"/>
      <c r="BH264" s="471"/>
      <c r="BI264" s="473"/>
      <c r="BJ264" s="471"/>
      <c r="BK264" s="466">
        <v>100</v>
      </c>
      <c r="BL264" s="471"/>
      <c r="BM264" s="473"/>
      <c r="BN264" s="471"/>
      <c r="BO264" s="471"/>
      <c r="BP264" s="471"/>
      <c r="BQ264" s="467">
        <v>0</v>
      </c>
      <c r="BR264" s="473"/>
      <c r="BS264" s="471"/>
      <c r="BT264" s="471"/>
      <c r="BU264" s="471"/>
      <c r="BV264" s="467">
        <v>0</v>
      </c>
      <c r="BW264" s="473"/>
      <c r="BX264" s="471"/>
      <c r="BY264" s="471"/>
      <c r="BZ264" s="471"/>
      <c r="CA264" s="468">
        <v>0</v>
      </c>
      <c r="CB264" s="473"/>
      <c r="CC264" s="471"/>
      <c r="CD264" s="471"/>
      <c r="CE264" s="471"/>
      <c r="CF264" s="523">
        <v>10</v>
      </c>
      <c r="CG264" s="526"/>
      <c r="CH264" s="473"/>
      <c r="CI264" s="471"/>
      <c r="CJ264" s="471"/>
      <c r="CK264" s="471"/>
      <c r="CL264" s="467">
        <v>0</v>
      </c>
      <c r="CM264" s="473"/>
      <c r="CN264" s="471"/>
      <c r="CO264" s="471"/>
      <c r="CP264" s="471"/>
      <c r="CQ264" s="467">
        <v>0</v>
      </c>
      <c r="CR264" s="471"/>
      <c r="CS264" s="471"/>
      <c r="CT264" s="471"/>
      <c r="CU264" s="473"/>
      <c r="CV264" s="471"/>
    </row>
    <row r="265" spans="1:100" ht="7.5" customHeight="1" x14ac:dyDescent="0.25">
      <c r="A265" s="473"/>
      <c r="B265" s="471"/>
      <c r="C265" s="471"/>
      <c r="D265" s="521" t="s">
        <v>2183</v>
      </c>
      <c r="E265" s="526"/>
      <c r="F265" s="526"/>
      <c r="G265" s="526"/>
      <c r="H265" s="526"/>
      <c r="I265" s="526"/>
      <c r="J265" s="526"/>
      <c r="K265" s="526"/>
      <c r="L265" s="526"/>
      <c r="M265" s="526"/>
      <c r="N265" s="526"/>
      <c r="O265" s="526"/>
      <c r="P265" s="526"/>
      <c r="Q265" s="526"/>
      <c r="R265" s="526"/>
      <c r="S265" s="526"/>
      <c r="T265" s="526"/>
      <c r="U265" s="526"/>
      <c r="V265" s="526"/>
      <c r="W265" s="526"/>
      <c r="X265" s="526"/>
      <c r="Y265" s="526"/>
      <c r="Z265" s="526"/>
      <c r="AA265" s="526"/>
      <c r="AB265" s="526"/>
      <c r="AC265" s="526"/>
      <c r="AD265" s="526"/>
      <c r="AE265" s="526"/>
      <c r="AF265" s="526"/>
      <c r="AG265" s="471"/>
      <c r="AH265" s="471"/>
      <c r="AI265" s="471"/>
      <c r="AJ265" s="471"/>
      <c r="AK265" s="471"/>
      <c r="AL265" s="471"/>
      <c r="AM265" s="471"/>
      <c r="AN265" s="471"/>
      <c r="AO265" s="471"/>
      <c r="AP265" s="471"/>
      <c r="AQ265" s="471"/>
      <c r="AR265" s="471"/>
      <c r="AS265" s="471"/>
      <c r="AT265" s="471"/>
      <c r="AU265" s="473"/>
      <c r="AV265" s="471"/>
      <c r="AW265" s="521" t="s">
        <v>1983</v>
      </c>
      <c r="AX265" s="526"/>
      <c r="AY265" s="526"/>
      <c r="AZ265" s="526"/>
      <c r="BA265" s="526"/>
      <c r="BB265" s="471"/>
      <c r="BC265" s="471"/>
      <c r="BD265" s="471"/>
      <c r="BE265" s="471"/>
      <c r="BF265" s="471"/>
      <c r="BG265" s="471"/>
      <c r="BH265" s="471"/>
      <c r="BI265" s="473"/>
      <c r="BJ265" s="471"/>
      <c r="BK265" s="466">
        <v>110</v>
      </c>
      <c r="BL265" s="471"/>
      <c r="BM265" s="473"/>
      <c r="BN265" s="471"/>
      <c r="BO265" s="471"/>
      <c r="BP265" s="471"/>
      <c r="BQ265" s="467">
        <v>1</v>
      </c>
      <c r="BR265" s="473"/>
      <c r="BS265" s="471"/>
      <c r="BT265" s="471"/>
      <c r="BU265" s="471"/>
      <c r="BV265" s="467">
        <v>0</v>
      </c>
      <c r="BW265" s="473"/>
      <c r="BX265" s="471"/>
      <c r="BY265" s="471"/>
      <c r="BZ265" s="471"/>
      <c r="CA265" s="468">
        <v>0</v>
      </c>
      <c r="CB265" s="473"/>
      <c r="CC265" s="471"/>
      <c r="CD265" s="471"/>
      <c r="CE265" s="471"/>
      <c r="CF265" s="471"/>
      <c r="CG265" s="467">
        <v>0</v>
      </c>
      <c r="CH265" s="473"/>
      <c r="CI265" s="471"/>
      <c r="CJ265" s="471"/>
      <c r="CK265" s="471"/>
      <c r="CL265" s="467">
        <v>0</v>
      </c>
      <c r="CM265" s="473"/>
      <c r="CN265" s="471"/>
      <c r="CO265" s="471"/>
      <c r="CP265" s="471"/>
      <c r="CQ265" s="467">
        <v>0</v>
      </c>
      <c r="CR265" s="471"/>
      <c r="CS265" s="471"/>
      <c r="CT265" s="471"/>
      <c r="CU265" s="473"/>
      <c r="CV265" s="471"/>
    </row>
    <row r="266" spans="1:100" ht="7.5" customHeight="1" x14ac:dyDescent="0.25">
      <c r="A266" s="473"/>
      <c r="B266" s="471"/>
      <c r="C266" s="471"/>
      <c r="D266" s="521" t="s">
        <v>2184</v>
      </c>
      <c r="E266" s="526"/>
      <c r="F266" s="526"/>
      <c r="G266" s="526"/>
      <c r="H266" s="526"/>
      <c r="I266" s="526"/>
      <c r="J266" s="526"/>
      <c r="K266" s="526"/>
      <c r="L266" s="526"/>
      <c r="M266" s="526"/>
      <c r="N266" s="526"/>
      <c r="O266" s="526"/>
      <c r="P266" s="526"/>
      <c r="Q266" s="526"/>
      <c r="R266" s="526"/>
      <c r="S266" s="526"/>
      <c r="T266" s="526"/>
      <c r="U266" s="526"/>
      <c r="V266" s="526"/>
      <c r="W266" s="526"/>
      <c r="X266" s="526"/>
      <c r="Y266" s="526"/>
      <c r="Z266" s="526"/>
      <c r="AA266" s="526"/>
      <c r="AB266" s="526"/>
      <c r="AC266" s="526"/>
      <c r="AD266" s="526"/>
      <c r="AE266" s="526"/>
      <c r="AF266" s="526"/>
      <c r="AG266" s="526"/>
      <c r="AH266" s="526"/>
      <c r="AI266" s="526"/>
      <c r="AJ266" s="526"/>
      <c r="AK266" s="526"/>
      <c r="AL266" s="526"/>
      <c r="AM266" s="526"/>
      <c r="AN266" s="526"/>
      <c r="AO266" s="526"/>
      <c r="AP266" s="526"/>
      <c r="AQ266" s="526"/>
      <c r="AR266" s="471"/>
      <c r="AS266" s="471"/>
      <c r="AT266" s="471"/>
      <c r="AU266" s="473"/>
      <c r="AV266" s="471"/>
      <c r="AW266" s="521" t="s">
        <v>1983</v>
      </c>
      <c r="AX266" s="526"/>
      <c r="AY266" s="526"/>
      <c r="AZ266" s="526"/>
      <c r="BA266" s="526"/>
      <c r="BB266" s="471"/>
      <c r="BC266" s="471"/>
      <c r="BD266" s="471"/>
      <c r="BE266" s="471"/>
      <c r="BF266" s="471"/>
      <c r="BG266" s="471"/>
      <c r="BH266" s="471"/>
      <c r="BI266" s="473"/>
      <c r="BJ266" s="471"/>
      <c r="BK266" s="466">
        <v>130</v>
      </c>
      <c r="BL266" s="471"/>
      <c r="BM266" s="473"/>
      <c r="BN266" s="471"/>
      <c r="BO266" s="471"/>
      <c r="BP266" s="471"/>
      <c r="BQ266" s="467">
        <v>1</v>
      </c>
      <c r="BR266" s="473"/>
      <c r="BS266" s="471"/>
      <c r="BT266" s="471"/>
      <c r="BU266" s="471"/>
      <c r="BV266" s="467">
        <v>0</v>
      </c>
      <c r="BW266" s="473"/>
      <c r="BX266" s="471"/>
      <c r="BY266" s="471"/>
      <c r="BZ266" s="471"/>
      <c r="CA266" s="468">
        <v>0</v>
      </c>
      <c r="CB266" s="473"/>
      <c r="CC266" s="471"/>
      <c r="CD266" s="471"/>
      <c r="CE266" s="471"/>
      <c r="CF266" s="471"/>
      <c r="CG266" s="467">
        <v>0</v>
      </c>
      <c r="CH266" s="473"/>
      <c r="CI266" s="471"/>
      <c r="CJ266" s="471"/>
      <c r="CK266" s="471"/>
      <c r="CL266" s="467">
        <v>0</v>
      </c>
      <c r="CM266" s="473"/>
      <c r="CN266" s="471"/>
      <c r="CO266" s="471"/>
      <c r="CP266" s="471"/>
      <c r="CQ266" s="467">
        <v>0</v>
      </c>
      <c r="CR266" s="471"/>
      <c r="CS266" s="471"/>
      <c r="CT266" s="471"/>
      <c r="CU266" s="473"/>
      <c r="CV266" s="471"/>
    </row>
    <row r="267" spans="1:100" ht="7.5" customHeight="1" x14ac:dyDescent="0.25">
      <c r="A267" s="473"/>
      <c r="B267" s="471"/>
      <c r="C267" s="471"/>
      <c r="D267" s="521" t="s">
        <v>2185</v>
      </c>
      <c r="E267" s="526"/>
      <c r="F267" s="526"/>
      <c r="G267" s="526"/>
      <c r="H267" s="526"/>
      <c r="I267" s="526"/>
      <c r="J267" s="526"/>
      <c r="K267" s="526"/>
      <c r="L267" s="526"/>
      <c r="M267" s="526"/>
      <c r="N267" s="526"/>
      <c r="O267" s="526"/>
      <c r="P267" s="526"/>
      <c r="Q267" s="526"/>
      <c r="R267" s="526"/>
      <c r="S267" s="526"/>
      <c r="T267" s="526"/>
      <c r="U267" s="526"/>
      <c r="V267" s="526"/>
      <c r="W267" s="526"/>
      <c r="X267" s="526"/>
      <c r="Y267" s="526"/>
      <c r="Z267" s="471"/>
      <c r="AA267" s="471"/>
      <c r="AB267" s="471"/>
      <c r="AC267" s="471"/>
      <c r="AD267" s="471"/>
      <c r="AE267" s="471"/>
      <c r="AF267" s="471"/>
      <c r="AG267" s="471"/>
      <c r="AH267" s="471"/>
      <c r="AI267" s="471"/>
      <c r="AJ267" s="471"/>
      <c r="AK267" s="471"/>
      <c r="AL267" s="471"/>
      <c r="AM267" s="471"/>
      <c r="AN267" s="471"/>
      <c r="AO267" s="471"/>
      <c r="AP267" s="471"/>
      <c r="AQ267" s="471"/>
      <c r="AR267" s="471"/>
      <c r="AS267" s="471"/>
      <c r="AT267" s="471"/>
      <c r="AU267" s="473"/>
      <c r="AV267" s="471"/>
      <c r="AW267" s="521" t="s">
        <v>1983</v>
      </c>
      <c r="AX267" s="526"/>
      <c r="AY267" s="526"/>
      <c r="AZ267" s="526"/>
      <c r="BA267" s="526"/>
      <c r="BB267" s="471"/>
      <c r="BC267" s="471"/>
      <c r="BD267" s="471"/>
      <c r="BE267" s="471"/>
      <c r="BF267" s="471"/>
      <c r="BG267" s="471"/>
      <c r="BH267" s="471"/>
      <c r="BI267" s="473"/>
      <c r="BJ267" s="471"/>
      <c r="BK267" s="466">
        <v>130</v>
      </c>
      <c r="BL267" s="471"/>
      <c r="BM267" s="473"/>
      <c r="BN267" s="471"/>
      <c r="BO267" s="471"/>
      <c r="BP267" s="471"/>
      <c r="BQ267" s="467">
        <v>8</v>
      </c>
      <c r="BR267" s="473"/>
      <c r="BS267" s="471"/>
      <c r="BT267" s="471"/>
      <c r="BU267" s="471"/>
      <c r="BV267" s="467">
        <v>1</v>
      </c>
      <c r="BW267" s="473"/>
      <c r="BX267" s="471"/>
      <c r="BY267" s="471"/>
      <c r="BZ267" s="522">
        <v>27.5</v>
      </c>
      <c r="CA267" s="526"/>
      <c r="CB267" s="473"/>
      <c r="CC267" s="471"/>
      <c r="CD267" s="471"/>
      <c r="CE267" s="471"/>
      <c r="CF267" s="471"/>
      <c r="CG267" s="467">
        <v>0</v>
      </c>
      <c r="CH267" s="473"/>
      <c r="CI267" s="471"/>
      <c r="CJ267" s="471"/>
      <c r="CK267" s="471"/>
      <c r="CL267" s="467">
        <v>0</v>
      </c>
      <c r="CM267" s="473"/>
      <c r="CN267" s="471"/>
      <c r="CO267" s="471"/>
      <c r="CP267" s="471"/>
      <c r="CQ267" s="467">
        <v>0</v>
      </c>
      <c r="CR267" s="471"/>
      <c r="CS267" s="471"/>
      <c r="CT267" s="471"/>
      <c r="CU267" s="473"/>
      <c r="CV267" s="471"/>
    </row>
    <row r="268" spans="1:100" ht="7.5" customHeight="1" x14ac:dyDescent="0.25">
      <c r="A268" s="473"/>
      <c r="B268" s="471"/>
      <c r="C268" s="471"/>
      <c r="D268" s="521" t="s">
        <v>2186</v>
      </c>
      <c r="E268" s="526"/>
      <c r="F268" s="526"/>
      <c r="G268" s="526"/>
      <c r="H268" s="526"/>
      <c r="I268" s="526"/>
      <c r="J268" s="526"/>
      <c r="K268" s="526"/>
      <c r="L268" s="526"/>
      <c r="M268" s="526"/>
      <c r="N268" s="526"/>
      <c r="O268" s="526"/>
      <c r="P268" s="471"/>
      <c r="Q268" s="471"/>
      <c r="R268" s="471"/>
      <c r="S268" s="471"/>
      <c r="T268" s="471"/>
      <c r="U268" s="471"/>
      <c r="V268" s="471"/>
      <c r="W268" s="471"/>
      <c r="X268" s="471"/>
      <c r="Y268" s="471"/>
      <c r="Z268" s="471"/>
      <c r="AA268" s="471"/>
      <c r="AB268" s="471"/>
      <c r="AC268" s="471"/>
      <c r="AD268" s="471"/>
      <c r="AE268" s="471"/>
      <c r="AF268" s="471"/>
      <c r="AG268" s="471"/>
      <c r="AH268" s="471"/>
      <c r="AI268" s="471"/>
      <c r="AJ268" s="471"/>
      <c r="AK268" s="471"/>
      <c r="AL268" s="471"/>
      <c r="AM268" s="471"/>
      <c r="AN268" s="471"/>
      <c r="AO268" s="471"/>
      <c r="AP268" s="471"/>
      <c r="AQ268" s="471"/>
      <c r="AR268" s="471"/>
      <c r="AS268" s="471"/>
      <c r="AT268" s="471"/>
      <c r="AU268" s="473"/>
      <c r="AV268" s="471"/>
      <c r="AW268" s="521" t="s">
        <v>2001</v>
      </c>
      <c r="AX268" s="526"/>
      <c r="AY268" s="526"/>
      <c r="AZ268" s="526"/>
      <c r="BA268" s="526"/>
      <c r="BB268" s="526"/>
      <c r="BC268" s="526"/>
      <c r="BD268" s="526"/>
      <c r="BE268" s="526"/>
      <c r="BF268" s="526"/>
      <c r="BG268" s="526"/>
      <c r="BH268" s="471"/>
      <c r="BI268" s="473"/>
      <c r="BJ268" s="471"/>
      <c r="BK268" s="466">
        <v>100</v>
      </c>
      <c r="BL268" s="471"/>
      <c r="BM268" s="473"/>
      <c r="BN268" s="471"/>
      <c r="BO268" s="471"/>
      <c r="BP268" s="471"/>
      <c r="BQ268" s="467">
        <v>0</v>
      </c>
      <c r="BR268" s="473"/>
      <c r="BS268" s="471"/>
      <c r="BT268" s="471"/>
      <c r="BU268" s="471"/>
      <c r="BV268" s="467">
        <v>1</v>
      </c>
      <c r="BW268" s="473"/>
      <c r="BX268" s="471"/>
      <c r="BY268" s="471"/>
      <c r="BZ268" s="471"/>
      <c r="CA268" s="468">
        <v>0</v>
      </c>
      <c r="CB268" s="473"/>
      <c r="CC268" s="471"/>
      <c r="CD268" s="471"/>
      <c r="CE268" s="471"/>
      <c r="CF268" s="471"/>
      <c r="CG268" s="467">
        <v>0</v>
      </c>
      <c r="CH268" s="473"/>
      <c r="CI268" s="471"/>
      <c r="CJ268" s="471"/>
      <c r="CK268" s="471"/>
      <c r="CL268" s="467">
        <v>0</v>
      </c>
      <c r="CM268" s="473"/>
      <c r="CN268" s="471"/>
      <c r="CO268" s="471"/>
      <c r="CP268" s="471"/>
      <c r="CQ268" s="467">
        <v>0</v>
      </c>
      <c r="CR268" s="471"/>
      <c r="CS268" s="471"/>
      <c r="CT268" s="471"/>
      <c r="CU268" s="473"/>
      <c r="CV268" s="471"/>
    </row>
    <row r="269" spans="1:100" ht="7.5" customHeight="1" x14ac:dyDescent="0.25">
      <c r="A269" s="473"/>
      <c r="B269" s="471"/>
      <c r="C269" s="471"/>
      <c r="D269" s="521" t="s">
        <v>2187</v>
      </c>
      <c r="E269" s="526"/>
      <c r="F269" s="526"/>
      <c r="G269" s="526"/>
      <c r="H269" s="526"/>
      <c r="I269" s="526"/>
      <c r="J269" s="526"/>
      <c r="K269" s="526"/>
      <c r="L269" s="526"/>
      <c r="M269" s="526"/>
      <c r="N269" s="526"/>
      <c r="O269" s="526"/>
      <c r="P269" s="526"/>
      <c r="Q269" s="526"/>
      <c r="R269" s="526"/>
      <c r="S269" s="526"/>
      <c r="T269" s="526"/>
      <c r="U269" s="526"/>
      <c r="V269" s="526"/>
      <c r="W269" s="526"/>
      <c r="X269" s="526"/>
      <c r="Y269" s="526"/>
      <c r="Z269" s="526"/>
      <c r="AA269" s="526"/>
      <c r="AB269" s="526"/>
      <c r="AC269" s="526"/>
      <c r="AD269" s="526"/>
      <c r="AE269" s="526"/>
      <c r="AF269" s="526"/>
      <c r="AG269" s="526"/>
      <c r="AH269" s="526"/>
      <c r="AI269" s="526"/>
      <c r="AJ269" s="526"/>
      <c r="AK269" s="526"/>
      <c r="AL269" s="526"/>
      <c r="AM269" s="526"/>
      <c r="AN269" s="526"/>
      <c r="AO269" s="471"/>
      <c r="AP269" s="471"/>
      <c r="AQ269" s="471"/>
      <c r="AR269" s="471"/>
      <c r="AS269" s="471"/>
      <c r="AT269" s="471"/>
      <c r="AU269" s="473"/>
      <c r="AV269" s="471"/>
      <c r="AW269" s="521" t="s">
        <v>2001</v>
      </c>
      <c r="AX269" s="526"/>
      <c r="AY269" s="526"/>
      <c r="AZ269" s="526"/>
      <c r="BA269" s="526"/>
      <c r="BB269" s="526"/>
      <c r="BC269" s="526"/>
      <c r="BD269" s="526"/>
      <c r="BE269" s="526"/>
      <c r="BF269" s="526"/>
      <c r="BG269" s="526"/>
      <c r="BH269" s="471"/>
      <c r="BI269" s="473"/>
      <c r="BJ269" s="471"/>
      <c r="BK269" s="466">
        <v>100</v>
      </c>
      <c r="BL269" s="471"/>
      <c r="BM269" s="473"/>
      <c r="BN269" s="471"/>
      <c r="BO269" s="471"/>
      <c r="BP269" s="471"/>
      <c r="BQ269" s="467">
        <v>0</v>
      </c>
      <c r="BR269" s="473"/>
      <c r="BS269" s="471"/>
      <c r="BT269" s="471"/>
      <c r="BU269" s="471"/>
      <c r="BV269" s="467">
        <v>0</v>
      </c>
      <c r="BW269" s="473"/>
      <c r="BX269" s="471"/>
      <c r="BY269" s="471"/>
      <c r="BZ269" s="471"/>
      <c r="CA269" s="468">
        <v>0</v>
      </c>
      <c r="CB269" s="473"/>
      <c r="CC269" s="471"/>
      <c r="CD269" s="471"/>
      <c r="CE269" s="471"/>
      <c r="CF269" s="471"/>
      <c r="CG269" s="467">
        <v>0</v>
      </c>
      <c r="CH269" s="473"/>
      <c r="CI269" s="471"/>
      <c r="CJ269" s="471"/>
      <c r="CK269" s="471"/>
      <c r="CL269" s="467">
        <v>6</v>
      </c>
      <c r="CM269" s="473"/>
      <c r="CN269" s="471"/>
      <c r="CO269" s="471"/>
      <c r="CP269" s="471"/>
      <c r="CQ269" s="467">
        <v>0</v>
      </c>
      <c r="CR269" s="471"/>
      <c r="CS269" s="471"/>
      <c r="CT269" s="471"/>
      <c r="CU269" s="473"/>
      <c r="CV269" s="471"/>
    </row>
    <row r="270" spans="1:100" ht="7.5" customHeight="1" x14ac:dyDescent="0.25">
      <c r="A270" s="473"/>
      <c r="B270" s="471"/>
      <c r="C270" s="471"/>
      <c r="D270" s="521" t="s">
        <v>2188</v>
      </c>
      <c r="E270" s="526"/>
      <c r="F270" s="526"/>
      <c r="G270" s="526"/>
      <c r="H270" s="471"/>
      <c r="I270" s="471"/>
      <c r="J270" s="471"/>
      <c r="K270" s="471"/>
      <c r="L270" s="471"/>
      <c r="M270" s="471"/>
      <c r="N270" s="471"/>
      <c r="O270" s="471"/>
      <c r="P270" s="471"/>
      <c r="Q270" s="471"/>
      <c r="R270" s="471"/>
      <c r="S270" s="471"/>
      <c r="T270" s="471"/>
      <c r="U270" s="471"/>
      <c r="V270" s="471"/>
      <c r="W270" s="471"/>
      <c r="X270" s="471"/>
      <c r="Y270" s="471"/>
      <c r="Z270" s="471"/>
      <c r="AA270" s="471"/>
      <c r="AB270" s="471"/>
      <c r="AC270" s="471"/>
      <c r="AD270" s="471"/>
      <c r="AE270" s="471"/>
      <c r="AF270" s="471"/>
      <c r="AG270" s="471"/>
      <c r="AH270" s="471"/>
      <c r="AI270" s="471"/>
      <c r="AJ270" s="471"/>
      <c r="AK270" s="471"/>
      <c r="AL270" s="471"/>
      <c r="AM270" s="471"/>
      <c r="AN270" s="471"/>
      <c r="AO270" s="471"/>
      <c r="AP270" s="471"/>
      <c r="AQ270" s="471"/>
      <c r="AR270" s="471"/>
      <c r="AS270" s="471"/>
      <c r="AT270" s="471"/>
      <c r="AU270" s="473"/>
      <c r="AV270" s="471"/>
      <c r="AW270" s="521" t="s">
        <v>1983</v>
      </c>
      <c r="AX270" s="526"/>
      <c r="AY270" s="526"/>
      <c r="AZ270" s="526"/>
      <c r="BA270" s="526"/>
      <c r="BB270" s="471"/>
      <c r="BC270" s="471"/>
      <c r="BD270" s="471"/>
      <c r="BE270" s="471"/>
      <c r="BF270" s="471"/>
      <c r="BG270" s="471"/>
      <c r="BH270" s="471"/>
      <c r="BI270" s="473"/>
      <c r="BJ270" s="471"/>
      <c r="BK270" s="466">
        <v>120</v>
      </c>
      <c r="BL270" s="471"/>
      <c r="BM270" s="473"/>
      <c r="BN270" s="471"/>
      <c r="BO270" s="471"/>
      <c r="BP270" s="471"/>
      <c r="BQ270" s="467">
        <v>9</v>
      </c>
      <c r="BR270" s="473"/>
      <c r="BS270" s="471"/>
      <c r="BT270" s="471"/>
      <c r="BU270" s="471"/>
      <c r="BV270" s="467">
        <v>0</v>
      </c>
      <c r="BW270" s="473"/>
      <c r="BX270" s="471"/>
      <c r="BY270" s="471"/>
      <c r="BZ270" s="522">
        <v>27</v>
      </c>
      <c r="CA270" s="526"/>
      <c r="CB270" s="473"/>
      <c r="CC270" s="471"/>
      <c r="CD270" s="471"/>
      <c r="CE270" s="471"/>
      <c r="CF270" s="471"/>
      <c r="CG270" s="467">
        <v>0</v>
      </c>
      <c r="CH270" s="473"/>
      <c r="CI270" s="471"/>
      <c r="CJ270" s="471"/>
      <c r="CK270" s="471"/>
      <c r="CL270" s="467">
        <v>0</v>
      </c>
      <c r="CM270" s="473"/>
      <c r="CN270" s="471"/>
      <c r="CO270" s="471"/>
      <c r="CP270" s="471"/>
      <c r="CQ270" s="467">
        <v>0</v>
      </c>
      <c r="CR270" s="471"/>
      <c r="CS270" s="471"/>
      <c r="CT270" s="471"/>
      <c r="CU270" s="473"/>
      <c r="CV270" s="471"/>
    </row>
    <row r="271" spans="1:100" ht="15.2" customHeight="1" x14ac:dyDescent="0.25">
      <c r="A271" s="473"/>
      <c r="B271" s="471"/>
      <c r="C271" s="471"/>
      <c r="D271" s="471"/>
      <c r="E271" s="471"/>
      <c r="F271" s="471"/>
      <c r="G271" s="471"/>
      <c r="H271" s="471"/>
      <c r="I271" s="471"/>
      <c r="J271" s="471"/>
      <c r="K271" s="471"/>
      <c r="L271" s="471"/>
      <c r="M271" s="471"/>
      <c r="N271" s="471"/>
      <c r="O271" s="471"/>
      <c r="P271" s="471"/>
      <c r="Q271" s="471"/>
      <c r="R271" s="471"/>
      <c r="S271" s="471"/>
      <c r="T271" s="471"/>
      <c r="U271" s="471"/>
      <c r="V271" s="471"/>
      <c r="W271" s="471"/>
      <c r="X271" s="471"/>
      <c r="Y271" s="471"/>
      <c r="Z271" s="471"/>
      <c r="AA271" s="471"/>
      <c r="AB271" s="471"/>
      <c r="AC271" s="471"/>
      <c r="AD271" s="471"/>
      <c r="AE271" s="471"/>
      <c r="AF271" s="471"/>
      <c r="AG271" s="471"/>
      <c r="AH271" s="471"/>
      <c r="AI271" s="471"/>
      <c r="AJ271" s="471"/>
      <c r="AK271" s="471"/>
      <c r="AL271" s="471"/>
      <c r="AM271" s="471"/>
      <c r="AN271" s="471"/>
      <c r="AO271" s="471"/>
      <c r="AP271" s="471"/>
      <c r="AQ271" s="471"/>
      <c r="AR271" s="471"/>
      <c r="AS271" s="471"/>
      <c r="AT271" s="471"/>
      <c r="AU271" s="473"/>
      <c r="AV271" s="471"/>
      <c r="AW271" s="471"/>
      <c r="AX271" s="471"/>
      <c r="AY271" s="471"/>
      <c r="AZ271" s="471"/>
      <c r="BA271" s="471"/>
      <c r="BB271" s="471"/>
      <c r="BC271" s="471"/>
      <c r="BD271" s="471"/>
      <c r="BE271" s="471"/>
      <c r="BF271" s="471"/>
      <c r="BG271" s="471"/>
      <c r="BH271" s="471"/>
      <c r="BI271" s="473"/>
      <c r="BJ271" s="471"/>
      <c r="BK271" s="471"/>
      <c r="BL271" s="471"/>
      <c r="BM271" s="473"/>
      <c r="BN271" s="471"/>
      <c r="BO271" s="471"/>
      <c r="BP271" s="471"/>
      <c r="BQ271" s="471"/>
      <c r="BR271" s="473"/>
      <c r="BS271" s="471"/>
      <c r="BT271" s="471"/>
      <c r="BU271" s="471"/>
      <c r="BV271" s="471"/>
      <c r="BW271" s="473"/>
      <c r="BX271" s="471"/>
      <c r="BY271" s="471"/>
      <c r="BZ271" s="471"/>
      <c r="CA271" s="471"/>
      <c r="CB271" s="473"/>
      <c r="CC271" s="471"/>
      <c r="CD271" s="471"/>
      <c r="CE271" s="471"/>
      <c r="CF271" s="471"/>
      <c r="CG271" s="471"/>
      <c r="CH271" s="473"/>
      <c r="CI271" s="471"/>
      <c r="CJ271" s="471"/>
      <c r="CK271" s="471"/>
      <c r="CL271" s="471"/>
      <c r="CM271" s="473"/>
      <c r="CN271" s="471"/>
      <c r="CO271" s="471"/>
      <c r="CP271" s="471"/>
      <c r="CQ271" s="471"/>
      <c r="CR271" s="471"/>
      <c r="CS271" s="471"/>
      <c r="CT271" s="471"/>
      <c r="CU271" s="473"/>
      <c r="CV271" s="471"/>
    </row>
    <row r="272" spans="1:100" ht="7.5" customHeight="1" x14ac:dyDescent="0.25">
      <c r="A272" s="473"/>
      <c r="B272" s="471"/>
      <c r="C272" s="471"/>
      <c r="D272" s="471"/>
      <c r="E272" s="471"/>
      <c r="F272" s="471"/>
      <c r="G272" s="471"/>
      <c r="H272" s="471"/>
      <c r="I272" s="471"/>
      <c r="J272" s="471"/>
      <c r="K272" s="471"/>
      <c r="L272" s="471"/>
      <c r="M272" s="471"/>
      <c r="N272" s="471"/>
      <c r="O272" s="471"/>
      <c r="P272" s="471"/>
      <c r="Q272" s="471"/>
      <c r="R272" s="471"/>
      <c r="S272" s="471"/>
      <c r="T272" s="471"/>
      <c r="U272" s="471"/>
      <c r="V272" s="471"/>
      <c r="W272" s="471"/>
      <c r="X272" s="471"/>
      <c r="Y272" s="471"/>
      <c r="Z272" s="471"/>
      <c r="AA272" s="471"/>
      <c r="AB272" s="471"/>
      <c r="AC272" s="471"/>
      <c r="AD272" s="471"/>
      <c r="AE272" s="471"/>
      <c r="AF272" s="471"/>
      <c r="AG272" s="471"/>
      <c r="AH272" s="471"/>
      <c r="AI272" s="471"/>
      <c r="AJ272" s="471"/>
      <c r="AK272" s="471"/>
      <c r="AL272" s="471"/>
      <c r="AM272" s="471"/>
      <c r="AN272" s="471"/>
      <c r="AO272" s="471"/>
      <c r="AP272" s="471"/>
      <c r="AQ272" s="471"/>
      <c r="AR272" s="471"/>
      <c r="AS272" s="471"/>
      <c r="AT272" s="471"/>
      <c r="AU272" s="473"/>
      <c r="AV272" s="471"/>
      <c r="AW272" s="471"/>
      <c r="AX272" s="471"/>
      <c r="AY272" s="471"/>
      <c r="AZ272" s="471"/>
      <c r="BA272" s="471"/>
      <c r="BB272" s="471"/>
      <c r="BC272" s="471"/>
      <c r="BD272" s="471"/>
      <c r="BE272" s="471"/>
      <c r="BF272" s="471"/>
      <c r="BG272" s="471"/>
      <c r="BH272" s="471"/>
      <c r="BI272" s="473"/>
      <c r="BJ272" s="471"/>
      <c r="BK272" s="471"/>
      <c r="BL272" s="471"/>
      <c r="BM272" s="473"/>
      <c r="BN272" s="471"/>
      <c r="BO272" s="471"/>
      <c r="BP272" s="471"/>
      <c r="BQ272" s="471"/>
      <c r="BR272" s="473"/>
      <c r="BS272" s="471"/>
      <c r="BT272" s="471"/>
      <c r="BU272" s="471"/>
      <c r="BV272" s="471"/>
      <c r="BW272" s="473"/>
      <c r="BX272" s="471"/>
      <c r="BY272" s="471"/>
      <c r="BZ272" s="471"/>
      <c r="CA272" s="471"/>
      <c r="CB272" s="473"/>
      <c r="CC272" s="471"/>
      <c r="CD272" s="471"/>
      <c r="CE272" s="471"/>
      <c r="CF272" s="471"/>
      <c r="CG272" s="471"/>
      <c r="CH272" s="473"/>
      <c r="CI272" s="471"/>
      <c r="CJ272" s="471"/>
      <c r="CK272" s="471"/>
      <c r="CL272" s="471"/>
      <c r="CM272" s="473"/>
      <c r="CN272" s="471"/>
      <c r="CO272" s="471"/>
      <c r="CP272" s="471"/>
      <c r="CQ272" s="471"/>
      <c r="CR272" s="471"/>
      <c r="CS272" s="471"/>
      <c r="CT272" s="471"/>
      <c r="CU272" s="473"/>
      <c r="CV272" s="471"/>
    </row>
    <row r="273" spans="1:100" ht="7.5" customHeight="1" x14ac:dyDescent="0.25">
      <c r="A273" s="473"/>
      <c r="B273" s="471"/>
      <c r="C273" s="471"/>
      <c r="D273" s="471"/>
      <c r="E273" s="471"/>
      <c r="F273" s="471"/>
      <c r="G273" s="471"/>
      <c r="H273" s="471"/>
      <c r="I273" s="471"/>
      <c r="J273" s="471"/>
      <c r="K273" s="471"/>
      <c r="L273" s="471"/>
      <c r="M273" s="471"/>
      <c r="N273" s="471"/>
      <c r="O273" s="471"/>
      <c r="P273" s="471"/>
      <c r="Q273" s="471"/>
      <c r="R273" s="471"/>
      <c r="S273" s="471"/>
      <c r="T273" s="471"/>
      <c r="U273" s="471"/>
      <c r="V273" s="471"/>
      <c r="W273" s="471"/>
      <c r="X273" s="471"/>
      <c r="Y273" s="471"/>
      <c r="Z273" s="471"/>
      <c r="AA273" s="471"/>
      <c r="AB273" s="471"/>
      <c r="AC273" s="471"/>
      <c r="AD273" s="471"/>
      <c r="AE273" s="471"/>
      <c r="AF273" s="471"/>
      <c r="AG273" s="471"/>
      <c r="AH273" s="471"/>
      <c r="AI273" s="471"/>
      <c r="AJ273" s="471"/>
      <c r="AK273" s="471"/>
      <c r="AL273" s="471"/>
      <c r="AM273" s="471"/>
      <c r="AN273" s="471"/>
      <c r="AO273" s="471"/>
      <c r="AP273" s="471"/>
      <c r="AQ273" s="471"/>
      <c r="AR273" s="471"/>
      <c r="AS273" s="471"/>
      <c r="AT273" s="471"/>
      <c r="AU273" s="473"/>
      <c r="AV273" s="471"/>
      <c r="AW273" s="471"/>
      <c r="AX273" s="471"/>
      <c r="AY273" s="471"/>
      <c r="AZ273" s="471"/>
      <c r="BA273" s="471"/>
      <c r="BB273" s="471"/>
      <c r="BC273" s="471"/>
      <c r="BD273" s="471"/>
      <c r="BE273" s="471"/>
      <c r="BF273" s="471"/>
      <c r="BG273" s="471"/>
      <c r="BH273" s="471"/>
      <c r="BI273" s="473"/>
      <c r="BJ273" s="471"/>
      <c r="BK273" s="471"/>
      <c r="BL273" s="471"/>
      <c r="BM273" s="473"/>
      <c r="BN273" s="471"/>
      <c r="BO273" s="471"/>
      <c r="BP273" s="471"/>
      <c r="BQ273" s="471"/>
      <c r="BR273" s="473"/>
      <c r="BS273" s="471"/>
      <c r="BT273" s="471"/>
      <c r="BU273" s="471"/>
      <c r="BV273" s="471"/>
      <c r="BW273" s="473"/>
      <c r="BX273" s="471"/>
      <c r="BY273" s="471"/>
      <c r="BZ273" s="471"/>
      <c r="CA273" s="471"/>
      <c r="CB273" s="473"/>
      <c r="CC273" s="471"/>
      <c r="CD273" s="471"/>
      <c r="CE273" s="471"/>
      <c r="CF273" s="471"/>
      <c r="CG273" s="471"/>
      <c r="CH273" s="473"/>
      <c r="CI273" s="471"/>
      <c r="CJ273" s="471"/>
      <c r="CK273" s="471"/>
      <c r="CL273" s="471"/>
      <c r="CM273" s="473"/>
      <c r="CN273" s="471"/>
      <c r="CO273" s="471"/>
      <c r="CP273" s="471"/>
      <c r="CQ273" s="471"/>
      <c r="CR273" s="471"/>
      <c r="CS273" s="471"/>
      <c r="CT273" s="471"/>
      <c r="CU273" s="473"/>
      <c r="CV273" s="471"/>
    </row>
    <row r="274" spans="1:100" ht="7.5" customHeight="1" x14ac:dyDescent="0.25">
      <c r="A274" s="473"/>
      <c r="B274" s="471"/>
      <c r="C274" s="471"/>
      <c r="D274" s="471"/>
      <c r="E274" s="471"/>
      <c r="F274" s="471"/>
      <c r="G274" s="471"/>
      <c r="H274" s="471"/>
      <c r="I274" s="471"/>
      <c r="J274" s="471"/>
      <c r="K274" s="471"/>
      <c r="L274" s="471"/>
      <c r="M274" s="471"/>
      <c r="N274" s="471"/>
      <c r="O274" s="471"/>
      <c r="P274" s="471"/>
      <c r="Q274" s="471"/>
      <c r="R274" s="471"/>
      <c r="S274" s="471"/>
      <c r="T274" s="471"/>
      <c r="U274" s="471"/>
      <c r="V274" s="471"/>
      <c r="W274" s="471"/>
      <c r="X274" s="471"/>
      <c r="Y274" s="471"/>
      <c r="Z274" s="471"/>
      <c r="AA274" s="471"/>
      <c r="AB274" s="471"/>
      <c r="AC274" s="471"/>
      <c r="AD274" s="471"/>
      <c r="AE274" s="471"/>
      <c r="AF274" s="471"/>
      <c r="AG274" s="471"/>
      <c r="AH274" s="471"/>
      <c r="AI274" s="471"/>
      <c r="AJ274" s="471"/>
      <c r="AK274" s="471"/>
      <c r="AL274" s="471"/>
      <c r="AM274" s="471"/>
      <c r="AN274" s="471"/>
      <c r="AO274" s="471"/>
      <c r="AP274" s="471"/>
      <c r="AQ274" s="471"/>
      <c r="AR274" s="471"/>
      <c r="AS274" s="471"/>
      <c r="AT274" s="471"/>
      <c r="AU274" s="473"/>
      <c r="AV274" s="471"/>
      <c r="AW274" s="471"/>
      <c r="AX274" s="471"/>
      <c r="AY274" s="471"/>
      <c r="AZ274" s="471"/>
      <c r="BA274" s="471"/>
      <c r="BB274" s="471"/>
      <c r="BC274" s="471"/>
      <c r="BD274" s="471"/>
      <c r="BE274" s="471"/>
      <c r="BF274" s="471"/>
      <c r="BG274" s="471"/>
      <c r="BH274" s="471"/>
      <c r="BI274" s="473"/>
      <c r="BJ274" s="471"/>
      <c r="BK274" s="471"/>
      <c r="BL274" s="471"/>
      <c r="BM274" s="473"/>
      <c r="BN274" s="471"/>
      <c r="BO274" s="471"/>
      <c r="BP274" s="471"/>
      <c r="BQ274" s="471"/>
      <c r="BR274" s="473"/>
      <c r="BS274" s="471"/>
      <c r="BT274" s="471"/>
      <c r="BU274" s="471"/>
      <c r="BV274" s="471"/>
      <c r="BW274" s="473"/>
      <c r="BX274" s="471"/>
      <c r="BY274" s="471"/>
      <c r="BZ274" s="471"/>
      <c r="CA274" s="471"/>
      <c r="CB274" s="473"/>
      <c r="CC274" s="471"/>
      <c r="CD274" s="471"/>
      <c r="CE274" s="471"/>
      <c r="CF274" s="471"/>
      <c r="CG274" s="471"/>
      <c r="CH274" s="473"/>
      <c r="CI274" s="471"/>
      <c r="CJ274" s="471"/>
      <c r="CK274" s="471"/>
      <c r="CL274" s="471"/>
      <c r="CM274" s="473"/>
      <c r="CN274" s="471"/>
      <c r="CO274" s="471"/>
      <c r="CP274" s="471"/>
      <c r="CQ274" s="471"/>
      <c r="CR274" s="471"/>
      <c r="CS274" s="471"/>
      <c r="CT274" s="471"/>
      <c r="CU274" s="473"/>
      <c r="CV274" s="471"/>
    </row>
    <row r="275" spans="1:100" ht="7.5" customHeight="1" x14ac:dyDescent="0.25">
      <c r="A275" s="473"/>
      <c r="B275" s="471"/>
      <c r="C275" s="471"/>
      <c r="D275" s="471"/>
      <c r="E275" s="471"/>
      <c r="F275" s="471"/>
      <c r="G275" s="471"/>
      <c r="H275" s="471"/>
      <c r="I275" s="471"/>
      <c r="J275" s="471"/>
      <c r="K275" s="471"/>
      <c r="L275" s="471"/>
      <c r="M275" s="471"/>
      <c r="N275" s="471"/>
      <c r="O275" s="471"/>
      <c r="P275" s="471"/>
      <c r="Q275" s="471"/>
      <c r="R275" s="471"/>
      <c r="S275" s="471"/>
      <c r="T275" s="471"/>
      <c r="U275" s="471"/>
      <c r="V275" s="471"/>
      <c r="W275" s="471"/>
      <c r="X275" s="471"/>
      <c r="Y275" s="471"/>
      <c r="Z275" s="471"/>
      <c r="AA275" s="471"/>
      <c r="AB275" s="471"/>
      <c r="AC275" s="471"/>
      <c r="AD275" s="471"/>
      <c r="AE275" s="471"/>
      <c r="AF275" s="471"/>
      <c r="AG275" s="471"/>
      <c r="AH275" s="471"/>
      <c r="AI275" s="471"/>
      <c r="AJ275" s="471"/>
      <c r="AK275" s="471"/>
      <c r="AL275" s="471"/>
      <c r="AM275" s="471"/>
      <c r="AN275" s="471"/>
      <c r="AO275" s="471"/>
      <c r="AP275" s="471"/>
      <c r="AQ275" s="471"/>
      <c r="AR275" s="471"/>
      <c r="AS275" s="471"/>
      <c r="AT275" s="471"/>
      <c r="AU275" s="473"/>
      <c r="AV275" s="471"/>
      <c r="AW275" s="471"/>
      <c r="AX275" s="471"/>
      <c r="AY275" s="471"/>
      <c r="AZ275" s="471"/>
      <c r="BA275" s="471"/>
      <c r="BB275" s="471"/>
      <c r="BC275" s="471"/>
      <c r="BD275" s="471"/>
      <c r="BE275" s="471"/>
      <c r="BF275" s="471"/>
      <c r="BG275" s="471"/>
      <c r="BH275" s="471"/>
      <c r="BI275" s="473"/>
      <c r="BJ275" s="471"/>
      <c r="BK275" s="471"/>
      <c r="BL275" s="471"/>
      <c r="BM275" s="473"/>
      <c r="BN275" s="471"/>
      <c r="BO275" s="471"/>
      <c r="BP275" s="471"/>
      <c r="BQ275" s="471"/>
      <c r="BR275" s="473"/>
      <c r="BS275" s="471"/>
      <c r="BT275" s="471"/>
      <c r="BU275" s="471"/>
      <c r="BV275" s="471"/>
      <c r="BW275" s="473"/>
      <c r="BX275" s="471"/>
      <c r="BY275" s="471"/>
      <c r="BZ275" s="471"/>
      <c r="CA275" s="471"/>
      <c r="CB275" s="473"/>
      <c r="CC275" s="471"/>
      <c r="CD275" s="471"/>
      <c r="CE275" s="471"/>
      <c r="CF275" s="471"/>
      <c r="CG275" s="471"/>
      <c r="CH275" s="473"/>
      <c r="CI275" s="471"/>
      <c r="CJ275" s="471"/>
      <c r="CK275" s="471"/>
      <c r="CL275" s="471"/>
      <c r="CM275" s="473"/>
      <c r="CN275" s="471"/>
      <c r="CO275" s="471"/>
      <c r="CP275" s="471"/>
      <c r="CQ275" s="471"/>
      <c r="CR275" s="471"/>
      <c r="CS275" s="471"/>
      <c r="CT275" s="471"/>
      <c r="CU275" s="473"/>
      <c r="CV275" s="471"/>
    </row>
    <row r="276" spans="1:100" ht="7.5" customHeight="1" x14ac:dyDescent="0.25">
      <c r="A276" s="473"/>
      <c r="B276" s="471"/>
      <c r="C276" s="471"/>
      <c r="D276" s="471"/>
      <c r="E276" s="471"/>
      <c r="F276" s="471"/>
      <c r="G276" s="471"/>
      <c r="H276" s="471"/>
      <c r="I276" s="471"/>
      <c r="J276" s="471"/>
      <c r="K276" s="471"/>
      <c r="L276" s="471"/>
      <c r="M276" s="471"/>
      <c r="N276" s="471"/>
      <c r="O276" s="471"/>
      <c r="P276" s="471"/>
      <c r="Q276" s="471"/>
      <c r="R276" s="471"/>
      <c r="S276" s="471"/>
      <c r="T276" s="471"/>
      <c r="U276" s="471"/>
      <c r="V276" s="471"/>
      <c r="W276" s="471"/>
      <c r="X276" s="471"/>
      <c r="Y276" s="471"/>
      <c r="Z276" s="471"/>
      <c r="AA276" s="471"/>
      <c r="AB276" s="471"/>
      <c r="AC276" s="471"/>
      <c r="AD276" s="471"/>
      <c r="AE276" s="471"/>
      <c r="AF276" s="471"/>
      <c r="AG276" s="471"/>
      <c r="AH276" s="471"/>
      <c r="AI276" s="471"/>
      <c r="AJ276" s="471"/>
      <c r="AK276" s="471"/>
      <c r="AL276" s="471"/>
      <c r="AM276" s="471"/>
      <c r="AN276" s="471"/>
      <c r="AO276" s="471"/>
      <c r="AP276" s="471"/>
      <c r="AQ276" s="471"/>
      <c r="AR276" s="471"/>
      <c r="AS276" s="471"/>
      <c r="AT276" s="471"/>
      <c r="AU276" s="473"/>
      <c r="AV276" s="471"/>
      <c r="AW276" s="471"/>
      <c r="AX276" s="471"/>
      <c r="AY276" s="471"/>
      <c r="AZ276" s="471"/>
      <c r="BA276" s="471"/>
      <c r="BB276" s="471"/>
      <c r="BC276" s="471"/>
      <c r="BD276" s="471"/>
      <c r="BE276" s="471"/>
      <c r="BF276" s="471"/>
      <c r="BG276" s="471"/>
      <c r="BH276" s="471"/>
      <c r="BI276" s="473"/>
      <c r="BJ276" s="471"/>
      <c r="BK276" s="471"/>
      <c r="BL276" s="471"/>
      <c r="BM276" s="473"/>
      <c r="BN276" s="471"/>
      <c r="BO276" s="471"/>
      <c r="BP276" s="471"/>
      <c r="BQ276" s="471"/>
      <c r="BR276" s="473"/>
      <c r="BS276" s="471"/>
      <c r="BT276" s="471"/>
      <c r="BU276" s="471"/>
      <c r="BV276" s="471"/>
      <c r="BW276" s="473"/>
      <c r="BX276" s="471"/>
      <c r="BY276" s="471"/>
      <c r="BZ276" s="471"/>
      <c r="CA276" s="471"/>
      <c r="CB276" s="473"/>
      <c r="CC276" s="471"/>
      <c r="CD276" s="471"/>
      <c r="CE276" s="471"/>
      <c r="CF276" s="471"/>
      <c r="CG276" s="471"/>
      <c r="CH276" s="473"/>
      <c r="CI276" s="471"/>
      <c r="CJ276" s="471"/>
      <c r="CK276" s="471"/>
      <c r="CL276" s="471"/>
      <c r="CM276" s="473"/>
      <c r="CN276" s="471"/>
      <c r="CO276" s="471"/>
      <c r="CP276" s="471"/>
      <c r="CQ276" s="471"/>
      <c r="CR276" s="471"/>
      <c r="CS276" s="471"/>
      <c r="CT276" s="471"/>
      <c r="CU276" s="473"/>
      <c r="CV276" s="471"/>
    </row>
    <row r="277" spans="1:100" ht="7.5" customHeight="1" x14ac:dyDescent="0.25">
      <c r="A277" s="473"/>
      <c r="B277" s="471"/>
      <c r="C277" s="471"/>
      <c r="D277" s="471"/>
      <c r="E277" s="471"/>
      <c r="F277" s="471"/>
      <c r="G277" s="471"/>
      <c r="H277" s="471"/>
      <c r="I277" s="471"/>
      <c r="J277" s="471"/>
      <c r="K277" s="471"/>
      <c r="L277" s="471"/>
      <c r="M277" s="471"/>
      <c r="N277" s="471"/>
      <c r="O277" s="471"/>
      <c r="P277" s="471"/>
      <c r="Q277" s="471"/>
      <c r="R277" s="471"/>
      <c r="S277" s="471"/>
      <c r="T277" s="471"/>
      <c r="U277" s="471"/>
      <c r="V277" s="471"/>
      <c r="W277" s="471"/>
      <c r="X277" s="471"/>
      <c r="Y277" s="471"/>
      <c r="Z277" s="471"/>
      <c r="AA277" s="471"/>
      <c r="AB277" s="471"/>
      <c r="AC277" s="471"/>
      <c r="AD277" s="471"/>
      <c r="AE277" s="471"/>
      <c r="AF277" s="471"/>
      <c r="AG277" s="471"/>
      <c r="AH277" s="471"/>
      <c r="AI277" s="471"/>
      <c r="AJ277" s="471"/>
      <c r="AK277" s="471"/>
      <c r="AL277" s="471"/>
      <c r="AM277" s="471"/>
      <c r="AN277" s="471"/>
      <c r="AO277" s="471"/>
      <c r="AP277" s="471"/>
      <c r="AQ277" s="471"/>
      <c r="AR277" s="471"/>
      <c r="AS277" s="471"/>
      <c r="AT277" s="471"/>
      <c r="AU277" s="473"/>
      <c r="AV277" s="471"/>
      <c r="AW277" s="471"/>
      <c r="AX277" s="471"/>
      <c r="AY277" s="471"/>
      <c r="AZ277" s="471"/>
      <c r="BA277" s="471"/>
      <c r="BB277" s="471"/>
      <c r="BC277" s="471"/>
      <c r="BD277" s="471"/>
      <c r="BE277" s="471"/>
      <c r="BF277" s="471"/>
      <c r="BG277" s="471"/>
      <c r="BH277" s="471"/>
      <c r="BI277" s="473"/>
      <c r="BJ277" s="471"/>
      <c r="BK277" s="471"/>
      <c r="BL277" s="471"/>
      <c r="BM277" s="473"/>
      <c r="BN277" s="471"/>
      <c r="BO277" s="471"/>
      <c r="BP277" s="471"/>
      <c r="BQ277" s="471"/>
      <c r="BR277" s="473"/>
      <c r="BS277" s="471"/>
      <c r="BT277" s="471"/>
      <c r="BU277" s="471"/>
      <c r="BV277" s="471"/>
      <c r="BW277" s="473"/>
      <c r="BX277" s="471"/>
      <c r="BY277" s="471"/>
      <c r="BZ277" s="471"/>
      <c r="CA277" s="471"/>
      <c r="CB277" s="473"/>
      <c r="CC277" s="471"/>
      <c r="CD277" s="471"/>
      <c r="CE277" s="471"/>
      <c r="CF277" s="471"/>
      <c r="CG277" s="471"/>
      <c r="CH277" s="473"/>
      <c r="CI277" s="471"/>
      <c r="CJ277" s="471"/>
      <c r="CK277" s="471"/>
      <c r="CL277" s="471"/>
      <c r="CM277" s="473"/>
      <c r="CN277" s="471"/>
      <c r="CO277" s="471"/>
      <c r="CP277" s="471"/>
      <c r="CQ277" s="471"/>
      <c r="CR277" s="471"/>
      <c r="CS277" s="471"/>
      <c r="CT277" s="471"/>
      <c r="CU277" s="473"/>
      <c r="CV277" s="471"/>
    </row>
    <row r="278" spans="1:100" ht="7.5" customHeight="1" x14ac:dyDescent="0.25">
      <c r="A278" s="473"/>
      <c r="B278" s="471"/>
      <c r="C278" s="471"/>
      <c r="D278" s="471"/>
      <c r="E278" s="471"/>
      <c r="F278" s="471"/>
      <c r="G278" s="471"/>
      <c r="H278" s="471"/>
      <c r="I278" s="471"/>
      <c r="J278" s="471"/>
      <c r="K278" s="471"/>
      <c r="L278" s="471"/>
      <c r="M278" s="471"/>
      <c r="N278" s="471"/>
      <c r="O278" s="471"/>
      <c r="P278" s="471"/>
      <c r="Q278" s="471"/>
      <c r="R278" s="471"/>
      <c r="S278" s="471"/>
      <c r="T278" s="471"/>
      <c r="U278" s="471"/>
      <c r="V278" s="471"/>
      <c r="W278" s="471"/>
      <c r="X278" s="471"/>
      <c r="Y278" s="471"/>
      <c r="Z278" s="471"/>
      <c r="AA278" s="471"/>
      <c r="AB278" s="471"/>
      <c r="AC278" s="471"/>
      <c r="AD278" s="471"/>
      <c r="AE278" s="471"/>
      <c r="AF278" s="471"/>
      <c r="AG278" s="471"/>
      <c r="AH278" s="471"/>
      <c r="AI278" s="471"/>
      <c r="AJ278" s="471"/>
      <c r="AK278" s="471"/>
      <c r="AL278" s="471"/>
      <c r="AM278" s="471"/>
      <c r="AN278" s="471"/>
      <c r="AO278" s="471"/>
      <c r="AP278" s="471"/>
      <c r="AQ278" s="471"/>
      <c r="AR278" s="471"/>
      <c r="AS278" s="471"/>
      <c r="AT278" s="471"/>
      <c r="AU278" s="473"/>
      <c r="AV278" s="471"/>
      <c r="AW278" s="471"/>
      <c r="AX278" s="471"/>
      <c r="AY278" s="471"/>
      <c r="AZ278" s="471"/>
      <c r="BA278" s="471"/>
      <c r="BB278" s="471"/>
      <c r="BC278" s="471"/>
      <c r="BD278" s="471"/>
      <c r="BE278" s="471"/>
      <c r="BF278" s="471"/>
      <c r="BG278" s="471"/>
      <c r="BH278" s="471"/>
      <c r="BI278" s="473"/>
      <c r="BJ278" s="471"/>
      <c r="BK278" s="471"/>
      <c r="BL278" s="471"/>
      <c r="BM278" s="473"/>
      <c r="BN278" s="471"/>
      <c r="BO278" s="471"/>
      <c r="BP278" s="471"/>
      <c r="BQ278" s="471"/>
      <c r="BR278" s="473"/>
      <c r="BS278" s="471"/>
      <c r="BT278" s="471"/>
      <c r="BU278" s="471"/>
      <c r="BV278" s="471"/>
      <c r="BW278" s="473"/>
      <c r="BX278" s="471"/>
      <c r="BY278" s="471"/>
      <c r="BZ278" s="471"/>
      <c r="CA278" s="471"/>
      <c r="CB278" s="473"/>
      <c r="CC278" s="471"/>
      <c r="CD278" s="471"/>
      <c r="CE278" s="471"/>
      <c r="CF278" s="471"/>
      <c r="CG278" s="471"/>
      <c r="CH278" s="473"/>
      <c r="CI278" s="471"/>
      <c r="CJ278" s="471"/>
      <c r="CK278" s="471"/>
      <c r="CL278" s="471"/>
      <c r="CM278" s="473"/>
      <c r="CN278" s="471"/>
      <c r="CO278" s="471"/>
      <c r="CP278" s="471"/>
      <c r="CQ278" s="471"/>
      <c r="CR278" s="471"/>
      <c r="CS278" s="471"/>
      <c r="CT278" s="471"/>
      <c r="CU278" s="473"/>
      <c r="CV278" s="471"/>
    </row>
    <row r="279" spans="1:100" ht="7.5" customHeight="1" x14ac:dyDescent="0.25">
      <c r="A279" s="473"/>
      <c r="B279" s="471"/>
      <c r="C279" s="471"/>
      <c r="D279" s="471"/>
      <c r="E279" s="471"/>
      <c r="F279" s="471"/>
      <c r="G279" s="471"/>
      <c r="H279" s="471"/>
      <c r="I279" s="471"/>
      <c r="J279" s="471"/>
      <c r="K279" s="471"/>
      <c r="L279" s="471"/>
      <c r="M279" s="471"/>
      <c r="N279" s="471"/>
      <c r="O279" s="471"/>
      <c r="P279" s="471"/>
      <c r="Q279" s="471"/>
      <c r="R279" s="471"/>
      <c r="S279" s="471"/>
      <c r="T279" s="471"/>
      <c r="U279" s="471"/>
      <c r="V279" s="471"/>
      <c r="W279" s="471"/>
      <c r="X279" s="471"/>
      <c r="Y279" s="471"/>
      <c r="Z279" s="471"/>
      <c r="AA279" s="471"/>
      <c r="AB279" s="471"/>
      <c r="AC279" s="471"/>
      <c r="AD279" s="471"/>
      <c r="AE279" s="471"/>
      <c r="AF279" s="471"/>
      <c r="AG279" s="471"/>
      <c r="AH279" s="471"/>
      <c r="AI279" s="471"/>
      <c r="AJ279" s="471"/>
      <c r="AK279" s="471"/>
      <c r="AL279" s="471"/>
      <c r="AM279" s="471"/>
      <c r="AN279" s="471"/>
      <c r="AO279" s="471"/>
      <c r="AP279" s="471"/>
      <c r="AQ279" s="471"/>
      <c r="AR279" s="471"/>
      <c r="AS279" s="471"/>
      <c r="AT279" s="471"/>
      <c r="AU279" s="473"/>
      <c r="AV279" s="471"/>
      <c r="AW279" s="471"/>
      <c r="AX279" s="471"/>
      <c r="AY279" s="471"/>
      <c r="AZ279" s="471"/>
      <c r="BA279" s="471"/>
      <c r="BB279" s="471"/>
      <c r="BC279" s="471"/>
      <c r="BD279" s="471"/>
      <c r="BE279" s="471"/>
      <c r="BF279" s="471"/>
      <c r="BG279" s="471"/>
      <c r="BH279" s="471"/>
      <c r="BI279" s="473"/>
      <c r="BJ279" s="471"/>
      <c r="BK279" s="471"/>
      <c r="BL279" s="471"/>
      <c r="BM279" s="473"/>
      <c r="BN279" s="471"/>
      <c r="BO279" s="471"/>
      <c r="BP279" s="471"/>
      <c r="BQ279" s="471"/>
      <c r="BR279" s="473"/>
      <c r="BS279" s="471"/>
      <c r="BT279" s="471"/>
      <c r="BU279" s="471"/>
      <c r="BV279" s="471"/>
      <c r="BW279" s="473"/>
      <c r="BX279" s="471"/>
      <c r="BY279" s="471"/>
      <c r="BZ279" s="471"/>
      <c r="CA279" s="471"/>
      <c r="CB279" s="473"/>
      <c r="CC279" s="471"/>
      <c r="CD279" s="471"/>
      <c r="CE279" s="471"/>
      <c r="CF279" s="471"/>
      <c r="CG279" s="471"/>
      <c r="CH279" s="473"/>
      <c r="CI279" s="471"/>
      <c r="CJ279" s="471"/>
      <c r="CK279" s="471"/>
      <c r="CL279" s="471"/>
      <c r="CM279" s="473"/>
      <c r="CN279" s="471"/>
      <c r="CO279" s="471"/>
      <c r="CP279" s="471"/>
      <c r="CQ279" s="471"/>
      <c r="CR279" s="471"/>
      <c r="CS279" s="471"/>
      <c r="CT279" s="471"/>
      <c r="CU279" s="473"/>
      <c r="CV279" s="471"/>
    </row>
    <row r="280" spans="1:100" ht="7.5" customHeight="1" x14ac:dyDescent="0.25">
      <c r="A280" s="473"/>
      <c r="B280" s="471"/>
      <c r="C280" s="471"/>
      <c r="D280" s="471"/>
      <c r="E280" s="471"/>
      <c r="F280" s="471"/>
      <c r="G280" s="471"/>
      <c r="H280" s="471"/>
      <c r="I280" s="471"/>
      <c r="J280" s="471"/>
      <c r="K280" s="471"/>
      <c r="L280" s="471"/>
      <c r="M280" s="471"/>
      <c r="N280" s="471"/>
      <c r="O280" s="471"/>
      <c r="P280" s="471"/>
      <c r="Q280" s="471"/>
      <c r="R280" s="471"/>
      <c r="S280" s="471"/>
      <c r="T280" s="471"/>
      <c r="U280" s="471"/>
      <c r="V280" s="471"/>
      <c r="W280" s="471"/>
      <c r="X280" s="471"/>
      <c r="Y280" s="471"/>
      <c r="Z280" s="471"/>
      <c r="AA280" s="471"/>
      <c r="AB280" s="471"/>
      <c r="AC280" s="471"/>
      <c r="AD280" s="471"/>
      <c r="AE280" s="471"/>
      <c r="AF280" s="471"/>
      <c r="AG280" s="471"/>
      <c r="AH280" s="471"/>
      <c r="AI280" s="471"/>
      <c r="AJ280" s="471"/>
      <c r="AK280" s="471"/>
      <c r="AL280" s="471"/>
      <c r="AM280" s="471"/>
      <c r="AN280" s="471"/>
      <c r="AO280" s="471"/>
      <c r="AP280" s="471"/>
      <c r="AQ280" s="471"/>
      <c r="AR280" s="471"/>
      <c r="AS280" s="471"/>
      <c r="AT280" s="471"/>
      <c r="AU280" s="473"/>
      <c r="AV280" s="471"/>
      <c r="AW280" s="471"/>
      <c r="AX280" s="471"/>
      <c r="AY280" s="471"/>
      <c r="AZ280" s="471"/>
      <c r="BA280" s="471"/>
      <c r="BB280" s="471"/>
      <c r="BC280" s="471"/>
      <c r="BD280" s="471"/>
      <c r="BE280" s="471"/>
      <c r="BF280" s="471"/>
      <c r="BG280" s="471"/>
      <c r="BH280" s="471"/>
      <c r="BI280" s="473"/>
      <c r="BJ280" s="471"/>
      <c r="BK280" s="471"/>
      <c r="BL280" s="471"/>
      <c r="BM280" s="473"/>
      <c r="BN280" s="471"/>
      <c r="BO280" s="471"/>
      <c r="BP280" s="471"/>
      <c r="BQ280" s="471"/>
      <c r="BR280" s="473"/>
      <c r="BS280" s="471"/>
      <c r="BT280" s="471"/>
      <c r="BU280" s="471"/>
      <c r="BV280" s="471"/>
      <c r="BW280" s="473"/>
      <c r="BX280" s="471"/>
      <c r="BY280" s="471"/>
      <c r="BZ280" s="471"/>
      <c r="CA280" s="471"/>
      <c r="CB280" s="473"/>
      <c r="CC280" s="471"/>
      <c r="CD280" s="471"/>
      <c r="CE280" s="471"/>
      <c r="CF280" s="471"/>
      <c r="CG280" s="471"/>
      <c r="CH280" s="473"/>
      <c r="CI280" s="471"/>
      <c r="CJ280" s="471"/>
      <c r="CK280" s="471"/>
      <c r="CL280" s="471"/>
      <c r="CM280" s="473"/>
      <c r="CN280" s="471"/>
      <c r="CO280" s="471"/>
      <c r="CP280" s="471"/>
      <c r="CQ280" s="471"/>
      <c r="CR280" s="471"/>
      <c r="CS280" s="471"/>
      <c r="CT280" s="471"/>
      <c r="CU280" s="473"/>
      <c r="CV280" s="471"/>
    </row>
    <row r="281" spans="1:100" ht="7.5" customHeight="1" x14ac:dyDescent="0.25">
      <c r="A281" s="473"/>
      <c r="B281" s="471"/>
      <c r="C281" s="471"/>
      <c r="D281" s="471"/>
      <c r="E281" s="471"/>
      <c r="F281" s="471"/>
      <c r="G281" s="471"/>
      <c r="H281" s="471"/>
      <c r="I281" s="471"/>
      <c r="J281" s="471"/>
      <c r="K281" s="471"/>
      <c r="L281" s="471"/>
      <c r="M281" s="471"/>
      <c r="N281" s="471"/>
      <c r="O281" s="471"/>
      <c r="P281" s="471"/>
      <c r="Q281" s="471"/>
      <c r="R281" s="471"/>
      <c r="S281" s="471"/>
      <c r="T281" s="471"/>
      <c r="U281" s="471"/>
      <c r="V281" s="471"/>
      <c r="W281" s="471"/>
      <c r="X281" s="471"/>
      <c r="Y281" s="471"/>
      <c r="Z281" s="471"/>
      <c r="AA281" s="471"/>
      <c r="AB281" s="471"/>
      <c r="AC281" s="471"/>
      <c r="AD281" s="471"/>
      <c r="AE281" s="471"/>
      <c r="AF281" s="471"/>
      <c r="AG281" s="471"/>
      <c r="AH281" s="471"/>
      <c r="AI281" s="471"/>
      <c r="AJ281" s="471"/>
      <c r="AK281" s="471"/>
      <c r="AL281" s="471"/>
      <c r="AM281" s="471"/>
      <c r="AN281" s="471"/>
      <c r="AO281" s="471"/>
      <c r="AP281" s="471"/>
      <c r="AQ281" s="471"/>
      <c r="AR281" s="471"/>
      <c r="AS281" s="471"/>
      <c r="AT281" s="471"/>
      <c r="AU281" s="473"/>
      <c r="AV281" s="471"/>
      <c r="AW281" s="471"/>
      <c r="AX281" s="471"/>
      <c r="AY281" s="471"/>
      <c r="AZ281" s="471"/>
      <c r="BA281" s="471"/>
      <c r="BB281" s="471"/>
      <c r="BC281" s="471"/>
      <c r="BD281" s="471"/>
      <c r="BE281" s="471"/>
      <c r="BF281" s="471"/>
      <c r="BG281" s="471"/>
      <c r="BH281" s="471"/>
      <c r="BI281" s="473"/>
      <c r="BJ281" s="471"/>
      <c r="BK281" s="471"/>
      <c r="BL281" s="471"/>
      <c r="BM281" s="473"/>
      <c r="BN281" s="471"/>
      <c r="BO281" s="471"/>
      <c r="BP281" s="471"/>
      <c r="BQ281" s="471"/>
      <c r="BR281" s="473"/>
      <c r="BS281" s="471"/>
      <c r="BT281" s="471"/>
      <c r="BU281" s="471"/>
      <c r="BV281" s="471"/>
      <c r="BW281" s="473"/>
      <c r="BX281" s="471"/>
      <c r="BY281" s="471"/>
      <c r="BZ281" s="471"/>
      <c r="CA281" s="471"/>
      <c r="CB281" s="473"/>
      <c r="CC281" s="471"/>
      <c r="CD281" s="471"/>
      <c r="CE281" s="471"/>
      <c r="CF281" s="471"/>
      <c r="CG281" s="471"/>
      <c r="CH281" s="473"/>
      <c r="CI281" s="471"/>
      <c r="CJ281" s="471"/>
      <c r="CK281" s="471"/>
      <c r="CL281" s="471"/>
      <c r="CM281" s="473"/>
      <c r="CN281" s="471"/>
      <c r="CO281" s="471"/>
      <c r="CP281" s="471"/>
      <c r="CQ281" s="471"/>
      <c r="CR281" s="471"/>
      <c r="CS281" s="471"/>
      <c r="CT281" s="471"/>
      <c r="CU281" s="473"/>
      <c r="CV281" s="471"/>
    </row>
    <row r="282" spans="1:100" ht="7.5" customHeight="1" x14ac:dyDescent="0.25">
      <c r="A282" s="473"/>
      <c r="B282" s="471"/>
      <c r="C282" s="471"/>
      <c r="D282" s="471"/>
      <c r="E282" s="471"/>
      <c r="F282" s="471"/>
      <c r="G282" s="471"/>
      <c r="H282" s="471"/>
      <c r="I282" s="471"/>
      <c r="J282" s="471"/>
      <c r="K282" s="471"/>
      <c r="L282" s="471"/>
      <c r="M282" s="471"/>
      <c r="N282" s="471"/>
      <c r="O282" s="471"/>
      <c r="P282" s="471"/>
      <c r="Q282" s="471"/>
      <c r="R282" s="471"/>
      <c r="S282" s="471"/>
      <c r="T282" s="471"/>
      <c r="U282" s="471"/>
      <c r="V282" s="471"/>
      <c r="W282" s="471"/>
      <c r="X282" s="471"/>
      <c r="Y282" s="471"/>
      <c r="Z282" s="471"/>
      <c r="AA282" s="471"/>
      <c r="AB282" s="471"/>
      <c r="AC282" s="471"/>
      <c r="AD282" s="471"/>
      <c r="AE282" s="471"/>
      <c r="AF282" s="471"/>
      <c r="AG282" s="471"/>
      <c r="AH282" s="471"/>
      <c r="AI282" s="471"/>
      <c r="AJ282" s="471"/>
      <c r="AK282" s="471"/>
      <c r="AL282" s="471"/>
      <c r="AM282" s="471"/>
      <c r="AN282" s="471"/>
      <c r="AO282" s="471"/>
      <c r="AP282" s="471"/>
      <c r="AQ282" s="471"/>
      <c r="AR282" s="471"/>
      <c r="AS282" s="471"/>
      <c r="AT282" s="471"/>
      <c r="AU282" s="473"/>
      <c r="AV282" s="471"/>
      <c r="AW282" s="471"/>
      <c r="AX282" s="471"/>
      <c r="AY282" s="471"/>
      <c r="AZ282" s="471"/>
      <c r="BA282" s="471"/>
      <c r="BB282" s="471"/>
      <c r="BC282" s="471"/>
      <c r="BD282" s="471"/>
      <c r="BE282" s="471"/>
      <c r="BF282" s="471"/>
      <c r="BG282" s="471"/>
      <c r="BH282" s="471"/>
      <c r="BI282" s="473"/>
      <c r="BJ282" s="471"/>
      <c r="BK282" s="471"/>
      <c r="BL282" s="471"/>
      <c r="BM282" s="473"/>
      <c r="BN282" s="471"/>
      <c r="BO282" s="471"/>
      <c r="BP282" s="471"/>
      <c r="BQ282" s="471"/>
      <c r="BR282" s="473"/>
      <c r="BS282" s="471"/>
      <c r="BT282" s="471"/>
      <c r="BU282" s="471"/>
      <c r="BV282" s="471"/>
      <c r="BW282" s="473"/>
      <c r="BX282" s="471"/>
      <c r="BY282" s="471"/>
      <c r="BZ282" s="471"/>
      <c r="CA282" s="471"/>
      <c r="CB282" s="473"/>
      <c r="CC282" s="471"/>
      <c r="CD282" s="471"/>
      <c r="CE282" s="471"/>
      <c r="CF282" s="471"/>
      <c r="CG282" s="471"/>
      <c r="CH282" s="473"/>
      <c r="CI282" s="471"/>
      <c r="CJ282" s="471"/>
      <c r="CK282" s="471"/>
      <c r="CL282" s="471"/>
      <c r="CM282" s="473"/>
      <c r="CN282" s="471"/>
      <c r="CO282" s="471"/>
      <c r="CP282" s="471"/>
      <c r="CQ282" s="471"/>
      <c r="CR282" s="471"/>
      <c r="CS282" s="471"/>
      <c r="CT282" s="471"/>
      <c r="CU282" s="473"/>
      <c r="CV282" s="471"/>
    </row>
    <row r="283" spans="1:100" ht="7.5" customHeight="1" x14ac:dyDescent="0.25">
      <c r="A283" s="473"/>
      <c r="B283" s="471"/>
      <c r="C283" s="471"/>
      <c r="D283" s="471"/>
      <c r="E283" s="471"/>
      <c r="F283" s="471"/>
      <c r="G283" s="471"/>
      <c r="H283" s="471"/>
      <c r="I283" s="471"/>
      <c r="J283" s="471"/>
      <c r="K283" s="471"/>
      <c r="L283" s="471"/>
      <c r="M283" s="471"/>
      <c r="N283" s="471"/>
      <c r="O283" s="471"/>
      <c r="P283" s="471"/>
      <c r="Q283" s="471"/>
      <c r="R283" s="471"/>
      <c r="S283" s="471"/>
      <c r="T283" s="471"/>
      <c r="U283" s="471"/>
      <c r="V283" s="471"/>
      <c r="W283" s="471"/>
      <c r="X283" s="471"/>
      <c r="Y283" s="471"/>
      <c r="Z283" s="471"/>
      <c r="AA283" s="471"/>
      <c r="AB283" s="471"/>
      <c r="AC283" s="471"/>
      <c r="AD283" s="471"/>
      <c r="AE283" s="471"/>
      <c r="AF283" s="471"/>
      <c r="AG283" s="471"/>
      <c r="AH283" s="471"/>
      <c r="AI283" s="471"/>
      <c r="AJ283" s="471"/>
      <c r="AK283" s="471"/>
      <c r="AL283" s="471"/>
      <c r="AM283" s="471"/>
      <c r="AN283" s="471"/>
      <c r="AO283" s="471"/>
      <c r="AP283" s="471"/>
      <c r="AQ283" s="471"/>
      <c r="AR283" s="471"/>
      <c r="AS283" s="471"/>
      <c r="AT283" s="471"/>
      <c r="AU283" s="473"/>
      <c r="AV283" s="471"/>
      <c r="AW283" s="471"/>
      <c r="AX283" s="471"/>
      <c r="AY283" s="471"/>
      <c r="AZ283" s="471"/>
      <c r="BA283" s="471"/>
      <c r="BB283" s="471"/>
      <c r="BC283" s="471"/>
      <c r="BD283" s="471"/>
      <c r="BE283" s="471"/>
      <c r="BF283" s="471"/>
      <c r="BG283" s="471"/>
      <c r="BH283" s="471"/>
      <c r="BI283" s="473"/>
      <c r="BJ283" s="471"/>
      <c r="BK283" s="471"/>
      <c r="BL283" s="471"/>
      <c r="BM283" s="473"/>
      <c r="BN283" s="471"/>
      <c r="BO283" s="471"/>
      <c r="BP283" s="471"/>
      <c r="BQ283" s="471"/>
      <c r="BR283" s="473"/>
      <c r="BS283" s="471"/>
      <c r="BT283" s="471"/>
      <c r="BU283" s="471"/>
      <c r="BV283" s="471"/>
      <c r="BW283" s="473"/>
      <c r="BX283" s="471"/>
      <c r="BY283" s="471"/>
      <c r="BZ283" s="471"/>
      <c r="CA283" s="471"/>
      <c r="CB283" s="473"/>
      <c r="CC283" s="471"/>
      <c r="CD283" s="471"/>
      <c r="CE283" s="471"/>
      <c r="CF283" s="471"/>
      <c r="CG283" s="471"/>
      <c r="CH283" s="473"/>
      <c r="CI283" s="471"/>
      <c r="CJ283" s="471"/>
      <c r="CK283" s="471"/>
      <c r="CL283" s="471"/>
      <c r="CM283" s="473"/>
      <c r="CN283" s="471"/>
      <c r="CO283" s="471"/>
      <c r="CP283" s="471"/>
      <c r="CQ283" s="471"/>
      <c r="CR283" s="471"/>
      <c r="CS283" s="471"/>
      <c r="CT283" s="471"/>
      <c r="CU283" s="473"/>
      <c r="CV283" s="471"/>
    </row>
    <row r="284" spans="1:100" ht="7.5" customHeight="1" x14ac:dyDescent="0.25">
      <c r="A284" s="473"/>
      <c r="B284" s="471"/>
      <c r="C284" s="471"/>
      <c r="D284" s="471"/>
      <c r="E284" s="471"/>
      <c r="F284" s="471"/>
      <c r="G284" s="471"/>
      <c r="H284" s="471"/>
      <c r="I284" s="471"/>
      <c r="J284" s="471"/>
      <c r="K284" s="471"/>
      <c r="L284" s="471"/>
      <c r="M284" s="471"/>
      <c r="N284" s="471"/>
      <c r="O284" s="471"/>
      <c r="P284" s="471"/>
      <c r="Q284" s="471"/>
      <c r="R284" s="471"/>
      <c r="S284" s="471"/>
      <c r="T284" s="471"/>
      <c r="U284" s="471"/>
      <c r="V284" s="471"/>
      <c r="W284" s="471"/>
      <c r="X284" s="471"/>
      <c r="Y284" s="471"/>
      <c r="Z284" s="471"/>
      <c r="AA284" s="471"/>
      <c r="AB284" s="471"/>
      <c r="AC284" s="471"/>
      <c r="AD284" s="471"/>
      <c r="AE284" s="471"/>
      <c r="AF284" s="471"/>
      <c r="AG284" s="471"/>
      <c r="AH284" s="471"/>
      <c r="AI284" s="471"/>
      <c r="AJ284" s="471"/>
      <c r="AK284" s="471"/>
      <c r="AL284" s="471"/>
      <c r="AM284" s="471"/>
      <c r="AN284" s="471"/>
      <c r="AO284" s="471"/>
      <c r="AP284" s="471"/>
      <c r="AQ284" s="471"/>
      <c r="AR284" s="471"/>
      <c r="AS284" s="471"/>
      <c r="AT284" s="471"/>
      <c r="AU284" s="473"/>
      <c r="AV284" s="471"/>
      <c r="AW284" s="471"/>
      <c r="AX284" s="471"/>
      <c r="AY284" s="471"/>
      <c r="AZ284" s="471"/>
      <c r="BA284" s="471"/>
      <c r="BB284" s="471"/>
      <c r="BC284" s="471"/>
      <c r="BD284" s="471"/>
      <c r="BE284" s="471"/>
      <c r="BF284" s="471"/>
      <c r="BG284" s="471"/>
      <c r="BH284" s="471"/>
      <c r="BI284" s="473"/>
      <c r="BJ284" s="471"/>
      <c r="BK284" s="471"/>
      <c r="BL284" s="471"/>
      <c r="BM284" s="473"/>
      <c r="BN284" s="471"/>
      <c r="BO284" s="471"/>
      <c r="BP284" s="471"/>
      <c r="BQ284" s="471"/>
      <c r="BR284" s="473"/>
      <c r="BS284" s="471"/>
      <c r="BT284" s="471"/>
      <c r="BU284" s="471"/>
      <c r="BV284" s="471"/>
      <c r="BW284" s="473"/>
      <c r="BX284" s="471"/>
      <c r="BY284" s="471"/>
      <c r="BZ284" s="471"/>
      <c r="CA284" s="471"/>
      <c r="CB284" s="473"/>
      <c r="CC284" s="471"/>
      <c r="CD284" s="471"/>
      <c r="CE284" s="471"/>
      <c r="CF284" s="471"/>
      <c r="CG284" s="471"/>
      <c r="CH284" s="473"/>
      <c r="CI284" s="471"/>
      <c r="CJ284" s="471"/>
      <c r="CK284" s="471"/>
      <c r="CL284" s="471"/>
      <c r="CM284" s="473"/>
      <c r="CN284" s="471"/>
      <c r="CO284" s="471"/>
      <c r="CP284" s="471"/>
      <c r="CQ284" s="471"/>
      <c r="CR284" s="471"/>
      <c r="CS284" s="471"/>
      <c r="CT284" s="471"/>
      <c r="CU284" s="473"/>
      <c r="CV284" s="471"/>
    </row>
    <row r="285" spans="1:100" ht="3.4" customHeight="1" x14ac:dyDescent="0.25">
      <c r="A285" s="473"/>
      <c r="B285" s="471"/>
      <c r="C285" s="471"/>
      <c r="D285" s="471"/>
      <c r="E285" s="471"/>
      <c r="F285" s="471"/>
      <c r="G285" s="471"/>
      <c r="H285" s="471"/>
      <c r="I285" s="471"/>
      <c r="J285" s="471"/>
      <c r="K285" s="471"/>
      <c r="L285" s="471"/>
      <c r="M285" s="471"/>
      <c r="N285" s="471"/>
      <c r="O285" s="471"/>
      <c r="P285" s="471"/>
      <c r="Q285" s="471"/>
      <c r="R285" s="471"/>
      <c r="S285" s="471"/>
      <c r="T285" s="471"/>
      <c r="U285" s="471"/>
      <c r="V285" s="471"/>
      <c r="W285" s="471"/>
      <c r="X285" s="471"/>
      <c r="Y285" s="471"/>
      <c r="Z285" s="471"/>
      <c r="AA285" s="471"/>
      <c r="AB285" s="471"/>
      <c r="AC285" s="471"/>
      <c r="AD285" s="471"/>
      <c r="AE285" s="471"/>
      <c r="AF285" s="471"/>
      <c r="AG285" s="471"/>
      <c r="AH285" s="471"/>
      <c r="AI285" s="471"/>
      <c r="AJ285" s="471"/>
      <c r="AK285" s="471"/>
      <c r="AL285" s="471"/>
      <c r="AM285" s="471"/>
      <c r="AN285" s="471"/>
      <c r="AO285" s="471"/>
      <c r="AP285" s="471"/>
      <c r="AQ285" s="471"/>
      <c r="AR285" s="471"/>
      <c r="AS285" s="471"/>
      <c r="AT285" s="471"/>
      <c r="AU285" s="473"/>
      <c r="AV285" s="471"/>
      <c r="AW285" s="471"/>
      <c r="AX285" s="471"/>
      <c r="AY285" s="471"/>
      <c r="AZ285" s="471"/>
      <c r="BA285" s="471"/>
      <c r="BB285" s="471"/>
      <c r="BC285" s="471"/>
      <c r="BD285" s="471"/>
      <c r="BE285" s="471"/>
      <c r="BF285" s="471"/>
      <c r="BG285" s="471"/>
      <c r="BH285" s="471"/>
      <c r="BI285" s="473"/>
      <c r="BJ285" s="471"/>
      <c r="BK285" s="471"/>
      <c r="BL285" s="471"/>
      <c r="BM285" s="473"/>
      <c r="BN285" s="471"/>
      <c r="BO285" s="471"/>
      <c r="BP285" s="471"/>
      <c r="BQ285" s="471"/>
      <c r="BR285" s="473"/>
      <c r="BS285" s="471"/>
      <c r="BT285" s="471"/>
      <c r="BU285" s="471"/>
      <c r="BV285" s="471"/>
      <c r="BW285" s="473"/>
      <c r="BX285" s="471"/>
      <c r="BY285" s="471"/>
      <c r="BZ285" s="471"/>
      <c r="CA285" s="471"/>
      <c r="CB285" s="473"/>
      <c r="CC285" s="471"/>
      <c r="CD285" s="471"/>
      <c r="CE285" s="471"/>
      <c r="CF285" s="471"/>
      <c r="CG285" s="471"/>
      <c r="CH285" s="473"/>
      <c r="CI285" s="471"/>
      <c r="CJ285" s="471"/>
      <c r="CK285" s="471"/>
      <c r="CL285" s="471"/>
      <c r="CM285" s="473"/>
      <c r="CN285" s="471"/>
      <c r="CO285" s="471"/>
      <c r="CP285" s="471"/>
      <c r="CQ285" s="471"/>
      <c r="CR285" s="471"/>
      <c r="CS285" s="471"/>
      <c r="CT285" s="471"/>
      <c r="CU285" s="473"/>
      <c r="CV285" s="471"/>
    </row>
    <row r="286" spans="1:100" ht="23.25" customHeight="1" x14ac:dyDescent="0.25">
      <c r="A286" s="471"/>
      <c r="B286" s="471"/>
      <c r="C286" s="471"/>
      <c r="D286" s="471"/>
      <c r="E286" s="471"/>
      <c r="F286" s="471"/>
      <c r="G286" s="471"/>
      <c r="H286" s="471"/>
      <c r="I286" s="471"/>
      <c r="J286" s="471"/>
      <c r="K286" s="471"/>
      <c r="L286" s="471"/>
      <c r="M286" s="471"/>
      <c r="N286" s="471"/>
      <c r="O286" s="471"/>
      <c r="P286" s="471"/>
      <c r="Q286" s="471"/>
      <c r="R286" s="471"/>
      <c r="S286" s="471"/>
      <c r="T286" s="471"/>
      <c r="U286" s="471"/>
      <c r="V286" s="471"/>
      <c r="W286" s="471"/>
      <c r="X286" s="471"/>
      <c r="Y286" s="471"/>
      <c r="Z286" s="471"/>
      <c r="AA286" s="471"/>
      <c r="AB286" s="471"/>
      <c r="AC286" s="471"/>
      <c r="AD286" s="471"/>
      <c r="AE286" s="471"/>
      <c r="AF286" s="471"/>
      <c r="AG286" s="471"/>
      <c r="AH286" s="471"/>
      <c r="AI286" s="471"/>
      <c r="AJ286" s="471"/>
      <c r="AK286" s="471"/>
      <c r="AL286" s="471"/>
      <c r="AM286" s="471"/>
      <c r="AN286" s="471"/>
      <c r="AO286" s="471"/>
      <c r="AP286" s="471"/>
      <c r="AQ286" s="471"/>
      <c r="AR286" s="471"/>
      <c r="AS286" s="471"/>
      <c r="AT286" s="471"/>
      <c r="AU286" s="471"/>
      <c r="AV286" s="471"/>
      <c r="AW286" s="471"/>
      <c r="AX286" s="471"/>
      <c r="AY286" s="471"/>
      <c r="AZ286" s="471"/>
      <c r="BA286" s="471"/>
      <c r="BB286" s="471"/>
      <c r="BC286" s="471"/>
      <c r="BD286" s="471"/>
      <c r="BE286" s="471"/>
      <c r="BF286" s="471"/>
      <c r="BG286" s="471"/>
      <c r="BH286" s="471"/>
      <c r="BI286" s="471"/>
      <c r="BJ286" s="471"/>
      <c r="BK286" s="471"/>
      <c r="BL286" s="471"/>
      <c r="BM286" s="471"/>
      <c r="BN286" s="471"/>
      <c r="BO286" s="471"/>
      <c r="BP286" s="471"/>
      <c r="BQ286" s="471"/>
      <c r="BR286" s="471"/>
      <c r="BS286" s="471"/>
      <c r="BT286" s="471"/>
      <c r="BU286" s="471"/>
      <c r="BV286" s="471"/>
      <c r="BW286" s="471"/>
      <c r="BX286" s="471"/>
      <c r="BY286" s="471"/>
      <c r="BZ286" s="471"/>
      <c r="CA286" s="471"/>
      <c r="CB286" s="471"/>
      <c r="CC286" s="471"/>
      <c r="CD286" s="471"/>
      <c r="CE286" s="471"/>
      <c r="CF286" s="471"/>
      <c r="CG286" s="471"/>
      <c r="CH286" s="471"/>
      <c r="CI286" s="471"/>
      <c r="CJ286" s="471"/>
      <c r="CK286" s="471"/>
      <c r="CL286" s="471"/>
      <c r="CM286" s="471"/>
      <c r="CN286" s="471"/>
      <c r="CO286" s="471"/>
      <c r="CP286" s="471"/>
      <c r="CQ286" s="471"/>
      <c r="CR286" s="471"/>
      <c r="CS286" s="471"/>
      <c r="CT286" s="471"/>
      <c r="CU286" s="471"/>
      <c r="CV286" s="471"/>
    </row>
  </sheetData>
  <mergeCells count="593">
    <mergeCell ref="BZ270:CA270"/>
    <mergeCell ref="D268:O268"/>
    <mergeCell ref="AW268:BG268"/>
    <mergeCell ref="D269:AN269"/>
    <mergeCell ref="AW269:BG269"/>
    <mergeCell ref="D270:G270"/>
    <mergeCell ref="AW270:BA270"/>
    <mergeCell ref="CF264:CG264"/>
    <mergeCell ref="D265:AF265"/>
    <mergeCell ref="AW265:BA265"/>
    <mergeCell ref="D266:AQ266"/>
    <mergeCell ref="AW266:BA266"/>
    <mergeCell ref="D267:Y267"/>
    <mergeCell ref="AW267:BA267"/>
    <mergeCell ref="BZ267:CA267"/>
    <mergeCell ref="D263:X263"/>
    <mergeCell ref="AW263:BA263"/>
    <mergeCell ref="BP263:BQ263"/>
    <mergeCell ref="BZ263:CA263"/>
    <mergeCell ref="D264:AQ264"/>
    <mergeCell ref="AW264:BA264"/>
    <mergeCell ref="D260:M260"/>
    <mergeCell ref="AW260:BA260"/>
    <mergeCell ref="BZ260:CA260"/>
    <mergeCell ref="D261:AQ261"/>
    <mergeCell ref="AW261:BA261"/>
    <mergeCell ref="D262:AP262"/>
    <mergeCell ref="AW262:BB262"/>
    <mergeCell ref="D258:H258"/>
    <mergeCell ref="AW258:BA258"/>
    <mergeCell ref="BZ258:CA258"/>
    <mergeCell ref="D259:I259"/>
    <mergeCell ref="AW259:BA259"/>
    <mergeCell ref="BZ259:CA259"/>
    <mergeCell ref="D256:H256"/>
    <mergeCell ref="AW256:BA256"/>
    <mergeCell ref="BZ256:CA256"/>
    <mergeCell ref="D257:H257"/>
    <mergeCell ref="AW257:BA257"/>
    <mergeCell ref="BZ257:CA257"/>
    <mergeCell ref="D254:I254"/>
    <mergeCell ref="AW254:BA254"/>
    <mergeCell ref="BZ254:CA254"/>
    <mergeCell ref="D255:H255"/>
    <mergeCell ref="AW255:BA255"/>
    <mergeCell ref="BZ255:CA255"/>
    <mergeCell ref="D251:T251"/>
    <mergeCell ref="AW251:BG251"/>
    <mergeCell ref="BZ251:CA251"/>
    <mergeCell ref="D252:W252"/>
    <mergeCell ref="AW252:BF252"/>
    <mergeCell ref="D253:I253"/>
    <mergeCell ref="AW253:BA253"/>
    <mergeCell ref="BZ253:CA253"/>
    <mergeCell ref="D249:I249"/>
    <mergeCell ref="AW249:BA249"/>
    <mergeCell ref="D250:I250"/>
    <mergeCell ref="AW250:BA250"/>
    <mergeCell ref="BP250:BQ250"/>
    <mergeCell ref="BZ250:CA250"/>
    <mergeCell ref="D246:E246"/>
    <mergeCell ref="AW246:BA246"/>
    <mergeCell ref="BZ246:CA246"/>
    <mergeCell ref="D247:R247"/>
    <mergeCell ref="AW247:BA247"/>
    <mergeCell ref="D248:I248"/>
    <mergeCell ref="AW248:BA248"/>
    <mergeCell ref="BZ248:CA248"/>
    <mergeCell ref="D243:E243"/>
    <mergeCell ref="AW243:BA243"/>
    <mergeCell ref="BZ243:CA243"/>
    <mergeCell ref="D244:E244"/>
    <mergeCell ref="AW244:BA244"/>
    <mergeCell ref="D245:T245"/>
    <mergeCell ref="AW245:BA245"/>
    <mergeCell ref="BZ239:CA239"/>
    <mergeCell ref="D240:Q240"/>
    <mergeCell ref="AW240:BA240"/>
    <mergeCell ref="D241:V241"/>
    <mergeCell ref="BZ241:CA241"/>
    <mergeCell ref="D242:K242"/>
    <mergeCell ref="AW242:BG242"/>
    <mergeCell ref="D237:G237"/>
    <mergeCell ref="AW237:BA237"/>
    <mergeCell ref="D238:S238"/>
    <mergeCell ref="AW238:BA238"/>
    <mergeCell ref="D239:E239"/>
    <mergeCell ref="AW239:BA239"/>
    <mergeCell ref="D234:G234"/>
    <mergeCell ref="AW234:BA234"/>
    <mergeCell ref="BZ234:CA234"/>
    <mergeCell ref="D235:S235"/>
    <mergeCell ref="AW235:BA235"/>
    <mergeCell ref="D236:AF236"/>
    <mergeCell ref="AW236:BA236"/>
    <mergeCell ref="BZ236:CA236"/>
    <mergeCell ref="D232:AC232"/>
    <mergeCell ref="AW232:BA232"/>
    <mergeCell ref="CF232:CG232"/>
    <mergeCell ref="D233:I233"/>
    <mergeCell ref="AW233:BA233"/>
    <mergeCell ref="BZ233:CA233"/>
    <mergeCell ref="D230:AF230"/>
    <mergeCell ref="AW230:BA230"/>
    <mergeCell ref="D231:P231"/>
    <mergeCell ref="AW231:BA231"/>
    <mergeCell ref="BP231:BQ231"/>
    <mergeCell ref="BZ231:CA231"/>
    <mergeCell ref="D228:AK228"/>
    <mergeCell ref="AW228:BA228"/>
    <mergeCell ref="CF228:CG228"/>
    <mergeCell ref="D229:P229"/>
    <mergeCell ref="AW229:BA229"/>
    <mergeCell ref="BZ229:CA229"/>
    <mergeCell ref="BK218:CB218"/>
    <mergeCell ref="CS221:CT221"/>
    <mergeCell ref="AW225:AY225"/>
    <mergeCell ref="BK225:BL225"/>
    <mergeCell ref="BO225:BQ225"/>
    <mergeCell ref="BT225:BV225"/>
    <mergeCell ref="BY225:CA225"/>
    <mergeCell ref="CE225:CG225"/>
    <mergeCell ref="CJ225:CL225"/>
    <mergeCell ref="CO225:CQ225"/>
    <mergeCell ref="D204:R204"/>
    <mergeCell ref="AW204:BA204"/>
    <mergeCell ref="BP204:BQ204"/>
    <mergeCell ref="BZ204:CA204"/>
    <mergeCell ref="D205:R205"/>
    <mergeCell ref="AW205:BA205"/>
    <mergeCell ref="BP205:BQ205"/>
    <mergeCell ref="BZ205:CA205"/>
    <mergeCell ref="D202:P202"/>
    <mergeCell ref="AW202:BB202"/>
    <mergeCell ref="D203:R203"/>
    <mergeCell ref="AW203:BA203"/>
    <mergeCell ref="BP203:BQ203"/>
    <mergeCell ref="BZ203:CA203"/>
    <mergeCell ref="CK199:CL199"/>
    <mergeCell ref="D200:AH200"/>
    <mergeCell ref="AW200:BB200"/>
    <mergeCell ref="D201:AJ201"/>
    <mergeCell ref="AW201:BA201"/>
    <mergeCell ref="CF201:CG201"/>
    <mergeCell ref="CF197:CG197"/>
    <mergeCell ref="D198:AD198"/>
    <mergeCell ref="AW198:BE198"/>
    <mergeCell ref="D199:AB199"/>
    <mergeCell ref="AW199:BE199"/>
    <mergeCell ref="CF199:CG199"/>
    <mergeCell ref="D196:R196"/>
    <mergeCell ref="AW196:BA196"/>
    <mergeCell ref="BP196:BQ196"/>
    <mergeCell ref="BZ196:CA196"/>
    <mergeCell ref="D197:AJ197"/>
    <mergeCell ref="AW197:BA197"/>
    <mergeCell ref="D193:P193"/>
    <mergeCell ref="AW193:BA193"/>
    <mergeCell ref="BZ193:CA193"/>
    <mergeCell ref="D194:AC194"/>
    <mergeCell ref="AW194:BA194"/>
    <mergeCell ref="D195:R195"/>
    <mergeCell ref="AW195:BA195"/>
    <mergeCell ref="BP195:BQ195"/>
    <mergeCell ref="BZ195:CA195"/>
    <mergeCell ref="D191:R191"/>
    <mergeCell ref="AW191:BA191"/>
    <mergeCell ref="BZ191:CA191"/>
    <mergeCell ref="D192:R192"/>
    <mergeCell ref="AW192:BA192"/>
    <mergeCell ref="BZ192:CA192"/>
    <mergeCell ref="D189:P189"/>
    <mergeCell ref="AW189:BA189"/>
    <mergeCell ref="BZ189:CA189"/>
    <mergeCell ref="D190:P190"/>
    <mergeCell ref="AW190:BA190"/>
    <mergeCell ref="BZ190:CA190"/>
    <mergeCell ref="BZ186:CA186"/>
    <mergeCell ref="CK186:CL186"/>
    <mergeCell ref="D187:S187"/>
    <mergeCell ref="AW187:AZ187"/>
    <mergeCell ref="D188:R188"/>
    <mergeCell ref="AW188:AZ188"/>
    <mergeCell ref="CK188:CL188"/>
    <mergeCell ref="D184:U184"/>
    <mergeCell ref="AW184:BA184"/>
    <mergeCell ref="D185:I185"/>
    <mergeCell ref="AW185:AX185"/>
    <mergeCell ref="D186:X186"/>
    <mergeCell ref="AW186:AZ186"/>
    <mergeCell ref="D182:G182"/>
    <mergeCell ref="AW182:AX182"/>
    <mergeCell ref="D183:I183"/>
    <mergeCell ref="AW183:BA183"/>
    <mergeCell ref="BP183:BQ183"/>
    <mergeCell ref="BZ183:CA183"/>
    <mergeCell ref="D180:K180"/>
    <mergeCell ref="AW180:BA180"/>
    <mergeCell ref="BP180:BQ180"/>
    <mergeCell ref="BZ180:CA180"/>
    <mergeCell ref="D181:G181"/>
    <mergeCell ref="AW181:BA181"/>
    <mergeCell ref="BZ181:CA181"/>
    <mergeCell ref="D178:I178"/>
    <mergeCell ref="AW178:BA178"/>
    <mergeCell ref="BP178:BQ178"/>
    <mergeCell ref="BZ178:CA178"/>
    <mergeCell ref="D179:AO179"/>
    <mergeCell ref="AW179:BB179"/>
    <mergeCell ref="D176:I176"/>
    <mergeCell ref="AW176:BA176"/>
    <mergeCell ref="BZ176:CA176"/>
    <mergeCell ref="D177:I177"/>
    <mergeCell ref="AW177:BA177"/>
    <mergeCell ref="BZ177:CA177"/>
    <mergeCell ref="D174:AB174"/>
    <mergeCell ref="AW174:BA174"/>
    <mergeCell ref="BZ174:CA174"/>
    <mergeCell ref="D175:AB175"/>
    <mergeCell ref="AW175:BA175"/>
    <mergeCell ref="BZ175:CA175"/>
    <mergeCell ref="CK170:CL170"/>
    <mergeCell ref="D171:AE171"/>
    <mergeCell ref="AW171:BG171"/>
    <mergeCell ref="D172:AN172"/>
    <mergeCell ref="AW172:BG172"/>
    <mergeCell ref="D173:AQ173"/>
    <mergeCell ref="AW173:BB173"/>
    <mergeCell ref="D169:AJ169"/>
    <mergeCell ref="AW169:BA169"/>
    <mergeCell ref="BP169:BQ169"/>
    <mergeCell ref="BU169:BV169"/>
    <mergeCell ref="BZ169:CA169"/>
    <mergeCell ref="D170:AT170"/>
    <mergeCell ref="AW170:BA170"/>
    <mergeCell ref="BP166:BQ166"/>
    <mergeCell ref="BZ166:CA166"/>
    <mergeCell ref="D167:AL167"/>
    <mergeCell ref="AW167:BA167"/>
    <mergeCell ref="CF167:CG167"/>
    <mergeCell ref="D168:U168"/>
    <mergeCell ref="AW168:BA168"/>
    <mergeCell ref="BZ168:CA168"/>
    <mergeCell ref="D164:W164"/>
    <mergeCell ref="AW164:BA164"/>
    <mergeCell ref="D165:U165"/>
    <mergeCell ref="AW165:BA165"/>
    <mergeCell ref="D166:W166"/>
    <mergeCell ref="AW166:BA166"/>
    <mergeCell ref="D162:W162"/>
    <mergeCell ref="AW162:BA162"/>
    <mergeCell ref="BP162:BQ162"/>
    <mergeCell ref="BZ162:CA162"/>
    <mergeCell ref="D163:U163"/>
    <mergeCell ref="AW163:BA163"/>
    <mergeCell ref="BP163:BQ163"/>
    <mergeCell ref="BZ163:CA163"/>
    <mergeCell ref="D160:U160"/>
    <mergeCell ref="AW160:BA160"/>
    <mergeCell ref="BZ160:CA160"/>
    <mergeCell ref="D161:U161"/>
    <mergeCell ref="AW161:BA161"/>
    <mergeCell ref="BZ161:CA161"/>
    <mergeCell ref="CF157:CG157"/>
    <mergeCell ref="D158:I158"/>
    <mergeCell ref="AW158:BA158"/>
    <mergeCell ref="D159:U159"/>
    <mergeCell ref="AW159:BA159"/>
    <mergeCell ref="BZ159:CA159"/>
    <mergeCell ref="D156:U156"/>
    <mergeCell ref="AW156:BA156"/>
    <mergeCell ref="BP156:BQ156"/>
    <mergeCell ref="BZ156:CA156"/>
    <mergeCell ref="D157:AJ157"/>
    <mergeCell ref="AW157:BA157"/>
    <mergeCell ref="CS149:CT149"/>
    <mergeCell ref="AW153:AY153"/>
    <mergeCell ref="BK153:BL153"/>
    <mergeCell ref="BO153:BQ153"/>
    <mergeCell ref="BT153:BV153"/>
    <mergeCell ref="BY153:CA153"/>
    <mergeCell ref="CE153:CG153"/>
    <mergeCell ref="CJ153:CL153"/>
    <mergeCell ref="CO153:CQ153"/>
    <mergeCell ref="D132:U132"/>
    <mergeCell ref="AW132:BA132"/>
    <mergeCell ref="BZ132:CA132"/>
    <mergeCell ref="D133:AJ133"/>
    <mergeCell ref="AW133:BA133"/>
    <mergeCell ref="BK146:CB146"/>
    <mergeCell ref="D130:U130"/>
    <mergeCell ref="AW130:BA130"/>
    <mergeCell ref="BP130:BQ130"/>
    <mergeCell ref="BU130:BV130"/>
    <mergeCell ref="BZ130:CA130"/>
    <mergeCell ref="D131:AJ131"/>
    <mergeCell ref="AW131:BA131"/>
    <mergeCell ref="D128:P128"/>
    <mergeCell ref="AW128:BA128"/>
    <mergeCell ref="BP128:BQ128"/>
    <mergeCell ref="BZ128:CA128"/>
    <mergeCell ref="D129:P129"/>
    <mergeCell ref="AW129:BA129"/>
    <mergeCell ref="BP129:BQ129"/>
    <mergeCell ref="BZ129:CA129"/>
    <mergeCell ref="D126:N126"/>
    <mergeCell ref="AW126:BA126"/>
    <mergeCell ref="BZ126:CA126"/>
    <mergeCell ref="D127:P127"/>
    <mergeCell ref="AW127:BA127"/>
    <mergeCell ref="BP127:BQ127"/>
    <mergeCell ref="BZ127:CA127"/>
    <mergeCell ref="CF123:CG123"/>
    <mergeCell ref="D124:P124"/>
    <mergeCell ref="AW124:BA124"/>
    <mergeCell ref="BP124:BQ124"/>
    <mergeCell ref="BZ124:CA124"/>
    <mergeCell ref="D125:AC125"/>
    <mergeCell ref="AW125:BA125"/>
    <mergeCell ref="D121:P121"/>
    <mergeCell ref="AW121:BA121"/>
    <mergeCell ref="BZ121:CA121"/>
    <mergeCell ref="D122:AJ122"/>
    <mergeCell ref="AW122:BA122"/>
    <mergeCell ref="D123:AI123"/>
    <mergeCell ref="AW123:BA123"/>
    <mergeCell ref="D118:K118"/>
    <mergeCell ref="AW118:BA118"/>
    <mergeCell ref="BZ118:CA118"/>
    <mergeCell ref="D119:P119"/>
    <mergeCell ref="AW119:BG119"/>
    <mergeCell ref="D120:P120"/>
    <mergeCell ref="AW120:BG120"/>
    <mergeCell ref="D115:R115"/>
    <mergeCell ref="AW115:BH115"/>
    <mergeCell ref="BZ115:CA115"/>
    <mergeCell ref="D116:R116"/>
    <mergeCell ref="AW116:BH116"/>
    <mergeCell ref="D117:G117"/>
    <mergeCell ref="AW117:BG117"/>
    <mergeCell ref="D112:AB112"/>
    <mergeCell ref="AW112:BA112"/>
    <mergeCell ref="CF112:CG112"/>
    <mergeCell ref="D113:U113"/>
    <mergeCell ref="AW113:AX113"/>
    <mergeCell ref="D114:L114"/>
    <mergeCell ref="AW114:BA114"/>
    <mergeCell ref="BP114:BQ114"/>
    <mergeCell ref="BZ114:CA114"/>
    <mergeCell ref="D110:AE110"/>
    <mergeCell ref="AW110:BA110"/>
    <mergeCell ref="CF110:CG110"/>
    <mergeCell ref="CK110:CL110"/>
    <mergeCell ref="D111:O111"/>
    <mergeCell ref="AW111:BA111"/>
    <mergeCell ref="BP111:BQ111"/>
    <mergeCell ref="BZ111:CA111"/>
    <mergeCell ref="D108:O108"/>
    <mergeCell ref="AW108:BA108"/>
    <mergeCell ref="BZ108:CA108"/>
    <mergeCell ref="D109:N109"/>
    <mergeCell ref="AW109:BA109"/>
    <mergeCell ref="BP109:BQ109"/>
    <mergeCell ref="BZ109:CA109"/>
    <mergeCell ref="D105:Z105"/>
    <mergeCell ref="AW105:BA105"/>
    <mergeCell ref="D106:P106"/>
    <mergeCell ref="AW106:BA106"/>
    <mergeCell ref="BZ106:CA106"/>
    <mergeCell ref="D107:O107"/>
    <mergeCell ref="AW107:BA107"/>
    <mergeCell ref="BP107:BQ107"/>
    <mergeCell ref="BZ107:CA107"/>
    <mergeCell ref="D103:AC103"/>
    <mergeCell ref="AW103:BA103"/>
    <mergeCell ref="CK103:CL103"/>
    <mergeCell ref="CP103:CQ103"/>
    <mergeCell ref="D104:O104"/>
    <mergeCell ref="BZ104:CA104"/>
    <mergeCell ref="D101:K101"/>
    <mergeCell ref="AW101:BA101"/>
    <mergeCell ref="BP101:BQ101"/>
    <mergeCell ref="BZ101:CA101"/>
    <mergeCell ref="D102:K102"/>
    <mergeCell ref="AW102:BA102"/>
    <mergeCell ref="BP102:BQ102"/>
    <mergeCell ref="BZ102:CA102"/>
    <mergeCell ref="D98:G98"/>
    <mergeCell ref="AW98:AX98"/>
    <mergeCell ref="BZ98:CA98"/>
    <mergeCell ref="D99:S99"/>
    <mergeCell ref="AW99:BB99"/>
    <mergeCell ref="D100:K100"/>
    <mergeCell ref="AW100:BA100"/>
    <mergeCell ref="BP100:BQ100"/>
    <mergeCell ref="BZ100:CA100"/>
    <mergeCell ref="D96:S96"/>
    <mergeCell ref="AW96:BA96"/>
    <mergeCell ref="D97:E97"/>
    <mergeCell ref="AW97:BA97"/>
    <mergeCell ref="BP97:BQ97"/>
    <mergeCell ref="BZ97:CA97"/>
    <mergeCell ref="D93:V93"/>
    <mergeCell ref="AW93:BA93"/>
    <mergeCell ref="BZ93:CA93"/>
    <mergeCell ref="D94:AO94"/>
    <mergeCell ref="AW94:BB94"/>
    <mergeCell ref="D95:G95"/>
    <mergeCell ref="AW95:BA95"/>
    <mergeCell ref="BP95:BQ95"/>
    <mergeCell ref="BZ95:CA95"/>
    <mergeCell ref="D90:AJ90"/>
    <mergeCell ref="AW90:BA90"/>
    <mergeCell ref="CK90:CL90"/>
    <mergeCell ref="D91:AB91"/>
    <mergeCell ref="AW91:BD91"/>
    <mergeCell ref="D92:V92"/>
    <mergeCell ref="AW92:BC92"/>
    <mergeCell ref="D87:M87"/>
    <mergeCell ref="AW87:BB87"/>
    <mergeCell ref="D88:G88"/>
    <mergeCell ref="AW88:BB88"/>
    <mergeCell ref="D89:V89"/>
    <mergeCell ref="AW89:BA89"/>
    <mergeCell ref="D84:I84"/>
    <mergeCell ref="AW84:BG84"/>
    <mergeCell ref="D85:I85"/>
    <mergeCell ref="AW85:BA85"/>
    <mergeCell ref="BZ85:CA85"/>
    <mergeCell ref="D86:O86"/>
    <mergeCell ref="AW86:BA86"/>
    <mergeCell ref="BZ86:CA86"/>
    <mergeCell ref="BK74:CB74"/>
    <mergeCell ref="CS77:CT77"/>
    <mergeCell ref="AW81:AY81"/>
    <mergeCell ref="BK81:BL81"/>
    <mergeCell ref="BO81:BQ81"/>
    <mergeCell ref="BT81:BV81"/>
    <mergeCell ref="BY81:CA81"/>
    <mergeCell ref="CE81:CG81"/>
    <mergeCell ref="CJ81:CL81"/>
    <mergeCell ref="CO81:CQ81"/>
    <mergeCell ref="D59:I59"/>
    <mergeCell ref="AW59:BA59"/>
    <mergeCell ref="BZ59:CA59"/>
    <mergeCell ref="D60:AA60"/>
    <mergeCell ref="AW60:BA60"/>
    <mergeCell ref="D61:I61"/>
    <mergeCell ref="AW61:BA61"/>
    <mergeCell ref="BZ61:CA61"/>
    <mergeCell ref="D56:E56"/>
    <mergeCell ref="AW56:BA56"/>
    <mergeCell ref="BZ56:CA56"/>
    <mergeCell ref="D57:AA57"/>
    <mergeCell ref="AW57:BA57"/>
    <mergeCell ref="D58:G58"/>
    <mergeCell ref="AW58:BA58"/>
    <mergeCell ref="BZ58:CA58"/>
    <mergeCell ref="D53:Q53"/>
    <mergeCell ref="AW53:BG53"/>
    <mergeCell ref="D54:Q54"/>
    <mergeCell ref="AW54:BG54"/>
    <mergeCell ref="D55:Q55"/>
    <mergeCell ref="AW55:BG55"/>
    <mergeCell ref="CP50:CQ50"/>
    <mergeCell ref="D51:I51"/>
    <mergeCell ref="AW51:BA51"/>
    <mergeCell ref="BZ51:CA51"/>
    <mergeCell ref="D52:U52"/>
    <mergeCell ref="AW52:BA52"/>
    <mergeCell ref="D48:U48"/>
    <mergeCell ref="AW48:BA48"/>
    <mergeCell ref="D49:AG49"/>
    <mergeCell ref="AW49:BA49"/>
    <mergeCell ref="D50:AQ50"/>
    <mergeCell ref="AW50:BA50"/>
    <mergeCell ref="BZ45:CA45"/>
    <mergeCell ref="D46:L46"/>
    <mergeCell ref="AW46:BA46"/>
    <mergeCell ref="D47:I47"/>
    <mergeCell ref="AW47:BA47"/>
    <mergeCell ref="BZ47:CA47"/>
    <mergeCell ref="D43:S43"/>
    <mergeCell ref="AW43:AX43"/>
    <mergeCell ref="D44:J44"/>
    <mergeCell ref="AW44:BA44"/>
    <mergeCell ref="D45:J45"/>
    <mergeCell ref="AW45:BA45"/>
    <mergeCell ref="D41:AT41"/>
    <mergeCell ref="AW41:BA41"/>
    <mergeCell ref="CF41:CG41"/>
    <mergeCell ref="D42:J42"/>
    <mergeCell ref="AW42:BG42"/>
    <mergeCell ref="BZ42:CA42"/>
    <mergeCell ref="D39:K39"/>
    <mergeCell ref="AW39:BA39"/>
    <mergeCell ref="BP39:BQ39"/>
    <mergeCell ref="BZ39:CA39"/>
    <mergeCell ref="D40:K40"/>
    <mergeCell ref="AW40:BA40"/>
    <mergeCell ref="BP40:BQ40"/>
    <mergeCell ref="BZ40:CA40"/>
    <mergeCell ref="D36:M36"/>
    <mergeCell ref="AW36:BA36"/>
    <mergeCell ref="BZ36:CA36"/>
    <mergeCell ref="D37:AE37"/>
    <mergeCell ref="AW37:BA37"/>
    <mergeCell ref="D38:K38"/>
    <mergeCell ref="AW38:BA38"/>
    <mergeCell ref="BP38:BQ38"/>
    <mergeCell ref="BZ38:CA38"/>
    <mergeCell ref="D33:Z33"/>
    <mergeCell ref="AW33:BA33"/>
    <mergeCell ref="CP33:CQ33"/>
    <mergeCell ref="D34:AS34"/>
    <mergeCell ref="AW34:BA34"/>
    <mergeCell ref="D35:M35"/>
    <mergeCell ref="AW35:BA35"/>
    <mergeCell ref="BZ35:CA35"/>
    <mergeCell ref="D30:AG30"/>
    <mergeCell ref="AW30:BD30"/>
    <mergeCell ref="D31:M31"/>
    <mergeCell ref="AW31:BA31"/>
    <mergeCell ref="BZ31:CA31"/>
    <mergeCell ref="D32:M32"/>
    <mergeCell ref="AW32:BA32"/>
    <mergeCell ref="BZ32:CA32"/>
    <mergeCell ref="D28:J28"/>
    <mergeCell ref="AW28:BA28"/>
    <mergeCell ref="BP28:BQ28"/>
    <mergeCell ref="BZ28:CA28"/>
    <mergeCell ref="D29:T29"/>
    <mergeCell ref="AW29:BG29"/>
    <mergeCell ref="CP25:CQ25"/>
    <mergeCell ref="D26:Y26"/>
    <mergeCell ref="AW26:BA26"/>
    <mergeCell ref="CF26:CG26"/>
    <mergeCell ref="D27:J27"/>
    <mergeCell ref="AW27:BA27"/>
    <mergeCell ref="BP27:BQ27"/>
    <mergeCell ref="BZ27:CA27"/>
    <mergeCell ref="D24:M24"/>
    <mergeCell ref="AW24:BA24"/>
    <mergeCell ref="BP24:BQ24"/>
    <mergeCell ref="BZ24:CA24"/>
    <mergeCell ref="D25:AJ25"/>
    <mergeCell ref="AW25:BA25"/>
    <mergeCell ref="D22:M22"/>
    <mergeCell ref="AW22:BA22"/>
    <mergeCell ref="BP22:BQ22"/>
    <mergeCell ref="BZ22:CA22"/>
    <mergeCell ref="D23:M23"/>
    <mergeCell ref="AW23:BA23"/>
    <mergeCell ref="BP23:BQ23"/>
    <mergeCell ref="BZ23:CA23"/>
    <mergeCell ref="D19:X19"/>
    <mergeCell ref="AW19:BA19"/>
    <mergeCell ref="CF19:CG19"/>
    <mergeCell ref="D20:Z20"/>
    <mergeCell ref="AW20:BA20"/>
    <mergeCell ref="D21:AB21"/>
    <mergeCell ref="AW21:BA21"/>
    <mergeCell ref="D17:I17"/>
    <mergeCell ref="AW17:BA17"/>
    <mergeCell ref="BZ17:CA17"/>
    <mergeCell ref="D18:K18"/>
    <mergeCell ref="AW18:BA18"/>
    <mergeCell ref="BP18:BQ18"/>
    <mergeCell ref="BZ18:CA18"/>
    <mergeCell ref="D14:AS14"/>
    <mergeCell ref="AW14:BA14"/>
    <mergeCell ref="D15:K15"/>
    <mergeCell ref="AW15:BA15"/>
    <mergeCell ref="BZ15:CA15"/>
    <mergeCell ref="D16:I16"/>
    <mergeCell ref="AW16:BA16"/>
    <mergeCell ref="BZ16:CA16"/>
    <mergeCell ref="D12:AA12"/>
    <mergeCell ref="AW12:BA12"/>
    <mergeCell ref="BZ12:CA12"/>
    <mergeCell ref="D13:AA13"/>
    <mergeCell ref="AW13:BA13"/>
    <mergeCell ref="BZ13:CA13"/>
    <mergeCell ref="BK2:CB2"/>
    <mergeCell ref="CS5:CT5"/>
    <mergeCell ref="AW9:AY9"/>
    <mergeCell ref="BK9:BL9"/>
    <mergeCell ref="BO9:BQ9"/>
    <mergeCell ref="BT9:BV9"/>
    <mergeCell ref="BY9:CA9"/>
    <mergeCell ref="CE9:CG9"/>
    <mergeCell ref="CJ9:CL9"/>
    <mergeCell ref="CO9:CQ9"/>
  </mergeCells>
  <pageMargins left="0.7" right="0.7" top="0.75" bottom="0.75" header="0.3" footer="0.3"/>
  <drawing r:id="rId1"/>
  <legacyDrawing r:id="rId2"/>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4">
    <tabColor theme="9" tint="0.59999389629810485"/>
  </sheetPr>
  <dimension ref="A1:AC353"/>
  <sheetViews>
    <sheetView topLeftCell="A103" workbookViewId="0">
      <selection activeCell="C7" sqref="C7"/>
    </sheetView>
  </sheetViews>
  <sheetFormatPr baseColWidth="10" defaultColWidth="10" defaultRowHeight="12.75" outlineLevelCol="1" x14ac:dyDescent="0.2"/>
  <cols>
    <col min="1" max="1" width="3.25" style="6" customWidth="1"/>
    <col min="2" max="2" width="24.625" style="3" customWidth="1" outlineLevel="1"/>
    <col min="3" max="3" width="12.125" style="3" customWidth="1" outlineLevel="1"/>
    <col min="4" max="4" width="18" style="3" customWidth="1" outlineLevel="1"/>
    <col min="5" max="5" width="7.125" style="3" customWidth="1" outlineLevel="1"/>
    <col min="6" max="6" width="10.625" style="5" customWidth="1" outlineLevel="1"/>
    <col min="7" max="7" width="28.5" style="3" customWidth="1" outlineLevel="1"/>
    <col min="8" max="8" width="12.125" style="5" customWidth="1" outlineLevel="1"/>
    <col min="9" max="9" width="11.375" style="4" customWidth="1" outlineLevel="1"/>
    <col min="10" max="10" width="10" style="6" customWidth="1" outlineLevel="1"/>
    <col min="11" max="11" width="3.25" style="6" customWidth="1"/>
    <col min="12" max="17" width="10" style="7" customWidth="1" outlineLevel="1"/>
    <col min="18" max="18" width="3.25" style="6" customWidth="1"/>
    <col min="19" max="19" width="14.25" style="8" customWidth="1" outlineLevel="1"/>
    <col min="20" max="20" width="3.25" style="6" customWidth="1"/>
    <col min="21" max="21" width="66.875" style="5" customWidth="1" outlineLevel="1"/>
    <col min="22" max="22" width="10.875" style="5" customWidth="1" outlineLevel="1"/>
    <col min="23" max="23" width="14.5" style="9" customWidth="1" outlineLevel="1"/>
    <col min="24" max="24" width="26.5" style="10" customWidth="1" outlineLevel="1"/>
    <col min="25" max="25" width="33.75" style="11" customWidth="1"/>
    <col min="26" max="16384" width="10" style="19"/>
  </cols>
  <sheetData>
    <row r="1" spans="1:29" ht="75" customHeight="1" x14ac:dyDescent="0.2">
      <c r="A1" s="397" t="s">
        <v>1922</v>
      </c>
      <c r="B1" s="397"/>
      <c r="C1" s="397"/>
      <c r="D1" s="397"/>
      <c r="E1" s="2"/>
      <c r="F1" s="4"/>
      <c r="AB1" s="6"/>
      <c r="AC1" s="20"/>
    </row>
    <row r="2" spans="1:29" ht="12.75" customHeight="1" thickBot="1" x14ac:dyDescent="0.25">
      <c r="A2" s="2"/>
      <c r="E2" s="2"/>
      <c r="F2" s="4"/>
      <c r="AB2" s="6"/>
      <c r="AC2" s="20"/>
    </row>
    <row r="3" spans="1:29" s="438" customFormat="1" ht="69.95" customHeight="1" thickBot="1" x14ac:dyDescent="0.3">
      <c r="A3" s="426" t="s">
        <v>2</v>
      </c>
      <c r="B3" s="427" t="s">
        <v>3</v>
      </c>
      <c r="C3" s="427"/>
      <c r="D3" s="427"/>
      <c r="E3" s="427"/>
      <c r="F3" s="428"/>
      <c r="G3" s="427"/>
      <c r="H3" s="428"/>
      <c r="I3" s="428"/>
      <c r="J3" s="429"/>
      <c r="K3" s="430" t="s">
        <v>4</v>
      </c>
      <c r="L3" s="431"/>
      <c r="M3" s="431"/>
      <c r="N3" s="431"/>
      <c r="O3" s="431"/>
      <c r="P3" s="431"/>
      <c r="Q3" s="431"/>
      <c r="R3" s="432" t="s">
        <v>5</v>
      </c>
      <c r="S3" s="433"/>
      <c r="T3" s="434" t="s">
        <v>6</v>
      </c>
      <c r="U3" s="428"/>
      <c r="V3" s="428"/>
      <c r="W3" s="435"/>
      <c r="X3" s="436"/>
      <c r="Y3" s="437"/>
    </row>
    <row r="4" spans="1:29" ht="40.15" customHeight="1" thickBot="1" x14ac:dyDescent="0.25">
      <c r="A4" s="22"/>
      <c r="B4" s="28" t="s">
        <v>2</v>
      </c>
      <c r="C4" s="29"/>
      <c r="D4" s="29"/>
      <c r="E4" s="29"/>
      <c r="F4" s="29"/>
      <c r="G4" s="29"/>
      <c r="H4" s="29"/>
      <c r="I4" s="29"/>
      <c r="J4" s="30"/>
      <c r="K4" s="31"/>
      <c r="L4" s="530" t="s">
        <v>1957</v>
      </c>
      <c r="M4" s="531"/>
      <c r="N4" s="531"/>
      <c r="O4" s="531"/>
      <c r="P4" s="531"/>
      <c r="Q4" s="532"/>
      <c r="R4" s="24"/>
      <c r="S4" s="37" t="s">
        <v>5</v>
      </c>
      <c r="T4" s="25"/>
      <c r="U4" s="40"/>
      <c r="V4" s="40"/>
      <c r="W4" s="40"/>
      <c r="X4" s="40"/>
      <c r="Y4" s="40"/>
    </row>
    <row r="5" spans="1:29" s="81" customFormat="1" ht="50.25" customHeight="1" thickBot="1" x14ac:dyDescent="0.3">
      <c r="A5" s="45" t="s">
        <v>11</v>
      </c>
      <c r="B5" s="46" t="s">
        <v>12</v>
      </c>
      <c r="C5" s="47" t="s">
        <v>13</v>
      </c>
      <c r="D5" s="46" t="s">
        <v>14</v>
      </c>
      <c r="E5" s="48" t="s">
        <v>15</v>
      </c>
      <c r="F5" s="49" t="s">
        <v>16</v>
      </c>
      <c r="G5" s="46" t="s">
        <v>17</v>
      </c>
      <c r="H5" s="50" t="s">
        <v>18</v>
      </c>
      <c r="I5" s="49" t="s">
        <v>19</v>
      </c>
      <c r="J5" s="51" t="s">
        <v>20</v>
      </c>
      <c r="K5" s="52" t="s">
        <v>21</v>
      </c>
      <c r="L5" s="53" t="s">
        <v>22</v>
      </c>
      <c r="M5" s="54" t="s">
        <v>23</v>
      </c>
      <c r="N5" s="54" t="s">
        <v>24</v>
      </c>
      <c r="O5" s="55" t="s">
        <v>25</v>
      </c>
      <c r="P5" s="55" t="s">
        <v>26</v>
      </c>
      <c r="Q5" s="56" t="s">
        <v>27</v>
      </c>
      <c r="R5" s="63" t="s">
        <v>42</v>
      </c>
      <c r="S5" s="444" t="s">
        <v>1934</v>
      </c>
      <c r="T5" s="66" t="s">
        <v>47</v>
      </c>
      <c r="U5" s="439" t="s">
        <v>48</v>
      </c>
      <c r="V5" s="440" t="s">
        <v>49</v>
      </c>
      <c r="W5" s="441" t="s">
        <v>50</v>
      </c>
      <c r="X5" s="443" t="s">
        <v>52</v>
      </c>
    </row>
    <row r="6" spans="1:29" ht="13.5" customHeight="1" thickBot="1" x14ac:dyDescent="0.25">
      <c r="A6" s="83"/>
      <c r="B6" s="84" t="s">
        <v>75</v>
      </c>
      <c r="C6" s="84" t="s">
        <v>71</v>
      </c>
      <c r="D6" s="84" t="s">
        <v>0</v>
      </c>
      <c r="E6" s="85" t="s">
        <v>76</v>
      </c>
      <c r="F6" s="86" t="s">
        <v>77</v>
      </c>
      <c r="G6" s="85" t="s">
        <v>78</v>
      </c>
      <c r="H6" s="86" t="s">
        <v>79</v>
      </c>
      <c r="I6" s="86" t="s">
        <v>80</v>
      </c>
      <c r="J6" s="135">
        <v>3.5</v>
      </c>
      <c r="K6" s="88"/>
      <c r="L6" s="136">
        <v>69</v>
      </c>
      <c r="M6" s="89" t="s">
        <v>0</v>
      </c>
      <c r="N6" s="89" t="s">
        <v>0</v>
      </c>
      <c r="O6" s="89" t="s">
        <v>0</v>
      </c>
      <c r="P6" s="89" t="s">
        <v>0</v>
      </c>
      <c r="Q6" s="90">
        <f>SUM(Tableau89[[#This Row],[Indicative
     /PPE]:[Autre]])</f>
        <v>69</v>
      </c>
      <c r="R6" s="92"/>
      <c r="S6" s="93">
        <v>180000</v>
      </c>
      <c r="T6" s="95"/>
      <c r="U6" s="96" t="s">
        <v>81</v>
      </c>
      <c r="V6" s="86" t="s">
        <v>82</v>
      </c>
      <c r="W6" s="102">
        <v>40575</v>
      </c>
      <c r="X6" s="84" t="s">
        <v>0</v>
      </c>
      <c r="Y6" s="19"/>
    </row>
    <row r="7" spans="1:29" ht="13.5" customHeight="1" thickBot="1" x14ac:dyDescent="0.25">
      <c r="A7" s="83"/>
      <c r="B7" s="84" t="s">
        <v>75</v>
      </c>
      <c r="C7" s="84" t="s">
        <v>71</v>
      </c>
      <c r="D7" s="84" t="s">
        <v>0</v>
      </c>
      <c r="E7" s="85" t="s">
        <v>84</v>
      </c>
      <c r="F7" s="86" t="s">
        <v>85</v>
      </c>
      <c r="G7" s="85" t="s">
        <v>78</v>
      </c>
      <c r="H7" s="86" t="s">
        <v>86</v>
      </c>
      <c r="I7" s="86" t="s">
        <v>87</v>
      </c>
      <c r="J7" s="135">
        <v>4.5</v>
      </c>
      <c r="K7" s="88"/>
      <c r="L7" s="136">
        <v>130</v>
      </c>
      <c r="M7" s="89" t="s">
        <v>0</v>
      </c>
      <c r="N7" s="89" t="s">
        <v>0</v>
      </c>
      <c r="O7" s="89" t="s">
        <v>0</v>
      </c>
      <c r="P7" s="89" t="s">
        <v>0</v>
      </c>
      <c r="Q7" s="90">
        <f>SUM(Tableau89[[#This Row],[Indicative
     /PPE]:[Autre]])</f>
        <v>130</v>
      </c>
      <c r="R7" s="92"/>
      <c r="S7" s="93">
        <v>360000</v>
      </c>
      <c r="T7" s="95"/>
      <c r="U7" s="96" t="s">
        <v>88</v>
      </c>
      <c r="V7" s="86" t="s">
        <v>82</v>
      </c>
      <c r="W7" s="102">
        <v>38077</v>
      </c>
      <c r="X7" s="84" t="s">
        <v>0</v>
      </c>
      <c r="Y7" s="19"/>
    </row>
    <row r="8" spans="1:29" ht="13.5" customHeight="1" thickBot="1" x14ac:dyDescent="0.25">
      <c r="A8" s="83"/>
      <c r="B8" s="84" t="s">
        <v>75</v>
      </c>
      <c r="C8" s="84" t="s">
        <v>71</v>
      </c>
      <c r="D8" s="84" t="s">
        <v>0</v>
      </c>
      <c r="E8" s="85" t="s">
        <v>89</v>
      </c>
      <c r="F8" s="86" t="s">
        <v>90</v>
      </c>
      <c r="G8" s="85" t="s">
        <v>78</v>
      </c>
      <c r="H8" s="86" t="s">
        <v>91</v>
      </c>
      <c r="I8" s="86" t="s">
        <v>92</v>
      </c>
      <c r="J8" s="135">
        <v>10.5</v>
      </c>
      <c r="K8" s="88"/>
      <c r="L8" s="136">
        <v>295</v>
      </c>
      <c r="M8" s="89" t="s">
        <v>0</v>
      </c>
      <c r="N8" s="89" t="s">
        <v>0</v>
      </c>
      <c r="O8" s="89" t="s">
        <v>0</v>
      </c>
      <c r="P8" s="89" t="s">
        <v>0</v>
      </c>
      <c r="Q8" s="90">
        <f>SUM(Tableau89[[#This Row],[Indicative
     /PPE]:[Autre]])</f>
        <v>295</v>
      </c>
      <c r="R8" s="92"/>
      <c r="S8" s="93">
        <v>740000</v>
      </c>
      <c r="T8" s="95"/>
      <c r="U8" s="96" t="s">
        <v>93</v>
      </c>
      <c r="V8" s="86" t="s">
        <v>82</v>
      </c>
      <c r="W8" s="102">
        <v>37760</v>
      </c>
      <c r="X8" s="84" t="s">
        <v>0</v>
      </c>
      <c r="Y8" s="19"/>
    </row>
    <row r="9" spans="1:29" ht="13.5" customHeight="1" thickBot="1" x14ac:dyDescent="0.25">
      <c r="A9" s="83"/>
      <c r="B9" s="84" t="s">
        <v>75</v>
      </c>
      <c r="C9" s="84" t="s">
        <v>71</v>
      </c>
      <c r="D9" s="84" t="s">
        <v>0</v>
      </c>
      <c r="E9" s="85" t="s">
        <v>94</v>
      </c>
      <c r="F9" s="86" t="s">
        <v>95</v>
      </c>
      <c r="G9" s="85" t="s">
        <v>78</v>
      </c>
      <c r="H9" s="86" t="s">
        <v>91</v>
      </c>
      <c r="I9" s="86" t="s">
        <v>87</v>
      </c>
      <c r="J9" s="135">
        <v>4.5</v>
      </c>
      <c r="K9" s="88"/>
      <c r="L9" s="136">
        <v>160</v>
      </c>
      <c r="M9" s="89" t="s">
        <v>0</v>
      </c>
      <c r="N9" s="89" t="s">
        <v>0</v>
      </c>
      <c r="O9" s="89" t="s">
        <v>0</v>
      </c>
      <c r="P9" s="89" t="s">
        <v>0</v>
      </c>
      <c r="Q9" s="90">
        <f>SUM(Tableau89[[#This Row],[Indicative
     /PPE]:[Autre]])</f>
        <v>160</v>
      </c>
      <c r="R9" s="92"/>
      <c r="S9" s="93">
        <v>440000</v>
      </c>
      <c r="T9" s="95"/>
      <c r="U9" s="96" t="s">
        <v>96</v>
      </c>
      <c r="V9" s="86" t="s">
        <v>82</v>
      </c>
      <c r="W9" s="102">
        <v>37733</v>
      </c>
      <c r="X9" s="84" t="s">
        <v>0</v>
      </c>
      <c r="Y9" s="19"/>
    </row>
    <row r="10" spans="1:29" ht="13.5" customHeight="1" thickBot="1" x14ac:dyDescent="0.25">
      <c r="A10" s="83"/>
      <c r="B10" s="84" t="s">
        <v>75</v>
      </c>
      <c r="C10" s="84" t="s">
        <v>71</v>
      </c>
      <c r="D10" s="84" t="s">
        <v>0</v>
      </c>
      <c r="E10" s="85" t="s">
        <v>97</v>
      </c>
      <c r="F10" s="86" t="s">
        <v>98</v>
      </c>
      <c r="G10" s="85" t="s">
        <v>78</v>
      </c>
      <c r="H10" s="86" t="s">
        <v>91</v>
      </c>
      <c r="I10" s="86" t="s">
        <v>80</v>
      </c>
      <c r="J10" s="135">
        <v>4.5</v>
      </c>
      <c r="K10" s="88"/>
      <c r="L10" s="136">
        <v>130</v>
      </c>
      <c r="M10" s="89" t="s">
        <v>0</v>
      </c>
      <c r="N10" s="89" t="s">
        <v>0</v>
      </c>
      <c r="O10" s="89" t="s">
        <v>0</v>
      </c>
      <c r="P10" s="89" t="s">
        <v>0</v>
      </c>
      <c r="Q10" s="90">
        <f>SUM(Tableau89[[#This Row],[Indicative
     /PPE]:[Autre]])</f>
        <v>130</v>
      </c>
      <c r="R10" s="92"/>
      <c r="S10" s="93">
        <v>360000</v>
      </c>
      <c r="T10" s="95"/>
      <c r="U10" s="96" t="s">
        <v>99</v>
      </c>
      <c r="V10" s="86" t="s">
        <v>82</v>
      </c>
      <c r="W10" s="102">
        <v>38352</v>
      </c>
      <c r="X10" s="84" t="s">
        <v>0</v>
      </c>
      <c r="Y10" s="19"/>
    </row>
    <row r="11" spans="1:29" ht="13.5" customHeight="1" thickBot="1" x14ac:dyDescent="0.25">
      <c r="A11" s="83"/>
      <c r="B11" s="84" t="s">
        <v>75</v>
      </c>
      <c r="C11" s="84" t="s">
        <v>71</v>
      </c>
      <c r="D11" s="84" t="s">
        <v>0</v>
      </c>
      <c r="E11" s="85" t="s">
        <v>100</v>
      </c>
      <c r="F11" s="86" t="s">
        <v>101</v>
      </c>
      <c r="G11" s="85" t="s">
        <v>78</v>
      </c>
      <c r="H11" s="86" t="s">
        <v>102</v>
      </c>
      <c r="I11" s="86" t="s">
        <v>80</v>
      </c>
      <c r="J11" s="135">
        <v>5.5</v>
      </c>
      <c r="K11" s="88"/>
      <c r="L11" s="136">
        <v>129</v>
      </c>
      <c r="M11" s="89" t="s">
        <v>0</v>
      </c>
      <c r="N11" s="89" t="s">
        <v>0</v>
      </c>
      <c r="O11" s="89" t="s">
        <v>0</v>
      </c>
      <c r="P11" s="89" t="s">
        <v>0</v>
      </c>
      <c r="Q11" s="90">
        <f>SUM(Tableau89[[#This Row],[Indicative
     /PPE]:[Autre]])</f>
        <v>129</v>
      </c>
      <c r="R11" s="92"/>
      <c r="S11" s="93">
        <v>350000</v>
      </c>
      <c r="T11" s="95"/>
      <c r="U11" s="96" t="s">
        <v>103</v>
      </c>
      <c r="V11" s="86" t="s">
        <v>82</v>
      </c>
      <c r="W11" s="102">
        <v>37680</v>
      </c>
      <c r="X11" s="84" t="s">
        <v>0</v>
      </c>
      <c r="Y11" s="19"/>
    </row>
    <row r="12" spans="1:29" ht="13.5" customHeight="1" thickBot="1" x14ac:dyDescent="0.25">
      <c r="A12" s="83"/>
      <c r="B12" s="84" t="s">
        <v>75</v>
      </c>
      <c r="C12" s="84" t="s">
        <v>71</v>
      </c>
      <c r="D12" s="84" t="s">
        <v>0</v>
      </c>
      <c r="E12" s="85" t="s">
        <v>104</v>
      </c>
      <c r="F12" s="86" t="s">
        <v>105</v>
      </c>
      <c r="G12" s="85" t="s">
        <v>78</v>
      </c>
      <c r="H12" s="86" t="s">
        <v>102</v>
      </c>
      <c r="I12" s="86" t="s">
        <v>87</v>
      </c>
      <c r="J12" s="135">
        <v>4.5</v>
      </c>
      <c r="K12" s="88"/>
      <c r="L12" s="136">
        <v>162</v>
      </c>
      <c r="M12" s="89" t="s">
        <v>0</v>
      </c>
      <c r="N12" s="89" t="s">
        <v>0</v>
      </c>
      <c r="O12" s="89" t="s">
        <v>0</v>
      </c>
      <c r="P12" s="89" t="s">
        <v>0</v>
      </c>
      <c r="Q12" s="90">
        <f>SUM(Tableau89[[#This Row],[Indicative
     /PPE]:[Autre]])</f>
        <v>162</v>
      </c>
      <c r="R12" s="92"/>
      <c r="S12" s="93">
        <v>430000</v>
      </c>
      <c r="T12" s="95"/>
      <c r="U12" s="96" t="s">
        <v>106</v>
      </c>
      <c r="V12" s="86" t="s">
        <v>82</v>
      </c>
      <c r="W12" s="102">
        <v>37713</v>
      </c>
      <c r="X12" s="84" t="s">
        <v>0</v>
      </c>
      <c r="Y12" s="19"/>
    </row>
    <row r="13" spans="1:29" ht="13.5" customHeight="1" thickBot="1" x14ac:dyDescent="0.25">
      <c r="A13" s="83"/>
      <c r="B13" s="84" t="s">
        <v>75</v>
      </c>
      <c r="C13" s="84" t="s">
        <v>71</v>
      </c>
      <c r="D13" s="84" t="s">
        <v>0</v>
      </c>
      <c r="E13" s="85" t="s">
        <v>107</v>
      </c>
      <c r="F13" s="86" t="s">
        <v>108</v>
      </c>
      <c r="G13" s="85" t="s">
        <v>78</v>
      </c>
      <c r="H13" s="86" t="s">
        <v>109</v>
      </c>
      <c r="I13" s="86" t="s">
        <v>80</v>
      </c>
      <c r="J13" s="135">
        <v>5.5</v>
      </c>
      <c r="K13" s="88"/>
      <c r="L13" s="136">
        <v>129</v>
      </c>
      <c r="M13" s="89" t="s">
        <v>0</v>
      </c>
      <c r="N13" s="89" t="s">
        <v>0</v>
      </c>
      <c r="O13" s="89" t="s">
        <v>0</v>
      </c>
      <c r="P13" s="89" t="s">
        <v>0</v>
      </c>
      <c r="Q13" s="90">
        <f>SUM(Tableau89[[#This Row],[Indicative
     /PPE]:[Autre]])</f>
        <v>129</v>
      </c>
      <c r="R13" s="92"/>
      <c r="S13" s="93">
        <v>180000</v>
      </c>
      <c r="T13" s="95"/>
      <c r="U13" s="96" t="s">
        <v>110</v>
      </c>
      <c r="V13" s="86" t="s">
        <v>82</v>
      </c>
      <c r="W13" s="102">
        <v>38077</v>
      </c>
      <c r="X13" s="84" t="s">
        <v>0</v>
      </c>
      <c r="Y13" s="19"/>
    </row>
    <row r="14" spans="1:29" ht="13.5" customHeight="1" thickBot="1" x14ac:dyDescent="0.25">
      <c r="A14" s="83"/>
      <c r="B14" s="84" t="s">
        <v>75</v>
      </c>
      <c r="C14" s="84" t="s">
        <v>71</v>
      </c>
      <c r="D14" s="84" t="s">
        <v>0</v>
      </c>
      <c r="E14" s="85" t="s">
        <v>111</v>
      </c>
      <c r="F14" s="86" t="s">
        <v>112</v>
      </c>
      <c r="G14" s="85" t="s">
        <v>78</v>
      </c>
      <c r="H14" s="86" t="s">
        <v>109</v>
      </c>
      <c r="I14" s="86" t="s">
        <v>87</v>
      </c>
      <c r="J14" s="135">
        <v>4.5</v>
      </c>
      <c r="K14" s="88"/>
      <c r="L14" s="136">
        <v>163</v>
      </c>
      <c r="M14" s="89" t="s">
        <v>0</v>
      </c>
      <c r="N14" s="89" t="s">
        <v>0</v>
      </c>
      <c r="O14" s="89" t="s">
        <v>0</v>
      </c>
      <c r="P14" s="89" t="s">
        <v>0</v>
      </c>
      <c r="Q14" s="90">
        <f>SUM(Tableau89[[#This Row],[Indicative
     /PPE]:[Autre]])</f>
        <v>163</v>
      </c>
      <c r="R14" s="92"/>
      <c r="S14" s="93">
        <v>210000</v>
      </c>
      <c r="T14" s="95"/>
      <c r="U14" s="96" t="s">
        <v>113</v>
      </c>
      <c r="V14" s="86" t="s">
        <v>82</v>
      </c>
      <c r="W14" s="102">
        <v>37621</v>
      </c>
      <c r="X14" s="84" t="s">
        <v>0</v>
      </c>
      <c r="Y14" s="19"/>
    </row>
    <row r="15" spans="1:29" ht="13.5" customHeight="1" thickBot="1" x14ac:dyDescent="0.25">
      <c r="A15" s="83"/>
      <c r="B15" s="84" t="s">
        <v>75</v>
      </c>
      <c r="C15" s="84" t="s">
        <v>71</v>
      </c>
      <c r="D15" s="84" t="s">
        <v>0</v>
      </c>
      <c r="E15" s="85" t="s">
        <v>114</v>
      </c>
      <c r="F15" s="86" t="s">
        <v>115</v>
      </c>
      <c r="G15" s="85" t="s">
        <v>78</v>
      </c>
      <c r="H15" s="86" t="s">
        <v>116</v>
      </c>
      <c r="I15" s="86" t="s">
        <v>80</v>
      </c>
      <c r="J15" s="135">
        <v>5.5</v>
      </c>
      <c r="K15" s="88"/>
      <c r="L15" s="136">
        <v>157</v>
      </c>
      <c r="M15" s="89" t="s">
        <v>0</v>
      </c>
      <c r="N15" s="89" t="s">
        <v>0</v>
      </c>
      <c r="O15" s="89" t="s">
        <v>0</v>
      </c>
      <c r="P15" s="89" t="s">
        <v>0</v>
      </c>
      <c r="Q15" s="90">
        <f>SUM(Tableau89[[#This Row],[Indicative
     /PPE]:[Autre]])</f>
        <v>157</v>
      </c>
      <c r="R15" s="92"/>
      <c r="S15" s="93">
        <v>430000</v>
      </c>
      <c r="T15" s="95"/>
      <c r="U15" s="96" t="s">
        <v>117</v>
      </c>
      <c r="V15" s="86" t="s">
        <v>82</v>
      </c>
      <c r="W15" s="102">
        <v>37955</v>
      </c>
      <c r="X15" s="84" t="s">
        <v>0</v>
      </c>
      <c r="Y15" s="19"/>
    </row>
    <row r="16" spans="1:29" s="215" customFormat="1" ht="13.5" customHeight="1" thickBot="1" x14ac:dyDescent="0.25">
      <c r="A16" s="251"/>
      <c r="B16" s="393" t="s">
        <v>75</v>
      </c>
      <c r="C16" s="84" t="s">
        <v>71</v>
      </c>
      <c r="D16" s="84" t="s">
        <v>0</v>
      </c>
      <c r="E16" s="85" t="s">
        <v>118</v>
      </c>
      <c r="F16" s="86" t="s">
        <v>119</v>
      </c>
      <c r="G16" s="85" t="s">
        <v>78</v>
      </c>
      <c r="H16" s="86" t="s">
        <v>116</v>
      </c>
      <c r="I16" s="86" t="s">
        <v>87</v>
      </c>
      <c r="J16" s="135">
        <v>5.5</v>
      </c>
      <c r="K16" s="88"/>
      <c r="L16" s="332">
        <v>175</v>
      </c>
      <c r="M16" s="89" t="s">
        <v>0</v>
      </c>
      <c r="N16" s="89" t="s">
        <v>0</v>
      </c>
      <c r="O16" s="89" t="s">
        <v>0</v>
      </c>
      <c r="P16" s="89" t="s">
        <v>0</v>
      </c>
      <c r="Q16" s="90">
        <f>SUM(Tableau89[[#This Row],[Indicative
     /PPE]:[Autre]])</f>
        <v>175</v>
      </c>
      <c r="R16" s="92"/>
      <c r="S16" s="93">
        <v>490000</v>
      </c>
      <c r="T16" s="95"/>
      <c r="U16" s="96" t="s">
        <v>120</v>
      </c>
      <c r="V16" s="86" t="s">
        <v>82</v>
      </c>
      <c r="W16" s="102">
        <v>38077</v>
      </c>
      <c r="X16" s="84" t="s">
        <v>0</v>
      </c>
    </row>
    <row r="17" spans="1:25" ht="13.5" customHeight="1" thickBot="1" x14ac:dyDescent="0.25">
      <c r="A17" s="254"/>
      <c r="B17" s="84" t="s">
        <v>121</v>
      </c>
      <c r="C17" s="84" t="s">
        <v>71</v>
      </c>
      <c r="D17" s="84" t="s">
        <v>0</v>
      </c>
      <c r="E17" s="85" t="s">
        <v>122</v>
      </c>
      <c r="F17" s="86" t="s">
        <v>123</v>
      </c>
      <c r="G17" s="85" t="s">
        <v>124</v>
      </c>
      <c r="H17" s="86" t="s">
        <v>79</v>
      </c>
      <c r="I17" s="86" t="s">
        <v>87</v>
      </c>
      <c r="J17" s="135">
        <v>3.5</v>
      </c>
      <c r="K17" s="88"/>
      <c r="L17" s="136">
        <v>129</v>
      </c>
      <c r="M17" s="89" t="s">
        <v>0</v>
      </c>
      <c r="N17" s="89" t="s">
        <v>0</v>
      </c>
      <c r="O17" s="89" t="s">
        <v>0</v>
      </c>
      <c r="P17" s="89" t="s">
        <v>0</v>
      </c>
      <c r="Q17" s="90">
        <f>SUM(Tableau89[[#This Row],[Indicative
     /PPE]:[Autre]])</f>
        <v>129</v>
      </c>
      <c r="R17" s="92"/>
      <c r="S17" s="93">
        <v>370000</v>
      </c>
      <c r="T17" s="95"/>
      <c r="U17" s="96" t="s">
        <v>125</v>
      </c>
      <c r="V17" s="86" t="s">
        <v>82</v>
      </c>
      <c r="W17" s="102">
        <v>38709</v>
      </c>
      <c r="X17" s="84" t="s">
        <v>0</v>
      </c>
      <c r="Y17" s="19"/>
    </row>
    <row r="18" spans="1:25" ht="13.5" customHeight="1" thickBot="1" x14ac:dyDescent="0.25">
      <c r="A18" s="83"/>
      <c r="B18" s="84" t="s">
        <v>121</v>
      </c>
      <c r="C18" s="84" t="s">
        <v>71</v>
      </c>
      <c r="D18" s="84" t="s">
        <v>0</v>
      </c>
      <c r="E18" s="85" t="s">
        <v>133</v>
      </c>
      <c r="F18" s="86" t="s">
        <v>134</v>
      </c>
      <c r="G18" s="85" t="s">
        <v>124</v>
      </c>
      <c r="H18" s="86" t="s">
        <v>135</v>
      </c>
      <c r="I18" s="86" t="s">
        <v>87</v>
      </c>
      <c r="J18" s="135">
        <v>5.5</v>
      </c>
      <c r="K18" s="88"/>
      <c r="L18" s="136">
        <v>132</v>
      </c>
      <c r="M18" s="89" t="s">
        <v>0</v>
      </c>
      <c r="N18" s="89" t="s">
        <v>0</v>
      </c>
      <c r="O18" s="89" t="s">
        <v>0</v>
      </c>
      <c r="P18" s="89" t="s">
        <v>0</v>
      </c>
      <c r="Q18" s="90">
        <f>SUM(Tableau89[[#This Row],[Indicative
     /PPE]:[Autre]])</f>
        <v>132</v>
      </c>
      <c r="R18" s="92"/>
      <c r="S18" s="93">
        <v>385000</v>
      </c>
      <c r="T18" s="95"/>
      <c r="U18" s="96" t="s">
        <v>136</v>
      </c>
      <c r="V18" s="86" t="s">
        <v>82</v>
      </c>
      <c r="W18" s="102">
        <v>38709</v>
      </c>
      <c r="X18" s="84" t="s">
        <v>0</v>
      </c>
      <c r="Y18" s="19"/>
    </row>
    <row r="19" spans="1:25" ht="13.5" customHeight="1" thickBot="1" x14ac:dyDescent="0.25">
      <c r="A19" s="83"/>
      <c r="B19" s="84" t="s">
        <v>121</v>
      </c>
      <c r="C19" s="84" t="s">
        <v>71</v>
      </c>
      <c r="D19" s="84" t="s">
        <v>0</v>
      </c>
      <c r="E19" s="85" t="s">
        <v>137</v>
      </c>
      <c r="F19" s="86" t="s">
        <v>138</v>
      </c>
      <c r="G19" s="85" t="s">
        <v>124</v>
      </c>
      <c r="H19" s="86" t="s">
        <v>135</v>
      </c>
      <c r="I19" s="86" t="s">
        <v>80</v>
      </c>
      <c r="J19" s="135">
        <v>4.5</v>
      </c>
      <c r="K19" s="88"/>
      <c r="L19" s="136">
        <v>98</v>
      </c>
      <c r="M19" s="89" t="s">
        <v>0</v>
      </c>
      <c r="N19" s="89" t="s">
        <v>0</v>
      </c>
      <c r="O19" s="89" t="s">
        <v>0</v>
      </c>
      <c r="P19" s="89" t="s">
        <v>0</v>
      </c>
      <c r="Q19" s="90">
        <f>SUM(Tableau89[[#This Row],[Indicative
     /PPE]:[Autre]])</f>
        <v>98</v>
      </c>
      <c r="R19" s="92"/>
      <c r="S19" s="93">
        <v>290000</v>
      </c>
      <c r="T19" s="95"/>
      <c r="U19" s="96" t="s">
        <v>139</v>
      </c>
      <c r="V19" s="86" t="s">
        <v>82</v>
      </c>
      <c r="W19" s="102">
        <v>38709</v>
      </c>
      <c r="X19" s="84" t="s">
        <v>0</v>
      </c>
      <c r="Y19" s="19"/>
    </row>
    <row r="20" spans="1:25" ht="13.5" customHeight="1" thickBot="1" x14ac:dyDescent="0.25">
      <c r="A20" s="83"/>
      <c r="B20" s="84" t="s">
        <v>121</v>
      </c>
      <c r="C20" s="84" t="s">
        <v>71</v>
      </c>
      <c r="D20" s="84" t="s">
        <v>0</v>
      </c>
      <c r="E20" s="85" t="s">
        <v>140</v>
      </c>
      <c r="F20" s="86" t="s">
        <v>141</v>
      </c>
      <c r="G20" s="85" t="s">
        <v>124</v>
      </c>
      <c r="H20" s="86" t="s">
        <v>142</v>
      </c>
      <c r="I20" s="86" t="s">
        <v>87</v>
      </c>
      <c r="J20" s="135">
        <v>5.5</v>
      </c>
      <c r="K20" s="88"/>
      <c r="L20" s="136">
        <v>133</v>
      </c>
      <c r="M20" s="89" t="s">
        <v>0</v>
      </c>
      <c r="N20" s="89" t="s">
        <v>0</v>
      </c>
      <c r="O20" s="89" t="s">
        <v>0</v>
      </c>
      <c r="P20" s="89" t="s">
        <v>0</v>
      </c>
      <c r="Q20" s="90">
        <f>SUM(Tableau89[[#This Row],[Indicative
     /PPE]:[Autre]])</f>
        <v>133</v>
      </c>
      <c r="R20" s="92"/>
      <c r="S20" s="93">
        <v>390000</v>
      </c>
      <c r="T20" s="95"/>
      <c r="U20" s="96" t="s">
        <v>143</v>
      </c>
      <c r="V20" s="86" t="s">
        <v>82</v>
      </c>
      <c r="W20" s="102">
        <v>38709</v>
      </c>
      <c r="X20" s="84" t="s">
        <v>0</v>
      </c>
      <c r="Y20" s="19"/>
    </row>
    <row r="21" spans="1:25" s="81" customFormat="1" ht="13.5" customHeight="1" thickBot="1" x14ac:dyDescent="0.3">
      <c r="A21" s="251"/>
      <c r="B21" s="84" t="s">
        <v>121</v>
      </c>
      <c r="C21" s="84" t="s">
        <v>71</v>
      </c>
      <c r="D21" s="84" t="s">
        <v>0</v>
      </c>
      <c r="E21" s="85" t="s">
        <v>144</v>
      </c>
      <c r="F21" s="86" t="s">
        <v>145</v>
      </c>
      <c r="G21" s="85" t="s">
        <v>124</v>
      </c>
      <c r="H21" s="86" t="s">
        <v>142</v>
      </c>
      <c r="I21" s="86" t="s">
        <v>80</v>
      </c>
      <c r="J21" s="135">
        <v>4.5</v>
      </c>
      <c r="K21" s="88"/>
      <c r="L21" s="136">
        <v>97</v>
      </c>
      <c r="M21" s="89" t="s">
        <v>0</v>
      </c>
      <c r="N21" s="89" t="s">
        <v>0</v>
      </c>
      <c r="O21" s="89" t="s">
        <v>0</v>
      </c>
      <c r="P21" s="89" t="s">
        <v>0</v>
      </c>
      <c r="Q21" s="90">
        <f>SUM(Tableau89[[#This Row],[Indicative
     /PPE]:[Autre]])</f>
        <v>97</v>
      </c>
      <c r="R21" s="92"/>
      <c r="S21" s="93">
        <v>295000</v>
      </c>
      <c r="T21" s="95"/>
      <c r="U21" s="96" t="s">
        <v>146</v>
      </c>
      <c r="V21" s="86" t="s">
        <v>82</v>
      </c>
      <c r="W21" s="102">
        <v>38640</v>
      </c>
      <c r="X21" s="84" t="s">
        <v>0</v>
      </c>
    </row>
    <row r="22" spans="1:25" s="399" customFormat="1" ht="13.5" customHeight="1" thickBot="1" x14ac:dyDescent="0.3">
      <c r="A22" s="398"/>
      <c r="B22" s="84" t="s">
        <v>121</v>
      </c>
      <c r="C22" s="84" t="s">
        <v>71</v>
      </c>
      <c r="D22" s="84" t="s">
        <v>0</v>
      </c>
      <c r="E22" s="85" t="s">
        <v>147</v>
      </c>
      <c r="F22" s="86" t="s">
        <v>148</v>
      </c>
      <c r="G22" s="85" t="s">
        <v>124</v>
      </c>
      <c r="H22" s="86" t="s">
        <v>102</v>
      </c>
      <c r="I22" s="86" t="s">
        <v>87</v>
      </c>
      <c r="J22" s="135">
        <v>5.5</v>
      </c>
      <c r="K22" s="88"/>
      <c r="L22" s="136">
        <v>134</v>
      </c>
      <c r="M22" s="89" t="s">
        <v>0</v>
      </c>
      <c r="N22" s="89" t="s">
        <v>0</v>
      </c>
      <c r="O22" s="89" t="s">
        <v>0</v>
      </c>
      <c r="P22" s="89" t="s">
        <v>0</v>
      </c>
      <c r="Q22" s="90">
        <f>SUM(Tableau89[[#This Row],[Indicative
     /PPE]:[Autre]])</f>
        <v>134</v>
      </c>
      <c r="R22" s="92"/>
      <c r="S22" s="93">
        <v>395000</v>
      </c>
      <c r="T22" s="95"/>
      <c r="U22" s="96" t="s">
        <v>149</v>
      </c>
      <c r="V22" s="86" t="s">
        <v>82</v>
      </c>
      <c r="W22" s="102">
        <v>38717</v>
      </c>
      <c r="X22" s="84" t="s">
        <v>0</v>
      </c>
    </row>
    <row r="23" spans="1:25" s="399" customFormat="1" ht="13.5" customHeight="1" thickBot="1" x14ac:dyDescent="0.3">
      <c r="A23" s="398"/>
      <c r="B23" s="84" t="s">
        <v>121</v>
      </c>
      <c r="C23" s="84" t="s">
        <v>71</v>
      </c>
      <c r="D23" s="84" t="s">
        <v>0</v>
      </c>
      <c r="E23" s="85" t="s">
        <v>150</v>
      </c>
      <c r="F23" s="86" t="s">
        <v>151</v>
      </c>
      <c r="G23" s="85" t="s">
        <v>124</v>
      </c>
      <c r="H23" s="86" t="s">
        <v>152</v>
      </c>
      <c r="I23" s="86" t="s">
        <v>80</v>
      </c>
      <c r="J23" s="135">
        <v>4.5</v>
      </c>
      <c r="K23" s="88"/>
      <c r="L23" s="136">
        <v>98</v>
      </c>
      <c r="M23" s="89" t="s">
        <v>0</v>
      </c>
      <c r="N23" s="89" t="s">
        <v>0</v>
      </c>
      <c r="O23" s="89" t="s">
        <v>0</v>
      </c>
      <c r="P23" s="89" t="s">
        <v>0</v>
      </c>
      <c r="Q23" s="90">
        <f>SUM(Tableau89[[#This Row],[Indicative
     /PPE]:[Autre]])</f>
        <v>98</v>
      </c>
      <c r="R23" s="92"/>
      <c r="S23" s="93">
        <v>300000</v>
      </c>
      <c r="T23" s="95"/>
      <c r="U23" s="96" t="s">
        <v>153</v>
      </c>
      <c r="V23" s="86" t="s">
        <v>82</v>
      </c>
      <c r="W23" s="102">
        <v>38717</v>
      </c>
      <c r="X23" s="84" t="s">
        <v>0</v>
      </c>
    </row>
    <row r="24" spans="1:25" s="399" customFormat="1" ht="13.5" customHeight="1" thickBot="1" x14ac:dyDescent="0.3">
      <c r="A24" s="398"/>
      <c r="B24" s="84" t="s">
        <v>121</v>
      </c>
      <c r="C24" s="84" t="s">
        <v>71</v>
      </c>
      <c r="D24" s="84" t="s">
        <v>0</v>
      </c>
      <c r="E24" s="85" t="s">
        <v>154</v>
      </c>
      <c r="F24" s="86" t="s">
        <v>155</v>
      </c>
      <c r="G24" s="85" t="s">
        <v>124</v>
      </c>
      <c r="H24" s="86" t="s">
        <v>156</v>
      </c>
      <c r="I24" s="86" t="s">
        <v>87</v>
      </c>
      <c r="J24" s="135">
        <v>4.5</v>
      </c>
      <c r="K24" s="88"/>
      <c r="L24" s="136">
        <v>132</v>
      </c>
      <c r="M24" s="89" t="s">
        <v>0</v>
      </c>
      <c r="N24" s="89" t="s">
        <v>0</v>
      </c>
      <c r="O24" s="89" t="s">
        <v>0</v>
      </c>
      <c r="P24" s="89" t="s">
        <v>0</v>
      </c>
      <c r="Q24" s="90">
        <f>SUM(Tableau89[[#This Row],[Indicative
     /PPE]:[Autre]])</f>
        <v>132</v>
      </c>
      <c r="R24" s="92"/>
      <c r="S24" s="93">
        <v>380000</v>
      </c>
      <c r="T24" s="95"/>
      <c r="U24" s="96" t="s">
        <v>157</v>
      </c>
      <c r="V24" s="86" t="s">
        <v>82</v>
      </c>
      <c r="W24" s="102">
        <v>38626</v>
      </c>
      <c r="X24" s="84" t="s">
        <v>0</v>
      </c>
    </row>
    <row r="25" spans="1:25" s="399" customFormat="1" ht="13.5" customHeight="1" thickBot="1" x14ac:dyDescent="0.3">
      <c r="A25" s="398"/>
      <c r="B25" s="84" t="s">
        <v>121</v>
      </c>
      <c r="C25" s="84" t="s">
        <v>71</v>
      </c>
      <c r="D25" s="84" t="s">
        <v>0</v>
      </c>
      <c r="E25" s="85" t="s">
        <v>158</v>
      </c>
      <c r="F25" s="86" t="s">
        <v>159</v>
      </c>
      <c r="G25" s="85" t="s">
        <v>124</v>
      </c>
      <c r="H25" s="86" t="s">
        <v>156</v>
      </c>
      <c r="I25" s="86" t="s">
        <v>80</v>
      </c>
      <c r="J25" s="135">
        <v>3.5</v>
      </c>
      <c r="K25" s="88"/>
      <c r="L25" s="136">
        <v>99</v>
      </c>
      <c r="M25" s="89" t="s">
        <v>0</v>
      </c>
      <c r="N25" s="89" t="s">
        <v>0</v>
      </c>
      <c r="O25" s="89" t="s">
        <v>0</v>
      </c>
      <c r="P25" s="89" t="s">
        <v>0</v>
      </c>
      <c r="Q25" s="90">
        <f>SUM(Tableau89[[#This Row],[Indicative
     /PPE]:[Autre]])</f>
        <v>99</v>
      </c>
      <c r="R25" s="92"/>
      <c r="S25" s="93">
        <v>285000</v>
      </c>
      <c r="T25" s="95"/>
      <c r="U25" s="96" t="s">
        <v>160</v>
      </c>
      <c r="V25" s="86" t="s">
        <v>82</v>
      </c>
      <c r="W25" s="102">
        <v>38706</v>
      </c>
      <c r="X25" s="84" t="s">
        <v>0</v>
      </c>
    </row>
    <row r="26" spans="1:25" s="399" customFormat="1" ht="13.5" customHeight="1" thickBot="1" x14ac:dyDescent="0.3">
      <c r="A26" s="398"/>
      <c r="B26" s="84" t="s">
        <v>178</v>
      </c>
      <c r="C26" s="84" t="s">
        <v>71</v>
      </c>
      <c r="D26" s="84" t="s">
        <v>0</v>
      </c>
      <c r="E26" s="85" t="s">
        <v>179</v>
      </c>
      <c r="F26" s="86" t="s">
        <v>180</v>
      </c>
      <c r="G26" s="85" t="s">
        <v>78</v>
      </c>
      <c r="H26" s="86" t="s">
        <v>79</v>
      </c>
      <c r="I26" s="86" t="s">
        <v>87</v>
      </c>
      <c r="J26" s="135">
        <v>4.5</v>
      </c>
      <c r="K26" s="88"/>
      <c r="L26" s="89">
        <v>117</v>
      </c>
      <c r="M26" s="89">
        <v>22.5</v>
      </c>
      <c r="N26" s="89" t="s">
        <v>0</v>
      </c>
      <c r="O26" s="89" t="s">
        <v>0</v>
      </c>
      <c r="P26" s="89" t="s">
        <v>0</v>
      </c>
      <c r="Q26" s="90">
        <f>SUM(Tableau89[[#This Row],[Indicative
     /PPE]:[Autre]])</f>
        <v>139.5</v>
      </c>
      <c r="R26" s="92"/>
      <c r="S26" s="93">
        <v>360000</v>
      </c>
      <c r="T26" s="95"/>
      <c r="U26" s="96" t="s">
        <v>181</v>
      </c>
      <c r="V26" s="86" t="s">
        <v>82</v>
      </c>
      <c r="W26" s="102">
        <v>38352</v>
      </c>
      <c r="X26" s="84" t="s">
        <v>0</v>
      </c>
    </row>
    <row r="27" spans="1:25" s="399" customFormat="1" ht="13.5" customHeight="1" thickBot="1" x14ac:dyDescent="0.3">
      <c r="A27" s="398"/>
      <c r="B27" s="84" t="s">
        <v>178</v>
      </c>
      <c r="C27" s="84" t="s">
        <v>71</v>
      </c>
      <c r="D27" s="84" t="s">
        <v>0</v>
      </c>
      <c r="E27" s="85" t="s">
        <v>182</v>
      </c>
      <c r="F27" s="86" t="s">
        <v>183</v>
      </c>
      <c r="G27" s="85" t="s">
        <v>78</v>
      </c>
      <c r="H27" s="86" t="s">
        <v>79</v>
      </c>
      <c r="I27" s="86" t="s">
        <v>80</v>
      </c>
      <c r="J27" s="135">
        <v>5.5</v>
      </c>
      <c r="K27" s="88"/>
      <c r="L27" s="136">
        <v>171</v>
      </c>
      <c r="M27" s="136">
        <v>31.5</v>
      </c>
      <c r="N27" s="89" t="s">
        <v>0</v>
      </c>
      <c r="O27" s="89" t="s">
        <v>0</v>
      </c>
      <c r="P27" s="89" t="s">
        <v>0</v>
      </c>
      <c r="Q27" s="90">
        <f>SUM(Tableau89[[#This Row],[Indicative
     /PPE]:[Autre]])</f>
        <v>202.5</v>
      </c>
      <c r="R27" s="92"/>
      <c r="S27" s="93">
        <v>430000</v>
      </c>
      <c r="T27" s="95"/>
      <c r="U27" s="146" t="s">
        <v>184</v>
      </c>
      <c r="V27" s="86" t="s">
        <v>82</v>
      </c>
      <c r="W27" s="102">
        <v>38610</v>
      </c>
      <c r="X27" s="84" t="s">
        <v>0</v>
      </c>
    </row>
    <row r="28" spans="1:25" s="399" customFormat="1" ht="13.5" customHeight="1" thickBot="1" x14ac:dyDescent="0.25">
      <c r="A28" s="398"/>
      <c r="B28" s="84" t="s">
        <v>178</v>
      </c>
      <c r="C28" s="84" t="s">
        <v>71</v>
      </c>
      <c r="D28" s="84" t="s">
        <v>0</v>
      </c>
      <c r="E28" s="85" t="s">
        <v>185</v>
      </c>
      <c r="F28" s="86" t="s">
        <v>186</v>
      </c>
      <c r="G28" s="85" t="s">
        <v>78</v>
      </c>
      <c r="H28" s="86" t="s">
        <v>135</v>
      </c>
      <c r="I28" s="86" t="s">
        <v>87</v>
      </c>
      <c r="J28" s="135">
        <v>4.5</v>
      </c>
      <c r="K28" s="88"/>
      <c r="L28" s="136">
        <v>150</v>
      </c>
      <c r="M28" s="89" t="s">
        <v>0</v>
      </c>
      <c r="N28" s="89" t="s">
        <v>0</v>
      </c>
      <c r="O28" s="89" t="s">
        <v>0</v>
      </c>
      <c r="P28" s="89" t="s">
        <v>0</v>
      </c>
      <c r="Q28" s="90">
        <f>SUM(Tableau89[[#This Row],[Indicative
     /PPE]:[Autre]])</f>
        <v>150</v>
      </c>
      <c r="R28" s="92"/>
      <c r="S28" s="93">
        <v>425000</v>
      </c>
      <c r="T28" s="95"/>
      <c r="U28" s="147" t="s">
        <v>187</v>
      </c>
      <c r="V28" s="86" t="s">
        <v>82</v>
      </c>
      <c r="W28" s="102">
        <v>38352</v>
      </c>
      <c r="X28" s="84" t="s">
        <v>0</v>
      </c>
    </row>
    <row r="29" spans="1:25" s="399" customFormat="1" ht="13.5" customHeight="1" thickBot="1" x14ac:dyDescent="0.3">
      <c r="A29" s="398"/>
      <c r="B29" s="84" t="s">
        <v>178</v>
      </c>
      <c r="C29" s="84" t="s">
        <v>71</v>
      </c>
      <c r="D29" s="84" t="s">
        <v>0</v>
      </c>
      <c r="E29" s="85" t="s">
        <v>188</v>
      </c>
      <c r="F29" s="86" t="s">
        <v>189</v>
      </c>
      <c r="G29" s="85" t="s">
        <v>78</v>
      </c>
      <c r="H29" s="86" t="s">
        <v>135</v>
      </c>
      <c r="I29" s="86" t="s">
        <v>80</v>
      </c>
      <c r="J29" s="135">
        <v>4.5</v>
      </c>
      <c r="K29" s="88"/>
      <c r="L29" s="136">
        <v>136</v>
      </c>
      <c r="M29" s="89" t="s">
        <v>0</v>
      </c>
      <c r="N29" s="89" t="s">
        <v>0</v>
      </c>
      <c r="O29" s="89" t="s">
        <v>0</v>
      </c>
      <c r="P29" s="89" t="s">
        <v>0</v>
      </c>
      <c r="Q29" s="90">
        <f>SUM(Tableau89[[#This Row],[Indicative
     /PPE]:[Autre]])</f>
        <v>136</v>
      </c>
      <c r="R29" s="92"/>
      <c r="S29" s="93">
        <v>360000</v>
      </c>
      <c r="T29" s="95"/>
      <c r="U29" s="96" t="s">
        <v>190</v>
      </c>
      <c r="V29" s="86" t="s">
        <v>82</v>
      </c>
      <c r="W29" s="102">
        <v>38352</v>
      </c>
      <c r="X29" s="84" t="s">
        <v>0</v>
      </c>
    </row>
    <row r="30" spans="1:25" s="399" customFormat="1" ht="13.5" customHeight="1" thickBot="1" x14ac:dyDescent="0.3">
      <c r="A30" s="398"/>
      <c r="B30" s="84" t="s">
        <v>178</v>
      </c>
      <c r="C30" s="84" t="s">
        <v>71</v>
      </c>
      <c r="D30" s="84" t="s">
        <v>0</v>
      </c>
      <c r="E30" s="85" t="s">
        <v>191</v>
      </c>
      <c r="F30" s="86" t="s">
        <v>192</v>
      </c>
      <c r="G30" s="85" t="s">
        <v>78</v>
      </c>
      <c r="H30" s="86" t="s">
        <v>135</v>
      </c>
      <c r="I30" s="86" t="s">
        <v>193</v>
      </c>
      <c r="J30" s="135">
        <v>3.5</v>
      </c>
      <c r="K30" s="88"/>
      <c r="L30" s="136">
        <v>107</v>
      </c>
      <c r="M30" s="89" t="s">
        <v>0</v>
      </c>
      <c r="N30" s="89" t="s">
        <v>0</v>
      </c>
      <c r="O30" s="89" t="s">
        <v>0</v>
      </c>
      <c r="P30" s="89" t="s">
        <v>0</v>
      </c>
      <c r="Q30" s="90">
        <f>SUM(Tableau89[[#This Row],[Indicative
     /PPE]:[Autre]])</f>
        <v>107</v>
      </c>
      <c r="R30" s="92"/>
      <c r="S30" s="93">
        <v>285000</v>
      </c>
      <c r="T30" s="95"/>
      <c r="U30" s="96" t="s">
        <v>194</v>
      </c>
      <c r="V30" s="86" t="s">
        <v>82</v>
      </c>
      <c r="W30" s="102">
        <v>38352</v>
      </c>
      <c r="X30" s="84" t="s">
        <v>0</v>
      </c>
    </row>
    <row r="31" spans="1:25" s="400" customFormat="1" ht="13.5" customHeight="1" thickBot="1" x14ac:dyDescent="0.25">
      <c r="A31" s="398"/>
      <c r="B31" s="84" t="s">
        <v>178</v>
      </c>
      <c r="C31" s="84" t="s">
        <v>71</v>
      </c>
      <c r="D31" s="84" t="s">
        <v>0</v>
      </c>
      <c r="E31" s="85" t="s">
        <v>195</v>
      </c>
      <c r="F31" s="86" t="s">
        <v>196</v>
      </c>
      <c r="G31" s="85" t="s">
        <v>78</v>
      </c>
      <c r="H31" s="86" t="s">
        <v>142</v>
      </c>
      <c r="I31" s="86" t="s">
        <v>87</v>
      </c>
      <c r="J31" s="135">
        <v>4.5</v>
      </c>
      <c r="K31" s="88"/>
      <c r="L31" s="136">
        <v>139</v>
      </c>
      <c r="M31" s="89" t="s">
        <v>0</v>
      </c>
      <c r="N31" s="89" t="s">
        <v>0</v>
      </c>
      <c r="O31" s="89" t="s">
        <v>0</v>
      </c>
      <c r="P31" s="89" t="s">
        <v>0</v>
      </c>
      <c r="Q31" s="90">
        <f>SUM(Tableau89[[#This Row],[Indicative
     /PPE]:[Autre]])</f>
        <v>139</v>
      </c>
      <c r="R31" s="92"/>
      <c r="S31" s="93">
        <v>399000</v>
      </c>
      <c r="T31" s="95"/>
      <c r="U31" s="96" t="s">
        <v>197</v>
      </c>
      <c r="V31" s="86" t="s">
        <v>82</v>
      </c>
      <c r="W31" s="102">
        <v>38352</v>
      </c>
      <c r="X31" s="84" t="s">
        <v>0</v>
      </c>
    </row>
    <row r="32" spans="1:25" s="401" customFormat="1" ht="13.5" customHeight="1" thickBot="1" x14ac:dyDescent="0.25">
      <c r="A32" s="398"/>
      <c r="B32" s="84" t="s">
        <v>178</v>
      </c>
      <c r="C32" s="84" t="s">
        <v>71</v>
      </c>
      <c r="D32" s="84" t="s">
        <v>0</v>
      </c>
      <c r="E32" s="85" t="s">
        <v>198</v>
      </c>
      <c r="F32" s="86" t="s">
        <v>199</v>
      </c>
      <c r="G32" s="85" t="s">
        <v>78</v>
      </c>
      <c r="H32" s="86" t="s">
        <v>142</v>
      </c>
      <c r="I32" s="86" t="s">
        <v>80</v>
      </c>
      <c r="J32" s="135">
        <v>3.5</v>
      </c>
      <c r="K32" s="88"/>
      <c r="L32" s="136">
        <v>168</v>
      </c>
      <c r="M32" s="136">
        <v>59</v>
      </c>
      <c r="N32" s="89" t="s">
        <v>0</v>
      </c>
      <c r="O32" s="89" t="s">
        <v>0</v>
      </c>
      <c r="P32" s="89" t="s">
        <v>0</v>
      </c>
      <c r="Q32" s="90">
        <f>SUM(Tableau89[[#This Row],[Indicative
     /PPE]:[Autre]])</f>
        <v>227</v>
      </c>
      <c r="R32" s="92"/>
      <c r="S32" s="93">
        <v>520000</v>
      </c>
      <c r="T32" s="95"/>
      <c r="U32" s="96" t="s">
        <v>200</v>
      </c>
      <c r="V32" s="86" t="s">
        <v>82</v>
      </c>
      <c r="W32" s="102">
        <v>38352</v>
      </c>
      <c r="X32" s="84" t="s">
        <v>0</v>
      </c>
    </row>
    <row r="33" spans="1:24" s="401" customFormat="1" ht="13.5" customHeight="1" thickBot="1" x14ac:dyDescent="0.25">
      <c r="A33" s="398"/>
      <c r="B33" s="84" t="s">
        <v>178</v>
      </c>
      <c r="C33" s="84" t="s">
        <v>71</v>
      </c>
      <c r="D33" s="84" t="s">
        <v>0</v>
      </c>
      <c r="E33" s="85" t="s">
        <v>201</v>
      </c>
      <c r="F33" s="86" t="s">
        <v>202</v>
      </c>
      <c r="G33" s="85" t="s">
        <v>78</v>
      </c>
      <c r="H33" s="86" t="s">
        <v>102</v>
      </c>
      <c r="I33" s="86" t="s">
        <v>87</v>
      </c>
      <c r="J33" s="135">
        <v>4.5</v>
      </c>
      <c r="K33" s="88"/>
      <c r="L33" s="136">
        <v>158</v>
      </c>
      <c r="M33" s="89" t="s">
        <v>0</v>
      </c>
      <c r="N33" s="89" t="s">
        <v>0</v>
      </c>
      <c r="O33" s="89" t="s">
        <v>0</v>
      </c>
      <c r="P33" s="89" t="s">
        <v>0</v>
      </c>
      <c r="Q33" s="90">
        <f>SUM(Tableau89[[#This Row],[Indicative
     /PPE]:[Autre]])</f>
        <v>158</v>
      </c>
      <c r="R33" s="92"/>
      <c r="S33" s="93">
        <v>450000</v>
      </c>
      <c r="T33" s="95"/>
      <c r="U33" s="96" t="s">
        <v>203</v>
      </c>
      <c r="V33" s="86" t="s">
        <v>82</v>
      </c>
      <c r="W33" s="102">
        <v>38352</v>
      </c>
      <c r="X33" s="84" t="s">
        <v>0</v>
      </c>
    </row>
    <row r="34" spans="1:24" s="401" customFormat="1" ht="13.5" customHeight="1" thickBot="1" x14ac:dyDescent="0.25">
      <c r="A34" s="398"/>
      <c r="B34" s="84" t="s">
        <v>178</v>
      </c>
      <c r="C34" s="84" t="s">
        <v>71</v>
      </c>
      <c r="D34" s="84" t="s">
        <v>0</v>
      </c>
      <c r="E34" s="85" t="s">
        <v>204</v>
      </c>
      <c r="F34" s="86" t="s">
        <v>205</v>
      </c>
      <c r="G34" s="85" t="s">
        <v>78</v>
      </c>
      <c r="H34" s="86" t="s">
        <v>102</v>
      </c>
      <c r="I34" s="86" t="s">
        <v>80</v>
      </c>
      <c r="J34" s="135">
        <v>5.5</v>
      </c>
      <c r="K34" s="88"/>
      <c r="L34" s="136">
        <v>192</v>
      </c>
      <c r="M34" s="89" t="s">
        <v>0</v>
      </c>
      <c r="N34" s="89" t="s">
        <v>0</v>
      </c>
      <c r="O34" s="89" t="s">
        <v>0</v>
      </c>
      <c r="P34" s="89" t="s">
        <v>0</v>
      </c>
      <c r="Q34" s="90">
        <f>SUM(Tableau89[[#This Row],[Indicative
     /PPE]:[Autre]])</f>
        <v>192</v>
      </c>
      <c r="R34" s="92"/>
      <c r="S34" s="93">
        <v>510000</v>
      </c>
      <c r="T34" s="95"/>
      <c r="U34" s="96" t="s">
        <v>206</v>
      </c>
      <c r="V34" s="86" t="s">
        <v>82</v>
      </c>
      <c r="W34" s="102">
        <v>38352</v>
      </c>
      <c r="X34" s="84" t="s">
        <v>0</v>
      </c>
    </row>
    <row r="35" spans="1:24" s="401" customFormat="1" ht="13.5" customHeight="1" thickBot="1" x14ac:dyDescent="0.25">
      <c r="A35" s="398"/>
      <c r="B35" s="84" t="s">
        <v>178</v>
      </c>
      <c r="C35" s="84" t="s">
        <v>71</v>
      </c>
      <c r="D35" s="84" t="s">
        <v>0</v>
      </c>
      <c r="E35" s="85" t="s">
        <v>207</v>
      </c>
      <c r="F35" s="86" t="s">
        <v>208</v>
      </c>
      <c r="G35" s="85" t="s">
        <v>78</v>
      </c>
      <c r="H35" s="86" t="s">
        <v>156</v>
      </c>
      <c r="I35" s="86" t="s">
        <v>87</v>
      </c>
      <c r="J35" s="135">
        <v>3.5</v>
      </c>
      <c r="K35" s="88"/>
      <c r="L35" s="136">
        <v>83</v>
      </c>
      <c r="M35" s="89" t="s">
        <v>0</v>
      </c>
      <c r="N35" s="89" t="s">
        <v>0</v>
      </c>
      <c r="O35" s="89" t="s">
        <v>0</v>
      </c>
      <c r="P35" s="89" t="s">
        <v>0</v>
      </c>
      <c r="Q35" s="90">
        <f>SUM(Tableau89[[#This Row],[Indicative
     /PPE]:[Autre]])</f>
        <v>83</v>
      </c>
      <c r="R35" s="92"/>
      <c r="S35" s="93">
        <v>240000</v>
      </c>
      <c r="T35" s="95"/>
      <c r="U35" s="96" t="s">
        <v>209</v>
      </c>
      <c r="V35" s="86" t="s">
        <v>82</v>
      </c>
      <c r="W35" s="102">
        <v>38625</v>
      </c>
      <c r="X35" s="84" t="s">
        <v>0</v>
      </c>
    </row>
    <row r="36" spans="1:24" s="401" customFormat="1" ht="13.5" customHeight="1" thickBot="1" x14ac:dyDescent="0.25">
      <c r="A36" s="398"/>
      <c r="B36" s="84" t="s">
        <v>178</v>
      </c>
      <c r="C36" s="84" t="s">
        <v>71</v>
      </c>
      <c r="D36" s="84" t="s">
        <v>0</v>
      </c>
      <c r="E36" s="85" t="s">
        <v>210</v>
      </c>
      <c r="F36" s="86" t="s">
        <v>211</v>
      </c>
      <c r="G36" s="85" t="s">
        <v>78</v>
      </c>
      <c r="H36" s="86" t="s">
        <v>156</v>
      </c>
      <c r="I36" s="86" t="s">
        <v>193</v>
      </c>
      <c r="J36" s="135">
        <v>4.5</v>
      </c>
      <c r="K36" s="88"/>
      <c r="L36" s="136">
        <f>119+12</f>
        <v>131</v>
      </c>
      <c r="M36" s="89" t="s">
        <v>0</v>
      </c>
      <c r="N36" s="89" t="s">
        <v>0</v>
      </c>
      <c r="O36" s="89" t="s">
        <v>0</v>
      </c>
      <c r="P36" s="89" t="s">
        <v>0</v>
      </c>
      <c r="Q36" s="90">
        <f>SUM(Tableau89[[#This Row],[Indicative
     /PPE]:[Autre]])</f>
        <v>131</v>
      </c>
      <c r="R36" s="92"/>
      <c r="S36" s="93">
        <v>364000</v>
      </c>
      <c r="T36" s="95"/>
      <c r="U36" s="96" t="s">
        <v>212</v>
      </c>
      <c r="V36" s="86" t="s">
        <v>82</v>
      </c>
      <c r="W36" s="102">
        <v>38352</v>
      </c>
      <c r="X36" s="84" t="s">
        <v>0</v>
      </c>
    </row>
    <row r="37" spans="1:24" s="401" customFormat="1" ht="13.5" customHeight="1" thickBot="1" x14ac:dyDescent="0.25">
      <c r="A37" s="398"/>
      <c r="B37" s="84" t="s">
        <v>178</v>
      </c>
      <c r="C37" s="84" t="s">
        <v>71</v>
      </c>
      <c r="D37" s="84" t="s">
        <v>0</v>
      </c>
      <c r="E37" s="85" t="s">
        <v>213</v>
      </c>
      <c r="F37" s="86" t="s">
        <v>214</v>
      </c>
      <c r="G37" s="85" t="s">
        <v>78</v>
      </c>
      <c r="H37" s="86" t="s">
        <v>156</v>
      </c>
      <c r="I37" s="86" t="s">
        <v>80</v>
      </c>
      <c r="J37" s="135">
        <v>4.5</v>
      </c>
      <c r="K37" s="88"/>
      <c r="L37" s="136">
        <f>124+17</f>
        <v>141</v>
      </c>
      <c r="M37" s="89" t="s">
        <v>0</v>
      </c>
      <c r="N37" s="89" t="s">
        <v>0</v>
      </c>
      <c r="O37" s="89" t="s">
        <v>0</v>
      </c>
      <c r="P37" s="89" t="s">
        <v>0</v>
      </c>
      <c r="Q37" s="90">
        <f>SUM(Tableau89[[#This Row],[Indicative
     /PPE]:[Autre]])</f>
        <v>141</v>
      </c>
      <c r="R37" s="92"/>
      <c r="S37" s="93">
        <v>395000</v>
      </c>
      <c r="T37" s="95"/>
      <c r="U37" s="96" t="s">
        <v>215</v>
      </c>
      <c r="V37" s="86" t="s">
        <v>82</v>
      </c>
      <c r="W37" s="102">
        <v>38352</v>
      </c>
      <c r="X37" s="84" t="s">
        <v>0</v>
      </c>
    </row>
    <row r="38" spans="1:24" s="401" customFormat="1" ht="13.5" customHeight="1" thickBot="1" x14ac:dyDescent="0.25">
      <c r="A38" s="398"/>
      <c r="B38" s="107" t="s">
        <v>220</v>
      </c>
      <c r="C38" s="107" t="s">
        <v>71</v>
      </c>
      <c r="D38" s="84" t="s">
        <v>0</v>
      </c>
      <c r="E38" s="85" t="s">
        <v>221</v>
      </c>
      <c r="F38" s="86" t="s">
        <v>222</v>
      </c>
      <c r="G38" s="153" t="s">
        <v>78</v>
      </c>
      <c r="H38" s="147" t="s">
        <v>86</v>
      </c>
      <c r="I38" s="86" t="s">
        <v>87</v>
      </c>
      <c r="J38" s="154">
        <v>4.5</v>
      </c>
      <c r="K38" s="88"/>
      <c r="L38" s="110">
        <v>121.7</v>
      </c>
      <c r="M38" s="110">
        <v>8.5</v>
      </c>
      <c r="N38" s="110">
        <v>67</v>
      </c>
      <c r="O38" s="110">
        <v>13.4</v>
      </c>
      <c r="P38" s="110" t="s">
        <v>0</v>
      </c>
      <c r="Q38" s="108">
        <f>SUM(Tableau89[[#This Row],[Indicative
     /PPE]:[Autre]])</f>
        <v>210.6</v>
      </c>
      <c r="R38" s="92"/>
      <c r="S38" s="111">
        <v>354000</v>
      </c>
      <c r="T38" s="95"/>
      <c r="U38" s="157" t="s">
        <v>223</v>
      </c>
      <c r="V38" s="147" t="s">
        <v>82</v>
      </c>
      <c r="W38" s="102">
        <v>38352</v>
      </c>
      <c r="X38" s="84" t="s">
        <v>0</v>
      </c>
    </row>
    <row r="39" spans="1:24" s="401" customFormat="1" ht="13.5" customHeight="1" thickBot="1" x14ac:dyDescent="0.25">
      <c r="A39" s="398"/>
      <c r="B39" s="107" t="s">
        <v>220</v>
      </c>
      <c r="C39" s="107" t="str">
        <f>C38</f>
        <v>La Chaux-de-Fonds</v>
      </c>
      <c r="D39" s="84" t="s">
        <v>0</v>
      </c>
      <c r="E39" s="85" t="s">
        <v>225</v>
      </c>
      <c r="F39" s="86" t="s">
        <v>226</v>
      </c>
      <c r="G39" s="153" t="s">
        <v>78</v>
      </c>
      <c r="H39" s="147" t="s">
        <v>86</v>
      </c>
      <c r="I39" s="86" t="s">
        <v>193</v>
      </c>
      <c r="J39" s="154">
        <v>4.5</v>
      </c>
      <c r="K39" s="88"/>
      <c r="L39" s="110">
        <v>120</v>
      </c>
      <c r="M39" s="110">
        <v>8.5</v>
      </c>
      <c r="N39" s="110">
        <v>50</v>
      </c>
      <c r="O39" s="110">
        <v>11.6</v>
      </c>
      <c r="P39" s="110" t="s">
        <v>0</v>
      </c>
      <c r="Q39" s="108">
        <f>SUM(Tableau89[[#This Row],[Indicative
     /PPE]:[Autre]])</f>
        <v>190.1</v>
      </c>
      <c r="R39" s="92"/>
      <c r="S39" s="111">
        <v>349000</v>
      </c>
      <c r="T39" s="95"/>
      <c r="U39" s="157" t="s">
        <v>227</v>
      </c>
      <c r="V39" s="147" t="s">
        <v>82</v>
      </c>
      <c r="W39" s="102">
        <v>38352</v>
      </c>
      <c r="X39" s="84" t="s">
        <v>0</v>
      </c>
    </row>
    <row r="40" spans="1:24" s="401" customFormat="1" ht="13.5" customHeight="1" thickBot="1" x14ac:dyDescent="0.25">
      <c r="A40" s="398"/>
      <c r="B40" s="107" t="s">
        <v>220</v>
      </c>
      <c r="C40" s="107" t="str">
        <f t="shared" ref="C40:C47" si="0">C39</f>
        <v>La Chaux-de-Fonds</v>
      </c>
      <c r="D40" s="84" t="s">
        <v>0</v>
      </c>
      <c r="E40" s="85" t="s">
        <v>228</v>
      </c>
      <c r="F40" s="86" t="s">
        <v>229</v>
      </c>
      <c r="G40" s="153" t="s">
        <v>230</v>
      </c>
      <c r="H40" s="147" t="s">
        <v>86</v>
      </c>
      <c r="I40" s="86" t="s">
        <v>80</v>
      </c>
      <c r="J40" s="154">
        <v>4.5</v>
      </c>
      <c r="K40" s="88"/>
      <c r="L40" s="110">
        <v>133</v>
      </c>
      <c r="M40" s="110">
        <v>10</v>
      </c>
      <c r="N40" s="110">
        <v>37</v>
      </c>
      <c r="O40" s="110">
        <v>13.5</v>
      </c>
      <c r="P40" s="110" t="s">
        <v>0</v>
      </c>
      <c r="Q40" s="108">
        <f>SUM(Tableau89[[#This Row],[Indicative
     /PPE]:[Autre]])</f>
        <v>193.5</v>
      </c>
      <c r="R40" s="92"/>
      <c r="S40" s="111">
        <v>379000</v>
      </c>
      <c r="T40" s="95"/>
      <c r="U40" s="157" t="s">
        <v>231</v>
      </c>
      <c r="V40" s="147" t="s">
        <v>82</v>
      </c>
      <c r="W40" s="102">
        <v>38429</v>
      </c>
      <c r="X40" s="84" t="s">
        <v>0</v>
      </c>
    </row>
    <row r="41" spans="1:24" s="401" customFormat="1" ht="13.5" customHeight="1" thickBot="1" x14ac:dyDescent="0.25">
      <c r="A41" s="398"/>
      <c r="B41" s="107" t="s">
        <v>220</v>
      </c>
      <c r="C41" s="107" t="str">
        <f t="shared" si="0"/>
        <v>La Chaux-de-Fonds</v>
      </c>
      <c r="D41" s="84" t="s">
        <v>0</v>
      </c>
      <c r="E41" s="85" t="s">
        <v>232</v>
      </c>
      <c r="F41" s="86" t="s">
        <v>233</v>
      </c>
      <c r="G41" s="153" t="s">
        <v>78</v>
      </c>
      <c r="H41" s="147" t="s">
        <v>142</v>
      </c>
      <c r="I41" s="86" t="s">
        <v>87</v>
      </c>
      <c r="J41" s="154">
        <v>4.5</v>
      </c>
      <c r="K41" s="88"/>
      <c r="L41" s="110">
        <v>118</v>
      </c>
      <c r="M41" s="110">
        <v>7.5</v>
      </c>
      <c r="N41" s="110" t="s">
        <v>0</v>
      </c>
      <c r="O41" s="110">
        <v>11</v>
      </c>
      <c r="P41" s="110" t="s">
        <v>0</v>
      </c>
      <c r="Q41" s="108">
        <f>SUM(Tableau89[[#This Row],[Indicative
     /PPE]:[Autre]])</f>
        <v>136.5</v>
      </c>
      <c r="R41" s="92"/>
      <c r="S41" s="111">
        <v>344000</v>
      </c>
      <c r="T41" s="95"/>
      <c r="U41" s="157" t="s">
        <v>234</v>
      </c>
      <c r="V41" s="147" t="s">
        <v>82</v>
      </c>
      <c r="W41" s="102">
        <v>38442</v>
      </c>
      <c r="X41" s="84" t="s">
        <v>0</v>
      </c>
    </row>
    <row r="42" spans="1:24" s="401" customFormat="1" ht="13.5" customHeight="1" thickBot="1" x14ac:dyDescent="0.25">
      <c r="A42" s="398"/>
      <c r="B42" s="107" t="s">
        <v>220</v>
      </c>
      <c r="C42" s="107" t="str">
        <f t="shared" si="0"/>
        <v>La Chaux-de-Fonds</v>
      </c>
      <c r="D42" s="84" t="s">
        <v>0</v>
      </c>
      <c r="E42" s="85" t="s">
        <v>235</v>
      </c>
      <c r="F42" s="86" t="s">
        <v>236</v>
      </c>
      <c r="G42" s="153" t="s">
        <v>78</v>
      </c>
      <c r="H42" s="147" t="s">
        <v>142</v>
      </c>
      <c r="I42" s="86" t="s">
        <v>193</v>
      </c>
      <c r="J42" s="154">
        <v>4.5</v>
      </c>
      <c r="K42" s="88"/>
      <c r="L42" s="110">
        <v>118.1</v>
      </c>
      <c r="M42" s="110">
        <v>7.5</v>
      </c>
      <c r="N42" s="110" t="s">
        <v>0</v>
      </c>
      <c r="O42" s="110">
        <v>11</v>
      </c>
      <c r="P42" s="110" t="s">
        <v>0</v>
      </c>
      <c r="Q42" s="108">
        <f>SUM(Tableau89[[#This Row],[Indicative
     /PPE]:[Autre]])</f>
        <v>136.6</v>
      </c>
      <c r="R42" s="92"/>
      <c r="S42" s="111">
        <v>339000</v>
      </c>
      <c r="T42" s="95"/>
      <c r="U42" s="157" t="s">
        <v>237</v>
      </c>
      <c r="V42" s="147" t="s">
        <v>82</v>
      </c>
      <c r="W42" s="102">
        <v>38260</v>
      </c>
      <c r="X42" s="84" t="s">
        <v>0</v>
      </c>
    </row>
    <row r="43" spans="1:24" s="401" customFormat="1" ht="13.5" customHeight="1" thickBot="1" x14ac:dyDescent="0.25">
      <c r="A43" s="398"/>
      <c r="B43" s="107" t="s">
        <v>220</v>
      </c>
      <c r="C43" s="107" t="str">
        <f t="shared" si="0"/>
        <v>La Chaux-de-Fonds</v>
      </c>
      <c r="D43" s="84" t="s">
        <v>0</v>
      </c>
      <c r="E43" s="85" t="s">
        <v>238</v>
      </c>
      <c r="F43" s="86" t="s">
        <v>239</v>
      </c>
      <c r="G43" s="153" t="s">
        <v>78</v>
      </c>
      <c r="H43" s="147" t="s">
        <v>102</v>
      </c>
      <c r="I43" s="86" t="s">
        <v>87</v>
      </c>
      <c r="J43" s="154">
        <v>4.5</v>
      </c>
      <c r="K43" s="88"/>
      <c r="L43" s="110">
        <v>115.3</v>
      </c>
      <c r="M43" s="110">
        <v>7.5</v>
      </c>
      <c r="N43" s="110" t="s">
        <v>0</v>
      </c>
      <c r="O43" s="110">
        <v>8.5</v>
      </c>
      <c r="P43" s="110" t="s">
        <v>0</v>
      </c>
      <c r="Q43" s="108">
        <f>SUM(Tableau89[[#This Row],[Indicative
     /PPE]:[Autre]])</f>
        <v>131.30000000000001</v>
      </c>
      <c r="R43" s="92"/>
      <c r="S43" s="111">
        <v>349000</v>
      </c>
      <c r="T43" s="95"/>
      <c r="U43" s="157" t="s">
        <v>240</v>
      </c>
      <c r="V43" s="147" t="s">
        <v>82</v>
      </c>
      <c r="W43" s="102">
        <v>38230</v>
      </c>
      <c r="X43" s="84" t="s">
        <v>0</v>
      </c>
    </row>
    <row r="44" spans="1:24" s="401" customFormat="1" ht="13.5" customHeight="1" thickBot="1" x14ac:dyDescent="0.25">
      <c r="A44" s="398"/>
      <c r="B44" s="107" t="s">
        <v>220</v>
      </c>
      <c r="C44" s="107" t="str">
        <f t="shared" si="0"/>
        <v>La Chaux-de-Fonds</v>
      </c>
      <c r="D44" s="84" t="s">
        <v>0</v>
      </c>
      <c r="E44" s="85" t="s">
        <v>241</v>
      </c>
      <c r="F44" s="86" t="s">
        <v>242</v>
      </c>
      <c r="G44" s="153" t="s">
        <v>78</v>
      </c>
      <c r="H44" s="147" t="s">
        <v>102</v>
      </c>
      <c r="I44" s="86" t="s">
        <v>193</v>
      </c>
      <c r="J44" s="154">
        <v>4.5</v>
      </c>
      <c r="K44" s="88"/>
      <c r="L44" s="110">
        <v>116.2</v>
      </c>
      <c r="M44" s="110">
        <v>7.5</v>
      </c>
      <c r="N44" s="110" t="s">
        <v>0</v>
      </c>
      <c r="O44" s="110">
        <v>9.4</v>
      </c>
      <c r="P44" s="110" t="s">
        <v>0</v>
      </c>
      <c r="Q44" s="108">
        <f>SUM(Tableau89[[#This Row],[Indicative
     /PPE]:[Autre]])</f>
        <v>133.1</v>
      </c>
      <c r="R44" s="92"/>
      <c r="S44" s="111">
        <v>344000</v>
      </c>
      <c r="T44" s="95"/>
      <c r="U44" s="157" t="s">
        <v>243</v>
      </c>
      <c r="V44" s="147" t="s">
        <v>82</v>
      </c>
      <c r="W44" s="102">
        <v>38352</v>
      </c>
      <c r="X44" s="84" t="s">
        <v>0</v>
      </c>
    </row>
    <row r="45" spans="1:24" s="401" customFormat="1" ht="13.5" customHeight="1" thickBot="1" x14ac:dyDescent="0.25">
      <c r="A45" s="398"/>
      <c r="B45" s="107" t="s">
        <v>220</v>
      </c>
      <c r="C45" s="107" t="str">
        <f t="shared" si="0"/>
        <v>La Chaux-de-Fonds</v>
      </c>
      <c r="D45" s="84" t="s">
        <v>0</v>
      </c>
      <c r="E45" s="85" t="s">
        <v>244</v>
      </c>
      <c r="F45" s="86" t="s">
        <v>245</v>
      </c>
      <c r="G45" s="153" t="s">
        <v>230</v>
      </c>
      <c r="H45" s="147" t="s">
        <v>246</v>
      </c>
      <c r="I45" s="86" t="s">
        <v>87</v>
      </c>
      <c r="J45" s="154">
        <v>4.5</v>
      </c>
      <c r="K45" s="88"/>
      <c r="L45" s="110">
        <v>114.6</v>
      </c>
      <c r="M45" s="110">
        <v>7.5</v>
      </c>
      <c r="N45" s="110" t="s">
        <v>0</v>
      </c>
      <c r="O45" s="110">
        <v>8.1</v>
      </c>
      <c r="P45" s="110" t="s">
        <v>0</v>
      </c>
      <c r="Q45" s="108">
        <f>SUM(Tableau89[[#This Row],[Indicative
     /PPE]:[Autre]])</f>
        <v>130.19999999999999</v>
      </c>
      <c r="R45" s="92"/>
      <c r="S45" s="111">
        <v>354000</v>
      </c>
      <c r="T45" s="95"/>
      <c r="U45" s="157" t="s">
        <v>247</v>
      </c>
      <c r="V45" s="147" t="s">
        <v>82</v>
      </c>
      <c r="W45" s="102">
        <v>38533</v>
      </c>
      <c r="X45" s="84" t="s">
        <v>0</v>
      </c>
    </row>
    <row r="46" spans="1:24" s="401" customFormat="1" ht="13.5" customHeight="1" thickBot="1" x14ac:dyDescent="0.25">
      <c r="A46" s="398"/>
      <c r="B46" s="107" t="s">
        <v>220</v>
      </c>
      <c r="C46" s="107" t="str">
        <f t="shared" si="0"/>
        <v>La Chaux-de-Fonds</v>
      </c>
      <c r="D46" s="84" t="s">
        <v>0</v>
      </c>
      <c r="E46" s="85" t="s">
        <v>248</v>
      </c>
      <c r="F46" s="86" t="s">
        <v>249</v>
      </c>
      <c r="G46" s="153" t="s">
        <v>230</v>
      </c>
      <c r="H46" s="147" t="s">
        <v>109</v>
      </c>
      <c r="I46" s="86" t="s">
        <v>87</v>
      </c>
      <c r="J46" s="154">
        <v>4.5</v>
      </c>
      <c r="K46" s="88"/>
      <c r="L46" s="110">
        <v>125.1</v>
      </c>
      <c r="M46" s="110" t="s">
        <v>0</v>
      </c>
      <c r="N46" s="110" t="s">
        <v>0</v>
      </c>
      <c r="O46" s="110">
        <v>15.5</v>
      </c>
      <c r="P46" s="110" t="s">
        <v>0</v>
      </c>
      <c r="Q46" s="108">
        <f>SUM(Tableau89[[#This Row],[Indicative
     /PPE]:[Autre]])</f>
        <v>140.6</v>
      </c>
      <c r="R46" s="92"/>
      <c r="S46" s="111">
        <v>359000</v>
      </c>
      <c r="T46" s="95"/>
      <c r="U46" s="157" t="s">
        <v>250</v>
      </c>
      <c r="V46" s="147" t="s">
        <v>82</v>
      </c>
      <c r="W46" s="102">
        <v>38336</v>
      </c>
      <c r="X46" s="84" t="s">
        <v>0</v>
      </c>
    </row>
    <row r="47" spans="1:24" s="401" customFormat="1" ht="13.5" customHeight="1" thickBot="1" x14ac:dyDescent="0.25">
      <c r="A47" s="398"/>
      <c r="B47" s="107" t="s">
        <v>220</v>
      </c>
      <c r="C47" s="107" t="str">
        <f t="shared" si="0"/>
        <v>La Chaux-de-Fonds</v>
      </c>
      <c r="D47" s="84" t="s">
        <v>0</v>
      </c>
      <c r="E47" s="85" t="s">
        <v>251</v>
      </c>
      <c r="F47" s="86" t="s">
        <v>252</v>
      </c>
      <c r="G47" s="153" t="s">
        <v>78</v>
      </c>
      <c r="H47" s="147" t="s">
        <v>109</v>
      </c>
      <c r="I47" s="86" t="s">
        <v>193</v>
      </c>
      <c r="J47" s="154">
        <v>4.5</v>
      </c>
      <c r="K47" s="88"/>
      <c r="L47" s="110">
        <v>113.7</v>
      </c>
      <c r="M47" s="110">
        <v>7.5</v>
      </c>
      <c r="N47" s="110" t="s">
        <v>0</v>
      </c>
      <c r="O47" s="110">
        <v>7.1</v>
      </c>
      <c r="P47" s="110" t="s">
        <v>0</v>
      </c>
      <c r="Q47" s="108">
        <f>SUM(Tableau89[[#This Row],[Indicative
     /PPE]:[Autre]])</f>
        <v>128.30000000000001</v>
      </c>
      <c r="R47" s="92"/>
      <c r="S47" s="111">
        <v>349000</v>
      </c>
      <c r="T47" s="95"/>
      <c r="U47" s="157" t="s">
        <v>253</v>
      </c>
      <c r="V47" s="147" t="s">
        <v>82</v>
      </c>
      <c r="W47" s="102">
        <v>38229</v>
      </c>
      <c r="X47" s="84" t="s">
        <v>0</v>
      </c>
    </row>
    <row r="48" spans="1:24" s="401" customFormat="1" ht="13.5" customHeight="1" thickBot="1" x14ac:dyDescent="0.25">
      <c r="A48" s="398"/>
      <c r="B48" s="107" t="s">
        <v>294</v>
      </c>
      <c r="C48" s="107" t="s">
        <v>71</v>
      </c>
      <c r="D48" s="84" t="s">
        <v>0</v>
      </c>
      <c r="E48" s="85" t="s">
        <v>295</v>
      </c>
      <c r="F48" s="86" t="s">
        <v>296</v>
      </c>
      <c r="G48" s="153" t="s">
        <v>78</v>
      </c>
      <c r="H48" s="147" t="s">
        <v>79</v>
      </c>
      <c r="I48" s="86" t="s">
        <v>297</v>
      </c>
      <c r="J48" s="154">
        <v>6.5</v>
      </c>
      <c r="K48" s="88"/>
      <c r="L48" s="110">
        <v>189</v>
      </c>
      <c r="M48" s="110">
        <v>15</v>
      </c>
      <c r="N48" s="110">
        <v>188</v>
      </c>
      <c r="O48" s="110" t="s">
        <v>0</v>
      </c>
      <c r="P48" s="110" t="s">
        <v>0</v>
      </c>
      <c r="Q48" s="108">
        <f>SUM(Tableau89[[#This Row],[Indicative
     /PPE]:[Autre]])</f>
        <v>392</v>
      </c>
      <c r="R48" s="92"/>
      <c r="S48" s="111" t="s">
        <v>298</v>
      </c>
      <c r="T48" s="95"/>
      <c r="U48" s="157" t="s">
        <v>299</v>
      </c>
      <c r="V48" s="147" t="s">
        <v>82</v>
      </c>
      <c r="W48" s="102">
        <v>38442</v>
      </c>
      <c r="X48" s="84" t="s">
        <v>0</v>
      </c>
    </row>
    <row r="49" spans="1:24" s="401" customFormat="1" ht="13.5" customHeight="1" thickBot="1" x14ac:dyDescent="0.25">
      <c r="A49" s="398"/>
      <c r="B49" s="107" t="str">
        <f>B48</f>
        <v>Chemin des Prés-Verts 18</v>
      </c>
      <c r="C49" s="107" t="str">
        <f>C48</f>
        <v>La Chaux-de-Fonds</v>
      </c>
      <c r="D49" s="84" t="s">
        <v>0</v>
      </c>
      <c r="E49" s="85" t="s">
        <v>303</v>
      </c>
      <c r="F49" s="86" t="s">
        <v>304</v>
      </c>
      <c r="G49" s="153" t="s">
        <v>78</v>
      </c>
      <c r="H49" s="147" t="s">
        <v>79</v>
      </c>
      <c r="I49" s="86" t="s">
        <v>305</v>
      </c>
      <c r="J49" s="154">
        <v>4.5</v>
      </c>
      <c r="K49" s="88"/>
      <c r="L49" s="110">
        <v>122</v>
      </c>
      <c r="M49" s="110">
        <v>15</v>
      </c>
      <c r="N49" s="110">
        <v>159</v>
      </c>
      <c r="O49" s="110">
        <v>13</v>
      </c>
      <c r="P49" s="110" t="s">
        <v>0</v>
      </c>
      <c r="Q49" s="108">
        <f>SUM(Tableau89[[#This Row],[Indicative
     /PPE]:[Autre]])</f>
        <v>309</v>
      </c>
      <c r="R49" s="92"/>
      <c r="S49" s="111" t="s">
        <v>306</v>
      </c>
      <c r="T49" s="95"/>
      <c r="U49" s="157" t="s">
        <v>307</v>
      </c>
      <c r="V49" s="147" t="s">
        <v>82</v>
      </c>
      <c r="W49" s="102">
        <v>38442</v>
      </c>
      <c r="X49" s="84" t="s">
        <v>0</v>
      </c>
    </row>
    <row r="50" spans="1:24" s="401" customFormat="1" ht="13.5" customHeight="1" thickBot="1" x14ac:dyDescent="0.25">
      <c r="A50" s="398"/>
      <c r="B50" s="107" t="str">
        <f t="shared" ref="B50:C59" si="1">B49</f>
        <v>Chemin des Prés-Verts 18</v>
      </c>
      <c r="C50" s="107" t="str">
        <f t="shared" si="1"/>
        <v>La Chaux-de-Fonds</v>
      </c>
      <c r="D50" s="84" t="s">
        <v>0</v>
      </c>
      <c r="E50" s="85" t="s">
        <v>308</v>
      </c>
      <c r="F50" s="86" t="s">
        <v>309</v>
      </c>
      <c r="G50" s="153" t="s">
        <v>78</v>
      </c>
      <c r="H50" s="147" t="s">
        <v>135</v>
      </c>
      <c r="I50" s="86" t="s">
        <v>297</v>
      </c>
      <c r="J50" s="154">
        <v>6.5</v>
      </c>
      <c r="K50" s="88"/>
      <c r="L50" s="110">
        <v>197</v>
      </c>
      <c r="M50" s="110">
        <v>21.5</v>
      </c>
      <c r="N50" s="110">
        <v>24</v>
      </c>
      <c r="O50" s="110">
        <v>10</v>
      </c>
      <c r="P50" s="110" t="s">
        <v>0</v>
      </c>
      <c r="Q50" s="108">
        <f>SUM(Tableau89[[#This Row],[Indicative
     /PPE]:[Autre]])</f>
        <v>252.5</v>
      </c>
      <c r="R50" s="92"/>
      <c r="S50" s="111">
        <v>548000</v>
      </c>
      <c r="T50" s="95"/>
      <c r="U50" s="157" t="s">
        <v>310</v>
      </c>
      <c r="V50" s="147" t="s">
        <v>82</v>
      </c>
      <c r="W50" s="102">
        <v>38748</v>
      </c>
      <c r="X50" s="84" t="s">
        <v>0</v>
      </c>
    </row>
    <row r="51" spans="1:24" s="401" customFormat="1" ht="13.5" customHeight="1" thickBot="1" x14ac:dyDescent="0.25">
      <c r="A51" s="398"/>
      <c r="B51" s="107" t="str">
        <f t="shared" si="1"/>
        <v>Chemin des Prés-Verts 18</v>
      </c>
      <c r="C51" s="107" t="str">
        <f t="shared" si="1"/>
        <v>La Chaux-de-Fonds</v>
      </c>
      <c r="D51" s="84" t="s">
        <v>0</v>
      </c>
      <c r="E51" s="85" t="s">
        <v>311</v>
      </c>
      <c r="F51" s="86" t="s">
        <v>312</v>
      </c>
      <c r="G51" s="153" t="s">
        <v>78</v>
      </c>
      <c r="H51" s="147" t="s">
        <v>135</v>
      </c>
      <c r="I51" s="86" t="s">
        <v>305</v>
      </c>
      <c r="J51" s="154">
        <v>4.5</v>
      </c>
      <c r="K51" s="88"/>
      <c r="L51" s="110">
        <v>132</v>
      </c>
      <c r="M51" s="110">
        <v>9.5</v>
      </c>
      <c r="N51" s="110">
        <v>20</v>
      </c>
      <c r="O51" s="110">
        <v>10</v>
      </c>
      <c r="P51" s="110" t="s">
        <v>0</v>
      </c>
      <c r="Q51" s="108">
        <f>SUM(Tableau89[[#This Row],[Indicative
     /PPE]:[Autre]])</f>
        <v>171.5</v>
      </c>
      <c r="R51" s="92"/>
      <c r="S51" s="111" t="s">
        <v>306</v>
      </c>
      <c r="T51" s="95"/>
      <c r="U51" s="157" t="s">
        <v>313</v>
      </c>
      <c r="V51" s="147" t="s">
        <v>82</v>
      </c>
      <c r="W51" s="102">
        <v>38533</v>
      </c>
      <c r="X51" s="84" t="s">
        <v>0</v>
      </c>
    </row>
    <row r="52" spans="1:24" s="401" customFormat="1" ht="13.5" customHeight="1" thickBot="1" x14ac:dyDescent="0.25">
      <c r="A52" s="398"/>
      <c r="B52" s="107" t="str">
        <f t="shared" si="1"/>
        <v>Chemin des Prés-Verts 18</v>
      </c>
      <c r="C52" s="107" t="str">
        <f t="shared" si="1"/>
        <v>La Chaux-de-Fonds</v>
      </c>
      <c r="D52" s="84" t="s">
        <v>0</v>
      </c>
      <c r="E52" s="85" t="s">
        <v>314</v>
      </c>
      <c r="F52" s="86" t="s">
        <v>315</v>
      </c>
      <c r="G52" s="153" t="s">
        <v>78</v>
      </c>
      <c r="H52" s="147" t="s">
        <v>142</v>
      </c>
      <c r="I52" s="86" t="s">
        <v>297</v>
      </c>
      <c r="J52" s="154">
        <v>5.5</v>
      </c>
      <c r="K52" s="88"/>
      <c r="L52" s="110">
        <v>171</v>
      </c>
      <c r="M52" s="110">
        <v>21.5</v>
      </c>
      <c r="N52" s="110"/>
      <c r="O52" s="110">
        <v>13</v>
      </c>
      <c r="P52" s="110" t="s">
        <v>0</v>
      </c>
      <c r="Q52" s="108">
        <f>SUM(Tableau89[[#This Row],[Indicative
     /PPE]:[Autre]])</f>
        <v>205.5</v>
      </c>
      <c r="R52" s="92"/>
      <c r="S52" s="111">
        <v>480000</v>
      </c>
      <c r="T52" s="95"/>
      <c r="U52" s="157" t="s">
        <v>316</v>
      </c>
      <c r="V52" s="147" t="s">
        <v>82</v>
      </c>
      <c r="W52" s="102">
        <v>38625</v>
      </c>
      <c r="X52" s="84" t="s">
        <v>0</v>
      </c>
    </row>
    <row r="53" spans="1:24" s="401" customFormat="1" ht="13.5" customHeight="1" thickBot="1" x14ac:dyDescent="0.25">
      <c r="A53" s="398"/>
      <c r="B53" s="107" t="str">
        <f t="shared" si="1"/>
        <v>Chemin des Prés-Verts 18</v>
      </c>
      <c r="C53" s="107" t="str">
        <f t="shared" si="1"/>
        <v>La Chaux-de-Fonds</v>
      </c>
      <c r="D53" s="84" t="s">
        <v>0</v>
      </c>
      <c r="E53" s="85" t="s">
        <v>317</v>
      </c>
      <c r="F53" s="86" t="s">
        <v>318</v>
      </c>
      <c r="G53" s="153" t="s">
        <v>78</v>
      </c>
      <c r="H53" s="147" t="s">
        <v>142</v>
      </c>
      <c r="I53" s="86" t="s">
        <v>305</v>
      </c>
      <c r="J53" s="154">
        <v>3.5</v>
      </c>
      <c r="K53" s="88"/>
      <c r="L53" s="110">
        <v>106</v>
      </c>
      <c r="M53" s="110">
        <v>9.5</v>
      </c>
      <c r="N53" s="110"/>
      <c r="O53" s="110">
        <v>9</v>
      </c>
      <c r="P53" s="110" t="s">
        <v>0</v>
      </c>
      <c r="Q53" s="108">
        <f>SUM(Tableau89[[#This Row],[Indicative
     /PPE]:[Autre]])</f>
        <v>124.5</v>
      </c>
      <c r="R53" s="92"/>
      <c r="S53" s="111" t="s">
        <v>319</v>
      </c>
      <c r="T53" s="95"/>
      <c r="U53" s="157" t="s">
        <v>320</v>
      </c>
      <c r="V53" s="147" t="s">
        <v>82</v>
      </c>
      <c r="W53" s="102">
        <v>38442</v>
      </c>
      <c r="X53" s="84" t="s">
        <v>0</v>
      </c>
    </row>
    <row r="54" spans="1:24" s="401" customFormat="1" ht="13.5" customHeight="1" thickBot="1" x14ac:dyDescent="0.25">
      <c r="A54" s="398"/>
      <c r="B54" s="107" t="str">
        <f t="shared" si="1"/>
        <v>Chemin des Prés-Verts 18</v>
      </c>
      <c r="C54" s="107" t="str">
        <f t="shared" si="1"/>
        <v>La Chaux-de-Fonds</v>
      </c>
      <c r="D54" s="84" t="s">
        <v>0</v>
      </c>
      <c r="E54" s="85" t="s">
        <v>321</v>
      </c>
      <c r="F54" s="86" t="s">
        <v>322</v>
      </c>
      <c r="G54" s="153" t="s">
        <v>78</v>
      </c>
      <c r="H54" s="147" t="s">
        <v>142</v>
      </c>
      <c r="I54" s="86" t="s">
        <v>323</v>
      </c>
      <c r="J54" s="154">
        <v>4.5</v>
      </c>
      <c r="K54" s="88"/>
      <c r="L54" s="110">
        <v>172</v>
      </c>
      <c r="M54" s="110">
        <v>43.5</v>
      </c>
      <c r="N54" s="110"/>
      <c r="O54" s="110">
        <v>13</v>
      </c>
      <c r="P54" s="110" t="s">
        <v>0</v>
      </c>
      <c r="Q54" s="108">
        <f>SUM(Tableau89[[#This Row],[Indicative
     /PPE]:[Autre]])</f>
        <v>228.5</v>
      </c>
      <c r="R54" s="92"/>
      <c r="S54" s="111">
        <v>455000</v>
      </c>
      <c r="T54" s="95"/>
      <c r="U54" s="157" t="s">
        <v>324</v>
      </c>
      <c r="V54" s="147" t="s">
        <v>82</v>
      </c>
      <c r="W54" s="102">
        <v>38533</v>
      </c>
      <c r="X54" s="84" t="s">
        <v>0</v>
      </c>
    </row>
    <row r="55" spans="1:24" s="401" customFormat="1" ht="13.5" customHeight="1" thickBot="1" x14ac:dyDescent="0.25">
      <c r="A55" s="398"/>
      <c r="B55" s="107" t="str">
        <f t="shared" si="1"/>
        <v>Chemin des Prés-Verts 18</v>
      </c>
      <c r="C55" s="107" t="str">
        <f t="shared" si="1"/>
        <v>La Chaux-de-Fonds</v>
      </c>
      <c r="D55" s="84" t="s">
        <v>0</v>
      </c>
      <c r="E55" s="85" t="s">
        <v>325</v>
      </c>
      <c r="F55" s="86" t="s">
        <v>326</v>
      </c>
      <c r="G55" s="153" t="s">
        <v>78</v>
      </c>
      <c r="H55" s="147" t="s">
        <v>142</v>
      </c>
      <c r="I55" s="86" t="s">
        <v>327</v>
      </c>
      <c r="J55" s="154">
        <v>4.5</v>
      </c>
      <c r="K55" s="88"/>
      <c r="L55" s="110">
        <v>167</v>
      </c>
      <c r="M55" s="110">
        <v>44.3</v>
      </c>
      <c r="N55" s="110"/>
      <c r="O55" s="110">
        <v>10</v>
      </c>
      <c r="P55" s="110" t="s">
        <v>0</v>
      </c>
      <c r="Q55" s="108">
        <f>SUM(Tableau89[[#This Row],[Indicative
     /PPE]:[Autre]])</f>
        <v>221.3</v>
      </c>
      <c r="R55" s="92"/>
      <c r="S55" s="111" t="s">
        <v>328</v>
      </c>
      <c r="T55" s="95"/>
      <c r="U55" s="157" t="s">
        <v>329</v>
      </c>
      <c r="V55" s="147" t="s">
        <v>82</v>
      </c>
      <c r="W55" s="102">
        <v>38442</v>
      </c>
      <c r="X55" s="84" t="s">
        <v>0</v>
      </c>
    </row>
    <row r="56" spans="1:24" s="401" customFormat="1" ht="13.5" customHeight="1" thickBot="1" x14ac:dyDescent="0.25">
      <c r="A56" s="398"/>
      <c r="B56" s="107" t="str">
        <f t="shared" si="1"/>
        <v>Chemin des Prés-Verts 18</v>
      </c>
      <c r="C56" s="107" t="str">
        <f t="shared" si="1"/>
        <v>La Chaux-de-Fonds</v>
      </c>
      <c r="D56" s="84" t="s">
        <v>0</v>
      </c>
      <c r="E56" s="85" t="s">
        <v>330</v>
      </c>
      <c r="F56" s="86" t="s">
        <v>331</v>
      </c>
      <c r="G56" s="153" t="s">
        <v>78</v>
      </c>
      <c r="H56" s="147" t="s">
        <v>102</v>
      </c>
      <c r="I56" s="86" t="s">
        <v>297</v>
      </c>
      <c r="J56" s="154">
        <v>5.5</v>
      </c>
      <c r="K56" s="88"/>
      <c r="L56" s="110">
        <v>161</v>
      </c>
      <c r="M56" s="110">
        <v>6.54</v>
      </c>
      <c r="N56" s="110"/>
      <c r="O56" s="110">
        <v>12</v>
      </c>
      <c r="P56" s="110">
        <v>24</v>
      </c>
      <c r="Q56" s="108">
        <f>SUM(Tableau89[[#This Row],[Indicative
     /PPE]:[Autre]])</f>
        <v>203.54</v>
      </c>
      <c r="R56" s="92"/>
      <c r="S56" s="111">
        <v>438000</v>
      </c>
      <c r="T56" s="95"/>
      <c r="U56" s="157" t="s">
        <v>332</v>
      </c>
      <c r="V56" s="147" t="s">
        <v>82</v>
      </c>
      <c r="W56" s="102">
        <v>38687</v>
      </c>
      <c r="X56" s="84" t="s">
        <v>0</v>
      </c>
    </row>
    <row r="57" spans="1:24" s="401" customFormat="1" ht="13.5" customHeight="1" thickBot="1" x14ac:dyDescent="0.25">
      <c r="A57" s="398"/>
      <c r="B57" s="107" t="str">
        <f t="shared" si="1"/>
        <v>Chemin des Prés-Verts 18</v>
      </c>
      <c r="C57" s="107" t="str">
        <f t="shared" si="1"/>
        <v>La Chaux-de-Fonds</v>
      </c>
      <c r="D57" s="84" t="s">
        <v>0</v>
      </c>
      <c r="E57" s="85" t="s">
        <v>333</v>
      </c>
      <c r="F57" s="86" t="s">
        <v>334</v>
      </c>
      <c r="G57" s="153" t="s">
        <v>78</v>
      </c>
      <c r="H57" s="147" t="s">
        <v>102</v>
      </c>
      <c r="I57" s="86" t="s">
        <v>305</v>
      </c>
      <c r="J57" s="154">
        <v>3.5</v>
      </c>
      <c r="K57" s="88"/>
      <c r="L57" s="110">
        <v>108</v>
      </c>
      <c r="M57" s="110">
        <v>6.54</v>
      </c>
      <c r="N57" s="110"/>
      <c r="O57" s="110">
        <v>11</v>
      </c>
      <c r="P57" s="110">
        <v>25</v>
      </c>
      <c r="Q57" s="108">
        <f>SUM(Tableau89[[#This Row],[Indicative
     /PPE]:[Autre]])</f>
        <v>150.54000000000002</v>
      </c>
      <c r="R57" s="92"/>
      <c r="S57" s="111">
        <v>298000</v>
      </c>
      <c r="T57" s="95"/>
      <c r="U57" s="157" t="s">
        <v>335</v>
      </c>
      <c r="V57" s="147" t="s">
        <v>82</v>
      </c>
      <c r="W57" s="102">
        <v>38533</v>
      </c>
      <c r="X57" s="84" t="s">
        <v>0</v>
      </c>
    </row>
    <row r="58" spans="1:24" s="401" customFormat="1" ht="13.5" customHeight="1" thickBot="1" x14ac:dyDescent="0.25">
      <c r="A58" s="398"/>
      <c r="B58" s="107" t="str">
        <f t="shared" si="1"/>
        <v>Chemin des Prés-Verts 18</v>
      </c>
      <c r="C58" s="107" t="str">
        <f t="shared" si="1"/>
        <v>La Chaux-de-Fonds</v>
      </c>
      <c r="D58" s="84" t="s">
        <v>0</v>
      </c>
      <c r="E58" s="85" t="s">
        <v>336</v>
      </c>
      <c r="F58" s="86" t="s">
        <v>337</v>
      </c>
      <c r="G58" s="153" t="s">
        <v>230</v>
      </c>
      <c r="H58" s="147" t="s">
        <v>102</v>
      </c>
      <c r="I58" s="86" t="s">
        <v>323</v>
      </c>
      <c r="J58" s="154">
        <v>4.5</v>
      </c>
      <c r="K58" s="88"/>
      <c r="L58" s="110">
        <v>169</v>
      </c>
      <c r="M58" s="110">
        <v>6.54</v>
      </c>
      <c r="N58" s="110"/>
      <c r="O58" s="110">
        <v>13</v>
      </c>
      <c r="P58" s="110" t="s">
        <v>0</v>
      </c>
      <c r="Q58" s="108">
        <f>SUM(Tableau89[[#This Row],[Indicative
     /PPE]:[Autre]])</f>
        <v>188.54</v>
      </c>
      <c r="R58" s="92"/>
      <c r="S58" s="111">
        <v>418000</v>
      </c>
      <c r="T58" s="95"/>
      <c r="U58" s="157" t="s">
        <v>338</v>
      </c>
      <c r="V58" s="147" t="s">
        <v>82</v>
      </c>
      <c r="W58" s="102">
        <v>38533</v>
      </c>
      <c r="X58" s="84" t="s">
        <v>0</v>
      </c>
    </row>
    <row r="59" spans="1:24" s="401" customFormat="1" ht="13.5" customHeight="1" thickBot="1" x14ac:dyDescent="0.25">
      <c r="A59" s="398"/>
      <c r="B59" s="107" t="str">
        <f t="shared" si="1"/>
        <v>Chemin des Prés-Verts 18</v>
      </c>
      <c r="C59" s="107" t="str">
        <f t="shared" si="1"/>
        <v>La Chaux-de-Fonds</v>
      </c>
      <c r="D59" s="84" t="s">
        <v>0</v>
      </c>
      <c r="E59" s="85" t="s">
        <v>339</v>
      </c>
      <c r="F59" s="86" t="s">
        <v>340</v>
      </c>
      <c r="G59" s="153" t="s">
        <v>230</v>
      </c>
      <c r="H59" s="147" t="s">
        <v>102</v>
      </c>
      <c r="I59" s="86" t="s">
        <v>327</v>
      </c>
      <c r="J59" s="154">
        <v>4.5</v>
      </c>
      <c r="K59" s="88"/>
      <c r="L59" s="110">
        <v>165</v>
      </c>
      <c r="M59" s="110">
        <v>6.54</v>
      </c>
      <c r="N59" s="110"/>
      <c r="O59" s="110">
        <v>13</v>
      </c>
      <c r="P59" s="110" t="s">
        <v>0</v>
      </c>
      <c r="Q59" s="108">
        <f>SUM(Tableau89[[#This Row],[Indicative
     /PPE]:[Autre]])</f>
        <v>184.54</v>
      </c>
      <c r="R59" s="92"/>
      <c r="S59" s="111" t="s">
        <v>341</v>
      </c>
      <c r="T59" s="95"/>
      <c r="U59" s="157" t="s">
        <v>342</v>
      </c>
      <c r="V59" s="147" t="s">
        <v>82</v>
      </c>
      <c r="W59" s="102">
        <v>38533</v>
      </c>
      <c r="X59" s="84" t="s">
        <v>0</v>
      </c>
    </row>
    <row r="60" spans="1:24" s="402" customFormat="1" ht="13.5" customHeight="1" thickBot="1" x14ac:dyDescent="0.25">
      <c r="A60" s="398"/>
      <c r="B60" s="107" t="s">
        <v>389</v>
      </c>
      <c r="C60" s="107" t="s">
        <v>71</v>
      </c>
      <c r="D60" s="84" t="s">
        <v>0</v>
      </c>
      <c r="E60" s="85" t="s">
        <v>390</v>
      </c>
      <c r="F60" s="86" t="s">
        <v>391</v>
      </c>
      <c r="G60" s="153" t="s">
        <v>78</v>
      </c>
      <c r="H60" s="147" t="s">
        <v>86</v>
      </c>
      <c r="I60" s="86" t="s">
        <v>387</v>
      </c>
      <c r="J60" s="154">
        <v>4.5</v>
      </c>
      <c r="K60" s="88"/>
      <c r="L60" s="110">
        <v>89</v>
      </c>
      <c r="M60" s="110">
        <v>37.9</v>
      </c>
      <c r="N60" s="110" t="s">
        <v>0</v>
      </c>
      <c r="O60" s="110">
        <v>3.8</v>
      </c>
      <c r="P60" s="110" t="s">
        <v>0</v>
      </c>
      <c r="Q60" s="108">
        <f>SUM(Tableau89[[#This Row],[Indicative
     /PPE]:[Autre]])</f>
        <v>130.70000000000002</v>
      </c>
      <c r="R60" s="92"/>
      <c r="S60" s="111">
        <v>330000</v>
      </c>
      <c r="T60" s="95"/>
      <c r="U60" s="157" t="s">
        <v>392</v>
      </c>
      <c r="V60" s="147" t="s">
        <v>82</v>
      </c>
      <c r="W60" s="102">
        <v>38803</v>
      </c>
      <c r="X60" s="84" t="s">
        <v>0</v>
      </c>
    </row>
    <row r="61" spans="1:24" s="215" customFormat="1" ht="13.5" customHeight="1" thickBot="1" x14ac:dyDescent="0.25">
      <c r="A61" s="398"/>
      <c r="B61" s="107" t="str">
        <f>B60</f>
        <v>Les Cornes-Morel 4</v>
      </c>
      <c r="C61" s="107" t="str">
        <f>C60</f>
        <v>La Chaux-de-Fonds</v>
      </c>
      <c r="D61" s="84" t="str">
        <f>D60</f>
        <v>-</v>
      </c>
      <c r="E61" s="85" t="s">
        <v>395</v>
      </c>
      <c r="F61" s="86" t="s">
        <v>396</v>
      </c>
      <c r="G61" s="153" t="s">
        <v>230</v>
      </c>
      <c r="H61" s="147" t="s">
        <v>397</v>
      </c>
      <c r="I61" s="86" t="s">
        <v>383</v>
      </c>
      <c r="J61" s="154">
        <v>4.5</v>
      </c>
      <c r="K61" s="88"/>
      <c r="L61" s="110">
        <v>105.3</v>
      </c>
      <c r="M61" s="110">
        <v>28.1</v>
      </c>
      <c r="N61" s="110" t="s">
        <v>0</v>
      </c>
      <c r="O61" s="110">
        <v>3.6</v>
      </c>
      <c r="P61" s="110" t="s">
        <v>0</v>
      </c>
      <c r="Q61" s="108">
        <f>SUM(Tableau89[[#This Row],[Indicative
     /PPE]:[Autre]])</f>
        <v>137</v>
      </c>
      <c r="R61" s="92"/>
      <c r="S61" s="111">
        <v>385000</v>
      </c>
      <c r="T61" s="95"/>
      <c r="U61" s="157" t="s">
        <v>398</v>
      </c>
      <c r="V61" s="147" t="s">
        <v>82</v>
      </c>
      <c r="W61" s="102">
        <v>38793</v>
      </c>
      <c r="X61" s="84" t="s">
        <v>0</v>
      </c>
    </row>
    <row r="62" spans="1:24" s="215" customFormat="1" ht="13.5" customHeight="1" thickBot="1" x14ac:dyDescent="0.25">
      <c r="A62" s="398"/>
      <c r="B62" s="107" t="str">
        <f t="shared" ref="B62:D63" si="2">B61</f>
        <v>Les Cornes-Morel 4</v>
      </c>
      <c r="C62" s="107" t="str">
        <f t="shared" si="2"/>
        <v>La Chaux-de-Fonds</v>
      </c>
      <c r="D62" s="84" t="str">
        <f t="shared" si="2"/>
        <v>-</v>
      </c>
      <c r="E62" s="85" t="s">
        <v>399</v>
      </c>
      <c r="F62" s="86" t="s">
        <v>400</v>
      </c>
      <c r="G62" s="153" t="s">
        <v>78</v>
      </c>
      <c r="H62" s="147" t="s">
        <v>142</v>
      </c>
      <c r="I62" s="86" t="s">
        <v>387</v>
      </c>
      <c r="J62" s="154">
        <v>4.5</v>
      </c>
      <c r="K62" s="88"/>
      <c r="L62" s="110">
        <v>89</v>
      </c>
      <c r="M62" s="110">
        <v>10</v>
      </c>
      <c r="N62" s="110" t="s">
        <v>0</v>
      </c>
      <c r="O62" s="110">
        <v>3</v>
      </c>
      <c r="P62" s="110" t="s">
        <v>0</v>
      </c>
      <c r="Q62" s="108">
        <f>SUM(Tableau89[[#This Row],[Indicative
     /PPE]:[Autre]])</f>
        <v>102</v>
      </c>
      <c r="R62" s="92"/>
      <c r="S62" s="111">
        <v>310000</v>
      </c>
      <c r="T62" s="95"/>
      <c r="U62" s="157" t="s">
        <v>401</v>
      </c>
      <c r="V62" s="147" t="s">
        <v>82</v>
      </c>
      <c r="W62" s="102">
        <v>38793</v>
      </c>
      <c r="X62" s="84" t="s">
        <v>0</v>
      </c>
    </row>
    <row r="63" spans="1:24" s="215" customFormat="1" ht="13.5" customHeight="1" thickBot="1" x14ac:dyDescent="0.25">
      <c r="A63" s="398"/>
      <c r="B63" s="107" t="str">
        <f t="shared" si="2"/>
        <v>Les Cornes-Morel 4</v>
      </c>
      <c r="C63" s="107" t="str">
        <f t="shared" si="2"/>
        <v>La Chaux-de-Fonds</v>
      </c>
      <c r="D63" s="84" t="str">
        <f t="shared" si="2"/>
        <v>-</v>
      </c>
      <c r="E63" s="85" t="s">
        <v>402</v>
      </c>
      <c r="F63" s="86" t="s">
        <v>403</v>
      </c>
      <c r="G63" s="153" t="s">
        <v>404</v>
      </c>
      <c r="H63" s="147" t="s">
        <v>102</v>
      </c>
      <c r="I63" s="113" t="s">
        <v>0</v>
      </c>
      <c r="J63" s="154">
        <v>4.5</v>
      </c>
      <c r="K63" s="88"/>
      <c r="L63" s="110">
        <v>106</v>
      </c>
      <c r="M63" s="110">
        <v>28.4</v>
      </c>
      <c r="N63" s="110" t="s">
        <v>0</v>
      </c>
      <c r="O63" s="110">
        <v>3.6</v>
      </c>
      <c r="P63" s="110" t="s">
        <v>0</v>
      </c>
      <c r="Q63" s="108">
        <f>SUM(Tableau89[[#This Row],[Indicative
     /PPE]:[Autre]])</f>
        <v>138</v>
      </c>
      <c r="R63" s="92"/>
      <c r="S63" s="111">
        <v>405000</v>
      </c>
      <c r="T63" s="95"/>
      <c r="U63" s="157" t="s">
        <v>405</v>
      </c>
      <c r="V63" s="147" t="s">
        <v>82</v>
      </c>
      <c r="W63" s="102">
        <v>38806</v>
      </c>
      <c r="X63" s="84" t="s">
        <v>0</v>
      </c>
    </row>
    <row r="64" spans="1:24" s="215" customFormat="1" ht="13.5" customHeight="1" thickBot="1" x14ac:dyDescent="0.25">
      <c r="A64" s="398"/>
      <c r="B64" s="107" t="s">
        <v>501</v>
      </c>
      <c r="C64" s="107" t="s">
        <v>502</v>
      </c>
      <c r="D64" s="84" t="s">
        <v>503</v>
      </c>
      <c r="E64" s="85" t="s">
        <v>504</v>
      </c>
      <c r="F64" s="86" t="s">
        <v>505</v>
      </c>
      <c r="G64" s="153" t="s">
        <v>506</v>
      </c>
      <c r="H64" s="147" t="s">
        <v>507</v>
      </c>
      <c r="I64" s="86" t="s">
        <v>87</v>
      </c>
      <c r="J64" s="154">
        <v>6</v>
      </c>
      <c r="K64" s="88"/>
      <c r="L64" s="110">
        <v>150</v>
      </c>
      <c r="M64" s="110">
        <v>11.5</v>
      </c>
      <c r="N64" s="110" t="s">
        <v>0</v>
      </c>
      <c r="O64" s="110" t="s">
        <v>0</v>
      </c>
      <c r="P64" s="110">
        <v>17</v>
      </c>
      <c r="Q64" s="108">
        <f>SUM(Tableau89[[#This Row],[Indicative
     /PPE]:[Autre]])</f>
        <v>178.5</v>
      </c>
      <c r="R64" s="92"/>
      <c r="S64" s="111">
        <v>645000</v>
      </c>
      <c r="T64" s="95"/>
      <c r="U64" s="157" t="s">
        <v>508</v>
      </c>
      <c r="V64" s="147" t="s">
        <v>421</v>
      </c>
      <c r="W64" s="102">
        <v>40087</v>
      </c>
      <c r="X64" s="84" t="s">
        <v>0</v>
      </c>
    </row>
    <row r="65" spans="1:24" s="215" customFormat="1" ht="13.5" customHeight="1" thickBot="1" x14ac:dyDescent="0.25">
      <c r="A65" s="398"/>
      <c r="B65" s="107" t="s">
        <v>501</v>
      </c>
      <c r="C65" s="107" t="s">
        <v>502</v>
      </c>
      <c r="D65" s="84" t="s">
        <v>503</v>
      </c>
      <c r="E65" s="85" t="s">
        <v>512</v>
      </c>
      <c r="F65" s="86" t="s">
        <v>513</v>
      </c>
      <c r="G65" s="153" t="s">
        <v>506</v>
      </c>
      <c r="H65" s="147" t="s">
        <v>507</v>
      </c>
      <c r="I65" s="86" t="s">
        <v>193</v>
      </c>
      <c r="J65" s="154">
        <v>6</v>
      </c>
      <c r="K65" s="88"/>
      <c r="L65" s="110">
        <v>138</v>
      </c>
      <c r="M65" s="110">
        <v>12</v>
      </c>
      <c r="N65" s="110" t="s">
        <v>0</v>
      </c>
      <c r="O65" s="110" t="s">
        <v>0</v>
      </c>
      <c r="P65" s="110">
        <v>13.5</v>
      </c>
      <c r="Q65" s="108">
        <f>SUM(Tableau89[[#This Row],[Indicative
     /PPE]:[Autre]])</f>
        <v>163.5</v>
      </c>
      <c r="R65" s="92"/>
      <c r="S65" s="111">
        <v>600000</v>
      </c>
      <c r="T65" s="95"/>
      <c r="U65" s="157" t="s">
        <v>514</v>
      </c>
      <c r="V65" s="147" t="s">
        <v>421</v>
      </c>
      <c r="W65" s="102">
        <v>40087</v>
      </c>
      <c r="X65" s="84" t="s">
        <v>0</v>
      </c>
    </row>
    <row r="66" spans="1:24" s="215" customFormat="1" ht="13.5" customHeight="1" thickBot="1" x14ac:dyDescent="0.25">
      <c r="A66" s="398"/>
      <c r="B66" s="107" t="s">
        <v>501</v>
      </c>
      <c r="C66" s="107" t="s">
        <v>502</v>
      </c>
      <c r="D66" s="84" t="s">
        <v>503</v>
      </c>
      <c r="E66" s="85" t="s">
        <v>515</v>
      </c>
      <c r="F66" s="86" t="s">
        <v>516</v>
      </c>
      <c r="G66" s="153" t="s">
        <v>506</v>
      </c>
      <c r="H66" s="147" t="s">
        <v>507</v>
      </c>
      <c r="I66" s="86" t="s">
        <v>327</v>
      </c>
      <c r="J66" s="154">
        <v>3</v>
      </c>
      <c r="K66" s="88"/>
      <c r="L66" s="110">
        <v>110</v>
      </c>
      <c r="M66" s="110" t="s">
        <v>0</v>
      </c>
      <c r="N66" s="110" t="s">
        <v>0</v>
      </c>
      <c r="O66" s="110" t="s">
        <v>0</v>
      </c>
      <c r="P66" s="110" t="s">
        <v>0</v>
      </c>
      <c r="Q66" s="108">
        <f>SUM(Tableau89[[#This Row],[Indicative
     /PPE]:[Autre]])</f>
        <v>110</v>
      </c>
      <c r="R66" s="92"/>
      <c r="S66" s="111">
        <v>395000</v>
      </c>
      <c r="T66" s="95"/>
      <c r="U66" s="157" t="s">
        <v>517</v>
      </c>
      <c r="V66" s="147" t="s">
        <v>421</v>
      </c>
      <c r="W66" s="102">
        <v>40183</v>
      </c>
      <c r="X66" s="84" t="s">
        <v>0</v>
      </c>
    </row>
    <row r="67" spans="1:24" s="215" customFormat="1" ht="13.5" customHeight="1" thickBot="1" x14ac:dyDescent="0.25">
      <c r="A67" s="398"/>
      <c r="B67" s="107" t="s">
        <v>501</v>
      </c>
      <c r="C67" s="107" t="s">
        <v>502</v>
      </c>
      <c r="D67" s="84" t="s">
        <v>503</v>
      </c>
      <c r="E67" s="85" t="s">
        <v>518</v>
      </c>
      <c r="F67" s="86" t="s">
        <v>519</v>
      </c>
      <c r="G67" s="153" t="s">
        <v>520</v>
      </c>
      <c r="H67" s="147" t="s">
        <v>86</v>
      </c>
      <c r="I67" s="86" t="s">
        <v>297</v>
      </c>
      <c r="J67" s="154">
        <v>4</v>
      </c>
      <c r="K67" s="88"/>
      <c r="L67" s="110">
        <v>102</v>
      </c>
      <c r="M67" s="110">
        <v>11.5</v>
      </c>
      <c r="N67" s="110" t="s">
        <v>0</v>
      </c>
      <c r="O67" s="110" t="s">
        <v>0</v>
      </c>
      <c r="P67" s="110" t="s">
        <v>0</v>
      </c>
      <c r="Q67" s="108">
        <f>SUM(Tableau89[[#This Row],[Indicative
     /PPE]:[Autre]])</f>
        <v>113.5</v>
      </c>
      <c r="R67" s="92"/>
      <c r="S67" s="111">
        <v>418000</v>
      </c>
      <c r="T67" s="95"/>
      <c r="U67" s="157" t="s">
        <v>514</v>
      </c>
      <c r="V67" s="147" t="s">
        <v>421</v>
      </c>
      <c r="W67" s="102">
        <v>40087</v>
      </c>
      <c r="X67" s="84" t="s">
        <v>0</v>
      </c>
    </row>
    <row r="68" spans="1:24" s="215" customFormat="1" ht="13.5" customHeight="1" thickBot="1" x14ac:dyDescent="0.25">
      <c r="A68" s="398"/>
      <c r="B68" s="107" t="s">
        <v>501</v>
      </c>
      <c r="C68" s="107" t="s">
        <v>502</v>
      </c>
      <c r="D68" s="84" t="s">
        <v>503</v>
      </c>
      <c r="E68" s="85" t="s">
        <v>521</v>
      </c>
      <c r="F68" s="86" t="s">
        <v>522</v>
      </c>
      <c r="G68" s="153" t="s">
        <v>520</v>
      </c>
      <c r="H68" s="147" t="s">
        <v>142</v>
      </c>
      <c r="I68" s="86" t="s">
        <v>297</v>
      </c>
      <c r="J68" s="154">
        <v>4</v>
      </c>
      <c r="K68" s="88"/>
      <c r="L68" s="110">
        <v>102</v>
      </c>
      <c r="M68" s="110" t="s">
        <v>0</v>
      </c>
      <c r="N68" s="110" t="s">
        <v>0</v>
      </c>
      <c r="O68" s="110" t="s">
        <v>0</v>
      </c>
      <c r="P68" s="110" t="s">
        <v>0</v>
      </c>
      <c r="Q68" s="108">
        <f>SUM(Tableau89[[#This Row],[Indicative
     /PPE]:[Autre]])</f>
        <v>102</v>
      </c>
      <c r="R68" s="92"/>
      <c r="S68" s="111">
        <v>465000</v>
      </c>
      <c r="T68" s="95"/>
      <c r="U68" s="157" t="s">
        <v>523</v>
      </c>
      <c r="V68" s="147" t="s">
        <v>82</v>
      </c>
      <c r="W68" s="102">
        <v>40738</v>
      </c>
      <c r="X68" s="84" t="s">
        <v>0</v>
      </c>
    </row>
    <row r="69" spans="1:24" s="215" customFormat="1" ht="13.5" customHeight="1" thickBot="1" x14ac:dyDescent="0.25">
      <c r="A69" s="398"/>
      <c r="B69" s="107" t="s">
        <v>501</v>
      </c>
      <c r="C69" s="107" t="s">
        <v>502</v>
      </c>
      <c r="D69" s="84" t="s">
        <v>503</v>
      </c>
      <c r="E69" s="85" t="s">
        <v>524</v>
      </c>
      <c r="F69" s="86" t="s">
        <v>525</v>
      </c>
      <c r="G69" s="153" t="s">
        <v>520</v>
      </c>
      <c r="H69" s="147" t="s">
        <v>102</v>
      </c>
      <c r="I69" s="86" t="s">
        <v>323</v>
      </c>
      <c r="J69" s="154">
        <v>5</v>
      </c>
      <c r="K69" s="88"/>
      <c r="L69" s="110">
        <v>110</v>
      </c>
      <c r="M69" s="110">
        <f>7.5+21</f>
        <v>28.5</v>
      </c>
      <c r="N69" s="110" t="s">
        <v>0</v>
      </c>
      <c r="O69" s="110" t="s">
        <v>0</v>
      </c>
      <c r="P69" s="110" t="s">
        <v>0</v>
      </c>
      <c r="Q69" s="108">
        <f>SUM(Tableau89[[#This Row],[Indicative
     /PPE]:[Autre]])</f>
        <v>138.5</v>
      </c>
      <c r="R69" s="92"/>
      <c r="S69" s="111">
        <v>510000</v>
      </c>
      <c r="T69" s="95"/>
      <c r="U69" s="157" t="s">
        <v>81</v>
      </c>
      <c r="V69" s="147" t="s">
        <v>421</v>
      </c>
      <c r="W69" s="102">
        <v>40087</v>
      </c>
      <c r="X69" s="84" t="s">
        <v>0</v>
      </c>
    </row>
    <row r="70" spans="1:24" s="215" customFormat="1" ht="13.5" customHeight="1" thickBot="1" x14ac:dyDescent="0.25">
      <c r="A70" s="398"/>
      <c r="B70" s="107" t="s">
        <v>501</v>
      </c>
      <c r="C70" s="107" t="s">
        <v>502</v>
      </c>
      <c r="D70" s="84" t="s">
        <v>503</v>
      </c>
      <c r="E70" s="85" t="s">
        <v>526</v>
      </c>
      <c r="F70" s="86" t="s">
        <v>527</v>
      </c>
      <c r="G70" s="153" t="s">
        <v>520</v>
      </c>
      <c r="H70" s="147" t="s">
        <v>102</v>
      </c>
      <c r="I70" s="86" t="s">
        <v>305</v>
      </c>
      <c r="J70" s="154">
        <v>3</v>
      </c>
      <c r="K70" s="88"/>
      <c r="L70" s="110">
        <v>107</v>
      </c>
      <c r="M70" s="110">
        <f>5+20</f>
        <v>25</v>
      </c>
      <c r="N70" s="110" t="s">
        <v>0</v>
      </c>
      <c r="O70" s="110" t="s">
        <v>0</v>
      </c>
      <c r="P70" s="110" t="s">
        <v>0</v>
      </c>
      <c r="Q70" s="108">
        <f>SUM(Tableau89[[#This Row],[Indicative
     /PPE]:[Autre]])</f>
        <v>132</v>
      </c>
      <c r="R70" s="92"/>
      <c r="S70" s="111">
        <v>480000</v>
      </c>
      <c r="T70" s="95"/>
      <c r="U70" s="157" t="s">
        <v>81</v>
      </c>
      <c r="V70" s="147" t="s">
        <v>421</v>
      </c>
      <c r="W70" s="102">
        <v>40087</v>
      </c>
      <c r="X70" s="84" t="s">
        <v>0</v>
      </c>
    </row>
    <row r="71" spans="1:24" s="215" customFormat="1" ht="13.5" customHeight="1" thickBot="1" x14ac:dyDescent="0.25">
      <c r="A71" s="398"/>
      <c r="B71" s="107" t="s">
        <v>501</v>
      </c>
      <c r="C71" s="107" t="s">
        <v>502</v>
      </c>
      <c r="D71" s="84" t="s">
        <v>503</v>
      </c>
      <c r="E71" s="85" t="s">
        <v>528</v>
      </c>
      <c r="F71" s="86" t="s">
        <v>529</v>
      </c>
      <c r="G71" s="153" t="s">
        <v>520</v>
      </c>
      <c r="H71" s="147" t="s">
        <v>530</v>
      </c>
      <c r="I71" s="86" t="s">
        <v>387</v>
      </c>
      <c r="J71" s="154">
        <v>6</v>
      </c>
      <c r="K71" s="88"/>
      <c r="L71" s="110">
        <v>148</v>
      </c>
      <c r="M71" s="110">
        <v>13</v>
      </c>
      <c r="N71" s="110" t="s">
        <v>0</v>
      </c>
      <c r="O71" s="110" t="s">
        <v>0</v>
      </c>
      <c r="P71" s="110" t="s">
        <v>0</v>
      </c>
      <c r="Q71" s="108">
        <f>SUM(Tableau89[[#This Row],[Indicative
     /PPE]:[Autre]])</f>
        <v>161</v>
      </c>
      <c r="R71" s="92"/>
      <c r="S71" s="111">
        <v>590000</v>
      </c>
      <c r="T71" s="95"/>
      <c r="U71" s="157" t="s">
        <v>531</v>
      </c>
      <c r="V71" s="147" t="s">
        <v>421</v>
      </c>
      <c r="W71" s="102">
        <v>40087</v>
      </c>
      <c r="X71" s="84" t="s">
        <v>0</v>
      </c>
    </row>
    <row r="72" spans="1:24" s="215" customFormat="1" ht="13.5" customHeight="1" thickBot="1" x14ac:dyDescent="0.25">
      <c r="A72" s="398"/>
      <c r="B72" s="85" t="str">
        <f>[1]GaC!AD43</f>
        <v>Rue de la Gare 5a</v>
      </c>
      <c r="C72" s="85" t="str">
        <f>[1]GaC!AD44</f>
        <v>Corcelles</v>
      </c>
      <c r="D72" s="85" t="str">
        <f>[1]GaC!AD42</f>
        <v>-</v>
      </c>
      <c r="E72" s="85" t="str">
        <f>[1]GaC!A41</f>
        <v>0049-01</v>
      </c>
      <c r="F72" s="86" t="str">
        <f>[1]GaC!B41</f>
        <v>5416/B</v>
      </c>
      <c r="G72" s="85" t="str">
        <f>[1]GaC!C41</f>
        <v>Appartement</v>
      </c>
      <c r="H72" s="86" t="str">
        <f>[1]GaC!D41</f>
        <v>Rez</v>
      </c>
      <c r="I72" s="86" t="str">
        <f>[1]GaC!E41</f>
        <v>Ouest</v>
      </c>
      <c r="J72" s="207">
        <f>[1]GaC!F41</f>
        <v>5.5</v>
      </c>
      <c r="K72" s="88"/>
      <c r="L72" s="136">
        <f>[1]GaC!G41</f>
        <v>142</v>
      </c>
      <c r="M72" s="89" t="s">
        <v>0</v>
      </c>
      <c r="N72" s="89" t="s">
        <v>0</v>
      </c>
      <c r="O72" s="89" t="s">
        <v>0</v>
      </c>
      <c r="P72" s="89" t="s">
        <v>0</v>
      </c>
      <c r="Q72" s="90">
        <f>SUM(Tableau89[[#This Row],[Indicative
     /PPE]:[Autre]])</f>
        <v>142</v>
      </c>
      <c r="R72" s="92"/>
      <c r="S72" s="93">
        <f>[1]GaC!N41</f>
        <v>562000</v>
      </c>
      <c r="T72" s="95"/>
      <c r="U72" s="403" t="str">
        <f>[1]GaC!O41</f>
        <v>cf. Quorum</v>
      </c>
      <c r="V72" s="113" t="str">
        <f>[1]GaC!Q41</f>
        <v>Loué</v>
      </c>
      <c r="W72" s="97">
        <f>[1]GaC!R41</f>
        <v>43105</v>
      </c>
      <c r="X72" s="414" t="str">
        <f>[1]GaC!S41</f>
        <v>EJ prévisionnelle: aujourd'hui  + 6 mois</v>
      </c>
    </row>
    <row r="73" spans="1:24" s="215" customFormat="1" ht="13.5" customHeight="1" thickBot="1" x14ac:dyDescent="0.25">
      <c r="A73" s="398"/>
      <c r="B73" s="85" t="str">
        <f>B72</f>
        <v>Rue de la Gare 5a</v>
      </c>
      <c r="C73" s="85" t="str">
        <f>C72</f>
        <v>Corcelles</v>
      </c>
      <c r="D73" s="85" t="str">
        <f>D72</f>
        <v>-</v>
      </c>
      <c r="E73" s="85" t="str">
        <f>[1]GaC!A42</f>
        <v>0049-02</v>
      </c>
      <c r="F73" s="86" t="str">
        <f>[1]GaC!B42</f>
        <v>5417/C</v>
      </c>
      <c r="G73" s="85" t="str">
        <f>[1]GaC!C42</f>
        <v>Appartement</v>
      </c>
      <c r="H73" s="86" t="str">
        <f>[1]GaC!D42</f>
        <v>Rez</v>
      </c>
      <c r="I73" s="86" t="str">
        <f>[1]GaC!E42</f>
        <v>Est</v>
      </c>
      <c r="J73" s="207">
        <f>[1]GaC!F42</f>
        <v>5.5</v>
      </c>
      <c r="K73" s="88"/>
      <c r="L73" s="136">
        <f>[1]GaC!G42</f>
        <v>146</v>
      </c>
      <c r="M73" s="89" t="s">
        <v>0</v>
      </c>
      <c r="N73" s="89" t="s">
        <v>0</v>
      </c>
      <c r="O73" s="89" t="s">
        <v>0</v>
      </c>
      <c r="P73" s="89" t="s">
        <v>0</v>
      </c>
      <c r="Q73" s="90">
        <f>SUM(Tableau89[[#This Row],[Indicative
     /PPE]:[Autre]])</f>
        <v>146</v>
      </c>
      <c r="R73" s="92"/>
      <c r="S73" s="93">
        <f>[1]GaC!N42</f>
        <v>575000</v>
      </c>
      <c r="T73" s="95"/>
      <c r="U73" s="96" t="str">
        <f>[1]GaC!O42</f>
        <v>cf. Quorum</v>
      </c>
      <c r="V73" s="113" t="str">
        <f>[1]GaC!Q42</f>
        <v>Loué</v>
      </c>
      <c r="W73" s="97">
        <f>[1]GaC!R42</f>
        <v>43105</v>
      </c>
      <c r="X73" s="414" t="str">
        <f>[1]GaC!S42</f>
        <v>EJ prévisionnelle: aujourd'hui  + 6 mois</v>
      </c>
    </row>
    <row r="74" spans="1:24" s="215" customFormat="1" ht="13.5" customHeight="1" thickBot="1" x14ac:dyDescent="0.25">
      <c r="A74" s="398"/>
      <c r="B74" s="85" t="str">
        <f t="shared" ref="B74:D78" si="3">B73</f>
        <v>Rue de la Gare 5a</v>
      </c>
      <c r="C74" s="85" t="str">
        <f t="shared" si="3"/>
        <v>Corcelles</v>
      </c>
      <c r="D74" s="85" t="str">
        <f t="shared" si="3"/>
        <v>-</v>
      </c>
      <c r="E74" s="85" t="str">
        <f>[1]GaC!A43</f>
        <v>0049-03</v>
      </c>
      <c r="F74" s="86" t="str">
        <f>[1]GaC!B43</f>
        <v>5418/D</v>
      </c>
      <c r="G74" s="85" t="str">
        <f>[1]GaC!C43</f>
        <v>Appartement</v>
      </c>
      <c r="H74" s="86" t="str">
        <f>[1]GaC!D43</f>
        <v>1er</v>
      </c>
      <c r="I74" s="86" t="s">
        <v>323</v>
      </c>
      <c r="J74" s="207">
        <f>[1]GaC!F43</f>
        <v>5.5</v>
      </c>
      <c r="K74" s="88"/>
      <c r="L74" s="136">
        <f>[1]GaC!G43</f>
        <v>125</v>
      </c>
      <c r="M74" s="89" t="s">
        <v>0</v>
      </c>
      <c r="N74" s="89" t="s">
        <v>0</v>
      </c>
      <c r="O74" s="89" t="s">
        <v>0</v>
      </c>
      <c r="P74" s="89" t="s">
        <v>0</v>
      </c>
      <c r="Q74" s="90">
        <f>SUM(Tableau89[[#This Row],[Indicative
     /PPE]:[Autre]])</f>
        <v>125</v>
      </c>
      <c r="R74" s="92"/>
      <c r="S74" s="93">
        <f>[1]GaC!N43</f>
        <v>545000</v>
      </c>
      <c r="T74" s="95"/>
      <c r="U74" s="96" t="str">
        <f>[1]GaC!O43</f>
        <v>cf. Quorum</v>
      </c>
      <c r="V74" s="113" t="str">
        <f>[1]GaC!Q43</f>
        <v>Loué</v>
      </c>
      <c r="W74" s="97">
        <f>[1]GaC!R43</f>
        <v>43105</v>
      </c>
      <c r="X74" s="414" t="str">
        <f>[1]GaC!S43</f>
        <v>EJ prévisionnelle: aujourd'hui  + 6 mois</v>
      </c>
    </row>
    <row r="75" spans="1:24" s="215" customFormat="1" ht="13.5" customHeight="1" thickBot="1" x14ac:dyDescent="0.25">
      <c r="A75" s="398"/>
      <c r="B75" s="85" t="str">
        <f t="shared" si="3"/>
        <v>Rue de la Gare 5a</v>
      </c>
      <c r="C75" s="85" t="str">
        <f t="shared" si="3"/>
        <v>Corcelles</v>
      </c>
      <c r="D75" s="85" t="str">
        <f t="shared" si="3"/>
        <v>-</v>
      </c>
      <c r="E75" s="85" t="str">
        <f>[1]GaC!A44</f>
        <v>0049-04</v>
      </c>
      <c r="F75" s="86" t="str">
        <f>[1]GaC!B44</f>
        <v>5419/E</v>
      </c>
      <c r="G75" s="85" t="str">
        <f>[1]GaC!C44</f>
        <v>Appartement</v>
      </c>
      <c r="H75" s="86" t="str">
        <f>[1]GaC!D44</f>
        <v xml:space="preserve">1er </v>
      </c>
      <c r="I75" s="86" t="str">
        <f>[1]GaC!E44</f>
        <v>Centre Sud</v>
      </c>
      <c r="J75" s="207">
        <f>[1]GaC!F44</f>
        <v>4.5</v>
      </c>
      <c r="K75" s="88"/>
      <c r="L75" s="136">
        <f>[1]GaC!G44</f>
        <v>89</v>
      </c>
      <c r="M75" s="136">
        <f>[1]GaC!I44</f>
        <v>10</v>
      </c>
      <c r="N75" s="89" t="s">
        <v>0</v>
      </c>
      <c r="O75" s="136">
        <f>[1]GaC!L44</f>
        <v>4</v>
      </c>
      <c r="P75" s="89" t="s">
        <v>0</v>
      </c>
      <c r="Q75" s="90">
        <f>SUM(Tableau89[[#This Row],[Indicative
     /PPE]:[Autre]])</f>
        <v>103</v>
      </c>
      <c r="R75" s="92"/>
      <c r="S75" s="93">
        <f>[1]GaC!N44</f>
        <v>335000</v>
      </c>
      <c r="T75" s="95"/>
      <c r="U75" s="96" t="str">
        <f>[1]GaC!O44</f>
        <v>Ricci Fabienne et Charles</v>
      </c>
      <c r="V75" s="113" t="str">
        <f>[1]GaC!Q44</f>
        <v>Vendu</v>
      </c>
      <c r="W75" s="97">
        <f>[1]GaC!R44</f>
        <v>39538</v>
      </c>
      <c r="X75" s="414" t="str">
        <f>[1]GaC!S44</f>
        <v>-</v>
      </c>
    </row>
    <row r="76" spans="1:24" s="215" customFormat="1" ht="13.5" customHeight="1" thickBot="1" x14ac:dyDescent="0.25">
      <c r="A76" s="398"/>
      <c r="B76" s="85" t="str">
        <f t="shared" si="3"/>
        <v>Rue de la Gare 5a</v>
      </c>
      <c r="C76" s="85" t="str">
        <f t="shared" si="3"/>
        <v>Corcelles</v>
      </c>
      <c r="D76" s="85" t="str">
        <f t="shared" si="3"/>
        <v>-</v>
      </c>
      <c r="E76" s="85" t="str">
        <f>[1]GaC!A45</f>
        <v>0049-05</v>
      </c>
      <c r="F76" s="86" t="str">
        <f>[1]GaC!B45</f>
        <v>5420/F</v>
      </c>
      <c r="G76" s="85" t="str">
        <f>[1]GaC!C45</f>
        <v>Appartement</v>
      </c>
      <c r="H76" s="86" t="str">
        <f>[1]GaC!D45</f>
        <v>1er</v>
      </c>
      <c r="I76" s="86" t="s">
        <v>327</v>
      </c>
      <c r="J76" s="207">
        <f>[1]GaC!F45</f>
        <v>4.5</v>
      </c>
      <c r="K76" s="88"/>
      <c r="L76" s="136">
        <f>[1]GaC!G45</f>
        <v>151</v>
      </c>
      <c r="M76" s="136">
        <f>[1]GaC!I45</f>
        <v>10</v>
      </c>
      <c r="N76" s="89" t="s">
        <v>0</v>
      </c>
      <c r="O76" s="136">
        <f>[1]GaC!L45</f>
        <v>6</v>
      </c>
      <c r="P76" s="89" t="s">
        <v>0</v>
      </c>
      <c r="Q76" s="90">
        <f>SUM(Tableau89[[#This Row],[Indicative
     /PPE]:[Autre]])</f>
        <v>167</v>
      </c>
      <c r="R76" s="92"/>
      <c r="S76" s="93">
        <f>[1]GaC!N45</f>
        <v>570000</v>
      </c>
      <c r="T76" s="95"/>
      <c r="U76" s="96" t="str">
        <f>[1]GaC!O45</f>
        <v>Jeanneret Isabelle</v>
      </c>
      <c r="V76" s="113" t="str">
        <f>[1]GaC!Q45</f>
        <v>Vendu</v>
      </c>
      <c r="W76" s="97">
        <f>[1]GaC!R45</f>
        <v>40999</v>
      </c>
      <c r="X76" s="414" t="str">
        <f>[1]GaC!S45</f>
        <v>-</v>
      </c>
    </row>
    <row r="77" spans="1:24" s="215" customFormat="1" ht="13.5" customHeight="1" thickBot="1" x14ac:dyDescent="0.25">
      <c r="A77" s="398"/>
      <c r="B77" s="85" t="str">
        <f t="shared" si="3"/>
        <v>Rue de la Gare 5a</v>
      </c>
      <c r="C77" s="85" t="str">
        <f t="shared" si="3"/>
        <v>Corcelles</v>
      </c>
      <c r="D77" s="85" t="str">
        <f t="shared" si="3"/>
        <v>-</v>
      </c>
      <c r="E77" s="85" t="str">
        <f>[1]GaC!A46</f>
        <v>0049-06</v>
      </c>
      <c r="F77" s="86" t="str">
        <f>[1]GaC!B46</f>
        <v>5421/G</v>
      </c>
      <c r="G77" s="85" t="str">
        <f>[1]GaC!C46</f>
        <v>Appartement</v>
      </c>
      <c r="H77" s="86" t="str">
        <f>[1]GaC!D46</f>
        <v>1er</v>
      </c>
      <c r="I77" s="86" t="s">
        <v>297</v>
      </c>
      <c r="J77" s="207">
        <f>[1]GaC!F46</f>
        <v>4.5</v>
      </c>
      <c r="K77" s="88"/>
      <c r="L77" s="136">
        <f>[1]GaC!G46</f>
        <v>98</v>
      </c>
      <c r="M77" s="89" t="s">
        <v>0</v>
      </c>
      <c r="N77" s="89" t="s">
        <v>0</v>
      </c>
      <c r="O77" s="89" t="s">
        <v>0</v>
      </c>
      <c r="P77" s="89" t="s">
        <v>0</v>
      </c>
      <c r="Q77" s="90">
        <f>SUM(Tableau89[[#This Row],[Indicative
     /PPE]:[Autre]])</f>
        <v>98</v>
      </c>
      <c r="R77" s="92"/>
      <c r="S77" s="93">
        <f>[1]GaC!N46</f>
        <v>450000</v>
      </c>
      <c r="T77" s="95"/>
      <c r="U77" s="96" t="str">
        <f>[1]GaC!O46</f>
        <v>Jean-Baptiste Marie-Junie</v>
      </c>
      <c r="V77" s="113" t="str">
        <f>[1]GaC!Q46</f>
        <v>Vendu</v>
      </c>
      <c r="W77" s="97">
        <f>[1]GaC!R46</f>
        <v>39263</v>
      </c>
      <c r="X77" s="414" t="str">
        <f>[1]GaC!S46</f>
        <v>-</v>
      </c>
    </row>
    <row r="78" spans="1:24" s="215" customFormat="1" ht="13.5" customHeight="1" thickBot="1" x14ac:dyDescent="0.25">
      <c r="A78" s="398"/>
      <c r="B78" s="85" t="str">
        <f t="shared" si="3"/>
        <v>Rue de la Gare 5a</v>
      </c>
      <c r="C78" s="85" t="str">
        <f t="shared" si="3"/>
        <v>Corcelles</v>
      </c>
      <c r="D78" s="85" t="str">
        <f t="shared" si="3"/>
        <v>-</v>
      </c>
      <c r="E78" s="85" t="str">
        <f>[1]GaC!A47</f>
        <v>0049-07</v>
      </c>
      <c r="F78" s="86" t="str">
        <f>[1]GaC!B47</f>
        <v>5422/H</v>
      </c>
      <c r="G78" s="85" t="s">
        <v>230</v>
      </c>
      <c r="H78" s="86" t="str">
        <f>[1]GaC!D47</f>
        <v>1er/2ème</v>
      </c>
      <c r="I78" s="86" t="s">
        <v>305</v>
      </c>
      <c r="J78" s="207">
        <f>[1]GaC!F47</f>
        <v>5.5</v>
      </c>
      <c r="K78" s="88"/>
      <c r="L78" s="136">
        <f>[1]GaC!G47</f>
        <v>173</v>
      </c>
      <c r="M78" s="89" t="s">
        <v>0</v>
      </c>
      <c r="N78" s="89" t="s">
        <v>0</v>
      </c>
      <c r="O78" s="89" t="s">
        <v>0</v>
      </c>
      <c r="P78" s="89" t="s">
        <v>0</v>
      </c>
      <c r="Q78" s="90">
        <f>SUM(Tableau89[[#This Row],[Indicative
     /PPE]:[Autre]])</f>
        <v>173</v>
      </c>
      <c r="R78" s="92"/>
      <c r="S78" s="93">
        <f>[1]GaC!N47</f>
        <v>640000</v>
      </c>
      <c r="T78" s="95"/>
      <c r="U78" s="96" t="str">
        <f>[1]GaC!O47</f>
        <v>Manic Sandra et Dragan</v>
      </c>
      <c r="V78" s="113" t="str">
        <f>[1]GaC!Q47</f>
        <v>Vendu</v>
      </c>
      <c r="W78" s="97">
        <f>[1]GaC!R47</f>
        <v>40421</v>
      </c>
      <c r="X78" s="414" t="str">
        <f>[1]GaC!S47</f>
        <v>-</v>
      </c>
    </row>
    <row r="79" spans="1:24" s="215" customFormat="1" ht="13.5" customHeight="1" thickBot="1" x14ac:dyDescent="0.25">
      <c r="A79" s="398"/>
      <c r="B79" s="153" t="s">
        <v>596</v>
      </c>
      <c r="C79" s="153" t="s">
        <v>71</v>
      </c>
      <c r="D79" s="85" t="s">
        <v>597</v>
      </c>
      <c r="E79" s="85" t="s">
        <v>598</v>
      </c>
      <c r="F79" s="86" t="s">
        <v>599</v>
      </c>
      <c r="G79" s="153" t="s">
        <v>78</v>
      </c>
      <c r="H79" s="157" t="s">
        <v>86</v>
      </c>
      <c r="I79" s="113" t="s">
        <v>193</v>
      </c>
      <c r="J79" s="220">
        <v>3.5</v>
      </c>
      <c r="K79" s="88"/>
      <c r="L79" s="110">
        <v>104.5</v>
      </c>
      <c r="M79" s="110">
        <v>22.5</v>
      </c>
      <c r="N79" s="110">
        <v>48</v>
      </c>
      <c r="O79" s="110">
        <v>7</v>
      </c>
      <c r="P79" s="110" t="s">
        <v>0</v>
      </c>
      <c r="Q79" s="108">
        <f>SUM(Tableau89[[#This Row],[Indicative
     /PPE]:[Autre]])</f>
        <v>182</v>
      </c>
      <c r="R79" s="92"/>
      <c r="S79" s="111">
        <v>360000</v>
      </c>
      <c r="T79" s="95"/>
      <c r="U79" s="147" t="s">
        <v>600</v>
      </c>
      <c r="V79" s="157" t="s">
        <v>421</v>
      </c>
      <c r="W79" s="97">
        <v>39527</v>
      </c>
      <c r="X79" s="84" t="s">
        <v>0</v>
      </c>
    </row>
    <row r="80" spans="1:24" s="215" customFormat="1" ht="13.5" customHeight="1" thickBot="1" x14ac:dyDescent="0.25">
      <c r="A80" s="398"/>
      <c r="B80" s="153" t="s">
        <v>596</v>
      </c>
      <c r="C80" s="153" t="s">
        <v>71</v>
      </c>
      <c r="D80" s="85" t="s">
        <v>597</v>
      </c>
      <c r="E80" s="85" t="s">
        <v>604</v>
      </c>
      <c r="F80" s="86" t="s">
        <v>605</v>
      </c>
      <c r="G80" s="153" t="s">
        <v>78</v>
      </c>
      <c r="H80" s="157" t="s">
        <v>86</v>
      </c>
      <c r="I80" s="113" t="s">
        <v>80</v>
      </c>
      <c r="J80" s="220">
        <v>4.5</v>
      </c>
      <c r="K80" s="88"/>
      <c r="L80" s="110">
        <v>106.75</v>
      </c>
      <c r="M80" s="110">
        <v>11.25</v>
      </c>
      <c r="N80" s="110">
        <v>35</v>
      </c>
      <c r="O80" s="110">
        <v>9</v>
      </c>
      <c r="P80" s="110" t="s">
        <v>0</v>
      </c>
      <c r="Q80" s="108">
        <f>SUM(Tableau89[[#This Row],[Indicative
     /PPE]:[Autre]])</f>
        <v>162</v>
      </c>
      <c r="R80" s="92"/>
      <c r="S80" s="111">
        <v>350000</v>
      </c>
      <c r="T80" s="95"/>
      <c r="U80" s="147" t="s">
        <v>606</v>
      </c>
      <c r="V80" s="157" t="s">
        <v>421</v>
      </c>
      <c r="W80" s="97">
        <v>39356</v>
      </c>
      <c r="X80" s="84" t="s">
        <v>0</v>
      </c>
    </row>
    <row r="81" spans="1:24" s="215" customFormat="1" ht="13.5" customHeight="1" thickBot="1" x14ac:dyDescent="0.25">
      <c r="A81" s="398"/>
      <c r="B81" s="153" t="s">
        <v>596</v>
      </c>
      <c r="C81" s="153" t="s">
        <v>71</v>
      </c>
      <c r="D81" s="85" t="s">
        <v>597</v>
      </c>
      <c r="E81" s="85" t="s">
        <v>607</v>
      </c>
      <c r="F81" s="86" t="s">
        <v>608</v>
      </c>
      <c r="G81" s="153" t="s">
        <v>78</v>
      </c>
      <c r="H81" s="157" t="s">
        <v>142</v>
      </c>
      <c r="I81" s="113" t="s">
        <v>609</v>
      </c>
      <c r="J81" s="220">
        <v>4.5</v>
      </c>
      <c r="K81" s="88"/>
      <c r="L81" s="110">
        <v>100.5</v>
      </c>
      <c r="M81" s="110">
        <v>7.5</v>
      </c>
      <c r="N81" s="110" t="s">
        <v>0</v>
      </c>
      <c r="O81" s="110">
        <v>6</v>
      </c>
      <c r="P81" s="110">
        <v>3</v>
      </c>
      <c r="Q81" s="108">
        <f>SUM(Tableau89[[#This Row],[Indicative
     /PPE]:[Autre]])</f>
        <v>117</v>
      </c>
      <c r="R81" s="92"/>
      <c r="S81" s="111">
        <v>340000</v>
      </c>
      <c r="T81" s="95"/>
      <c r="U81" s="147" t="s">
        <v>329</v>
      </c>
      <c r="V81" s="157" t="s">
        <v>421</v>
      </c>
      <c r="W81" s="97">
        <v>39500</v>
      </c>
      <c r="X81" s="84" t="s">
        <v>0</v>
      </c>
    </row>
    <row r="82" spans="1:24" s="215" customFormat="1" ht="13.5" customHeight="1" thickBot="1" x14ac:dyDescent="0.25">
      <c r="A82" s="398"/>
      <c r="B82" s="153" t="s">
        <v>596</v>
      </c>
      <c r="C82" s="153" t="s">
        <v>71</v>
      </c>
      <c r="D82" s="85" t="s">
        <v>597</v>
      </c>
      <c r="E82" s="85" t="s">
        <v>610</v>
      </c>
      <c r="F82" s="86" t="s">
        <v>611</v>
      </c>
      <c r="G82" s="153" t="s">
        <v>78</v>
      </c>
      <c r="H82" s="157" t="s">
        <v>142</v>
      </c>
      <c r="I82" s="113" t="s">
        <v>80</v>
      </c>
      <c r="J82" s="220">
        <v>5.5</v>
      </c>
      <c r="K82" s="88"/>
      <c r="L82" s="110">
        <v>114.3</v>
      </c>
      <c r="M82" s="110">
        <v>14.7</v>
      </c>
      <c r="N82" s="110" t="s">
        <v>0</v>
      </c>
      <c r="O82" s="110">
        <v>5</v>
      </c>
      <c r="P82" s="110" t="s">
        <v>0</v>
      </c>
      <c r="Q82" s="108">
        <f>SUM(Tableau89[[#This Row],[Indicative
     /PPE]:[Autre]])</f>
        <v>134</v>
      </c>
      <c r="R82" s="92"/>
      <c r="S82" s="111">
        <v>385000</v>
      </c>
      <c r="T82" s="95"/>
      <c r="U82" s="147" t="s">
        <v>612</v>
      </c>
      <c r="V82" s="157" t="s">
        <v>421</v>
      </c>
      <c r="W82" s="97">
        <v>39416</v>
      </c>
      <c r="X82" s="84" t="s">
        <v>0</v>
      </c>
    </row>
    <row r="83" spans="1:24" s="215" customFormat="1" ht="13.5" customHeight="1" thickBot="1" x14ac:dyDescent="0.25">
      <c r="A83" s="398"/>
      <c r="B83" s="153" t="s">
        <v>596</v>
      </c>
      <c r="C83" s="153" t="s">
        <v>71</v>
      </c>
      <c r="D83" s="85" t="s">
        <v>597</v>
      </c>
      <c r="E83" s="85" t="s">
        <v>613</v>
      </c>
      <c r="F83" s="86" t="s">
        <v>614</v>
      </c>
      <c r="G83" s="153" t="s">
        <v>78</v>
      </c>
      <c r="H83" s="157" t="s">
        <v>102</v>
      </c>
      <c r="I83" s="113" t="s">
        <v>609</v>
      </c>
      <c r="J83" s="220">
        <v>4.5</v>
      </c>
      <c r="K83" s="88"/>
      <c r="L83" s="110">
        <v>100.5</v>
      </c>
      <c r="M83" s="110">
        <v>7.5</v>
      </c>
      <c r="N83" s="110" t="s">
        <v>0</v>
      </c>
      <c r="O83" s="110">
        <v>5</v>
      </c>
      <c r="P83" s="110">
        <v>3</v>
      </c>
      <c r="Q83" s="108">
        <f>SUM(Tableau89[[#This Row],[Indicative
     /PPE]:[Autre]])</f>
        <v>116</v>
      </c>
      <c r="R83" s="92"/>
      <c r="S83" s="111">
        <v>345000</v>
      </c>
      <c r="T83" s="95"/>
      <c r="U83" s="147" t="s">
        <v>615</v>
      </c>
      <c r="V83" s="157" t="s">
        <v>421</v>
      </c>
      <c r="W83" s="97">
        <v>39172</v>
      </c>
      <c r="X83" s="84" t="s">
        <v>0</v>
      </c>
    </row>
    <row r="84" spans="1:24" s="215" customFormat="1" ht="13.5" customHeight="1" thickBot="1" x14ac:dyDescent="0.25">
      <c r="A84" s="398"/>
      <c r="B84" s="153" t="s">
        <v>596</v>
      </c>
      <c r="C84" s="153" t="s">
        <v>71</v>
      </c>
      <c r="D84" s="85" t="s">
        <v>597</v>
      </c>
      <c r="E84" s="85" t="s">
        <v>616</v>
      </c>
      <c r="F84" s="86" t="s">
        <v>617</v>
      </c>
      <c r="G84" s="153" t="s">
        <v>78</v>
      </c>
      <c r="H84" s="157" t="s">
        <v>102</v>
      </c>
      <c r="I84" s="113" t="s">
        <v>80</v>
      </c>
      <c r="J84" s="220">
        <v>5.5</v>
      </c>
      <c r="K84" s="88"/>
      <c r="L84" s="110">
        <v>113.3</v>
      </c>
      <c r="M84" s="110">
        <v>14.7</v>
      </c>
      <c r="N84" s="110" t="s">
        <v>0</v>
      </c>
      <c r="O84" s="110">
        <v>5</v>
      </c>
      <c r="P84" s="110" t="s">
        <v>0</v>
      </c>
      <c r="Q84" s="108">
        <f>SUM(Tableau89[[#This Row],[Indicative
     /PPE]:[Autre]])</f>
        <v>133</v>
      </c>
      <c r="R84" s="92"/>
      <c r="S84" s="111">
        <v>390000</v>
      </c>
      <c r="T84" s="95"/>
      <c r="U84" s="147" t="s">
        <v>618</v>
      </c>
      <c r="V84" s="157" t="s">
        <v>421</v>
      </c>
      <c r="W84" s="97">
        <v>39172</v>
      </c>
      <c r="X84" s="84" t="s">
        <v>0</v>
      </c>
    </row>
    <row r="85" spans="1:24" s="215" customFormat="1" ht="13.5" customHeight="1" thickBot="1" x14ac:dyDescent="0.25">
      <c r="A85" s="398"/>
      <c r="B85" s="153" t="s">
        <v>596</v>
      </c>
      <c r="C85" s="153" t="s">
        <v>71</v>
      </c>
      <c r="D85" s="85" t="s">
        <v>597</v>
      </c>
      <c r="E85" s="85" t="s">
        <v>619</v>
      </c>
      <c r="F85" s="86" t="s">
        <v>620</v>
      </c>
      <c r="G85" s="153" t="s">
        <v>78</v>
      </c>
      <c r="H85" s="157" t="s">
        <v>109</v>
      </c>
      <c r="I85" s="113" t="s">
        <v>609</v>
      </c>
      <c r="J85" s="220">
        <v>4.5</v>
      </c>
      <c r="K85" s="88"/>
      <c r="L85" s="110">
        <v>100.5</v>
      </c>
      <c r="M85" s="110">
        <v>7.5</v>
      </c>
      <c r="N85" s="110" t="s">
        <v>0</v>
      </c>
      <c r="O85" s="110">
        <v>5</v>
      </c>
      <c r="P85" s="110">
        <v>3</v>
      </c>
      <c r="Q85" s="108">
        <f>SUM(Tableau89[[#This Row],[Indicative
     /PPE]:[Autre]])</f>
        <v>116</v>
      </c>
      <c r="R85" s="92"/>
      <c r="S85" s="111">
        <v>350000</v>
      </c>
      <c r="T85" s="95"/>
      <c r="U85" s="147" t="s">
        <v>621</v>
      </c>
      <c r="V85" s="157" t="s">
        <v>82</v>
      </c>
      <c r="W85" s="97">
        <v>39263</v>
      </c>
      <c r="X85" s="84" t="s">
        <v>0</v>
      </c>
    </row>
    <row r="86" spans="1:24" s="215" customFormat="1" ht="13.5" customHeight="1" thickBot="1" x14ac:dyDescent="0.25">
      <c r="A86" s="398"/>
      <c r="B86" s="153" t="s">
        <v>596</v>
      </c>
      <c r="C86" s="153" t="s">
        <v>71</v>
      </c>
      <c r="D86" s="85" t="s">
        <v>597</v>
      </c>
      <c r="E86" s="85" t="s">
        <v>622</v>
      </c>
      <c r="F86" s="86" t="s">
        <v>623</v>
      </c>
      <c r="G86" s="153" t="s">
        <v>78</v>
      </c>
      <c r="H86" s="157" t="s">
        <v>109</v>
      </c>
      <c r="I86" s="113" t="s">
        <v>80</v>
      </c>
      <c r="J86" s="220">
        <v>5.5</v>
      </c>
      <c r="K86" s="88"/>
      <c r="L86" s="110">
        <v>113.3</v>
      </c>
      <c r="M86" s="110">
        <v>14.7</v>
      </c>
      <c r="N86" s="110" t="s">
        <v>0</v>
      </c>
      <c r="O86" s="110">
        <v>5</v>
      </c>
      <c r="P86" s="110" t="s">
        <v>0</v>
      </c>
      <c r="Q86" s="108">
        <f>SUM(Tableau89[[#This Row],[Indicative
     /PPE]:[Autre]])</f>
        <v>133</v>
      </c>
      <c r="R86" s="92"/>
      <c r="S86" s="111">
        <v>400000</v>
      </c>
      <c r="T86" s="95"/>
      <c r="U86" s="147" t="s">
        <v>624</v>
      </c>
      <c r="V86" s="157" t="s">
        <v>421</v>
      </c>
      <c r="W86" s="97">
        <v>39172</v>
      </c>
      <c r="X86" s="84" t="s">
        <v>0</v>
      </c>
    </row>
    <row r="87" spans="1:24" s="215" customFormat="1" ht="13.5" customHeight="1" thickBot="1" x14ac:dyDescent="0.25">
      <c r="A87" s="398"/>
      <c r="B87" s="252" t="s">
        <v>596</v>
      </c>
      <c r="C87" s="153" t="s">
        <v>71</v>
      </c>
      <c r="D87" s="85" t="s">
        <v>597</v>
      </c>
      <c r="E87" s="85" t="s">
        <v>625</v>
      </c>
      <c r="F87" s="86" t="s">
        <v>626</v>
      </c>
      <c r="G87" s="153" t="s">
        <v>404</v>
      </c>
      <c r="H87" s="157" t="s">
        <v>404</v>
      </c>
      <c r="I87" s="113" t="s">
        <v>80</v>
      </c>
      <c r="J87" s="220">
        <v>6.5</v>
      </c>
      <c r="K87" s="88"/>
      <c r="L87" s="110">
        <v>139</v>
      </c>
      <c r="M87" s="110">
        <v>87</v>
      </c>
      <c r="N87" s="110" t="s">
        <v>0</v>
      </c>
      <c r="O87" s="110">
        <v>6</v>
      </c>
      <c r="P87" s="110" t="s">
        <v>0</v>
      </c>
      <c r="Q87" s="108">
        <f>SUM(Tableau89[[#This Row],[Indicative
     /PPE]:[Autre]])</f>
        <v>232</v>
      </c>
      <c r="R87" s="92"/>
      <c r="S87" s="111">
        <v>590000</v>
      </c>
      <c r="T87" s="95"/>
      <c r="U87" s="147" t="s">
        <v>627</v>
      </c>
      <c r="V87" s="157" t="s">
        <v>421</v>
      </c>
      <c r="W87" s="97">
        <v>39318</v>
      </c>
      <c r="X87" s="84" t="s">
        <v>0</v>
      </c>
    </row>
    <row r="88" spans="1:24" s="215" customFormat="1" ht="13.5" customHeight="1" thickBot="1" x14ac:dyDescent="0.25">
      <c r="A88" s="398"/>
      <c r="B88" s="153" t="s">
        <v>654</v>
      </c>
      <c r="C88" s="153" t="s">
        <v>71</v>
      </c>
      <c r="D88" s="85" t="s">
        <v>597</v>
      </c>
      <c r="E88" s="85" t="s">
        <v>655</v>
      </c>
      <c r="F88" s="86" t="s">
        <v>656</v>
      </c>
      <c r="G88" s="153" t="s">
        <v>78</v>
      </c>
      <c r="H88" s="157" t="s">
        <v>86</v>
      </c>
      <c r="I88" s="113" t="s">
        <v>87</v>
      </c>
      <c r="J88" s="220">
        <v>4.5</v>
      </c>
      <c r="K88" s="88"/>
      <c r="L88" s="110">
        <v>106.75</v>
      </c>
      <c r="M88" s="110">
        <v>11.25</v>
      </c>
      <c r="N88" s="110">
        <v>35</v>
      </c>
      <c r="O88" s="110">
        <v>9</v>
      </c>
      <c r="P88" s="110" t="s">
        <v>0</v>
      </c>
      <c r="Q88" s="108">
        <f>SUM(Tableau89[[#This Row],[Indicative
     /PPE]:[Autre]])</f>
        <v>162</v>
      </c>
      <c r="R88" s="92"/>
      <c r="S88" s="111">
        <v>370000</v>
      </c>
      <c r="T88" s="95"/>
      <c r="U88" s="147" t="s">
        <v>647</v>
      </c>
      <c r="V88" s="157" t="s">
        <v>421</v>
      </c>
      <c r="W88" s="97">
        <v>39355</v>
      </c>
      <c r="X88" s="84" t="s">
        <v>0</v>
      </c>
    </row>
    <row r="89" spans="1:24" s="215" customFormat="1" ht="13.5" customHeight="1" thickBot="1" x14ac:dyDescent="0.25">
      <c r="A89" s="398"/>
      <c r="B89" s="153" t="s">
        <v>654</v>
      </c>
      <c r="C89" s="153" t="s">
        <v>71</v>
      </c>
      <c r="D89" s="85" t="s">
        <v>597</v>
      </c>
      <c r="E89" s="85" t="s">
        <v>657</v>
      </c>
      <c r="F89" s="86" t="s">
        <v>658</v>
      </c>
      <c r="G89" s="153" t="s">
        <v>78</v>
      </c>
      <c r="H89" s="157" t="s">
        <v>142</v>
      </c>
      <c r="I89" s="113" t="s">
        <v>87</v>
      </c>
      <c r="J89" s="220">
        <v>5.5</v>
      </c>
      <c r="K89" s="88"/>
      <c r="L89" s="110">
        <v>114.3</v>
      </c>
      <c r="M89" s="110">
        <v>14.7</v>
      </c>
      <c r="N89" s="110" t="s">
        <v>0</v>
      </c>
      <c r="O89" s="110">
        <v>6</v>
      </c>
      <c r="P89" s="110" t="s">
        <v>0</v>
      </c>
      <c r="Q89" s="108">
        <f>SUM(Tableau89[[#This Row],[Indicative
     /PPE]:[Autre]])</f>
        <v>135</v>
      </c>
      <c r="R89" s="92"/>
      <c r="S89" s="111">
        <v>410000</v>
      </c>
      <c r="T89" s="95"/>
      <c r="U89" s="147" t="s">
        <v>643</v>
      </c>
      <c r="V89" s="157" t="s">
        <v>421</v>
      </c>
      <c r="W89" s="97">
        <v>39355</v>
      </c>
      <c r="X89" s="84" t="s">
        <v>0</v>
      </c>
    </row>
    <row r="90" spans="1:24" s="215" customFormat="1" ht="13.5" customHeight="1" thickBot="1" x14ac:dyDescent="0.25">
      <c r="A90" s="398"/>
      <c r="B90" s="153" t="s">
        <v>654</v>
      </c>
      <c r="C90" s="153" t="s">
        <v>71</v>
      </c>
      <c r="D90" s="85" t="s">
        <v>597</v>
      </c>
      <c r="E90" s="85" t="s">
        <v>659</v>
      </c>
      <c r="F90" s="86" t="s">
        <v>660</v>
      </c>
      <c r="G90" s="153" t="s">
        <v>78</v>
      </c>
      <c r="H90" s="157" t="s">
        <v>142</v>
      </c>
      <c r="I90" s="113" t="s">
        <v>661</v>
      </c>
      <c r="J90" s="220">
        <v>4.5</v>
      </c>
      <c r="K90" s="88"/>
      <c r="L90" s="110">
        <v>100.5</v>
      </c>
      <c r="M90" s="110">
        <v>7.5</v>
      </c>
      <c r="N90" s="110" t="s">
        <v>0</v>
      </c>
      <c r="O90" s="110">
        <v>6</v>
      </c>
      <c r="P90" s="110">
        <v>3</v>
      </c>
      <c r="Q90" s="108">
        <f>SUM(Tableau89[[#This Row],[Indicative
     /PPE]:[Autre]])</f>
        <v>117</v>
      </c>
      <c r="R90" s="92"/>
      <c r="S90" s="111">
        <v>340000</v>
      </c>
      <c r="T90" s="95"/>
      <c r="U90" s="147" t="s">
        <v>640</v>
      </c>
      <c r="V90" s="157" t="s">
        <v>421</v>
      </c>
      <c r="W90" s="97">
        <v>39437</v>
      </c>
      <c r="X90" s="84" t="s">
        <v>0</v>
      </c>
    </row>
    <row r="91" spans="1:24" s="215" customFormat="1" ht="13.5" customHeight="1" thickBot="1" x14ac:dyDescent="0.25">
      <c r="A91" s="398"/>
      <c r="B91" s="153" t="s">
        <v>654</v>
      </c>
      <c r="C91" s="153" t="s">
        <v>71</v>
      </c>
      <c r="D91" s="85" t="s">
        <v>597</v>
      </c>
      <c r="E91" s="85" t="s">
        <v>662</v>
      </c>
      <c r="F91" s="86" t="s">
        <v>663</v>
      </c>
      <c r="G91" s="153" t="s">
        <v>78</v>
      </c>
      <c r="H91" s="157" t="s">
        <v>102</v>
      </c>
      <c r="I91" s="113" t="s">
        <v>87</v>
      </c>
      <c r="J91" s="220">
        <v>5.5</v>
      </c>
      <c r="K91" s="88"/>
      <c r="L91" s="110">
        <v>113.3</v>
      </c>
      <c r="M91" s="110">
        <v>14.7</v>
      </c>
      <c r="N91" s="110" t="s">
        <v>0</v>
      </c>
      <c r="O91" s="110">
        <v>7</v>
      </c>
      <c r="P91" s="110" t="s">
        <v>0</v>
      </c>
      <c r="Q91" s="108">
        <f>SUM(Tableau89[[#This Row],[Indicative
     /PPE]:[Autre]])</f>
        <v>135</v>
      </c>
      <c r="R91" s="92"/>
      <c r="S91" s="111">
        <v>415000</v>
      </c>
      <c r="T91" s="95"/>
      <c r="U91" s="147" t="s">
        <v>664</v>
      </c>
      <c r="V91" s="157" t="s">
        <v>421</v>
      </c>
      <c r="W91" s="97">
        <v>39263</v>
      </c>
      <c r="X91" s="84" t="s">
        <v>0</v>
      </c>
    </row>
    <row r="92" spans="1:24" s="215" customFormat="1" ht="13.5" customHeight="1" thickBot="1" x14ac:dyDescent="0.25">
      <c r="A92" s="398"/>
      <c r="B92" s="153" t="s">
        <v>654</v>
      </c>
      <c r="C92" s="153" t="s">
        <v>71</v>
      </c>
      <c r="D92" s="85" t="s">
        <v>597</v>
      </c>
      <c r="E92" s="85" t="s">
        <v>665</v>
      </c>
      <c r="F92" s="86" t="s">
        <v>666</v>
      </c>
      <c r="G92" s="153" t="s">
        <v>78</v>
      </c>
      <c r="H92" s="157" t="s">
        <v>102</v>
      </c>
      <c r="I92" s="113" t="s">
        <v>661</v>
      </c>
      <c r="J92" s="220">
        <v>4.5</v>
      </c>
      <c r="K92" s="88"/>
      <c r="L92" s="110">
        <v>100.5</v>
      </c>
      <c r="M92" s="110">
        <v>7.5</v>
      </c>
      <c r="N92" s="110" t="s">
        <v>0</v>
      </c>
      <c r="O92" s="110">
        <v>7</v>
      </c>
      <c r="P92" s="110">
        <v>3</v>
      </c>
      <c r="Q92" s="108">
        <f>SUM(Tableau89[[#This Row],[Indicative
     /PPE]:[Autre]])</f>
        <v>118</v>
      </c>
      <c r="R92" s="92"/>
      <c r="S92" s="111">
        <v>345000</v>
      </c>
      <c r="T92" s="95"/>
      <c r="U92" s="147" t="s">
        <v>649</v>
      </c>
      <c r="V92" s="157" t="s">
        <v>421</v>
      </c>
      <c r="W92" s="97">
        <v>39202</v>
      </c>
      <c r="X92" s="84" t="s">
        <v>0</v>
      </c>
    </row>
    <row r="93" spans="1:24" s="215" customFormat="1" ht="13.5" customHeight="1" thickBot="1" x14ac:dyDescent="0.25">
      <c r="A93" s="398"/>
      <c r="B93" s="153" t="s">
        <v>654</v>
      </c>
      <c r="C93" s="153" t="s">
        <v>71</v>
      </c>
      <c r="D93" s="85" t="s">
        <v>597</v>
      </c>
      <c r="E93" s="85" t="s">
        <v>667</v>
      </c>
      <c r="F93" s="86" t="s">
        <v>668</v>
      </c>
      <c r="G93" s="153" t="s">
        <v>78</v>
      </c>
      <c r="H93" s="157" t="s">
        <v>109</v>
      </c>
      <c r="I93" s="113" t="s">
        <v>87</v>
      </c>
      <c r="J93" s="220">
        <v>5.5</v>
      </c>
      <c r="K93" s="88"/>
      <c r="L93" s="110">
        <v>113.3</v>
      </c>
      <c r="M93" s="110">
        <v>14.7</v>
      </c>
      <c r="N93" s="110" t="s">
        <v>0</v>
      </c>
      <c r="O93" s="110">
        <v>7</v>
      </c>
      <c r="P93" s="110" t="s">
        <v>0</v>
      </c>
      <c r="Q93" s="108">
        <f>SUM(Tableau89[[#This Row],[Indicative
     /PPE]:[Autre]])</f>
        <v>135</v>
      </c>
      <c r="R93" s="92"/>
      <c r="S93" s="111">
        <v>420000</v>
      </c>
      <c r="T93" s="95"/>
      <c r="U93" s="147" t="s">
        <v>632</v>
      </c>
      <c r="V93" s="157" t="s">
        <v>421</v>
      </c>
      <c r="W93" s="97">
        <v>39202</v>
      </c>
      <c r="X93" s="84" t="s">
        <v>0</v>
      </c>
    </row>
    <row r="94" spans="1:24" s="215" customFormat="1" ht="13.5" customHeight="1" thickBot="1" x14ac:dyDescent="0.25">
      <c r="A94" s="398"/>
      <c r="B94" s="153" t="s">
        <v>654</v>
      </c>
      <c r="C94" s="153" t="s">
        <v>71</v>
      </c>
      <c r="D94" s="85" t="s">
        <v>597</v>
      </c>
      <c r="E94" s="85" t="s">
        <v>669</v>
      </c>
      <c r="F94" s="86" t="s">
        <v>670</v>
      </c>
      <c r="G94" s="153" t="s">
        <v>78</v>
      </c>
      <c r="H94" s="157" t="s">
        <v>109</v>
      </c>
      <c r="I94" s="113" t="s">
        <v>661</v>
      </c>
      <c r="J94" s="220">
        <v>4.5</v>
      </c>
      <c r="K94" s="88"/>
      <c r="L94" s="110">
        <v>100.5</v>
      </c>
      <c r="M94" s="110">
        <v>7.5</v>
      </c>
      <c r="N94" s="110" t="s">
        <v>0</v>
      </c>
      <c r="O94" s="110">
        <v>7</v>
      </c>
      <c r="P94" s="110">
        <v>3</v>
      </c>
      <c r="Q94" s="108">
        <f>SUM(Tableau89[[#This Row],[Indicative
     /PPE]:[Autre]])</f>
        <v>118</v>
      </c>
      <c r="R94" s="92"/>
      <c r="S94" s="111">
        <v>350000</v>
      </c>
      <c r="T94" s="95"/>
      <c r="U94" s="147" t="s">
        <v>632</v>
      </c>
      <c r="V94" s="157" t="s">
        <v>421</v>
      </c>
      <c r="W94" s="97">
        <v>39202</v>
      </c>
      <c r="X94" s="84" t="s">
        <v>0</v>
      </c>
    </row>
    <row r="95" spans="1:24" s="215" customFormat="1" ht="13.5" customHeight="1" thickBot="1" x14ac:dyDescent="0.25">
      <c r="A95" s="398"/>
      <c r="B95" s="153" t="s">
        <v>654</v>
      </c>
      <c r="C95" s="153" t="s">
        <v>71</v>
      </c>
      <c r="D95" s="85" t="s">
        <v>597</v>
      </c>
      <c r="E95" s="85" t="s">
        <v>671</v>
      </c>
      <c r="F95" s="86" t="s">
        <v>672</v>
      </c>
      <c r="G95" s="153" t="s">
        <v>404</v>
      </c>
      <c r="H95" s="157" t="s">
        <v>404</v>
      </c>
      <c r="I95" s="113" t="s">
        <v>87</v>
      </c>
      <c r="J95" s="265">
        <v>6.5</v>
      </c>
      <c r="K95" s="88"/>
      <c r="L95" s="110">
        <v>139</v>
      </c>
      <c r="M95" s="110">
        <v>87</v>
      </c>
      <c r="N95" s="110" t="s">
        <v>0</v>
      </c>
      <c r="O95" s="110">
        <v>8</v>
      </c>
      <c r="P95" s="110" t="s">
        <v>0</v>
      </c>
      <c r="Q95" s="108">
        <f>SUM(Tableau89[[#This Row],[Indicative
     /PPE]:[Autre]])</f>
        <v>234</v>
      </c>
      <c r="R95" s="92"/>
      <c r="S95" s="111">
        <v>598000</v>
      </c>
      <c r="T95" s="95"/>
      <c r="U95" s="147" t="s">
        <v>636</v>
      </c>
      <c r="V95" s="157" t="s">
        <v>421</v>
      </c>
      <c r="W95" s="97">
        <v>39722</v>
      </c>
      <c r="X95" s="84" t="s">
        <v>0</v>
      </c>
    </row>
    <row r="96" spans="1:24" s="215" customFormat="1" ht="13.5" customHeight="1" thickBot="1" x14ac:dyDescent="0.25">
      <c r="A96" s="398"/>
      <c r="B96" s="153" t="s">
        <v>673</v>
      </c>
      <c r="C96" s="153" t="s">
        <v>71</v>
      </c>
      <c r="D96" s="85" t="s">
        <v>597</v>
      </c>
      <c r="E96" s="85" t="s">
        <v>674</v>
      </c>
      <c r="F96" s="86" t="s">
        <v>675</v>
      </c>
      <c r="G96" s="153" t="s">
        <v>78</v>
      </c>
      <c r="H96" s="147" t="s">
        <v>86</v>
      </c>
      <c r="I96" s="86" t="s">
        <v>80</v>
      </c>
      <c r="J96" s="220">
        <v>4.5</v>
      </c>
      <c r="K96" s="88"/>
      <c r="L96" s="245">
        <v>70.900000000000006</v>
      </c>
      <c r="M96" s="245">
        <v>22.6</v>
      </c>
      <c r="N96" s="245">
        <v>58</v>
      </c>
      <c r="O96" s="110" t="s">
        <v>0</v>
      </c>
      <c r="P96" s="110" t="s">
        <v>0</v>
      </c>
      <c r="Q96" s="108">
        <f>SUM(Tableau89[[#This Row],[Indicative
     /PPE]:[Autre]])</f>
        <v>151.5</v>
      </c>
      <c r="R96" s="92"/>
      <c r="S96" s="111">
        <v>450000</v>
      </c>
      <c r="T96" s="95"/>
      <c r="U96" s="147" t="s">
        <v>676</v>
      </c>
      <c r="V96" s="157" t="s">
        <v>421</v>
      </c>
      <c r="W96" s="97">
        <v>39172</v>
      </c>
      <c r="X96" s="84" t="s">
        <v>0</v>
      </c>
    </row>
    <row r="97" spans="1:24" s="215" customFormat="1" ht="13.5" customHeight="1" thickBot="1" x14ac:dyDescent="0.25">
      <c r="A97" s="398"/>
      <c r="B97" s="153" t="s">
        <v>673</v>
      </c>
      <c r="C97" s="153" t="s">
        <v>71</v>
      </c>
      <c r="D97" s="85" t="s">
        <v>597</v>
      </c>
      <c r="E97" s="85" t="s">
        <v>677</v>
      </c>
      <c r="F97" s="86" t="s">
        <v>678</v>
      </c>
      <c r="G97" s="153" t="s">
        <v>78</v>
      </c>
      <c r="H97" s="147" t="s">
        <v>142</v>
      </c>
      <c r="I97" s="86" t="s">
        <v>609</v>
      </c>
      <c r="J97" s="220">
        <v>4.5</v>
      </c>
      <c r="K97" s="88"/>
      <c r="L97" s="245">
        <v>100</v>
      </c>
      <c r="M97" s="245">
        <v>7.5</v>
      </c>
      <c r="N97" s="110" t="s">
        <v>0</v>
      </c>
      <c r="O97" s="110" t="s">
        <v>0</v>
      </c>
      <c r="P97" s="110" t="s">
        <v>0</v>
      </c>
      <c r="Q97" s="108">
        <f>SUM(Tableau89[[#This Row],[Indicative
     /PPE]:[Autre]])</f>
        <v>107.5</v>
      </c>
      <c r="R97" s="92"/>
      <c r="S97" s="111">
        <v>330000</v>
      </c>
      <c r="T97" s="95"/>
      <c r="U97" s="147" t="s">
        <v>679</v>
      </c>
      <c r="V97" s="157" t="s">
        <v>421</v>
      </c>
      <c r="W97" s="97">
        <v>39052</v>
      </c>
      <c r="X97" s="84" t="s">
        <v>0</v>
      </c>
    </row>
    <row r="98" spans="1:24" s="215" customFormat="1" ht="13.5" customHeight="1" thickBot="1" x14ac:dyDescent="0.25">
      <c r="A98" s="398"/>
      <c r="B98" s="153" t="s">
        <v>673</v>
      </c>
      <c r="C98" s="153" t="s">
        <v>71</v>
      </c>
      <c r="D98" s="85" t="s">
        <v>597</v>
      </c>
      <c r="E98" s="85" t="s">
        <v>680</v>
      </c>
      <c r="F98" s="86" t="s">
        <v>681</v>
      </c>
      <c r="G98" s="153" t="s">
        <v>78</v>
      </c>
      <c r="H98" s="147" t="s">
        <v>142</v>
      </c>
      <c r="I98" s="86" t="s">
        <v>80</v>
      </c>
      <c r="J98" s="220">
        <v>5.5</v>
      </c>
      <c r="K98" s="88"/>
      <c r="L98" s="245">
        <v>110.3</v>
      </c>
      <c r="M98" s="245">
        <v>14.7</v>
      </c>
      <c r="N98" s="110" t="s">
        <v>0</v>
      </c>
      <c r="O98" s="110" t="s">
        <v>0</v>
      </c>
      <c r="P98" s="110" t="s">
        <v>0</v>
      </c>
      <c r="Q98" s="108">
        <f>SUM(Tableau89[[#This Row],[Indicative
     /PPE]:[Autre]])</f>
        <v>125</v>
      </c>
      <c r="R98" s="92"/>
      <c r="S98" s="111">
        <v>380000</v>
      </c>
      <c r="T98" s="95"/>
      <c r="U98" s="147" t="s">
        <v>682</v>
      </c>
      <c r="V98" s="157" t="s">
        <v>421</v>
      </c>
      <c r="W98" s="97">
        <v>38894</v>
      </c>
      <c r="X98" s="84" t="s">
        <v>0</v>
      </c>
    </row>
    <row r="99" spans="1:24" s="215" customFormat="1" ht="13.5" customHeight="1" thickBot="1" x14ac:dyDescent="0.25">
      <c r="A99" s="398"/>
      <c r="B99" s="153" t="s">
        <v>673</v>
      </c>
      <c r="C99" s="153" t="s">
        <v>71</v>
      </c>
      <c r="D99" s="85" t="s">
        <v>597</v>
      </c>
      <c r="E99" s="85" t="s">
        <v>683</v>
      </c>
      <c r="F99" s="86" t="s">
        <v>684</v>
      </c>
      <c r="G99" s="153" t="s">
        <v>78</v>
      </c>
      <c r="H99" s="147" t="s">
        <v>102</v>
      </c>
      <c r="I99" s="86" t="s">
        <v>609</v>
      </c>
      <c r="J99" s="220">
        <v>4.5</v>
      </c>
      <c r="K99" s="88"/>
      <c r="L99" s="245">
        <v>100</v>
      </c>
      <c r="M99" s="245">
        <v>7.5</v>
      </c>
      <c r="N99" s="110" t="s">
        <v>0</v>
      </c>
      <c r="O99" s="110" t="s">
        <v>0</v>
      </c>
      <c r="P99" s="110" t="s">
        <v>0</v>
      </c>
      <c r="Q99" s="108">
        <f>SUM(Tableau89[[#This Row],[Indicative
     /PPE]:[Autre]])</f>
        <v>107.5</v>
      </c>
      <c r="R99" s="92"/>
      <c r="S99" s="111">
        <v>335000</v>
      </c>
      <c r="T99" s="95"/>
      <c r="U99" s="147" t="s">
        <v>685</v>
      </c>
      <c r="V99" s="157" t="s">
        <v>421</v>
      </c>
      <c r="W99" s="97">
        <v>38990</v>
      </c>
      <c r="X99" s="84" t="s">
        <v>0</v>
      </c>
    </row>
    <row r="100" spans="1:24" s="215" customFormat="1" ht="13.5" customHeight="1" thickBot="1" x14ac:dyDescent="0.25">
      <c r="A100" s="398"/>
      <c r="B100" s="153" t="s">
        <v>673</v>
      </c>
      <c r="C100" s="153" t="s">
        <v>71</v>
      </c>
      <c r="D100" s="85" t="s">
        <v>597</v>
      </c>
      <c r="E100" s="85" t="s">
        <v>686</v>
      </c>
      <c r="F100" s="86" t="s">
        <v>687</v>
      </c>
      <c r="G100" s="153" t="s">
        <v>78</v>
      </c>
      <c r="H100" s="147" t="s">
        <v>102</v>
      </c>
      <c r="I100" s="86" t="s">
        <v>688</v>
      </c>
      <c r="J100" s="220">
        <v>5.5</v>
      </c>
      <c r="K100" s="88"/>
      <c r="L100" s="245">
        <v>110.3</v>
      </c>
      <c r="M100" s="245">
        <v>14.7</v>
      </c>
      <c r="N100" s="110" t="s">
        <v>0</v>
      </c>
      <c r="O100" s="110" t="s">
        <v>0</v>
      </c>
      <c r="P100" s="110" t="s">
        <v>0</v>
      </c>
      <c r="Q100" s="108">
        <f>SUM(Tableau89[[#This Row],[Indicative
     /PPE]:[Autre]])</f>
        <v>125</v>
      </c>
      <c r="R100" s="92"/>
      <c r="S100" s="111">
        <v>385000</v>
      </c>
      <c r="T100" s="95"/>
      <c r="U100" s="147" t="s">
        <v>689</v>
      </c>
      <c r="V100" s="157" t="s">
        <v>421</v>
      </c>
      <c r="W100" s="97">
        <v>38896</v>
      </c>
      <c r="X100" s="84" t="s">
        <v>0</v>
      </c>
    </row>
    <row r="101" spans="1:24" s="215" customFormat="1" ht="13.5" customHeight="1" thickBot="1" x14ac:dyDescent="0.25">
      <c r="A101" s="398"/>
      <c r="B101" s="153" t="s">
        <v>673</v>
      </c>
      <c r="C101" s="153" t="s">
        <v>71</v>
      </c>
      <c r="D101" s="85" t="s">
        <v>597</v>
      </c>
      <c r="E101" s="85" t="s">
        <v>690</v>
      </c>
      <c r="F101" s="86" t="s">
        <v>691</v>
      </c>
      <c r="G101" s="153" t="s">
        <v>78</v>
      </c>
      <c r="H101" s="147" t="s">
        <v>109</v>
      </c>
      <c r="I101" s="86" t="s">
        <v>609</v>
      </c>
      <c r="J101" s="220">
        <v>4.5</v>
      </c>
      <c r="K101" s="88"/>
      <c r="L101" s="245">
        <v>100</v>
      </c>
      <c r="M101" s="245">
        <v>7.5</v>
      </c>
      <c r="N101" s="110" t="s">
        <v>0</v>
      </c>
      <c r="O101" s="110" t="s">
        <v>0</v>
      </c>
      <c r="P101" s="110" t="s">
        <v>0</v>
      </c>
      <c r="Q101" s="108">
        <f>SUM(Tableau89[[#This Row],[Indicative
     /PPE]:[Autre]])</f>
        <v>107.5</v>
      </c>
      <c r="R101" s="92"/>
      <c r="S101" s="111">
        <v>340000</v>
      </c>
      <c r="T101" s="95"/>
      <c r="U101" s="147" t="s">
        <v>692</v>
      </c>
      <c r="V101" s="157" t="s">
        <v>421</v>
      </c>
      <c r="W101" s="97">
        <v>38990</v>
      </c>
      <c r="X101" s="84" t="s">
        <v>0</v>
      </c>
    </row>
    <row r="102" spans="1:24" s="215" customFormat="1" ht="13.5" customHeight="1" thickBot="1" x14ac:dyDescent="0.25">
      <c r="A102" s="398"/>
      <c r="B102" s="153" t="s">
        <v>673</v>
      </c>
      <c r="C102" s="153" t="s">
        <v>71</v>
      </c>
      <c r="D102" s="85" t="s">
        <v>597</v>
      </c>
      <c r="E102" s="85" t="s">
        <v>693</v>
      </c>
      <c r="F102" s="86" t="s">
        <v>694</v>
      </c>
      <c r="G102" s="153" t="s">
        <v>78</v>
      </c>
      <c r="H102" s="147" t="s">
        <v>109</v>
      </c>
      <c r="I102" s="86" t="s">
        <v>80</v>
      </c>
      <c r="J102" s="220">
        <v>5.5</v>
      </c>
      <c r="K102" s="88"/>
      <c r="L102" s="245">
        <v>110.3</v>
      </c>
      <c r="M102" s="245">
        <v>14.7</v>
      </c>
      <c r="N102" s="110" t="s">
        <v>0</v>
      </c>
      <c r="O102" s="110" t="s">
        <v>0</v>
      </c>
      <c r="P102" s="110" t="s">
        <v>0</v>
      </c>
      <c r="Q102" s="108">
        <f>SUM(Tableau89[[#This Row],[Indicative
     /PPE]:[Autre]])</f>
        <v>125</v>
      </c>
      <c r="R102" s="92"/>
      <c r="S102" s="111">
        <v>395000</v>
      </c>
      <c r="T102" s="95"/>
      <c r="U102" s="147" t="s">
        <v>695</v>
      </c>
      <c r="V102" s="157" t="s">
        <v>421</v>
      </c>
      <c r="W102" s="97">
        <v>38891</v>
      </c>
      <c r="X102" s="84" t="s">
        <v>0</v>
      </c>
    </row>
    <row r="103" spans="1:24" s="215" customFormat="1" ht="13.5" customHeight="1" thickBot="1" x14ac:dyDescent="0.25">
      <c r="A103" s="398"/>
      <c r="B103" s="252" t="s">
        <v>673</v>
      </c>
      <c r="C103" s="153" t="s">
        <v>71</v>
      </c>
      <c r="D103" s="85" t="s">
        <v>597</v>
      </c>
      <c r="E103" s="85" t="s">
        <v>696</v>
      </c>
      <c r="F103" s="86" t="s">
        <v>697</v>
      </c>
      <c r="G103" s="153" t="s">
        <v>404</v>
      </c>
      <c r="H103" s="147" t="s">
        <v>404</v>
      </c>
      <c r="I103" s="86" t="s">
        <v>80</v>
      </c>
      <c r="J103" s="220">
        <v>6.5</v>
      </c>
      <c r="K103" s="88"/>
      <c r="L103" s="245">
        <v>46</v>
      </c>
      <c r="M103" s="245">
        <v>87</v>
      </c>
      <c r="N103" s="110" t="s">
        <v>0</v>
      </c>
      <c r="O103" s="110" t="s">
        <v>0</v>
      </c>
      <c r="P103" s="110" t="s">
        <v>0</v>
      </c>
      <c r="Q103" s="108">
        <f>SUM(Tableau89[[#This Row],[Indicative
     /PPE]:[Autre]])</f>
        <v>133</v>
      </c>
      <c r="R103" s="92"/>
      <c r="S103" s="111">
        <v>585000</v>
      </c>
      <c r="T103" s="95"/>
      <c r="U103" s="147" t="s">
        <v>698</v>
      </c>
      <c r="V103" s="157" t="s">
        <v>421</v>
      </c>
      <c r="W103" s="97">
        <v>39933</v>
      </c>
      <c r="X103" s="84" t="s">
        <v>0</v>
      </c>
    </row>
    <row r="104" spans="1:24" s="215" customFormat="1" ht="13.5" customHeight="1" thickBot="1" x14ac:dyDescent="0.25">
      <c r="A104" s="398"/>
      <c r="B104" s="153" t="s">
        <v>727</v>
      </c>
      <c r="C104" s="153" t="s">
        <v>71</v>
      </c>
      <c r="D104" s="85" t="s">
        <v>597</v>
      </c>
      <c r="E104" s="85" t="s">
        <v>728</v>
      </c>
      <c r="F104" s="86" t="s">
        <v>729</v>
      </c>
      <c r="G104" s="153" t="s">
        <v>78</v>
      </c>
      <c r="H104" s="147" t="s">
        <v>86</v>
      </c>
      <c r="I104" s="86" t="s">
        <v>87</v>
      </c>
      <c r="J104" s="154">
        <v>4.5</v>
      </c>
      <c r="K104" s="88"/>
      <c r="L104" s="245">
        <v>70.900000000000006</v>
      </c>
      <c r="M104" s="245">
        <v>22.6</v>
      </c>
      <c r="N104" s="245">
        <v>58</v>
      </c>
      <c r="O104" s="110" t="s">
        <v>0</v>
      </c>
      <c r="P104" s="110" t="s">
        <v>0</v>
      </c>
      <c r="Q104" s="108">
        <f>SUM(Tableau89[[#This Row],[Indicative
     /PPE]:[Autre]])</f>
        <v>151.5</v>
      </c>
      <c r="R104" s="92"/>
      <c r="S104" s="111">
        <v>460000</v>
      </c>
      <c r="T104" s="95"/>
      <c r="U104" s="147" t="s">
        <v>709</v>
      </c>
      <c r="V104" s="157" t="s">
        <v>421</v>
      </c>
      <c r="W104" s="97">
        <v>38891</v>
      </c>
      <c r="X104" s="84" t="s">
        <v>0</v>
      </c>
    </row>
    <row r="105" spans="1:24" s="215" customFormat="1" ht="13.5" customHeight="1" thickBot="1" x14ac:dyDescent="0.25">
      <c r="A105" s="398"/>
      <c r="B105" s="153" t="s">
        <v>727</v>
      </c>
      <c r="C105" s="153" t="s">
        <v>71</v>
      </c>
      <c r="D105" s="85" t="s">
        <v>597</v>
      </c>
      <c r="E105" s="85" t="s">
        <v>730</v>
      </c>
      <c r="F105" s="86" t="s">
        <v>731</v>
      </c>
      <c r="G105" s="153" t="s">
        <v>78</v>
      </c>
      <c r="H105" s="147" t="s">
        <v>142</v>
      </c>
      <c r="I105" s="113" t="s">
        <v>661</v>
      </c>
      <c r="J105" s="154">
        <v>4.5</v>
      </c>
      <c r="K105" s="88"/>
      <c r="L105" s="245">
        <v>100</v>
      </c>
      <c r="M105" s="245">
        <v>7.5</v>
      </c>
      <c r="N105" s="110" t="s">
        <v>0</v>
      </c>
      <c r="O105" s="110" t="s">
        <v>0</v>
      </c>
      <c r="P105" s="110" t="s">
        <v>0</v>
      </c>
      <c r="Q105" s="108">
        <f>SUM(Tableau89[[#This Row],[Indicative
     /PPE]:[Autre]])</f>
        <v>107.5</v>
      </c>
      <c r="R105" s="92"/>
      <c r="S105" s="111">
        <v>330000</v>
      </c>
      <c r="T105" s="95"/>
      <c r="U105" s="147" t="s">
        <v>712</v>
      </c>
      <c r="V105" s="157" t="s">
        <v>421</v>
      </c>
      <c r="W105" s="97">
        <v>38990</v>
      </c>
      <c r="X105" s="84" t="s">
        <v>0</v>
      </c>
    </row>
    <row r="106" spans="1:24" s="215" customFormat="1" ht="13.5" customHeight="1" thickBot="1" x14ac:dyDescent="0.25">
      <c r="A106" s="398"/>
      <c r="B106" s="153" t="s">
        <v>727</v>
      </c>
      <c r="C106" s="153" t="s">
        <v>71</v>
      </c>
      <c r="D106" s="85" t="s">
        <v>597</v>
      </c>
      <c r="E106" s="85" t="s">
        <v>732</v>
      </c>
      <c r="F106" s="86" t="s">
        <v>733</v>
      </c>
      <c r="G106" s="153" t="s">
        <v>78</v>
      </c>
      <c r="H106" s="147" t="s">
        <v>142</v>
      </c>
      <c r="I106" s="113" t="s">
        <v>661</v>
      </c>
      <c r="J106" s="154">
        <v>5.5</v>
      </c>
      <c r="K106" s="88"/>
      <c r="L106" s="245">
        <v>110.3</v>
      </c>
      <c r="M106" s="245">
        <v>14.7</v>
      </c>
      <c r="N106" s="110" t="s">
        <v>0</v>
      </c>
      <c r="O106" s="110" t="s">
        <v>0</v>
      </c>
      <c r="P106" s="110" t="s">
        <v>0</v>
      </c>
      <c r="Q106" s="108">
        <f>SUM(Tableau89[[#This Row],[Indicative
     /PPE]:[Autre]])</f>
        <v>125</v>
      </c>
      <c r="R106" s="92"/>
      <c r="S106" s="111">
        <v>395000</v>
      </c>
      <c r="T106" s="95"/>
      <c r="U106" s="147" t="s">
        <v>707</v>
      </c>
      <c r="V106" s="157" t="s">
        <v>421</v>
      </c>
      <c r="W106" s="97">
        <v>38947</v>
      </c>
      <c r="X106" s="84" t="s">
        <v>0</v>
      </c>
    </row>
    <row r="107" spans="1:24" s="215" customFormat="1" ht="13.5" customHeight="1" thickBot="1" x14ac:dyDescent="0.25">
      <c r="A107" s="398"/>
      <c r="B107" s="153" t="s">
        <v>727</v>
      </c>
      <c r="C107" s="153" t="s">
        <v>71</v>
      </c>
      <c r="D107" s="85" t="s">
        <v>597</v>
      </c>
      <c r="E107" s="85" t="s">
        <v>734</v>
      </c>
      <c r="F107" s="86" t="s">
        <v>735</v>
      </c>
      <c r="G107" s="153" t="s">
        <v>78</v>
      </c>
      <c r="H107" s="147" t="s">
        <v>102</v>
      </c>
      <c r="I107" s="113" t="s">
        <v>661</v>
      </c>
      <c r="J107" s="154">
        <v>4.5</v>
      </c>
      <c r="K107" s="88"/>
      <c r="L107" s="245">
        <v>100</v>
      </c>
      <c r="M107" s="245">
        <v>7.5</v>
      </c>
      <c r="N107" s="110" t="s">
        <v>0</v>
      </c>
      <c r="O107" s="110" t="s">
        <v>0</v>
      </c>
      <c r="P107" s="110" t="s">
        <v>0</v>
      </c>
      <c r="Q107" s="108">
        <f>SUM(Tableau89[[#This Row],[Indicative
     /PPE]:[Autre]])</f>
        <v>107.5</v>
      </c>
      <c r="R107" s="92"/>
      <c r="S107" s="111">
        <v>335000</v>
      </c>
      <c r="T107" s="95"/>
      <c r="U107" s="147" t="s">
        <v>717</v>
      </c>
      <c r="V107" s="157" t="s">
        <v>421</v>
      </c>
      <c r="W107" s="97">
        <v>38890</v>
      </c>
      <c r="X107" s="84" t="s">
        <v>0</v>
      </c>
    </row>
    <row r="108" spans="1:24" s="215" customFormat="1" ht="13.5" customHeight="1" thickBot="1" x14ac:dyDescent="0.25">
      <c r="A108" s="398"/>
      <c r="B108" s="153" t="s">
        <v>727</v>
      </c>
      <c r="C108" s="153" t="s">
        <v>71</v>
      </c>
      <c r="D108" s="85" t="s">
        <v>597</v>
      </c>
      <c r="E108" s="85" t="s">
        <v>736</v>
      </c>
      <c r="F108" s="86" t="s">
        <v>737</v>
      </c>
      <c r="G108" s="153" t="s">
        <v>78</v>
      </c>
      <c r="H108" s="147" t="s">
        <v>102</v>
      </c>
      <c r="I108" s="86" t="s">
        <v>87</v>
      </c>
      <c r="J108" s="154">
        <v>5.5</v>
      </c>
      <c r="K108" s="88"/>
      <c r="L108" s="245">
        <v>110.3</v>
      </c>
      <c r="M108" s="245">
        <v>14.7</v>
      </c>
      <c r="N108" s="110" t="s">
        <v>0</v>
      </c>
      <c r="O108" s="110" t="s">
        <v>0</v>
      </c>
      <c r="P108" s="110" t="s">
        <v>0</v>
      </c>
      <c r="Q108" s="108">
        <f>SUM(Tableau89[[#This Row],[Indicative
     /PPE]:[Autre]])</f>
        <v>125</v>
      </c>
      <c r="R108" s="92"/>
      <c r="S108" s="111">
        <v>400000</v>
      </c>
      <c r="T108" s="95"/>
      <c r="U108" s="147" t="s">
        <v>701</v>
      </c>
      <c r="V108" s="157" t="s">
        <v>421</v>
      </c>
      <c r="W108" s="97">
        <v>38892</v>
      </c>
      <c r="X108" s="84" t="s">
        <v>0</v>
      </c>
    </row>
    <row r="109" spans="1:24" s="215" customFormat="1" ht="13.5" customHeight="1" thickBot="1" x14ac:dyDescent="0.25">
      <c r="A109" s="398"/>
      <c r="B109" s="153" t="s">
        <v>727</v>
      </c>
      <c r="C109" s="153" t="s">
        <v>71</v>
      </c>
      <c r="D109" s="85" t="s">
        <v>597</v>
      </c>
      <c r="E109" s="85" t="s">
        <v>738</v>
      </c>
      <c r="F109" s="86" t="s">
        <v>739</v>
      </c>
      <c r="G109" s="153" t="s">
        <v>78</v>
      </c>
      <c r="H109" s="147" t="s">
        <v>109</v>
      </c>
      <c r="I109" s="113" t="s">
        <v>661</v>
      </c>
      <c r="J109" s="154">
        <v>4.5</v>
      </c>
      <c r="K109" s="88"/>
      <c r="L109" s="245">
        <v>100</v>
      </c>
      <c r="M109" s="245">
        <v>7.5</v>
      </c>
      <c r="N109" s="110" t="s">
        <v>0</v>
      </c>
      <c r="O109" s="110" t="s">
        <v>0</v>
      </c>
      <c r="P109" s="110" t="s">
        <v>0</v>
      </c>
      <c r="Q109" s="108">
        <f>SUM(Tableau89[[#This Row],[Indicative
     /PPE]:[Autre]])</f>
        <v>107.5</v>
      </c>
      <c r="R109" s="92"/>
      <c r="S109" s="111">
        <v>340000</v>
      </c>
      <c r="T109" s="95"/>
      <c r="U109" s="147" t="s">
        <v>714</v>
      </c>
      <c r="V109" s="157" t="s">
        <v>421</v>
      </c>
      <c r="W109" s="97">
        <v>38895</v>
      </c>
      <c r="X109" s="84" t="s">
        <v>0</v>
      </c>
    </row>
    <row r="110" spans="1:24" s="215" customFormat="1" ht="13.5" customHeight="1" thickBot="1" x14ac:dyDescent="0.25">
      <c r="A110" s="398"/>
      <c r="B110" s="153" t="s">
        <v>727</v>
      </c>
      <c r="C110" s="153" t="s">
        <v>71</v>
      </c>
      <c r="D110" s="85" t="s">
        <v>597</v>
      </c>
      <c r="E110" s="85" t="s">
        <v>740</v>
      </c>
      <c r="F110" s="86" t="s">
        <v>741</v>
      </c>
      <c r="G110" s="153" t="s">
        <v>78</v>
      </c>
      <c r="H110" s="147" t="s">
        <v>109</v>
      </c>
      <c r="I110" s="86" t="s">
        <v>87</v>
      </c>
      <c r="J110" s="220">
        <v>5.5</v>
      </c>
      <c r="K110" s="88"/>
      <c r="L110" s="245">
        <v>110.3</v>
      </c>
      <c r="M110" s="245">
        <v>14.7</v>
      </c>
      <c r="N110" s="110" t="s">
        <v>0</v>
      </c>
      <c r="O110" s="110" t="s">
        <v>0</v>
      </c>
      <c r="P110" s="110" t="s">
        <v>0</v>
      </c>
      <c r="Q110" s="108">
        <f>SUM(Tableau89[[#This Row],[Indicative
     /PPE]:[Autre]])</f>
        <v>125</v>
      </c>
      <c r="R110" s="92"/>
      <c r="S110" s="111">
        <v>405000</v>
      </c>
      <c r="T110" s="95"/>
      <c r="U110" s="147" t="s">
        <v>705</v>
      </c>
      <c r="V110" s="157" t="s">
        <v>421</v>
      </c>
      <c r="W110" s="97">
        <v>38895</v>
      </c>
      <c r="X110" s="84" t="s">
        <v>0</v>
      </c>
    </row>
    <row r="111" spans="1:24" s="215" customFormat="1" ht="13.5" customHeight="1" thickBot="1" x14ac:dyDescent="0.25">
      <c r="A111" s="398"/>
      <c r="B111" s="252" t="s">
        <v>727</v>
      </c>
      <c r="C111" s="153" t="s">
        <v>71</v>
      </c>
      <c r="D111" s="85" t="s">
        <v>597</v>
      </c>
      <c r="E111" s="85" t="s">
        <v>742</v>
      </c>
      <c r="F111" s="86" t="s">
        <v>743</v>
      </c>
      <c r="G111" s="153" t="s">
        <v>404</v>
      </c>
      <c r="H111" s="147" t="s">
        <v>404</v>
      </c>
      <c r="I111" s="86" t="s">
        <v>87</v>
      </c>
      <c r="J111" s="220">
        <v>6.5</v>
      </c>
      <c r="K111" s="88"/>
      <c r="L111" s="245">
        <v>46</v>
      </c>
      <c r="M111" s="245">
        <v>87</v>
      </c>
      <c r="N111" s="110" t="s">
        <v>0</v>
      </c>
      <c r="O111" s="110" t="s">
        <v>0</v>
      </c>
      <c r="P111" s="110" t="s">
        <v>0</v>
      </c>
      <c r="Q111" s="108">
        <f>SUM(Tableau89[[#This Row],[Indicative
     /PPE]:[Autre]])</f>
        <v>133</v>
      </c>
      <c r="R111" s="92"/>
      <c r="S111" s="111">
        <v>595000</v>
      </c>
      <c r="T111" s="95"/>
      <c r="U111" s="147" t="s">
        <v>720</v>
      </c>
      <c r="V111" s="157" t="s">
        <v>421</v>
      </c>
      <c r="W111" s="97">
        <v>38896</v>
      </c>
      <c r="X111" s="84" t="s">
        <v>0</v>
      </c>
    </row>
    <row r="112" spans="1:24" s="215" customFormat="1" ht="13.5" customHeight="1" thickBot="1" x14ac:dyDescent="0.25">
      <c r="A112" s="398"/>
      <c r="B112" s="153" t="s">
        <v>744</v>
      </c>
      <c r="C112" s="153" t="s">
        <v>745</v>
      </c>
      <c r="D112" s="85" t="s">
        <v>746</v>
      </c>
      <c r="E112" s="85" t="s">
        <v>747</v>
      </c>
      <c r="F112" s="86" t="s">
        <v>748</v>
      </c>
      <c r="G112" s="153" t="s">
        <v>78</v>
      </c>
      <c r="H112" s="147" t="s">
        <v>749</v>
      </c>
      <c r="I112" s="86" t="s">
        <v>87</v>
      </c>
      <c r="J112" s="220">
        <v>4</v>
      </c>
      <c r="K112" s="88"/>
      <c r="L112" s="245">
        <v>94</v>
      </c>
      <c r="M112" s="89" t="s">
        <v>0</v>
      </c>
      <c r="N112" s="245">
        <v>27</v>
      </c>
      <c r="O112" s="245"/>
      <c r="P112" s="245"/>
      <c r="Q112" s="108">
        <f>SUM(Tableau89[[#This Row],[Indicative
     /PPE]:[Autre]])</f>
        <v>121</v>
      </c>
      <c r="R112" s="92"/>
      <c r="S112" s="111">
        <v>430000</v>
      </c>
      <c r="T112" s="95"/>
      <c r="U112" s="147" t="s">
        <v>750</v>
      </c>
      <c r="V112" s="157" t="s">
        <v>421</v>
      </c>
      <c r="W112" s="97">
        <v>39437</v>
      </c>
      <c r="X112" s="415" t="s">
        <v>0</v>
      </c>
    </row>
    <row r="113" spans="1:24" s="215" customFormat="1" ht="13.5" customHeight="1" thickBot="1" x14ac:dyDescent="0.25">
      <c r="A113" s="398"/>
      <c r="B113" s="153" t="s">
        <v>744</v>
      </c>
      <c r="C113" s="153" t="s">
        <v>745</v>
      </c>
      <c r="D113" s="85" t="s">
        <v>746</v>
      </c>
      <c r="E113" s="85" t="s">
        <v>752</v>
      </c>
      <c r="F113" s="86" t="s">
        <v>753</v>
      </c>
      <c r="G113" s="153" t="s">
        <v>78</v>
      </c>
      <c r="H113" s="147" t="s">
        <v>86</v>
      </c>
      <c r="I113" s="86" t="s">
        <v>383</v>
      </c>
      <c r="J113" s="220">
        <v>3.5</v>
      </c>
      <c r="K113" s="88"/>
      <c r="L113" s="245">
        <v>88</v>
      </c>
      <c r="M113" s="110" t="s">
        <v>0</v>
      </c>
      <c r="N113" s="245">
        <v>15</v>
      </c>
      <c r="O113" s="245"/>
      <c r="P113" s="245"/>
      <c r="Q113" s="108">
        <f>SUM(Tableau89[[#This Row],[Indicative
     /PPE]:[Autre]])</f>
        <v>103</v>
      </c>
      <c r="R113" s="92"/>
      <c r="S113" s="111">
        <v>395000</v>
      </c>
      <c r="T113" s="95"/>
      <c r="U113" s="147" t="s">
        <v>754</v>
      </c>
      <c r="V113" s="157" t="s">
        <v>421</v>
      </c>
      <c r="W113" s="97">
        <v>39629</v>
      </c>
      <c r="X113" s="415" t="s">
        <v>0</v>
      </c>
    </row>
    <row r="114" spans="1:24" s="215" customFormat="1" ht="13.5" customHeight="1" thickBot="1" x14ac:dyDescent="0.25">
      <c r="A114" s="398"/>
      <c r="B114" s="153" t="s">
        <v>744</v>
      </c>
      <c r="C114" s="153" t="s">
        <v>745</v>
      </c>
      <c r="D114" s="85" t="s">
        <v>746</v>
      </c>
      <c r="E114" s="85" t="s">
        <v>755</v>
      </c>
      <c r="F114" s="86" t="s">
        <v>756</v>
      </c>
      <c r="G114" s="153" t="s">
        <v>78</v>
      </c>
      <c r="H114" s="147" t="s">
        <v>142</v>
      </c>
      <c r="I114" s="86" t="s">
        <v>87</v>
      </c>
      <c r="J114" s="220">
        <v>4</v>
      </c>
      <c r="K114" s="88"/>
      <c r="L114" s="245">
        <v>94</v>
      </c>
      <c r="M114" s="245">
        <v>27</v>
      </c>
      <c r="N114" s="110" t="s">
        <v>0</v>
      </c>
      <c r="O114" s="245"/>
      <c r="P114" s="245"/>
      <c r="Q114" s="108">
        <f>SUM(Tableau89[[#This Row],[Indicative
     /PPE]:[Autre]])</f>
        <v>121</v>
      </c>
      <c r="R114" s="92"/>
      <c r="S114" s="111">
        <v>440000</v>
      </c>
      <c r="T114" s="95"/>
      <c r="U114" s="147" t="s">
        <v>757</v>
      </c>
      <c r="V114" s="157" t="s">
        <v>421</v>
      </c>
      <c r="W114" s="97">
        <v>39538</v>
      </c>
      <c r="X114" s="415" t="s">
        <v>0</v>
      </c>
    </row>
    <row r="115" spans="1:24" s="215" customFormat="1" ht="13.5" customHeight="1" thickBot="1" x14ac:dyDescent="0.25">
      <c r="A115" s="398"/>
      <c r="B115" s="153" t="s">
        <v>744</v>
      </c>
      <c r="C115" s="153" t="s">
        <v>745</v>
      </c>
      <c r="D115" s="85" t="s">
        <v>746</v>
      </c>
      <c r="E115" s="85" t="s">
        <v>758</v>
      </c>
      <c r="F115" s="86" t="s">
        <v>759</v>
      </c>
      <c r="G115" s="153" t="s">
        <v>78</v>
      </c>
      <c r="H115" s="147" t="s">
        <v>142</v>
      </c>
      <c r="I115" s="86" t="s">
        <v>383</v>
      </c>
      <c r="J115" s="220">
        <v>4</v>
      </c>
      <c r="K115" s="88"/>
      <c r="L115" s="245">
        <v>99</v>
      </c>
      <c r="M115" s="245">
        <v>15</v>
      </c>
      <c r="N115" s="110" t="s">
        <v>0</v>
      </c>
      <c r="O115" s="245"/>
      <c r="P115" s="245"/>
      <c r="Q115" s="108">
        <f>SUM(Tableau89[[#This Row],[Indicative
     /PPE]:[Autre]])</f>
        <v>114</v>
      </c>
      <c r="R115" s="92"/>
      <c r="S115" s="111">
        <v>450000</v>
      </c>
      <c r="T115" s="95"/>
      <c r="U115" s="147" t="s">
        <v>760</v>
      </c>
      <c r="V115" s="157" t="s">
        <v>421</v>
      </c>
      <c r="W115" s="97">
        <v>39538</v>
      </c>
      <c r="X115" s="415" t="s">
        <v>0</v>
      </c>
    </row>
    <row r="116" spans="1:24" s="215" customFormat="1" ht="13.5" customHeight="1" thickBot="1" x14ac:dyDescent="0.25">
      <c r="A116" s="398"/>
      <c r="B116" s="153" t="s">
        <v>744</v>
      </c>
      <c r="C116" s="153" t="s">
        <v>745</v>
      </c>
      <c r="D116" s="85" t="s">
        <v>746</v>
      </c>
      <c r="E116" s="85" t="s">
        <v>761</v>
      </c>
      <c r="F116" s="86" t="s">
        <v>762</v>
      </c>
      <c r="G116" s="153" t="s">
        <v>78</v>
      </c>
      <c r="H116" s="147" t="s">
        <v>152</v>
      </c>
      <c r="I116" s="86" t="s">
        <v>87</v>
      </c>
      <c r="J116" s="220">
        <v>4</v>
      </c>
      <c r="K116" s="88"/>
      <c r="L116" s="245">
        <v>94</v>
      </c>
      <c r="M116" s="245">
        <v>27</v>
      </c>
      <c r="N116" s="110" t="s">
        <v>0</v>
      </c>
      <c r="O116" s="245"/>
      <c r="P116" s="245"/>
      <c r="Q116" s="108">
        <f>SUM(Tableau89[[#This Row],[Indicative
     /PPE]:[Autre]])</f>
        <v>121</v>
      </c>
      <c r="R116" s="92"/>
      <c r="S116" s="111">
        <v>445000</v>
      </c>
      <c r="T116" s="95"/>
      <c r="U116" s="147" t="s">
        <v>763</v>
      </c>
      <c r="V116" s="157" t="s">
        <v>421</v>
      </c>
      <c r="W116" s="97">
        <v>39538</v>
      </c>
      <c r="X116" s="415" t="s">
        <v>0</v>
      </c>
    </row>
    <row r="117" spans="1:24" s="215" customFormat="1" ht="13.5" customHeight="1" thickBot="1" x14ac:dyDescent="0.25">
      <c r="A117" s="398"/>
      <c r="B117" s="153" t="s">
        <v>744</v>
      </c>
      <c r="C117" s="153" t="s">
        <v>745</v>
      </c>
      <c r="D117" s="85" t="s">
        <v>746</v>
      </c>
      <c r="E117" s="85" t="s">
        <v>764</v>
      </c>
      <c r="F117" s="86" t="s">
        <v>765</v>
      </c>
      <c r="G117" s="153" t="s">
        <v>78</v>
      </c>
      <c r="H117" s="147" t="s">
        <v>102</v>
      </c>
      <c r="I117" s="86" t="s">
        <v>383</v>
      </c>
      <c r="J117" s="220">
        <v>4</v>
      </c>
      <c r="K117" s="88"/>
      <c r="L117" s="245">
        <v>99</v>
      </c>
      <c r="M117" s="245">
        <v>15</v>
      </c>
      <c r="N117" s="110" t="s">
        <v>0</v>
      </c>
      <c r="O117" s="245"/>
      <c r="P117" s="245"/>
      <c r="Q117" s="108">
        <f>SUM(Tableau89[[#This Row],[Indicative
     /PPE]:[Autre]])</f>
        <v>114</v>
      </c>
      <c r="R117" s="92"/>
      <c r="S117" s="111">
        <v>455000</v>
      </c>
      <c r="T117" s="95"/>
      <c r="U117" s="147" t="s">
        <v>766</v>
      </c>
      <c r="V117" s="157" t="s">
        <v>421</v>
      </c>
      <c r="W117" s="97">
        <v>39538</v>
      </c>
      <c r="X117" s="415" t="s">
        <v>0</v>
      </c>
    </row>
    <row r="118" spans="1:24" s="215" customFormat="1" ht="13.5" customHeight="1" thickBot="1" x14ac:dyDescent="0.25">
      <c r="A118" s="398"/>
      <c r="B118" s="153" t="s">
        <v>744</v>
      </c>
      <c r="C118" s="153" t="s">
        <v>745</v>
      </c>
      <c r="D118" s="85" t="s">
        <v>746</v>
      </c>
      <c r="E118" s="85" t="s">
        <v>767</v>
      </c>
      <c r="F118" s="86" t="s">
        <v>768</v>
      </c>
      <c r="G118" s="153" t="s">
        <v>78</v>
      </c>
      <c r="H118" s="147" t="s">
        <v>109</v>
      </c>
      <c r="I118" s="86" t="s">
        <v>87</v>
      </c>
      <c r="J118" s="220">
        <v>4</v>
      </c>
      <c r="K118" s="88"/>
      <c r="L118" s="245">
        <v>94</v>
      </c>
      <c r="M118" s="245">
        <v>27</v>
      </c>
      <c r="N118" s="110" t="s">
        <v>0</v>
      </c>
      <c r="O118" s="245"/>
      <c r="P118" s="245"/>
      <c r="Q118" s="108">
        <f>SUM(Tableau89[[#This Row],[Indicative
     /PPE]:[Autre]])</f>
        <v>121</v>
      </c>
      <c r="R118" s="92"/>
      <c r="S118" s="111">
        <v>450000</v>
      </c>
      <c r="T118" s="95"/>
      <c r="U118" s="147" t="s">
        <v>769</v>
      </c>
      <c r="V118" s="157" t="s">
        <v>421</v>
      </c>
      <c r="W118" s="97">
        <v>39538</v>
      </c>
      <c r="X118" s="415" t="s">
        <v>0</v>
      </c>
    </row>
    <row r="119" spans="1:24" s="215" customFormat="1" ht="13.5" customHeight="1" thickBot="1" x14ac:dyDescent="0.25">
      <c r="A119" s="398"/>
      <c r="B119" s="153" t="s">
        <v>744</v>
      </c>
      <c r="C119" s="153" t="s">
        <v>745</v>
      </c>
      <c r="D119" s="85" t="s">
        <v>746</v>
      </c>
      <c r="E119" s="85" t="s">
        <v>770</v>
      </c>
      <c r="F119" s="86" t="s">
        <v>771</v>
      </c>
      <c r="G119" s="153" t="s">
        <v>78</v>
      </c>
      <c r="H119" s="147" t="s">
        <v>109</v>
      </c>
      <c r="I119" s="86" t="s">
        <v>383</v>
      </c>
      <c r="J119" s="220">
        <v>4</v>
      </c>
      <c r="K119" s="88"/>
      <c r="L119" s="245">
        <v>99</v>
      </c>
      <c r="M119" s="245">
        <v>15</v>
      </c>
      <c r="N119" s="110" t="s">
        <v>0</v>
      </c>
      <c r="O119" s="245"/>
      <c r="P119" s="245"/>
      <c r="Q119" s="108">
        <f>SUM(Tableau89[[#This Row],[Indicative
     /PPE]:[Autre]])</f>
        <v>114</v>
      </c>
      <c r="R119" s="92"/>
      <c r="S119" s="111">
        <v>460000</v>
      </c>
      <c r="T119" s="95"/>
      <c r="U119" s="147" t="s">
        <v>772</v>
      </c>
      <c r="V119" s="157" t="s">
        <v>421</v>
      </c>
      <c r="W119" s="97">
        <v>39538</v>
      </c>
      <c r="X119" s="415" t="s">
        <v>0</v>
      </c>
    </row>
    <row r="120" spans="1:24" s="215" customFormat="1" ht="13.5" customHeight="1" thickBot="1" x14ac:dyDescent="0.25">
      <c r="A120" s="398"/>
      <c r="B120" s="153" t="s">
        <v>744</v>
      </c>
      <c r="C120" s="153" t="s">
        <v>745</v>
      </c>
      <c r="D120" s="85" t="s">
        <v>746</v>
      </c>
      <c r="E120" s="85" t="s">
        <v>773</v>
      </c>
      <c r="F120" s="86" t="s">
        <v>774</v>
      </c>
      <c r="G120" s="153" t="s">
        <v>78</v>
      </c>
      <c r="H120" s="147" t="s">
        <v>404</v>
      </c>
      <c r="I120" s="113" t="s">
        <v>0</v>
      </c>
      <c r="J120" s="220">
        <v>4</v>
      </c>
      <c r="K120" s="88"/>
      <c r="L120" s="245">
        <v>99</v>
      </c>
      <c r="M120" s="110" t="s">
        <v>0</v>
      </c>
      <c r="N120" s="245">
        <v>102</v>
      </c>
      <c r="O120" s="245"/>
      <c r="P120" s="245"/>
      <c r="Q120" s="108">
        <f>SUM(Tableau89[[#This Row],[Indicative
     /PPE]:[Autre]])</f>
        <v>201</v>
      </c>
      <c r="R120" s="92"/>
      <c r="S120" s="111">
        <v>555000</v>
      </c>
      <c r="T120" s="95"/>
      <c r="U120" s="147" t="s">
        <v>775</v>
      </c>
      <c r="V120" s="157" t="s">
        <v>421</v>
      </c>
      <c r="W120" s="97">
        <v>39538</v>
      </c>
      <c r="X120" s="415" t="s">
        <v>0</v>
      </c>
    </row>
    <row r="121" spans="1:24" s="215" customFormat="1" ht="13.5" customHeight="1" thickBot="1" x14ac:dyDescent="0.25">
      <c r="A121" s="398"/>
      <c r="B121" s="153" t="s">
        <v>788</v>
      </c>
      <c r="C121" s="153" t="s">
        <v>71</v>
      </c>
      <c r="D121" s="84" t="s">
        <v>0</v>
      </c>
      <c r="E121" s="85" t="s">
        <v>789</v>
      </c>
      <c r="F121" s="86" t="s">
        <v>790</v>
      </c>
      <c r="G121" s="153" t="s">
        <v>520</v>
      </c>
      <c r="H121" s="147" t="s">
        <v>86</v>
      </c>
      <c r="I121" s="86" t="s">
        <v>87</v>
      </c>
      <c r="J121" s="154">
        <v>4.5</v>
      </c>
      <c r="K121" s="88"/>
      <c r="L121" s="110">
        <v>110</v>
      </c>
      <c r="M121" s="110" t="s">
        <v>0</v>
      </c>
      <c r="N121" s="110" t="s">
        <v>0</v>
      </c>
      <c r="O121" s="110" t="s">
        <v>0</v>
      </c>
      <c r="P121" s="110" t="s">
        <v>0</v>
      </c>
      <c r="Q121" s="108">
        <f>SUM(Tableau89[[#This Row],[Indicative
     /PPE]:[Autre]])</f>
        <v>110</v>
      </c>
      <c r="R121" s="92"/>
      <c r="S121" s="111">
        <v>395000</v>
      </c>
      <c r="T121" s="95"/>
      <c r="U121" s="147" t="s">
        <v>791</v>
      </c>
      <c r="V121" s="157" t="s">
        <v>421</v>
      </c>
      <c r="W121" s="97">
        <v>40330</v>
      </c>
      <c r="X121" s="84" t="s">
        <v>0</v>
      </c>
    </row>
    <row r="122" spans="1:24" s="215" customFormat="1" ht="13.5" customHeight="1" thickBot="1" x14ac:dyDescent="0.25">
      <c r="A122" s="398"/>
      <c r="B122" s="153" t="s">
        <v>788</v>
      </c>
      <c r="C122" s="153" t="s">
        <v>71</v>
      </c>
      <c r="D122" s="84" t="s">
        <v>0</v>
      </c>
      <c r="E122" s="85" t="s">
        <v>795</v>
      </c>
      <c r="F122" s="86" t="s">
        <v>796</v>
      </c>
      <c r="G122" s="153" t="s">
        <v>506</v>
      </c>
      <c r="H122" s="147" t="s">
        <v>397</v>
      </c>
      <c r="I122" s="86" t="s">
        <v>80</v>
      </c>
      <c r="J122" s="154">
        <v>4.5</v>
      </c>
      <c r="K122" s="88"/>
      <c r="L122" s="110">
        <v>147</v>
      </c>
      <c r="M122" s="110" t="s">
        <v>0</v>
      </c>
      <c r="N122" s="110" t="s">
        <v>0</v>
      </c>
      <c r="O122" s="110" t="s">
        <v>0</v>
      </c>
      <c r="P122" s="110" t="s">
        <v>0</v>
      </c>
      <c r="Q122" s="108">
        <f>SUM(Tableau89[[#This Row],[Indicative
     /PPE]:[Autre]])</f>
        <v>147</v>
      </c>
      <c r="R122" s="92"/>
      <c r="S122" s="111">
        <v>455000</v>
      </c>
      <c r="T122" s="95"/>
      <c r="U122" s="147" t="s">
        <v>797</v>
      </c>
      <c r="V122" s="157" t="s">
        <v>421</v>
      </c>
      <c r="W122" s="97">
        <v>40165</v>
      </c>
      <c r="X122" s="84" t="s">
        <v>0</v>
      </c>
    </row>
    <row r="123" spans="1:24" s="215" customFormat="1" ht="13.5" customHeight="1" thickBot="1" x14ac:dyDescent="0.25">
      <c r="A123" s="398"/>
      <c r="B123" s="153" t="s">
        <v>788</v>
      </c>
      <c r="C123" s="153" t="s">
        <v>71</v>
      </c>
      <c r="D123" s="84" t="s">
        <v>0</v>
      </c>
      <c r="E123" s="85" t="s">
        <v>798</v>
      </c>
      <c r="F123" s="86" t="s">
        <v>799</v>
      </c>
      <c r="G123" s="153" t="s">
        <v>800</v>
      </c>
      <c r="H123" s="147" t="s">
        <v>801</v>
      </c>
      <c r="I123" s="86" t="s">
        <v>609</v>
      </c>
      <c r="J123" s="154">
        <v>2</v>
      </c>
      <c r="K123" s="88"/>
      <c r="L123" s="110">
        <v>100</v>
      </c>
      <c r="M123" s="110" t="s">
        <v>0</v>
      </c>
      <c r="N123" s="110" t="s">
        <v>0</v>
      </c>
      <c r="O123" s="110" t="s">
        <v>0</v>
      </c>
      <c r="P123" s="110" t="s">
        <v>0</v>
      </c>
      <c r="Q123" s="108">
        <f>SUM(Tableau89[[#This Row],[Indicative
     /PPE]:[Autre]])</f>
        <v>100</v>
      </c>
      <c r="R123" s="92"/>
      <c r="S123" s="111">
        <v>335000</v>
      </c>
      <c r="T123" s="95"/>
      <c r="U123" s="147" t="s">
        <v>802</v>
      </c>
      <c r="V123" s="157" t="s">
        <v>421</v>
      </c>
      <c r="W123" s="97">
        <v>40209</v>
      </c>
      <c r="X123" s="84" t="s">
        <v>0</v>
      </c>
    </row>
    <row r="124" spans="1:24" s="215" customFormat="1" ht="13.5" customHeight="1" thickBot="1" x14ac:dyDescent="0.25">
      <c r="A124" s="398"/>
      <c r="B124" s="153" t="s">
        <v>788</v>
      </c>
      <c r="C124" s="153" t="s">
        <v>71</v>
      </c>
      <c r="D124" s="84" t="s">
        <v>0</v>
      </c>
      <c r="E124" s="85" t="s">
        <v>803</v>
      </c>
      <c r="F124" s="86" t="s">
        <v>804</v>
      </c>
      <c r="G124" s="153" t="s">
        <v>506</v>
      </c>
      <c r="H124" s="147" t="s">
        <v>805</v>
      </c>
      <c r="I124" s="113" t="s">
        <v>661</v>
      </c>
      <c r="J124" s="154">
        <v>3.5</v>
      </c>
      <c r="K124" s="88"/>
      <c r="L124" s="110">
        <v>114</v>
      </c>
      <c r="M124" s="110" t="s">
        <v>0</v>
      </c>
      <c r="N124" s="110" t="s">
        <v>0</v>
      </c>
      <c r="O124" s="110" t="s">
        <v>0</v>
      </c>
      <c r="P124" s="110" t="s">
        <v>0</v>
      </c>
      <c r="Q124" s="108">
        <f>SUM(Tableau89[[#This Row],[Indicative
     /PPE]:[Autre]])</f>
        <v>114</v>
      </c>
      <c r="R124" s="92"/>
      <c r="S124" s="111">
        <v>365000</v>
      </c>
      <c r="T124" s="95"/>
      <c r="U124" s="147" t="s">
        <v>806</v>
      </c>
      <c r="V124" s="157" t="s">
        <v>421</v>
      </c>
      <c r="W124" s="97">
        <v>39801</v>
      </c>
      <c r="X124" s="84" t="s">
        <v>0</v>
      </c>
    </row>
    <row r="125" spans="1:24" s="215" customFormat="1" ht="13.5" customHeight="1" thickBot="1" x14ac:dyDescent="0.25">
      <c r="A125" s="398"/>
      <c r="B125" s="153" t="s">
        <v>788</v>
      </c>
      <c r="C125" s="153" t="s">
        <v>71</v>
      </c>
      <c r="D125" s="84" t="s">
        <v>0</v>
      </c>
      <c r="E125" s="85" t="s">
        <v>807</v>
      </c>
      <c r="F125" s="86" t="s">
        <v>808</v>
      </c>
      <c r="G125" s="153" t="s">
        <v>520</v>
      </c>
      <c r="H125" s="147" t="s">
        <v>142</v>
      </c>
      <c r="I125" s="86" t="s">
        <v>87</v>
      </c>
      <c r="J125" s="154">
        <v>4.5</v>
      </c>
      <c r="K125" s="88"/>
      <c r="L125" s="110">
        <v>136</v>
      </c>
      <c r="M125" s="110" t="s">
        <v>0</v>
      </c>
      <c r="N125" s="110" t="s">
        <v>0</v>
      </c>
      <c r="O125" s="110" t="s">
        <v>0</v>
      </c>
      <c r="P125" s="110" t="s">
        <v>0</v>
      </c>
      <c r="Q125" s="108">
        <f>SUM(Tableau89[[#This Row],[Indicative
     /PPE]:[Autre]])</f>
        <v>136</v>
      </c>
      <c r="R125" s="92"/>
      <c r="S125" s="111">
        <v>465000</v>
      </c>
      <c r="T125" s="95"/>
      <c r="U125" s="147" t="s">
        <v>809</v>
      </c>
      <c r="V125" s="157" t="s">
        <v>421</v>
      </c>
      <c r="W125" s="97">
        <v>39903</v>
      </c>
      <c r="X125" s="84" t="s">
        <v>0</v>
      </c>
    </row>
    <row r="126" spans="1:24" s="215" customFormat="1" ht="13.5" customHeight="1" thickBot="1" x14ac:dyDescent="0.25">
      <c r="A126" s="398"/>
      <c r="B126" s="153" t="s">
        <v>788</v>
      </c>
      <c r="C126" s="153" t="s">
        <v>71</v>
      </c>
      <c r="D126" s="84" t="s">
        <v>0</v>
      </c>
      <c r="E126" s="85" t="s">
        <v>810</v>
      </c>
      <c r="F126" s="86" t="s">
        <v>811</v>
      </c>
      <c r="G126" s="153" t="s">
        <v>520</v>
      </c>
      <c r="H126" s="147" t="s">
        <v>102</v>
      </c>
      <c r="I126" s="86" t="s">
        <v>87</v>
      </c>
      <c r="J126" s="154">
        <v>5.5</v>
      </c>
      <c r="K126" s="88"/>
      <c r="L126" s="110">
        <v>116</v>
      </c>
      <c r="M126" s="110" t="s">
        <v>0</v>
      </c>
      <c r="N126" s="110" t="s">
        <v>0</v>
      </c>
      <c r="O126" s="110" t="s">
        <v>0</v>
      </c>
      <c r="P126" s="110" t="s">
        <v>0</v>
      </c>
      <c r="Q126" s="108">
        <f>SUM(Tableau89[[#This Row],[Indicative
     /PPE]:[Autre]])</f>
        <v>116</v>
      </c>
      <c r="R126" s="92"/>
      <c r="S126" s="111">
        <v>380000</v>
      </c>
      <c r="T126" s="95"/>
      <c r="U126" s="147" t="s">
        <v>812</v>
      </c>
      <c r="V126" s="157" t="s">
        <v>421</v>
      </c>
      <c r="W126" s="97">
        <v>39782</v>
      </c>
      <c r="X126" s="84" t="s">
        <v>0</v>
      </c>
    </row>
    <row r="127" spans="1:24" s="215" customFormat="1" ht="13.5" customHeight="1" thickBot="1" x14ac:dyDescent="0.25">
      <c r="A127" s="398"/>
      <c r="B127" s="153" t="s">
        <v>788</v>
      </c>
      <c r="C127" s="153" t="s">
        <v>71</v>
      </c>
      <c r="D127" s="84" t="s">
        <v>0</v>
      </c>
      <c r="E127" s="85" t="s">
        <v>813</v>
      </c>
      <c r="F127" s="86" t="s">
        <v>814</v>
      </c>
      <c r="G127" s="153" t="s">
        <v>520</v>
      </c>
      <c r="H127" s="147" t="s">
        <v>102</v>
      </c>
      <c r="I127" s="86" t="s">
        <v>80</v>
      </c>
      <c r="J127" s="154">
        <v>4.5</v>
      </c>
      <c r="K127" s="88"/>
      <c r="L127" s="110">
        <v>144</v>
      </c>
      <c r="M127" s="110" t="s">
        <v>0</v>
      </c>
      <c r="N127" s="110" t="s">
        <v>0</v>
      </c>
      <c r="O127" s="110" t="s">
        <v>0</v>
      </c>
      <c r="P127" s="110" t="s">
        <v>0</v>
      </c>
      <c r="Q127" s="108">
        <f>SUM(Tableau89[[#This Row],[Indicative
     /PPE]:[Autre]])</f>
        <v>144</v>
      </c>
      <c r="R127" s="92"/>
      <c r="S127" s="111">
        <v>515000</v>
      </c>
      <c r="T127" s="95"/>
      <c r="U127" s="147" t="s">
        <v>815</v>
      </c>
      <c r="V127" s="157" t="s">
        <v>421</v>
      </c>
      <c r="W127" s="97">
        <v>39801</v>
      </c>
      <c r="X127" s="84" t="s">
        <v>0</v>
      </c>
    </row>
    <row r="128" spans="1:24" s="215" customFormat="1" ht="13.5" thickBot="1" x14ac:dyDescent="0.25">
      <c r="A128" s="398"/>
      <c r="B128" s="153" t="s">
        <v>788</v>
      </c>
      <c r="C128" s="153" t="s">
        <v>71</v>
      </c>
      <c r="D128" s="84" t="s">
        <v>0</v>
      </c>
      <c r="E128" s="85" t="s">
        <v>816</v>
      </c>
      <c r="F128" s="86" t="s">
        <v>817</v>
      </c>
      <c r="G128" s="153" t="s">
        <v>506</v>
      </c>
      <c r="H128" s="147" t="s">
        <v>818</v>
      </c>
      <c r="I128" s="86" t="s">
        <v>193</v>
      </c>
      <c r="J128" s="154">
        <v>3.5</v>
      </c>
      <c r="K128" s="88"/>
      <c r="L128" s="110">
        <v>106</v>
      </c>
      <c r="M128" s="110" t="s">
        <v>0</v>
      </c>
      <c r="N128" s="110" t="s">
        <v>0</v>
      </c>
      <c r="O128" s="110" t="s">
        <v>0</v>
      </c>
      <c r="P128" s="110" t="s">
        <v>0</v>
      </c>
      <c r="Q128" s="108">
        <f>SUM(Tableau89[[#This Row],[Indicative
     /PPE]:[Autre]])</f>
        <v>106</v>
      </c>
      <c r="R128" s="92"/>
      <c r="S128" s="111">
        <v>345000</v>
      </c>
      <c r="T128" s="95"/>
      <c r="U128" s="147" t="s">
        <v>106</v>
      </c>
      <c r="V128" s="157" t="s">
        <v>421</v>
      </c>
      <c r="W128" s="97">
        <v>39801</v>
      </c>
      <c r="X128" s="84" t="s">
        <v>0</v>
      </c>
    </row>
    <row r="129" spans="1:24" s="215" customFormat="1" ht="13.5" thickBot="1" x14ac:dyDescent="0.25">
      <c r="A129" s="398"/>
      <c r="B129" s="153" t="s">
        <v>788</v>
      </c>
      <c r="C129" s="153" t="s">
        <v>71</v>
      </c>
      <c r="D129" s="84" t="s">
        <v>0</v>
      </c>
      <c r="E129" s="85" t="s">
        <v>819</v>
      </c>
      <c r="F129" s="86" t="s">
        <v>820</v>
      </c>
      <c r="G129" s="153" t="s">
        <v>520</v>
      </c>
      <c r="H129" s="147" t="s">
        <v>109</v>
      </c>
      <c r="I129" s="86" t="s">
        <v>87</v>
      </c>
      <c r="J129" s="154">
        <v>4.5</v>
      </c>
      <c r="K129" s="88"/>
      <c r="L129" s="110">
        <v>117</v>
      </c>
      <c r="M129" s="110" t="s">
        <v>0</v>
      </c>
      <c r="N129" s="110" t="s">
        <v>0</v>
      </c>
      <c r="O129" s="110" t="s">
        <v>0</v>
      </c>
      <c r="P129" s="110" t="s">
        <v>0</v>
      </c>
      <c r="Q129" s="108">
        <f>SUM(Tableau89[[#This Row],[Indicative
     /PPE]:[Autre]])</f>
        <v>117</v>
      </c>
      <c r="R129" s="92"/>
      <c r="S129" s="111">
        <v>385000</v>
      </c>
      <c r="T129" s="95"/>
      <c r="U129" s="147" t="s">
        <v>821</v>
      </c>
      <c r="V129" s="157" t="s">
        <v>421</v>
      </c>
      <c r="W129" s="97">
        <v>39903</v>
      </c>
      <c r="X129" s="84" t="s">
        <v>0</v>
      </c>
    </row>
    <row r="130" spans="1:24" s="215" customFormat="1" ht="13.5" thickBot="1" x14ac:dyDescent="0.25">
      <c r="A130" s="398"/>
      <c r="B130" s="153" t="s">
        <v>788</v>
      </c>
      <c r="C130" s="153" t="s">
        <v>71</v>
      </c>
      <c r="D130" s="84" t="s">
        <v>0</v>
      </c>
      <c r="E130" s="85" t="s">
        <v>822</v>
      </c>
      <c r="F130" s="86" t="s">
        <v>823</v>
      </c>
      <c r="G130" s="153" t="s">
        <v>520</v>
      </c>
      <c r="H130" s="147" t="s">
        <v>109</v>
      </c>
      <c r="I130" s="86" t="s">
        <v>80</v>
      </c>
      <c r="J130" s="154">
        <v>5.5</v>
      </c>
      <c r="K130" s="88"/>
      <c r="L130" s="110">
        <v>142</v>
      </c>
      <c r="M130" s="110" t="s">
        <v>0</v>
      </c>
      <c r="N130" s="110" t="s">
        <v>0</v>
      </c>
      <c r="O130" s="110" t="s">
        <v>0</v>
      </c>
      <c r="P130" s="110" t="s">
        <v>0</v>
      </c>
      <c r="Q130" s="108">
        <f>SUM(Tableau89[[#This Row],[Indicative
     /PPE]:[Autre]])</f>
        <v>142</v>
      </c>
      <c r="R130" s="92"/>
      <c r="S130" s="111">
        <v>475000</v>
      </c>
      <c r="T130" s="95"/>
      <c r="U130" s="147" t="s">
        <v>824</v>
      </c>
      <c r="V130" s="157" t="s">
        <v>421</v>
      </c>
      <c r="W130" s="97">
        <v>39899</v>
      </c>
      <c r="X130" s="84" t="s">
        <v>0</v>
      </c>
    </row>
    <row r="131" spans="1:24" s="215" customFormat="1" ht="13.5" thickBot="1" x14ac:dyDescent="0.25">
      <c r="A131" s="398"/>
      <c r="B131" s="153" t="s">
        <v>788</v>
      </c>
      <c r="C131" s="153" t="s">
        <v>71</v>
      </c>
      <c r="D131" s="84" t="s">
        <v>0</v>
      </c>
      <c r="E131" s="85" t="s">
        <v>825</v>
      </c>
      <c r="F131" s="86" t="s">
        <v>826</v>
      </c>
      <c r="G131" s="153" t="s">
        <v>827</v>
      </c>
      <c r="H131" s="147" t="s">
        <v>828</v>
      </c>
      <c r="I131" s="86" t="s">
        <v>87</v>
      </c>
      <c r="J131" s="154">
        <v>3.5</v>
      </c>
      <c r="K131" s="88"/>
      <c r="L131" s="110">
        <v>143</v>
      </c>
      <c r="M131" s="110" t="s">
        <v>0</v>
      </c>
      <c r="N131" s="110" t="s">
        <v>0</v>
      </c>
      <c r="O131" s="110" t="s">
        <v>0</v>
      </c>
      <c r="P131" s="110" t="s">
        <v>0</v>
      </c>
      <c r="Q131" s="108">
        <f>SUM(Tableau89[[#This Row],[Indicative
     /PPE]:[Autre]])</f>
        <v>143</v>
      </c>
      <c r="R131" s="92"/>
      <c r="S131" s="111">
        <v>475000</v>
      </c>
      <c r="T131" s="95"/>
      <c r="U131" s="147" t="s">
        <v>824</v>
      </c>
      <c r="V131" s="157" t="s">
        <v>421</v>
      </c>
      <c r="W131" s="97">
        <v>39900</v>
      </c>
      <c r="X131" s="84" t="s">
        <v>0</v>
      </c>
    </row>
    <row r="132" spans="1:24" s="215" customFormat="1" ht="13.5" thickBot="1" x14ac:dyDescent="0.25">
      <c r="A132" s="398"/>
      <c r="B132" s="252" t="s">
        <v>788</v>
      </c>
      <c r="C132" s="153" t="s">
        <v>71</v>
      </c>
      <c r="D132" s="84" t="s">
        <v>0</v>
      </c>
      <c r="E132" s="85" t="s">
        <v>829</v>
      </c>
      <c r="F132" s="86" t="s">
        <v>830</v>
      </c>
      <c r="G132" s="153" t="s">
        <v>827</v>
      </c>
      <c r="H132" s="147" t="s">
        <v>828</v>
      </c>
      <c r="I132" s="86" t="s">
        <v>80</v>
      </c>
      <c r="J132" s="154">
        <v>5.5</v>
      </c>
      <c r="K132" s="88"/>
      <c r="L132" s="110">
        <v>144</v>
      </c>
      <c r="M132" s="110" t="s">
        <v>0</v>
      </c>
      <c r="N132" s="110" t="s">
        <v>0</v>
      </c>
      <c r="O132" s="110" t="s">
        <v>0</v>
      </c>
      <c r="P132" s="110" t="s">
        <v>0</v>
      </c>
      <c r="Q132" s="108">
        <f>SUM(Tableau89[[#This Row],[Indicative
     /PPE]:[Autre]])</f>
        <v>144</v>
      </c>
      <c r="R132" s="92"/>
      <c r="S132" s="111">
        <v>475000</v>
      </c>
      <c r="T132" s="95"/>
      <c r="U132" s="147" t="s">
        <v>824</v>
      </c>
      <c r="V132" s="157" t="s">
        <v>421</v>
      </c>
      <c r="W132" s="97">
        <v>39901</v>
      </c>
      <c r="X132" s="84" t="s">
        <v>0</v>
      </c>
    </row>
    <row r="133" spans="1:24" s="215" customFormat="1" ht="13.5" customHeight="1" thickBot="1" x14ac:dyDescent="0.25">
      <c r="A133" s="398"/>
      <c r="B133" s="153" t="s">
        <v>846</v>
      </c>
      <c r="C133" s="153" t="s">
        <v>71</v>
      </c>
      <c r="D133" s="85" t="s">
        <v>847</v>
      </c>
      <c r="E133" s="85" t="s">
        <v>848</v>
      </c>
      <c r="F133" s="86" t="s">
        <v>849</v>
      </c>
      <c r="G133" s="153" t="s">
        <v>78</v>
      </c>
      <c r="H133" s="147" t="s">
        <v>86</v>
      </c>
      <c r="I133" s="86" t="s">
        <v>850</v>
      </c>
      <c r="J133" s="220">
        <v>4.5</v>
      </c>
      <c r="K133" s="88"/>
      <c r="L133" s="245">
        <v>102</v>
      </c>
      <c r="M133" s="245">
        <v>48.5</v>
      </c>
      <c r="N133" s="110" t="s">
        <v>0</v>
      </c>
      <c r="O133" s="245">
        <v>6</v>
      </c>
      <c r="P133" s="110" t="s">
        <v>0</v>
      </c>
      <c r="Q133" s="108">
        <f>SUM(Tableau89[[#This Row],[Indicative
     /PPE]:[Autre]])</f>
        <v>156.5</v>
      </c>
      <c r="R133" s="92"/>
      <c r="S133" s="111">
        <v>345000</v>
      </c>
      <c r="T133" s="95"/>
      <c r="U133" s="147" t="s">
        <v>851</v>
      </c>
      <c r="V133" s="157" t="s">
        <v>421</v>
      </c>
      <c r="W133" s="97">
        <v>39903</v>
      </c>
      <c r="X133" s="415" t="s">
        <v>0</v>
      </c>
    </row>
    <row r="134" spans="1:24" s="215" customFormat="1" ht="13.5" customHeight="1" thickBot="1" x14ac:dyDescent="0.25">
      <c r="A134" s="398"/>
      <c r="B134" s="153" t="s">
        <v>846</v>
      </c>
      <c r="C134" s="153" t="s">
        <v>71</v>
      </c>
      <c r="D134" s="85" t="s">
        <v>847</v>
      </c>
      <c r="E134" s="85" t="s">
        <v>854</v>
      </c>
      <c r="F134" s="86" t="s">
        <v>855</v>
      </c>
      <c r="G134" s="153" t="s">
        <v>78</v>
      </c>
      <c r="H134" s="147" t="s">
        <v>86</v>
      </c>
      <c r="I134" s="86" t="s">
        <v>297</v>
      </c>
      <c r="J134" s="220">
        <v>4.5</v>
      </c>
      <c r="K134" s="88"/>
      <c r="L134" s="245">
        <v>104</v>
      </c>
      <c r="M134" s="245">
        <v>34</v>
      </c>
      <c r="N134" s="110" t="s">
        <v>0</v>
      </c>
      <c r="O134" s="245">
        <v>8</v>
      </c>
      <c r="P134" s="110" t="s">
        <v>0</v>
      </c>
      <c r="Q134" s="108">
        <f>SUM(Tableau89[[#This Row],[Indicative
     /PPE]:[Autre]])</f>
        <v>146</v>
      </c>
      <c r="R134" s="92"/>
      <c r="S134" s="111">
        <v>370000</v>
      </c>
      <c r="T134" s="95"/>
      <c r="U134" s="147" t="s">
        <v>856</v>
      </c>
      <c r="V134" s="157" t="s">
        <v>421</v>
      </c>
      <c r="W134" s="97">
        <v>39994</v>
      </c>
      <c r="X134" s="415" t="s">
        <v>0</v>
      </c>
    </row>
    <row r="135" spans="1:24" s="215" customFormat="1" ht="13.5" customHeight="1" thickBot="1" x14ac:dyDescent="0.25">
      <c r="A135" s="398"/>
      <c r="B135" s="153" t="s">
        <v>846</v>
      </c>
      <c r="C135" s="153" t="s">
        <v>71</v>
      </c>
      <c r="D135" s="85" t="s">
        <v>847</v>
      </c>
      <c r="E135" s="85" t="s">
        <v>857</v>
      </c>
      <c r="F135" s="86" t="s">
        <v>858</v>
      </c>
      <c r="G135" s="153" t="s">
        <v>78</v>
      </c>
      <c r="H135" s="147" t="s">
        <v>86</v>
      </c>
      <c r="I135" s="86" t="s">
        <v>323</v>
      </c>
      <c r="J135" s="220">
        <v>5.5</v>
      </c>
      <c r="K135" s="88"/>
      <c r="L135" s="245">
        <v>121</v>
      </c>
      <c r="M135" s="245">
        <v>73.5</v>
      </c>
      <c r="N135" s="110" t="s">
        <v>0</v>
      </c>
      <c r="O135" s="245">
        <v>9</v>
      </c>
      <c r="P135" s="110" t="s">
        <v>0</v>
      </c>
      <c r="Q135" s="108">
        <f>SUM(Tableau89[[#This Row],[Indicative
     /PPE]:[Autre]])</f>
        <v>203.5</v>
      </c>
      <c r="R135" s="92"/>
      <c r="S135" s="111">
        <v>425000</v>
      </c>
      <c r="T135" s="95"/>
      <c r="U135" s="147" t="s">
        <v>859</v>
      </c>
      <c r="V135" s="157" t="s">
        <v>421</v>
      </c>
      <c r="W135" s="97">
        <v>40086</v>
      </c>
      <c r="X135" s="415" t="s">
        <v>0</v>
      </c>
    </row>
    <row r="136" spans="1:24" s="215" customFormat="1" ht="13.5" customHeight="1" thickBot="1" x14ac:dyDescent="0.25">
      <c r="A136" s="398"/>
      <c r="B136" s="153" t="s">
        <v>846</v>
      </c>
      <c r="C136" s="153" t="s">
        <v>71</v>
      </c>
      <c r="D136" s="85" t="s">
        <v>847</v>
      </c>
      <c r="E136" s="85" t="s">
        <v>860</v>
      </c>
      <c r="F136" s="86" t="s">
        <v>861</v>
      </c>
      <c r="G136" s="153" t="s">
        <v>78</v>
      </c>
      <c r="H136" s="147" t="s">
        <v>142</v>
      </c>
      <c r="I136" s="86" t="s">
        <v>327</v>
      </c>
      <c r="J136" s="220">
        <v>4.5</v>
      </c>
      <c r="K136" s="88"/>
      <c r="L136" s="245">
        <v>97</v>
      </c>
      <c r="M136" s="245">
        <v>17</v>
      </c>
      <c r="N136" s="110" t="s">
        <v>0</v>
      </c>
      <c r="O136" s="245">
        <v>10</v>
      </c>
      <c r="P136" s="110" t="s">
        <v>0</v>
      </c>
      <c r="Q136" s="108">
        <f>SUM(Tableau89[[#This Row],[Indicative
     /PPE]:[Autre]])</f>
        <v>124</v>
      </c>
      <c r="R136" s="92"/>
      <c r="S136" s="111">
        <v>345000</v>
      </c>
      <c r="T136" s="95"/>
      <c r="U136" s="147" t="s">
        <v>862</v>
      </c>
      <c r="V136" s="157" t="s">
        <v>421</v>
      </c>
      <c r="W136" s="97">
        <v>39904</v>
      </c>
      <c r="X136" s="415" t="s">
        <v>0</v>
      </c>
    </row>
    <row r="137" spans="1:24" s="215" customFormat="1" ht="13.5" customHeight="1" thickBot="1" x14ac:dyDescent="0.25">
      <c r="A137" s="398"/>
      <c r="B137" s="153" t="s">
        <v>846</v>
      </c>
      <c r="C137" s="153" t="s">
        <v>71</v>
      </c>
      <c r="D137" s="85" t="s">
        <v>847</v>
      </c>
      <c r="E137" s="85" t="s">
        <v>863</v>
      </c>
      <c r="F137" s="86" t="s">
        <v>864</v>
      </c>
      <c r="G137" s="153" t="s">
        <v>78</v>
      </c>
      <c r="H137" s="147" t="s">
        <v>142</v>
      </c>
      <c r="I137" s="86" t="s">
        <v>297</v>
      </c>
      <c r="J137" s="220">
        <v>4.5</v>
      </c>
      <c r="K137" s="88"/>
      <c r="L137" s="245">
        <v>101</v>
      </c>
      <c r="M137" s="245">
        <v>20</v>
      </c>
      <c r="N137" s="110" t="s">
        <v>0</v>
      </c>
      <c r="O137" s="245">
        <v>9</v>
      </c>
      <c r="P137" s="110" t="s">
        <v>0</v>
      </c>
      <c r="Q137" s="108">
        <f>SUM(Tableau89[[#This Row],[Indicative
     /PPE]:[Autre]])</f>
        <v>130</v>
      </c>
      <c r="R137" s="92"/>
      <c r="S137" s="111">
        <v>375000</v>
      </c>
      <c r="T137" s="95"/>
      <c r="U137" s="147" t="s">
        <v>865</v>
      </c>
      <c r="V137" s="157" t="s">
        <v>421</v>
      </c>
      <c r="W137" s="97">
        <v>40086</v>
      </c>
      <c r="X137" s="415" t="s">
        <v>0</v>
      </c>
    </row>
    <row r="138" spans="1:24" s="215" customFormat="1" ht="13.5" customHeight="1" thickBot="1" x14ac:dyDescent="0.25">
      <c r="A138" s="398"/>
      <c r="B138" s="153" t="s">
        <v>846</v>
      </c>
      <c r="C138" s="153" t="s">
        <v>71</v>
      </c>
      <c r="D138" s="85" t="s">
        <v>847</v>
      </c>
      <c r="E138" s="85" t="s">
        <v>866</v>
      </c>
      <c r="F138" s="86" t="s">
        <v>867</v>
      </c>
      <c r="G138" s="153" t="s">
        <v>78</v>
      </c>
      <c r="H138" s="147" t="s">
        <v>142</v>
      </c>
      <c r="I138" s="86" t="s">
        <v>323</v>
      </c>
      <c r="J138" s="220">
        <v>5.5</v>
      </c>
      <c r="K138" s="88"/>
      <c r="L138" s="245">
        <v>121</v>
      </c>
      <c r="M138" s="245">
        <v>18</v>
      </c>
      <c r="N138" s="110" t="s">
        <v>0</v>
      </c>
      <c r="O138" s="245">
        <v>8</v>
      </c>
      <c r="P138" s="110" t="s">
        <v>0</v>
      </c>
      <c r="Q138" s="108">
        <f>SUM(Tableau89[[#This Row],[Indicative
     /PPE]:[Autre]])</f>
        <v>147</v>
      </c>
      <c r="R138" s="92"/>
      <c r="S138" s="111">
        <v>430000</v>
      </c>
      <c r="T138" s="95"/>
      <c r="U138" s="147" t="s">
        <v>868</v>
      </c>
      <c r="V138" s="157" t="s">
        <v>421</v>
      </c>
      <c r="W138" s="97">
        <v>40182</v>
      </c>
      <c r="X138" s="415" t="s">
        <v>0</v>
      </c>
    </row>
    <row r="139" spans="1:24" s="215" customFormat="1" ht="13.5" customHeight="1" thickBot="1" x14ac:dyDescent="0.25">
      <c r="A139" s="398"/>
      <c r="B139" s="153" t="s">
        <v>846</v>
      </c>
      <c r="C139" s="153" t="s">
        <v>71</v>
      </c>
      <c r="D139" s="85" t="s">
        <v>847</v>
      </c>
      <c r="E139" s="85" t="s">
        <v>869</v>
      </c>
      <c r="F139" s="86" t="s">
        <v>870</v>
      </c>
      <c r="G139" s="153" t="s">
        <v>78</v>
      </c>
      <c r="H139" s="147" t="s">
        <v>102</v>
      </c>
      <c r="I139" s="86" t="s">
        <v>327</v>
      </c>
      <c r="J139" s="220">
        <v>4.5</v>
      </c>
      <c r="K139" s="88"/>
      <c r="L139" s="245">
        <v>101</v>
      </c>
      <c r="M139" s="245">
        <v>13</v>
      </c>
      <c r="N139" s="110" t="s">
        <v>0</v>
      </c>
      <c r="O139" s="245">
        <v>11</v>
      </c>
      <c r="P139" s="110" t="s">
        <v>0</v>
      </c>
      <c r="Q139" s="108">
        <f>SUM(Tableau89[[#This Row],[Indicative
     /PPE]:[Autre]])</f>
        <v>125</v>
      </c>
      <c r="R139" s="92"/>
      <c r="S139" s="111">
        <v>350000</v>
      </c>
      <c r="T139" s="95"/>
      <c r="U139" s="147" t="s">
        <v>871</v>
      </c>
      <c r="V139" s="157" t="s">
        <v>421</v>
      </c>
      <c r="W139" s="97">
        <v>39794</v>
      </c>
      <c r="X139" s="415" t="s">
        <v>0</v>
      </c>
    </row>
    <row r="140" spans="1:24" s="215" customFormat="1" ht="13.5" customHeight="1" thickBot="1" x14ac:dyDescent="0.25">
      <c r="A140" s="398"/>
      <c r="B140" s="153" t="s">
        <v>846</v>
      </c>
      <c r="C140" s="153" t="s">
        <v>71</v>
      </c>
      <c r="D140" s="85" t="s">
        <v>847</v>
      </c>
      <c r="E140" s="85" t="s">
        <v>872</v>
      </c>
      <c r="F140" s="86" t="s">
        <v>873</v>
      </c>
      <c r="G140" s="153" t="s">
        <v>78</v>
      </c>
      <c r="H140" s="147" t="s">
        <v>102</v>
      </c>
      <c r="I140" s="86" t="s">
        <v>297</v>
      </c>
      <c r="J140" s="220">
        <v>4.5</v>
      </c>
      <c r="K140" s="88"/>
      <c r="L140" s="245">
        <v>104</v>
      </c>
      <c r="M140" s="245">
        <v>17</v>
      </c>
      <c r="N140" s="110" t="s">
        <v>0</v>
      </c>
      <c r="O140" s="245">
        <v>8</v>
      </c>
      <c r="P140" s="110" t="s">
        <v>0</v>
      </c>
      <c r="Q140" s="108">
        <f>SUM(Tableau89[[#This Row],[Indicative
     /PPE]:[Autre]])</f>
        <v>129</v>
      </c>
      <c r="R140" s="92"/>
      <c r="S140" s="111">
        <v>380000</v>
      </c>
      <c r="T140" s="95"/>
      <c r="U140" s="147" t="s">
        <v>874</v>
      </c>
      <c r="V140" s="157" t="s">
        <v>421</v>
      </c>
      <c r="W140" s="97">
        <v>39903</v>
      </c>
      <c r="X140" s="415" t="s">
        <v>0</v>
      </c>
    </row>
    <row r="141" spans="1:24" s="215" customFormat="1" ht="13.5" customHeight="1" thickBot="1" x14ac:dyDescent="0.25">
      <c r="A141" s="398"/>
      <c r="B141" s="153" t="s">
        <v>846</v>
      </c>
      <c r="C141" s="153" t="s">
        <v>71</v>
      </c>
      <c r="D141" s="85" t="s">
        <v>847</v>
      </c>
      <c r="E141" s="85" t="s">
        <v>875</v>
      </c>
      <c r="F141" s="86" t="s">
        <v>876</v>
      </c>
      <c r="G141" s="153" t="s">
        <v>78</v>
      </c>
      <c r="H141" s="147" t="s">
        <v>102</v>
      </c>
      <c r="I141" s="86" t="s">
        <v>323</v>
      </c>
      <c r="J141" s="220">
        <v>5.5</v>
      </c>
      <c r="K141" s="88"/>
      <c r="L141" s="245">
        <v>121</v>
      </c>
      <c r="M141" s="245">
        <v>18</v>
      </c>
      <c r="N141" s="110" t="s">
        <v>0</v>
      </c>
      <c r="O141" s="245">
        <v>7</v>
      </c>
      <c r="P141" s="110" t="s">
        <v>0</v>
      </c>
      <c r="Q141" s="108">
        <f>SUM(Tableau89[[#This Row],[Indicative
     /PPE]:[Autre]])</f>
        <v>146</v>
      </c>
      <c r="R141" s="92"/>
      <c r="S141" s="111">
        <v>435000</v>
      </c>
      <c r="T141" s="95"/>
      <c r="U141" s="147" t="s">
        <v>877</v>
      </c>
      <c r="V141" s="157" t="s">
        <v>421</v>
      </c>
      <c r="W141" s="97">
        <v>40086</v>
      </c>
      <c r="X141" s="415" t="s">
        <v>0</v>
      </c>
    </row>
    <row r="142" spans="1:24" s="215" customFormat="1" ht="13.5" customHeight="1" thickBot="1" x14ac:dyDescent="0.25">
      <c r="A142" s="398"/>
      <c r="B142" s="153" t="s">
        <v>846</v>
      </c>
      <c r="C142" s="153" t="s">
        <v>71</v>
      </c>
      <c r="D142" s="85" t="s">
        <v>847</v>
      </c>
      <c r="E142" s="85" t="s">
        <v>878</v>
      </c>
      <c r="F142" s="86" t="s">
        <v>879</v>
      </c>
      <c r="G142" s="153" t="s">
        <v>78</v>
      </c>
      <c r="H142" s="147" t="s">
        <v>404</v>
      </c>
      <c r="I142" s="86" t="s">
        <v>327</v>
      </c>
      <c r="J142" s="220">
        <v>4.5</v>
      </c>
      <c r="K142" s="88"/>
      <c r="L142" s="245">
        <v>100</v>
      </c>
      <c r="M142" s="245">
        <v>43</v>
      </c>
      <c r="N142" s="110" t="s">
        <v>0</v>
      </c>
      <c r="O142" s="245">
        <v>6</v>
      </c>
      <c r="P142" s="110" t="s">
        <v>0</v>
      </c>
      <c r="Q142" s="108">
        <f>SUM(Tableau89[[#This Row],[Indicative
     /PPE]:[Autre]])</f>
        <v>149</v>
      </c>
      <c r="R142" s="92"/>
      <c r="S142" s="111">
        <v>410000</v>
      </c>
      <c r="T142" s="95"/>
      <c r="U142" s="147" t="s">
        <v>880</v>
      </c>
      <c r="V142" s="157" t="s">
        <v>421</v>
      </c>
      <c r="W142" s="97">
        <v>39903</v>
      </c>
      <c r="X142" s="415" t="s">
        <v>0</v>
      </c>
    </row>
    <row r="143" spans="1:24" s="215" customFormat="1" ht="13.5" customHeight="1" thickBot="1" x14ac:dyDescent="0.25">
      <c r="A143" s="398"/>
      <c r="B143" s="153" t="s">
        <v>846</v>
      </c>
      <c r="C143" s="153" t="s">
        <v>71</v>
      </c>
      <c r="D143" s="85" t="s">
        <v>847</v>
      </c>
      <c r="E143" s="85" t="s">
        <v>881</v>
      </c>
      <c r="F143" s="86" t="s">
        <v>882</v>
      </c>
      <c r="G143" s="153" t="s">
        <v>78</v>
      </c>
      <c r="H143" s="147" t="s">
        <v>404</v>
      </c>
      <c r="I143" s="86" t="s">
        <v>323</v>
      </c>
      <c r="J143" s="220">
        <v>5.5</v>
      </c>
      <c r="K143" s="88"/>
      <c r="L143" s="245">
        <v>113</v>
      </c>
      <c r="M143" s="245">
        <v>91.5</v>
      </c>
      <c r="N143" s="110" t="s">
        <v>0</v>
      </c>
      <c r="O143" s="245">
        <v>8</v>
      </c>
      <c r="P143" s="110" t="s">
        <v>0</v>
      </c>
      <c r="Q143" s="108">
        <f>SUM(Tableau89[[#This Row],[Indicative
     /PPE]:[Autre]])</f>
        <v>212.5</v>
      </c>
      <c r="R143" s="92"/>
      <c r="S143" s="111">
        <v>495000</v>
      </c>
      <c r="T143" s="95"/>
      <c r="U143" s="147" t="s">
        <v>883</v>
      </c>
      <c r="V143" s="157" t="s">
        <v>421</v>
      </c>
      <c r="W143" s="97">
        <v>39801</v>
      </c>
      <c r="X143" s="415" t="s">
        <v>0</v>
      </c>
    </row>
    <row r="144" spans="1:24" s="215" customFormat="1" ht="13.5" customHeight="1" thickBot="1" x14ac:dyDescent="0.25">
      <c r="A144" s="398"/>
      <c r="B144" s="153" t="s">
        <v>919</v>
      </c>
      <c r="C144" s="153" t="s">
        <v>71</v>
      </c>
      <c r="D144" s="84" t="s">
        <v>0</v>
      </c>
      <c r="E144" s="85" t="s">
        <v>920</v>
      </c>
      <c r="F144" s="86" t="s">
        <v>921</v>
      </c>
      <c r="G144" s="153" t="s">
        <v>78</v>
      </c>
      <c r="H144" s="157" t="s">
        <v>86</v>
      </c>
      <c r="I144" s="86" t="s">
        <v>323</v>
      </c>
      <c r="J144" s="220">
        <v>4.5</v>
      </c>
      <c r="K144" s="88"/>
      <c r="L144" s="245">
        <v>100</v>
      </c>
      <c r="M144" s="245">
        <v>19</v>
      </c>
      <c r="N144" s="110" t="s">
        <v>0</v>
      </c>
      <c r="O144" s="245">
        <v>6</v>
      </c>
      <c r="P144" s="110" t="s">
        <v>0</v>
      </c>
      <c r="Q144" s="108">
        <f>SUM(Tableau89[[#This Row],[Indicative
     /PPE]:[Autre]])</f>
        <v>125</v>
      </c>
      <c r="R144" s="92"/>
      <c r="S144" s="111">
        <v>385000</v>
      </c>
      <c r="T144" s="95"/>
      <c r="U144" s="147" t="s">
        <v>922</v>
      </c>
      <c r="V144" s="157" t="s">
        <v>421</v>
      </c>
      <c r="W144" s="97">
        <v>40326</v>
      </c>
      <c r="X144" s="84" t="s">
        <v>0</v>
      </c>
    </row>
    <row r="145" spans="1:24" s="215" customFormat="1" ht="13.5" customHeight="1" thickBot="1" x14ac:dyDescent="0.25">
      <c r="A145" s="398"/>
      <c r="B145" s="153" t="s">
        <v>919</v>
      </c>
      <c r="C145" s="153" t="s">
        <v>71</v>
      </c>
      <c r="D145" s="84" t="s">
        <v>0</v>
      </c>
      <c r="E145" s="85" t="s">
        <v>923</v>
      </c>
      <c r="F145" s="86" t="s">
        <v>924</v>
      </c>
      <c r="G145" s="153" t="s">
        <v>78</v>
      </c>
      <c r="H145" s="157" t="s">
        <v>86</v>
      </c>
      <c r="I145" s="86" t="s">
        <v>327</v>
      </c>
      <c r="J145" s="220">
        <v>4.5</v>
      </c>
      <c r="K145" s="88"/>
      <c r="L145" s="245">
        <v>113</v>
      </c>
      <c r="M145" s="245">
        <v>37</v>
      </c>
      <c r="N145" s="110" t="s">
        <v>0</v>
      </c>
      <c r="O145" s="245">
        <v>6</v>
      </c>
      <c r="P145" s="245">
        <v>2</v>
      </c>
      <c r="Q145" s="108">
        <f>SUM(Tableau89[[#This Row],[Indicative
     /PPE]:[Autre]])</f>
        <v>158</v>
      </c>
      <c r="R145" s="92"/>
      <c r="S145" s="111">
        <v>430000</v>
      </c>
      <c r="T145" s="95"/>
      <c r="U145" s="147" t="s">
        <v>925</v>
      </c>
      <c r="V145" s="157" t="s">
        <v>421</v>
      </c>
      <c r="W145" s="97">
        <v>40359</v>
      </c>
      <c r="X145" s="84" t="s">
        <v>0</v>
      </c>
    </row>
    <row r="146" spans="1:24" s="215" customFormat="1" ht="13.5" customHeight="1" thickBot="1" x14ac:dyDescent="0.25">
      <c r="A146" s="398"/>
      <c r="B146" s="153" t="s">
        <v>919</v>
      </c>
      <c r="C146" s="153" t="s">
        <v>71</v>
      </c>
      <c r="D146" s="84" t="s">
        <v>0</v>
      </c>
      <c r="E146" s="85" t="s">
        <v>926</v>
      </c>
      <c r="F146" s="86" t="s">
        <v>927</v>
      </c>
      <c r="G146" s="153" t="s">
        <v>78</v>
      </c>
      <c r="H146" s="157" t="s">
        <v>142</v>
      </c>
      <c r="I146" s="86" t="s">
        <v>323</v>
      </c>
      <c r="J146" s="220">
        <v>4.5</v>
      </c>
      <c r="K146" s="88"/>
      <c r="L146" s="245">
        <v>114</v>
      </c>
      <c r="M146" s="245">
        <v>14</v>
      </c>
      <c r="N146" s="110" t="s">
        <v>0</v>
      </c>
      <c r="O146" s="245">
        <v>6</v>
      </c>
      <c r="P146" s="110" t="s">
        <v>0</v>
      </c>
      <c r="Q146" s="108">
        <f>SUM(Tableau89[[#This Row],[Indicative
     /PPE]:[Autre]])</f>
        <v>134</v>
      </c>
      <c r="R146" s="92"/>
      <c r="S146" s="111">
        <v>340000</v>
      </c>
      <c r="T146" s="95"/>
      <c r="U146" s="147" t="s">
        <v>928</v>
      </c>
      <c r="V146" s="157" t="s">
        <v>421</v>
      </c>
      <c r="W146" s="97">
        <v>40344</v>
      </c>
      <c r="X146" s="84" t="s">
        <v>0</v>
      </c>
    </row>
    <row r="147" spans="1:24" s="215" customFormat="1" ht="13.5" customHeight="1" thickBot="1" x14ac:dyDescent="0.25">
      <c r="A147" s="398"/>
      <c r="B147" s="153" t="s">
        <v>919</v>
      </c>
      <c r="C147" s="153" t="s">
        <v>71</v>
      </c>
      <c r="D147" s="84" t="s">
        <v>0</v>
      </c>
      <c r="E147" s="85" t="s">
        <v>929</v>
      </c>
      <c r="F147" s="86" t="s">
        <v>930</v>
      </c>
      <c r="G147" s="153" t="s">
        <v>78</v>
      </c>
      <c r="H147" s="157" t="s">
        <v>142</v>
      </c>
      <c r="I147" s="86" t="s">
        <v>297</v>
      </c>
      <c r="J147" s="220">
        <v>4.5</v>
      </c>
      <c r="K147" s="88"/>
      <c r="L147" s="245">
        <v>93</v>
      </c>
      <c r="M147" s="245">
        <v>4</v>
      </c>
      <c r="N147" s="110" t="s">
        <v>0</v>
      </c>
      <c r="O147" s="245">
        <v>6</v>
      </c>
      <c r="P147" s="110" t="s">
        <v>0</v>
      </c>
      <c r="Q147" s="108">
        <f>SUM(Tableau89[[#This Row],[Indicative
     /PPE]:[Autre]])</f>
        <v>103</v>
      </c>
      <c r="R147" s="92"/>
      <c r="S147" s="111">
        <v>290000</v>
      </c>
      <c r="T147" s="95"/>
      <c r="U147" s="147" t="s">
        <v>931</v>
      </c>
      <c r="V147" s="157" t="s">
        <v>421</v>
      </c>
      <c r="W147" s="97">
        <v>40574</v>
      </c>
      <c r="X147" s="84" t="s">
        <v>0</v>
      </c>
    </row>
    <row r="148" spans="1:24" s="215" customFormat="1" ht="13.5" customHeight="1" thickBot="1" x14ac:dyDescent="0.25">
      <c r="A148" s="398"/>
      <c r="B148" s="153" t="s">
        <v>919</v>
      </c>
      <c r="C148" s="153" t="s">
        <v>71</v>
      </c>
      <c r="D148" s="84" t="s">
        <v>0</v>
      </c>
      <c r="E148" s="85" t="s">
        <v>932</v>
      </c>
      <c r="F148" s="86" t="s">
        <v>933</v>
      </c>
      <c r="G148" s="153" t="s">
        <v>78</v>
      </c>
      <c r="H148" s="157" t="s">
        <v>142</v>
      </c>
      <c r="I148" s="113" t="s">
        <v>80</v>
      </c>
      <c r="J148" s="220">
        <v>5.5</v>
      </c>
      <c r="K148" s="88"/>
      <c r="L148" s="245">
        <v>133</v>
      </c>
      <c r="M148" s="245">
        <v>11</v>
      </c>
      <c r="N148" s="110" t="s">
        <v>0</v>
      </c>
      <c r="O148" s="245">
        <v>8</v>
      </c>
      <c r="P148" s="110" t="s">
        <v>0</v>
      </c>
      <c r="Q148" s="108">
        <f>SUM(Tableau89[[#This Row],[Indicative
     /PPE]:[Autre]])</f>
        <v>152</v>
      </c>
      <c r="R148" s="92"/>
      <c r="S148" s="111">
        <v>390000</v>
      </c>
      <c r="T148" s="95"/>
      <c r="U148" s="147" t="s">
        <v>934</v>
      </c>
      <c r="V148" s="157" t="s">
        <v>421</v>
      </c>
      <c r="W148" s="97">
        <v>40268</v>
      </c>
      <c r="X148" s="84" t="s">
        <v>0</v>
      </c>
    </row>
    <row r="149" spans="1:24" s="215" customFormat="1" ht="13.5" customHeight="1" thickBot="1" x14ac:dyDescent="0.25">
      <c r="A149" s="398"/>
      <c r="B149" s="153" t="s">
        <v>919</v>
      </c>
      <c r="C149" s="153" t="s">
        <v>71</v>
      </c>
      <c r="D149" s="84" t="s">
        <v>0</v>
      </c>
      <c r="E149" s="85" t="s">
        <v>935</v>
      </c>
      <c r="F149" s="86" t="s">
        <v>936</v>
      </c>
      <c r="G149" s="153" t="s">
        <v>230</v>
      </c>
      <c r="H149" s="157" t="s">
        <v>937</v>
      </c>
      <c r="I149" s="113" t="s">
        <v>193</v>
      </c>
      <c r="J149" s="220">
        <v>4.5</v>
      </c>
      <c r="K149" s="88"/>
      <c r="L149" s="245">
        <v>155</v>
      </c>
      <c r="M149" s="245">
        <v>33</v>
      </c>
      <c r="N149" s="110" t="s">
        <v>0</v>
      </c>
      <c r="O149" s="245">
        <v>7</v>
      </c>
      <c r="P149" s="245">
        <v>1</v>
      </c>
      <c r="Q149" s="108">
        <f>SUM(Tableau89[[#This Row],[Indicative
     /PPE]:[Autre]])</f>
        <v>196</v>
      </c>
      <c r="R149" s="92"/>
      <c r="S149" s="111">
        <v>410000</v>
      </c>
      <c r="T149" s="95"/>
      <c r="U149" s="147" t="s">
        <v>938</v>
      </c>
      <c r="V149" s="157" t="s">
        <v>421</v>
      </c>
      <c r="W149" s="97">
        <v>40284</v>
      </c>
      <c r="X149" s="84" t="s">
        <v>0</v>
      </c>
    </row>
    <row r="150" spans="1:24" s="215" customFormat="1" ht="13.5" customHeight="1" thickBot="1" x14ac:dyDescent="0.25">
      <c r="A150" s="398"/>
      <c r="B150" s="153" t="s">
        <v>919</v>
      </c>
      <c r="C150" s="153" t="s">
        <v>71</v>
      </c>
      <c r="D150" s="84" t="s">
        <v>0</v>
      </c>
      <c r="E150" s="85" t="s">
        <v>939</v>
      </c>
      <c r="F150" s="86" t="s">
        <v>940</v>
      </c>
      <c r="G150" s="153" t="s">
        <v>78</v>
      </c>
      <c r="H150" s="157" t="s">
        <v>102</v>
      </c>
      <c r="I150" s="86" t="s">
        <v>323</v>
      </c>
      <c r="J150" s="220">
        <v>4.5</v>
      </c>
      <c r="K150" s="88"/>
      <c r="L150" s="245">
        <v>114</v>
      </c>
      <c r="M150" s="245">
        <v>15</v>
      </c>
      <c r="N150" s="110" t="s">
        <v>0</v>
      </c>
      <c r="O150" s="245">
        <v>7</v>
      </c>
      <c r="P150" s="110" t="s">
        <v>0</v>
      </c>
      <c r="Q150" s="108">
        <f>SUM(Tableau89[[#This Row],[Indicative
     /PPE]:[Autre]])</f>
        <v>136</v>
      </c>
      <c r="R150" s="92"/>
      <c r="S150" s="111">
        <v>345000</v>
      </c>
      <c r="T150" s="95"/>
      <c r="U150" s="147" t="s">
        <v>941</v>
      </c>
      <c r="V150" s="157" t="s">
        <v>421</v>
      </c>
      <c r="W150" s="97">
        <v>40359</v>
      </c>
      <c r="X150" s="84" t="s">
        <v>0</v>
      </c>
    </row>
    <row r="151" spans="1:24" s="215" customFormat="1" ht="13.5" customHeight="1" thickBot="1" x14ac:dyDescent="0.25">
      <c r="A151" s="398"/>
      <c r="B151" s="153" t="s">
        <v>919</v>
      </c>
      <c r="C151" s="153" t="s">
        <v>71</v>
      </c>
      <c r="D151" s="84" t="s">
        <v>0</v>
      </c>
      <c r="E151" s="85" t="s">
        <v>942</v>
      </c>
      <c r="F151" s="86" t="s">
        <v>943</v>
      </c>
      <c r="G151" s="153" t="s">
        <v>78</v>
      </c>
      <c r="H151" s="157" t="s">
        <v>102</v>
      </c>
      <c r="I151" s="86" t="s">
        <v>297</v>
      </c>
      <c r="J151" s="220">
        <v>4.5</v>
      </c>
      <c r="K151" s="88"/>
      <c r="L151" s="245">
        <v>93</v>
      </c>
      <c r="M151" s="245">
        <v>4</v>
      </c>
      <c r="N151" s="110" t="s">
        <v>0</v>
      </c>
      <c r="O151" s="245">
        <v>7</v>
      </c>
      <c r="P151" s="110" t="s">
        <v>0</v>
      </c>
      <c r="Q151" s="108">
        <f>SUM(Tableau89[[#This Row],[Indicative
     /PPE]:[Autre]])</f>
        <v>104</v>
      </c>
      <c r="R151" s="92"/>
      <c r="S151" s="111">
        <v>295000</v>
      </c>
      <c r="T151" s="95"/>
      <c r="U151" s="147" t="s">
        <v>944</v>
      </c>
      <c r="V151" s="157" t="s">
        <v>421</v>
      </c>
      <c r="W151" s="97">
        <v>40483</v>
      </c>
      <c r="X151" s="84" t="s">
        <v>0</v>
      </c>
    </row>
    <row r="152" spans="1:24" s="215" customFormat="1" ht="13.5" customHeight="1" thickBot="1" x14ac:dyDescent="0.25">
      <c r="A152" s="398"/>
      <c r="B152" s="153" t="s">
        <v>919</v>
      </c>
      <c r="C152" s="153" t="s">
        <v>71</v>
      </c>
      <c r="D152" s="84" t="s">
        <v>0</v>
      </c>
      <c r="E152" s="85" t="s">
        <v>945</v>
      </c>
      <c r="F152" s="86" t="s">
        <v>946</v>
      </c>
      <c r="G152" s="153" t="s">
        <v>78</v>
      </c>
      <c r="H152" s="157" t="s">
        <v>102</v>
      </c>
      <c r="I152" s="113" t="s">
        <v>80</v>
      </c>
      <c r="J152" s="220">
        <v>5.5</v>
      </c>
      <c r="K152" s="88"/>
      <c r="L152" s="245">
        <v>132</v>
      </c>
      <c r="M152" s="245">
        <v>11</v>
      </c>
      <c r="N152" s="110" t="s">
        <v>0</v>
      </c>
      <c r="O152" s="245">
        <v>8</v>
      </c>
      <c r="P152" s="245">
        <v>1</v>
      </c>
      <c r="Q152" s="108">
        <f>SUM(Tableau89[[#This Row],[Indicative
     /PPE]:[Autre]])</f>
        <v>152</v>
      </c>
      <c r="R152" s="92"/>
      <c r="S152" s="111">
        <v>395000</v>
      </c>
      <c r="T152" s="95"/>
      <c r="U152" s="147" t="s">
        <v>947</v>
      </c>
      <c r="V152" s="157" t="s">
        <v>421</v>
      </c>
      <c r="W152" s="97">
        <v>40359</v>
      </c>
      <c r="X152" s="84" t="s">
        <v>0</v>
      </c>
    </row>
    <row r="153" spans="1:24" s="215" customFormat="1" ht="13.5" customHeight="1" thickBot="1" x14ac:dyDescent="0.25">
      <c r="A153" s="398"/>
      <c r="B153" s="153" t="s">
        <v>919</v>
      </c>
      <c r="C153" s="153" t="s">
        <v>71</v>
      </c>
      <c r="D153" s="84" t="s">
        <v>0</v>
      </c>
      <c r="E153" s="85" t="s">
        <v>948</v>
      </c>
      <c r="F153" s="86" t="s">
        <v>949</v>
      </c>
      <c r="G153" s="153" t="s">
        <v>78</v>
      </c>
      <c r="H153" s="157" t="s">
        <v>109</v>
      </c>
      <c r="I153" s="86" t="s">
        <v>323</v>
      </c>
      <c r="J153" s="220">
        <v>4.5</v>
      </c>
      <c r="K153" s="88"/>
      <c r="L153" s="245">
        <v>114</v>
      </c>
      <c r="M153" s="245">
        <v>15</v>
      </c>
      <c r="N153" s="110" t="s">
        <v>0</v>
      </c>
      <c r="O153" s="245">
        <v>7</v>
      </c>
      <c r="P153" s="110" t="s">
        <v>0</v>
      </c>
      <c r="Q153" s="108">
        <f>SUM(Tableau89[[#This Row],[Indicative
     /PPE]:[Autre]])</f>
        <v>136</v>
      </c>
      <c r="R153" s="92"/>
      <c r="S153" s="111">
        <v>350000</v>
      </c>
      <c r="T153" s="95"/>
      <c r="U153" s="147" t="s">
        <v>950</v>
      </c>
      <c r="V153" s="157" t="s">
        <v>421</v>
      </c>
      <c r="W153" s="97">
        <v>40268</v>
      </c>
      <c r="X153" s="84" t="s">
        <v>0</v>
      </c>
    </row>
    <row r="154" spans="1:24" s="215" customFormat="1" ht="13.5" customHeight="1" thickBot="1" x14ac:dyDescent="0.25">
      <c r="A154" s="398"/>
      <c r="B154" s="153" t="s">
        <v>919</v>
      </c>
      <c r="C154" s="153" t="s">
        <v>71</v>
      </c>
      <c r="D154" s="84" t="s">
        <v>0</v>
      </c>
      <c r="E154" s="85" t="s">
        <v>951</v>
      </c>
      <c r="F154" s="86" t="s">
        <v>952</v>
      </c>
      <c r="G154" s="153" t="s">
        <v>78</v>
      </c>
      <c r="H154" s="157" t="s">
        <v>109</v>
      </c>
      <c r="I154" s="86" t="s">
        <v>297</v>
      </c>
      <c r="J154" s="220">
        <v>4.5</v>
      </c>
      <c r="K154" s="88"/>
      <c r="L154" s="245">
        <v>93</v>
      </c>
      <c r="M154" s="245">
        <v>4</v>
      </c>
      <c r="N154" s="110" t="s">
        <v>0</v>
      </c>
      <c r="O154" s="245">
        <v>7</v>
      </c>
      <c r="P154" s="110" t="s">
        <v>0</v>
      </c>
      <c r="Q154" s="108">
        <f>SUM(Tableau89[[#This Row],[Indicative
     /PPE]:[Autre]])</f>
        <v>104</v>
      </c>
      <c r="R154" s="92"/>
      <c r="S154" s="111">
        <v>300000</v>
      </c>
      <c r="T154" s="95"/>
      <c r="U154" s="147" t="s">
        <v>953</v>
      </c>
      <c r="V154" s="157" t="s">
        <v>421</v>
      </c>
      <c r="W154" s="97">
        <v>40451</v>
      </c>
      <c r="X154" s="84" t="s">
        <v>0</v>
      </c>
    </row>
    <row r="155" spans="1:24" s="215" customFormat="1" ht="13.5" customHeight="1" thickBot="1" x14ac:dyDescent="0.25">
      <c r="A155" s="398"/>
      <c r="B155" s="153" t="s">
        <v>919</v>
      </c>
      <c r="C155" s="153" t="s">
        <v>71</v>
      </c>
      <c r="D155" s="84" t="s">
        <v>0</v>
      </c>
      <c r="E155" s="85" t="s">
        <v>954</v>
      </c>
      <c r="F155" s="86" t="s">
        <v>955</v>
      </c>
      <c r="G155" s="153" t="s">
        <v>78</v>
      </c>
      <c r="H155" s="157" t="s">
        <v>109</v>
      </c>
      <c r="I155" s="113" t="s">
        <v>80</v>
      </c>
      <c r="J155" s="220">
        <v>5.5</v>
      </c>
      <c r="K155" s="88"/>
      <c r="L155" s="245">
        <v>132</v>
      </c>
      <c r="M155" s="245">
        <v>11</v>
      </c>
      <c r="N155" s="110" t="s">
        <v>0</v>
      </c>
      <c r="O155" s="245">
        <v>8</v>
      </c>
      <c r="P155" s="110" t="s">
        <v>0</v>
      </c>
      <c r="Q155" s="108">
        <f>SUM(Tableau89[[#This Row],[Indicative
     /PPE]:[Autre]])</f>
        <v>151</v>
      </c>
      <c r="R155" s="92"/>
      <c r="S155" s="111">
        <v>400000</v>
      </c>
      <c r="T155" s="95"/>
      <c r="U155" s="147" t="s">
        <v>956</v>
      </c>
      <c r="V155" s="157" t="s">
        <v>421</v>
      </c>
      <c r="W155" s="97">
        <v>40268</v>
      </c>
      <c r="X155" s="84" t="s">
        <v>0</v>
      </c>
    </row>
    <row r="156" spans="1:24" s="215" customFormat="1" ht="13.5" customHeight="1" thickBot="1" x14ac:dyDescent="0.25">
      <c r="A156" s="398"/>
      <c r="B156" s="153" t="s">
        <v>919</v>
      </c>
      <c r="C156" s="153" t="s">
        <v>71</v>
      </c>
      <c r="D156" s="84" t="s">
        <v>0</v>
      </c>
      <c r="E156" s="85" t="s">
        <v>957</v>
      </c>
      <c r="F156" s="86" t="s">
        <v>958</v>
      </c>
      <c r="G156" s="153" t="s">
        <v>230</v>
      </c>
      <c r="H156" s="157" t="s">
        <v>959</v>
      </c>
      <c r="I156" s="113" t="s">
        <v>193</v>
      </c>
      <c r="J156" s="220">
        <v>4.5</v>
      </c>
      <c r="K156" s="88"/>
      <c r="L156" s="245">
        <v>155</v>
      </c>
      <c r="M156" s="245">
        <v>34</v>
      </c>
      <c r="N156" s="110" t="s">
        <v>0</v>
      </c>
      <c r="O156" s="245">
        <v>7</v>
      </c>
      <c r="P156" s="245">
        <v>1</v>
      </c>
      <c r="Q156" s="108">
        <f>SUM(Tableau89[[#This Row],[Indicative
     /PPE]:[Autre]])</f>
        <v>197</v>
      </c>
      <c r="R156" s="92"/>
      <c r="S156" s="111">
        <v>420000</v>
      </c>
      <c r="T156" s="95"/>
      <c r="U156" s="147" t="s">
        <v>960</v>
      </c>
      <c r="V156" s="157" t="s">
        <v>421</v>
      </c>
      <c r="W156" s="97">
        <v>40359</v>
      </c>
      <c r="X156" s="84" t="s">
        <v>0</v>
      </c>
    </row>
    <row r="157" spans="1:24" s="215" customFormat="1" ht="13.5" customHeight="1" thickBot="1" x14ac:dyDescent="0.25">
      <c r="A157" s="398"/>
      <c r="B157" s="153" t="s">
        <v>919</v>
      </c>
      <c r="C157" s="153" t="s">
        <v>71</v>
      </c>
      <c r="D157" s="84" t="s">
        <v>0</v>
      </c>
      <c r="E157" s="85" t="s">
        <v>961</v>
      </c>
      <c r="F157" s="86" t="s">
        <v>962</v>
      </c>
      <c r="G157" s="153" t="s">
        <v>78</v>
      </c>
      <c r="H157" s="157" t="s">
        <v>963</v>
      </c>
      <c r="I157" s="86" t="s">
        <v>323</v>
      </c>
      <c r="J157" s="220">
        <v>4.5</v>
      </c>
      <c r="K157" s="88"/>
      <c r="L157" s="245">
        <v>113</v>
      </c>
      <c r="M157" s="245">
        <v>14</v>
      </c>
      <c r="N157" s="110" t="s">
        <v>0</v>
      </c>
      <c r="O157" s="245">
        <v>7</v>
      </c>
      <c r="P157" s="110" t="s">
        <v>0</v>
      </c>
      <c r="Q157" s="108">
        <f>SUM(Tableau89[[#This Row],[Indicative
     /PPE]:[Autre]])</f>
        <v>134</v>
      </c>
      <c r="R157" s="92"/>
      <c r="S157" s="111">
        <v>355000</v>
      </c>
      <c r="T157" s="95"/>
      <c r="U157" s="147" t="s">
        <v>964</v>
      </c>
      <c r="V157" s="157" t="s">
        <v>421</v>
      </c>
      <c r="W157" s="97">
        <v>40359</v>
      </c>
      <c r="X157" s="84" t="s">
        <v>0</v>
      </c>
    </row>
    <row r="158" spans="1:24" s="215" customFormat="1" ht="13.5" customHeight="1" thickBot="1" x14ac:dyDescent="0.25">
      <c r="A158" s="398"/>
      <c r="B158" s="153" t="s">
        <v>919</v>
      </c>
      <c r="C158" s="153" t="s">
        <v>71</v>
      </c>
      <c r="D158" s="84" t="s">
        <v>0</v>
      </c>
      <c r="E158" s="85" t="s">
        <v>965</v>
      </c>
      <c r="F158" s="86" t="s">
        <v>966</v>
      </c>
      <c r="G158" s="153" t="s">
        <v>78</v>
      </c>
      <c r="H158" s="157" t="s">
        <v>963</v>
      </c>
      <c r="I158" s="86" t="s">
        <v>297</v>
      </c>
      <c r="J158" s="220">
        <v>4.5</v>
      </c>
      <c r="K158" s="88"/>
      <c r="L158" s="245">
        <v>93</v>
      </c>
      <c r="M158" s="245">
        <v>4</v>
      </c>
      <c r="N158" s="110" t="s">
        <v>0</v>
      </c>
      <c r="O158" s="245">
        <v>7</v>
      </c>
      <c r="P158" s="110" t="s">
        <v>0</v>
      </c>
      <c r="Q158" s="108">
        <f>SUM(Tableau89[[#This Row],[Indicative
     /PPE]:[Autre]])</f>
        <v>104</v>
      </c>
      <c r="R158" s="92"/>
      <c r="S158" s="111">
        <v>305000</v>
      </c>
      <c r="T158" s="95"/>
      <c r="U158" s="147" t="s">
        <v>967</v>
      </c>
      <c r="V158" s="157" t="s">
        <v>421</v>
      </c>
      <c r="W158" s="97">
        <v>40310</v>
      </c>
      <c r="X158" s="84" t="s">
        <v>0</v>
      </c>
    </row>
    <row r="159" spans="1:24" s="215" customFormat="1" ht="13.5" customHeight="1" thickBot="1" x14ac:dyDescent="0.25">
      <c r="A159" s="398"/>
      <c r="B159" s="153" t="s">
        <v>919</v>
      </c>
      <c r="C159" s="153" t="s">
        <v>71</v>
      </c>
      <c r="D159" s="84" t="s">
        <v>0</v>
      </c>
      <c r="E159" s="85" t="s">
        <v>968</v>
      </c>
      <c r="F159" s="86" t="s">
        <v>969</v>
      </c>
      <c r="G159" s="153" t="s">
        <v>78</v>
      </c>
      <c r="H159" s="157" t="s">
        <v>963</v>
      </c>
      <c r="I159" s="113" t="s">
        <v>80</v>
      </c>
      <c r="J159" s="220">
        <v>5.5</v>
      </c>
      <c r="K159" s="88"/>
      <c r="L159" s="245">
        <v>132</v>
      </c>
      <c r="M159" s="245">
        <v>11</v>
      </c>
      <c r="N159" s="110" t="s">
        <v>0</v>
      </c>
      <c r="O159" s="245">
        <v>8</v>
      </c>
      <c r="P159" s="110" t="s">
        <v>0</v>
      </c>
      <c r="Q159" s="108">
        <f>SUM(Tableau89[[#This Row],[Indicative
     /PPE]:[Autre]])</f>
        <v>151</v>
      </c>
      <c r="R159" s="92"/>
      <c r="S159" s="111">
        <v>405000</v>
      </c>
      <c r="T159" s="95"/>
      <c r="U159" s="147" t="s">
        <v>970</v>
      </c>
      <c r="V159" s="157" t="s">
        <v>421</v>
      </c>
      <c r="W159" s="97">
        <v>40313</v>
      </c>
      <c r="X159" s="84" t="s">
        <v>0</v>
      </c>
    </row>
    <row r="160" spans="1:24" s="215" customFormat="1" ht="13.5" customHeight="1" thickBot="1" x14ac:dyDescent="0.25">
      <c r="A160" s="398"/>
      <c r="B160" s="153" t="s">
        <v>919</v>
      </c>
      <c r="C160" s="153" t="s">
        <v>71</v>
      </c>
      <c r="D160" s="84" t="s">
        <v>0</v>
      </c>
      <c r="E160" s="85" t="s">
        <v>971</v>
      </c>
      <c r="F160" s="86" t="s">
        <v>972</v>
      </c>
      <c r="G160" s="153" t="s">
        <v>404</v>
      </c>
      <c r="H160" s="157" t="s">
        <v>973</v>
      </c>
      <c r="I160" s="113" t="s">
        <v>87</v>
      </c>
      <c r="J160" s="220">
        <v>5.5</v>
      </c>
      <c r="K160" s="88"/>
      <c r="L160" s="245">
        <v>115</v>
      </c>
      <c r="M160" s="245">
        <v>93</v>
      </c>
      <c r="N160" s="110" t="s">
        <v>0</v>
      </c>
      <c r="O160" s="245">
        <v>10</v>
      </c>
      <c r="P160" s="110" t="s">
        <v>0</v>
      </c>
      <c r="Q160" s="108">
        <f>SUM(Tableau89[[#This Row],[Indicative
     /PPE]:[Autre]])</f>
        <v>218</v>
      </c>
      <c r="R160" s="92"/>
      <c r="S160" s="111">
        <v>490000</v>
      </c>
      <c r="T160" s="95"/>
      <c r="U160" s="147" t="s">
        <v>974</v>
      </c>
      <c r="V160" s="157" t="s">
        <v>421</v>
      </c>
      <c r="W160" s="97">
        <v>40347</v>
      </c>
      <c r="X160" s="84" t="s">
        <v>0</v>
      </c>
    </row>
    <row r="161" spans="1:24" s="215" customFormat="1" ht="13.5" customHeight="1" thickBot="1" x14ac:dyDescent="0.25">
      <c r="A161" s="398"/>
      <c r="B161" s="153" t="s">
        <v>919</v>
      </c>
      <c r="C161" s="153" t="s">
        <v>71</v>
      </c>
      <c r="D161" s="84" t="s">
        <v>0</v>
      </c>
      <c r="E161" s="85" t="s">
        <v>975</v>
      </c>
      <c r="F161" s="86" t="s">
        <v>976</v>
      </c>
      <c r="G161" s="153" t="s">
        <v>404</v>
      </c>
      <c r="H161" s="157" t="s">
        <v>973</v>
      </c>
      <c r="I161" s="113" t="s">
        <v>80</v>
      </c>
      <c r="J161" s="220">
        <v>4.5</v>
      </c>
      <c r="K161" s="88"/>
      <c r="L161" s="110" t="s">
        <v>0</v>
      </c>
      <c r="M161" s="110" t="s">
        <v>0</v>
      </c>
      <c r="N161" s="110" t="s">
        <v>0</v>
      </c>
      <c r="O161" s="110" t="s">
        <v>0</v>
      </c>
      <c r="P161" s="110" t="s">
        <v>0</v>
      </c>
      <c r="Q161" s="108">
        <f>SUM(Tableau89[[#This Row],[Indicative
     /PPE]:[Autre]])</f>
        <v>0</v>
      </c>
      <c r="R161" s="92"/>
      <c r="S161" s="111">
        <v>420000</v>
      </c>
      <c r="T161" s="95"/>
      <c r="U161" s="147" t="s">
        <v>977</v>
      </c>
      <c r="V161" s="157" t="s">
        <v>421</v>
      </c>
      <c r="W161" s="97">
        <v>40330</v>
      </c>
      <c r="X161" s="84" t="s">
        <v>0</v>
      </c>
    </row>
    <row r="162" spans="1:24" s="215" customFormat="1" ht="13.5" customHeight="1" thickBot="1" x14ac:dyDescent="0.25">
      <c r="A162" s="398"/>
      <c r="B162" s="153" t="s">
        <v>998</v>
      </c>
      <c r="C162" s="153" t="s">
        <v>71</v>
      </c>
      <c r="D162" s="84" t="s">
        <v>0</v>
      </c>
      <c r="E162" s="85" t="s">
        <v>999</v>
      </c>
      <c r="F162" s="86" t="s">
        <v>1000</v>
      </c>
      <c r="G162" s="153" t="s">
        <v>78</v>
      </c>
      <c r="H162" s="157" t="s">
        <v>135</v>
      </c>
      <c r="I162" s="113" t="s">
        <v>87</v>
      </c>
      <c r="J162" s="220">
        <v>4.5</v>
      </c>
      <c r="K162" s="88"/>
      <c r="L162" s="245">
        <v>124</v>
      </c>
      <c r="M162" s="245" t="s">
        <v>0</v>
      </c>
      <c r="N162" s="110" t="s">
        <v>0</v>
      </c>
      <c r="O162" s="245"/>
      <c r="P162" s="245"/>
      <c r="Q162" s="108">
        <f>SUM(Tableau89[[#This Row],[Indicative
     /PPE]:[Autre]])</f>
        <v>124</v>
      </c>
      <c r="R162" s="92"/>
      <c r="S162" s="111">
        <v>390000</v>
      </c>
      <c r="T162" s="95"/>
      <c r="U162" s="147" t="s">
        <v>1001</v>
      </c>
      <c r="V162" s="157" t="s">
        <v>421</v>
      </c>
      <c r="W162" s="97">
        <v>38799</v>
      </c>
      <c r="X162" s="84" t="s">
        <v>0</v>
      </c>
    </row>
    <row r="163" spans="1:24" s="215" customFormat="1" ht="13.5" customHeight="1" thickBot="1" x14ac:dyDescent="0.25">
      <c r="A163" s="398"/>
      <c r="B163" s="153" t="s">
        <v>998</v>
      </c>
      <c r="C163" s="153" t="s">
        <v>71</v>
      </c>
      <c r="D163" s="84" t="s">
        <v>0</v>
      </c>
      <c r="E163" s="85" t="s">
        <v>1003</v>
      </c>
      <c r="F163" s="86" t="s">
        <v>1004</v>
      </c>
      <c r="G163" s="153" t="s">
        <v>230</v>
      </c>
      <c r="H163" s="157" t="s">
        <v>1005</v>
      </c>
      <c r="I163" s="113" t="s">
        <v>193</v>
      </c>
      <c r="J163" s="261">
        <v>4.5</v>
      </c>
      <c r="K163" s="88"/>
      <c r="L163" s="245">
        <v>110</v>
      </c>
      <c r="M163" s="245">
        <v>6</v>
      </c>
      <c r="N163" s="110" t="s">
        <v>0</v>
      </c>
      <c r="O163" s="245"/>
      <c r="P163" s="245"/>
      <c r="Q163" s="108">
        <f>SUM(Tableau89[[#This Row],[Indicative
     /PPE]:[Autre]])</f>
        <v>116</v>
      </c>
      <c r="R163" s="92"/>
      <c r="S163" s="111">
        <v>370000</v>
      </c>
      <c r="T163" s="95"/>
      <c r="U163" s="147" t="s">
        <v>1006</v>
      </c>
      <c r="V163" s="157" t="s">
        <v>421</v>
      </c>
      <c r="W163" s="97">
        <v>39071</v>
      </c>
      <c r="X163" s="84" t="s">
        <v>0</v>
      </c>
    </row>
    <row r="164" spans="1:24" s="215" customFormat="1" ht="13.5" customHeight="1" thickBot="1" x14ac:dyDescent="0.25">
      <c r="A164" s="398"/>
      <c r="B164" s="153" t="s">
        <v>998</v>
      </c>
      <c r="C164" s="153" t="s">
        <v>71</v>
      </c>
      <c r="D164" s="84" t="s">
        <v>0</v>
      </c>
      <c r="E164" s="85" t="s">
        <v>1007</v>
      </c>
      <c r="F164" s="86" t="s">
        <v>1008</v>
      </c>
      <c r="G164" s="153" t="s">
        <v>78</v>
      </c>
      <c r="H164" s="157" t="s">
        <v>135</v>
      </c>
      <c r="I164" s="113" t="s">
        <v>80</v>
      </c>
      <c r="J164" s="261">
        <v>5.5</v>
      </c>
      <c r="K164" s="88"/>
      <c r="L164" s="245">
        <v>128</v>
      </c>
      <c r="M164" s="245">
        <v>6</v>
      </c>
      <c r="N164" s="110" t="s">
        <v>0</v>
      </c>
      <c r="O164" s="245"/>
      <c r="P164" s="245"/>
      <c r="Q164" s="108">
        <f>SUM(Tableau89[[#This Row],[Indicative
     /PPE]:[Autre]])</f>
        <v>134</v>
      </c>
      <c r="R164" s="92"/>
      <c r="S164" s="111">
        <v>395000</v>
      </c>
      <c r="T164" s="95"/>
      <c r="U164" s="147" t="s">
        <v>1009</v>
      </c>
      <c r="V164" s="157" t="s">
        <v>421</v>
      </c>
      <c r="W164" s="97">
        <v>38717</v>
      </c>
      <c r="X164" s="84" t="s">
        <v>0</v>
      </c>
    </row>
    <row r="165" spans="1:24" s="215" customFormat="1" ht="13.5" customHeight="1" thickBot="1" x14ac:dyDescent="0.25">
      <c r="A165" s="398"/>
      <c r="B165" s="153" t="s">
        <v>998</v>
      </c>
      <c r="C165" s="153" t="s">
        <v>71</v>
      </c>
      <c r="D165" s="84" t="s">
        <v>0</v>
      </c>
      <c r="E165" s="85" t="s">
        <v>1010</v>
      </c>
      <c r="F165" s="86" t="s">
        <v>1011</v>
      </c>
      <c r="G165" s="153" t="s">
        <v>78</v>
      </c>
      <c r="H165" s="157" t="s">
        <v>142</v>
      </c>
      <c r="I165" s="113" t="s">
        <v>87</v>
      </c>
      <c r="J165" s="261">
        <v>5.5</v>
      </c>
      <c r="K165" s="88"/>
      <c r="L165" s="245">
        <v>124</v>
      </c>
      <c r="M165" s="245">
        <v>6</v>
      </c>
      <c r="N165" s="110" t="s">
        <v>0</v>
      </c>
      <c r="O165" s="245"/>
      <c r="P165" s="245"/>
      <c r="Q165" s="108">
        <f>SUM(Tableau89[[#This Row],[Indicative
     /PPE]:[Autre]])</f>
        <v>130</v>
      </c>
      <c r="R165" s="92"/>
      <c r="S165" s="111">
        <v>410000</v>
      </c>
      <c r="T165" s="95"/>
      <c r="U165" s="147" t="s">
        <v>81</v>
      </c>
      <c r="V165" s="157" t="s">
        <v>421</v>
      </c>
      <c r="W165" s="97">
        <v>39172</v>
      </c>
      <c r="X165" s="84" t="s">
        <v>0</v>
      </c>
    </row>
    <row r="166" spans="1:24" s="215" customFormat="1" ht="13.5" customHeight="1" thickBot="1" x14ac:dyDescent="0.25">
      <c r="A166" s="398"/>
      <c r="B166" s="153" t="s">
        <v>998</v>
      </c>
      <c r="C166" s="153" t="s">
        <v>71</v>
      </c>
      <c r="D166" s="84" t="s">
        <v>0</v>
      </c>
      <c r="E166" s="85" t="s">
        <v>1012</v>
      </c>
      <c r="F166" s="86" t="s">
        <v>1013</v>
      </c>
      <c r="G166" s="153" t="s">
        <v>78</v>
      </c>
      <c r="H166" s="157" t="s">
        <v>142</v>
      </c>
      <c r="I166" s="113" t="s">
        <v>80</v>
      </c>
      <c r="J166" s="261">
        <v>4.5</v>
      </c>
      <c r="K166" s="88"/>
      <c r="L166" s="245">
        <v>127</v>
      </c>
      <c r="M166" s="245">
        <v>6</v>
      </c>
      <c r="N166" s="110" t="s">
        <v>0</v>
      </c>
      <c r="O166" s="245"/>
      <c r="P166" s="245"/>
      <c r="Q166" s="108">
        <f>SUM(Tableau89[[#This Row],[Indicative
     /PPE]:[Autre]])</f>
        <v>133</v>
      </c>
      <c r="R166" s="92"/>
      <c r="S166" s="111">
        <v>410000</v>
      </c>
      <c r="T166" s="95"/>
      <c r="U166" s="147" t="s">
        <v>1014</v>
      </c>
      <c r="V166" s="157" t="s">
        <v>421</v>
      </c>
      <c r="W166" s="97">
        <v>38798</v>
      </c>
      <c r="X166" s="84" t="s">
        <v>0</v>
      </c>
    </row>
    <row r="167" spans="1:24" s="215" customFormat="1" ht="13.5" customHeight="1" thickBot="1" x14ac:dyDescent="0.25">
      <c r="A167" s="398"/>
      <c r="B167" s="153" t="s">
        <v>998</v>
      </c>
      <c r="C167" s="153" t="s">
        <v>71</v>
      </c>
      <c r="D167" s="84" t="s">
        <v>0</v>
      </c>
      <c r="E167" s="85" t="s">
        <v>1015</v>
      </c>
      <c r="F167" s="86" t="s">
        <v>1016</v>
      </c>
      <c r="G167" s="153" t="s">
        <v>78</v>
      </c>
      <c r="H167" s="157" t="s">
        <v>102</v>
      </c>
      <c r="I167" s="113" t="s">
        <v>87</v>
      </c>
      <c r="J167" s="261">
        <v>5.5</v>
      </c>
      <c r="K167" s="88"/>
      <c r="L167" s="245">
        <v>124</v>
      </c>
      <c r="M167" s="245">
        <v>6</v>
      </c>
      <c r="N167" s="110" t="s">
        <v>0</v>
      </c>
      <c r="O167" s="245"/>
      <c r="P167" s="245"/>
      <c r="Q167" s="108">
        <f>SUM(Tableau89[[#This Row],[Indicative
     /PPE]:[Autre]])</f>
        <v>130</v>
      </c>
      <c r="R167" s="92"/>
      <c r="S167" s="111">
        <v>415000</v>
      </c>
      <c r="T167" s="95"/>
      <c r="U167" s="147" t="s">
        <v>1017</v>
      </c>
      <c r="V167" s="157" t="s">
        <v>421</v>
      </c>
      <c r="W167" s="97">
        <v>38717</v>
      </c>
      <c r="X167" s="84" t="s">
        <v>0</v>
      </c>
    </row>
    <row r="168" spans="1:24" s="215" customFormat="1" ht="13.5" customHeight="1" thickBot="1" x14ac:dyDescent="0.25">
      <c r="A168" s="398"/>
      <c r="B168" s="153" t="s">
        <v>998</v>
      </c>
      <c r="C168" s="153" t="s">
        <v>71</v>
      </c>
      <c r="D168" s="84" t="s">
        <v>0</v>
      </c>
      <c r="E168" s="85" t="s">
        <v>1018</v>
      </c>
      <c r="F168" s="86" t="s">
        <v>1019</v>
      </c>
      <c r="G168" s="153" t="s">
        <v>78</v>
      </c>
      <c r="H168" s="157" t="s">
        <v>152</v>
      </c>
      <c r="I168" s="113" t="s">
        <v>80</v>
      </c>
      <c r="J168" s="261">
        <v>5.5</v>
      </c>
      <c r="K168" s="88"/>
      <c r="L168" s="245">
        <v>128</v>
      </c>
      <c r="M168" s="245">
        <v>6</v>
      </c>
      <c r="N168" s="110" t="s">
        <v>0</v>
      </c>
      <c r="O168" s="245"/>
      <c r="P168" s="245"/>
      <c r="Q168" s="108">
        <f>SUM(Tableau89[[#This Row],[Indicative
     /PPE]:[Autre]])</f>
        <v>134</v>
      </c>
      <c r="R168" s="92"/>
      <c r="S168" s="111">
        <v>415000</v>
      </c>
      <c r="T168" s="95"/>
      <c r="U168" s="147" t="s">
        <v>1020</v>
      </c>
      <c r="V168" s="157" t="s">
        <v>421</v>
      </c>
      <c r="W168" s="97">
        <v>38861</v>
      </c>
      <c r="X168" s="84" t="s">
        <v>0</v>
      </c>
    </row>
    <row r="169" spans="1:24" s="215" customFormat="1" ht="13.5" customHeight="1" thickBot="1" x14ac:dyDescent="0.25">
      <c r="A169" s="398"/>
      <c r="B169" s="153" t="s">
        <v>998</v>
      </c>
      <c r="C169" s="153" t="s">
        <v>71</v>
      </c>
      <c r="D169" s="84" t="s">
        <v>0</v>
      </c>
      <c r="E169" s="85" t="s">
        <v>1021</v>
      </c>
      <c r="F169" s="86" t="s">
        <v>1022</v>
      </c>
      <c r="G169" s="153" t="s">
        <v>230</v>
      </c>
      <c r="H169" s="157" t="s">
        <v>1023</v>
      </c>
      <c r="I169" s="113" t="s">
        <v>193</v>
      </c>
      <c r="J169" s="261">
        <v>4.5</v>
      </c>
      <c r="K169" s="88"/>
      <c r="L169" s="245">
        <v>113</v>
      </c>
      <c r="M169" s="245">
        <v>6</v>
      </c>
      <c r="N169" s="110" t="s">
        <v>0</v>
      </c>
      <c r="O169" s="245"/>
      <c r="P169" s="245"/>
      <c r="Q169" s="108">
        <f>SUM(Tableau89[[#This Row],[Indicative
     /PPE]:[Autre]])</f>
        <v>119</v>
      </c>
      <c r="R169" s="92"/>
      <c r="S169" s="111">
        <v>380000</v>
      </c>
      <c r="T169" s="95"/>
      <c r="U169" s="147" t="s">
        <v>1024</v>
      </c>
      <c r="V169" s="157" t="s">
        <v>421</v>
      </c>
      <c r="W169" s="97">
        <v>38709</v>
      </c>
      <c r="X169" s="84" t="s">
        <v>0</v>
      </c>
    </row>
    <row r="170" spans="1:24" s="215" customFormat="1" ht="13.5" customHeight="1" thickBot="1" x14ac:dyDescent="0.25">
      <c r="A170" s="398"/>
      <c r="B170" s="153" t="s">
        <v>998</v>
      </c>
      <c r="C170" s="153" t="s">
        <v>71</v>
      </c>
      <c r="D170" s="84" t="s">
        <v>0</v>
      </c>
      <c r="E170" s="85" t="s">
        <v>1025</v>
      </c>
      <c r="F170" s="86" t="s">
        <v>1026</v>
      </c>
      <c r="G170" s="153" t="s">
        <v>78</v>
      </c>
      <c r="H170" s="157" t="s">
        <v>109</v>
      </c>
      <c r="I170" s="113" t="s">
        <v>87</v>
      </c>
      <c r="J170" s="261">
        <v>5.5</v>
      </c>
      <c r="K170" s="88"/>
      <c r="L170" s="245">
        <v>124</v>
      </c>
      <c r="M170" s="245">
        <v>6</v>
      </c>
      <c r="N170" s="110" t="s">
        <v>0</v>
      </c>
      <c r="O170" s="110" t="s">
        <v>0</v>
      </c>
      <c r="P170" s="110" t="s">
        <v>0</v>
      </c>
      <c r="Q170" s="108">
        <f>SUM(Tableau89[[#This Row],[Indicative
     /PPE]:[Autre]])</f>
        <v>130</v>
      </c>
      <c r="R170" s="92"/>
      <c r="S170" s="111">
        <v>420000</v>
      </c>
      <c r="T170" s="95"/>
      <c r="U170" s="147" t="s">
        <v>1027</v>
      </c>
      <c r="V170" s="157" t="s">
        <v>421</v>
      </c>
      <c r="W170" s="97">
        <v>38796</v>
      </c>
      <c r="X170" s="84" t="s">
        <v>0</v>
      </c>
    </row>
    <row r="171" spans="1:24" s="215" customFormat="1" ht="13.5" customHeight="1" thickBot="1" x14ac:dyDescent="0.25">
      <c r="A171" s="398"/>
      <c r="B171" s="153" t="s">
        <v>998</v>
      </c>
      <c r="C171" s="153" t="s">
        <v>71</v>
      </c>
      <c r="D171" s="84" t="s">
        <v>0</v>
      </c>
      <c r="E171" s="85" t="s">
        <v>1028</v>
      </c>
      <c r="F171" s="86" t="s">
        <v>1029</v>
      </c>
      <c r="G171" s="153" t="s">
        <v>78</v>
      </c>
      <c r="H171" s="157" t="s">
        <v>109</v>
      </c>
      <c r="I171" s="113" t="s">
        <v>80</v>
      </c>
      <c r="J171" s="261">
        <v>5.5</v>
      </c>
      <c r="K171" s="88"/>
      <c r="L171" s="245">
        <v>127</v>
      </c>
      <c r="M171" s="245">
        <v>6</v>
      </c>
      <c r="N171" s="110" t="s">
        <v>0</v>
      </c>
      <c r="O171" s="110" t="s">
        <v>0</v>
      </c>
      <c r="P171" s="110" t="s">
        <v>0</v>
      </c>
      <c r="Q171" s="108">
        <f>SUM(Tableau89[[#This Row],[Indicative
     /PPE]:[Autre]])</f>
        <v>133</v>
      </c>
      <c r="R171" s="92"/>
      <c r="S171" s="111">
        <v>420000</v>
      </c>
      <c r="T171" s="95"/>
      <c r="U171" s="147" t="s">
        <v>1030</v>
      </c>
      <c r="V171" s="157" t="s">
        <v>421</v>
      </c>
      <c r="W171" s="97">
        <v>38797</v>
      </c>
      <c r="X171" s="84" t="s">
        <v>0</v>
      </c>
    </row>
    <row r="172" spans="1:24" s="215" customFormat="1" ht="13.5" customHeight="1" thickBot="1" x14ac:dyDescent="0.25">
      <c r="A172" s="398"/>
      <c r="B172" s="153" t="s">
        <v>998</v>
      </c>
      <c r="C172" s="153" t="s">
        <v>71</v>
      </c>
      <c r="D172" s="84" t="s">
        <v>0</v>
      </c>
      <c r="E172" s="85" t="s">
        <v>1031</v>
      </c>
      <c r="F172" s="86" t="s">
        <v>1032</v>
      </c>
      <c r="G172" s="153" t="s">
        <v>78</v>
      </c>
      <c r="H172" s="157" t="s">
        <v>963</v>
      </c>
      <c r="I172" s="113" t="s">
        <v>87</v>
      </c>
      <c r="J172" s="261">
        <v>4.5</v>
      </c>
      <c r="K172" s="88"/>
      <c r="L172" s="245">
        <v>114</v>
      </c>
      <c r="M172" s="245">
        <v>6</v>
      </c>
      <c r="N172" s="110" t="s">
        <v>0</v>
      </c>
      <c r="O172" s="110" t="s">
        <v>0</v>
      </c>
      <c r="P172" s="110" t="s">
        <v>0</v>
      </c>
      <c r="Q172" s="108">
        <f>SUM(Tableau89[[#This Row],[Indicative
     /PPE]:[Autre]])</f>
        <v>120</v>
      </c>
      <c r="R172" s="92"/>
      <c r="S172" s="111">
        <v>380000</v>
      </c>
      <c r="T172" s="95"/>
      <c r="U172" s="147" t="s">
        <v>815</v>
      </c>
      <c r="V172" s="157" t="s">
        <v>421</v>
      </c>
      <c r="W172" s="97">
        <v>38877</v>
      </c>
      <c r="X172" s="84" t="s">
        <v>0</v>
      </c>
    </row>
    <row r="173" spans="1:24" s="215" customFormat="1" ht="13.5" customHeight="1" thickBot="1" x14ac:dyDescent="0.25">
      <c r="A173" s="398"/>
      <c r="B173" s="153" t="s">
        <v>998</v>
      </c>
      <c r="C173" s="153" t="s">
        <v>71</v>
      </c>
      <c r="D173" s="84" t="s">
        <v>0</v>
      </c>
      <c r="E173" s="85" t="s">
        <v>1033</v>
      </c>
      <c r="F173" s="86" t="s">
        <v>1034</v>
      </c>
      <c r="G173" s="153" t="s">
        <v>78</v>
      </c>
      <c r="H173" s="157" t="s">
        <v>963</v>
      </c>
      <c r="I173" s="113" t="s">
        <v>193</v>
      </c>
      <c r="J173" s="261">
        <v>3.5</v>
      </c>
      <c r="K173" s="88"/>
      <c r="L173" s="245">
        <v>80</v>
      </c>
      <c r="M173" s="245">
        <v>6</v>
      </c>
      <c r="N173" s="110" t="s">
        <v>0</v>
      </c>
      <c r="O173" s="110" t="s">
        <v>0</v>
      </c>
      <c r="P173" s="110" t="s">
        <v>0</v>
      </c>
      <c r="Q173" s="108">
        <f>SUM(Tableau89[[#This Row],[Indicative
     /PPE]:[Autre]])</f>
        <v>86</v>
      </c>
      <c r="R173" s="92"/>
      <c r="S173" s="111">
        <v>280000</v>
      </c>
      <c r="T173" s="95"/>
      <c r="U173" s="147" t="s">
        <v>1035</v>
      </c>
      <c r="V173" s="157" t="s">
        <v>421</v>
      </c>
      <c r="W173" s="97">
        <v>38890</v>
      </c>
      <c r="X173" s="84" t="s">
        <v>0</v>
      </c>
    </row>
    <row r="174" spans="1:24" s="215" customFormat="1" ht="13.5" customHeight="1" thickBot="1" x14ac:dyDescent="0.25">
      <c r="A174" s="398"/>
      <c r="B174" s="153" t="s">
        <v>998</v>
      </c>
      <c r="C174" s="153" t="s">
        <v>71</v>
      </c>
      <c r="D174" s="84" t="s">
        <v>0</v>
      </c>
      <c r="E174" s="85" t="s">
        <v>1036</v>
      </c>
      <c r="F174" s="86" t="s">
        <v>1037</v>
      </c>
      <c r="G174" s="153" t="s">
        <v>78</v>
      </c>
      <c r="H174" s="157" t="s">
        <v>963</v>
      </c>
      <c r="I174" s="113" t="s">
        <v>80</v>
      </c>
      <c r="J174" s="261">
        <v>4.5</v>
      </c>
      <c r="K174" s="88"/>
      <c r="L174" s="245">
        <v>114</v>
      </c>
      <c r="M174" s="245">
        <v>6</v>
      </c>
      <c r="N174" s="110" t="s">
        <v>0</v>
      </c>
      <c r="O174" s="110" t="s">
        <v>0</v>
      </c>
      <c r="P174" s="110" t="s">
        <v>0</v>
      </c>
      <c r="Q174" s="108">
        <f>SUM(Tableau89[[#This Row],[Indicative
     /PPE]:[Autre]])</f>
        <v>120</v>
      </c>
      <c r="R174" s="92"/>
      <c r="S174" s="111">
        <v>370000</v>
      </c>
      <c r="T174" s="95"/>
      <c r="U174" s="147" t="s">
        <v>1038</v>
      </c>
      <c r="V174" s="157" t="s">
        <v>421</v>
      </c>
      <c r="W174" s="97">
        <v>38798</v>
      </c>
      <c r="X174" s="84" t="s">
        <v>0</v>
      </c>
    </row>
    <row r="175" spans="1:24" s="215" customFormat="1" ht="13.5" customHeight="1" thickBot="1" x14ac:dyDescent="0.25">
      <c r="A175" s="398"/>
      <c r="B175" s="153" t="s">
        <v>998</v>
      </c>
      <c r="C175" s="153" t="s">
        <v>71</v>
      </c>
      <c r="D175" s="84" t="s">
        <v>0</v>
      </c>
      <c r="E175" s="85" t="s">
        <v>1039</v>
      </c>
      <c r="F175" s="86" t="s">
        <v>1040</v>
      </c>
      <c r="G175" s="153" t="s">
        <v>230</v>
      </c>
      <c r="H175" s="157" t="s">
        <v>1041</v>
      </c>
      <c r="I175" s="113" t="s">
        <v>87</v>
      </c>
      <c r="J175" s="261">
        <v>4.5</v>
      </c>
      <c r="K175" s="88"/>
      <c r="L175" s="245">
        <v>138</v>
      </c>
      <c r="M175" s="245">
        <f>27+7</f>
        <v>34</v>
      </c>
      <c r="N175" s="110" t="s">
        <v>0</v>
      </c>
      <c r="O175" s="110" t="s">
        <v>0</v>
      </c>
      <c r="P175" s="110" t="s">
        <v>0</v>
      </c>
      <c r="Q175" s="108">
        <f>SUM(Tableau89[[#This Row],[Indicative
     /PPE]:[Autre]])</f>
        <v>172</v>
      </c>
      <c r="R175" s="92"/>
      <c r="S175" s="111">
        <v>495000</v>
      </c>
      <c r="T175" s="95"/>
      <c r="U175" s="147" t="s">
        <v>1042</v>
      </c>
      <c r="V175" s="157" t="s">
        <v>421</v>
      </c>
      <c r="W175" s="97">
        <v>38797</v>
      </c>
      <c r="X175" s="84" t="s">
        <v>0</v>
      </c>
    </row>
    <row r="176" spans="1:24" s="215" customFormat="1" ht="13.5" customHeight="1" thickBot="1" x14ac:dyDescent="0.25">
      <c r="A176" s="398"/>
      <c r="B176" s="153" t="s">
        <v>998</v>
      </c>
      <c r="C176" s="153" t="s">
        <v>71</v>
      </c>
      <c r="D176" s="84" t="s">
        <v>0</v>
      </c>
      <c r="E176" s="85" t="s">
        <v>1043</v>
      </c>
      <c r="F176" s="86" t="s">
        <v>1044</v>
      </c>
      <c r="G176" s="153" t="s">
        <v>230</v>
      </c>
      <c r="H176" s="157" t="s">
        <v>1041</v>
      </c>
      <c r="I176" s="113" t="s">
        <v>80</v>
      </c>
      <c r="J176" s="261">
        <v>4.5</v>
      </c>
      <c r="K176" s="88"/>
      <c r="L176" s="245">
        <v>125</v>
      </c>
      <c r="M176" s="245">
        <v>7.5</v>
      </c>
      <c r="N176" s="110" t="s">
        <v>0</v>
      </c>
      <c r="O176" s="110" t="s">
        <v>0</v>
      </c>
      <c r="P176" s="110" t="s">
        <v>0</v>
      </c>
      <c r="Q176" s="108">
        <f>SUM(Tableau89[[#This Row],[Indicative
     /PPE]:[Autre]])</f>
        <v>132.5</v>
      </c>
      <c r="R176" s="92"/>
      <c r="S176" s="111">
        <v>390000</v>
      </c>
      <c r="T176" s="95"/>
      <c r="U176" s="147" t="s">
        <v>1045</v>
      </c>
      <c r="V176" s="157" t="s">
        <v>421</v>
      </c>
      <c r="W176" s="97">
        <v>38800</v>
      </c>
      <c r="X176" s="84" t="s">
        <v>0</v>
      </c>
    </row>
    <row r="177" spans="1:24" s="215" customFormat="1" ht="13.5" customHeight="1" thickBot="1" x14ac:dyDescent="0.25">
      <c r="A177" s="398"/>
      <c r="B177" s="153" t="s">
        <v>1066</v>
      </c>
      <c r="C177" s="153" t="s">
        <v>71</v>
      </c>
      <c r="D177" s="84" t="s">
        <v>0</v>
      </c>
      <c r="E177" s="85" t="s">
        <v>1067</v>
      </c>
      <c r="F177" s="86" t="s">
        <v>1068</v>
      </c>
      <c r="G177" s="153" t="s">
        <v>520</v>
      </c>
      <c r="H177" s="157" t="s">
        <v>86</v>
      </c>
      <c r="I177" s="113" t="s">
        <v>87</v>
      </c>
      <c r="J177" s="220">
        <v>4.5</v>
      </c>
      <c r="K177" s="88"/>
      <c r="L177" s="245">
        <v>118</v>
      </c>
      <c r="M177" s="110" t="s">
        <v>0</v>
      </c>
      <c r="N177" s="110" t="s">
        <v>0</v>
      </c>
      <c r="O177" s="110" t="s">
        <v>0</v>
      </c>
      <c r="P177" s="110" t="s">
        <v>0</v>
      </c>
      <c r="Q177" s="108">
        <f>SUM(Tableau89[[#This Row],[Indicative
     /PPE]:[Autre]])</f>
        <v>118</v>
      </c>
      <c r="R177" s="92"/>
      <c r="S177" s="111">
        <v>357000</v>
      </c>
      <c r="T177" s="95"/>
      <c r="U177" s="147" t="s">
        <v>1069</v>
      </c>
      <c r="V177" s="157" t="s">
        <v>421</v>
      </c>
      <c r="W177" s="97">
        <v>39493</v>
      </c>
      <c r="X177" s="84" t="s">
        <v>0</v>
      </c>
    </row>
    <row r="178" spans="1:24" s="215" customFormat="1" ht="13.5" customHeight="1" thickBot="1" x14ac:dyDescent="0.25">
      <c r="A178" s="398"/>
      <c r="B178" s="153" t="s">
        <v>1066</v>
      </c>
      <c r="C178" s="153" t="s">
        <v>71</v>
      </c>
      <c r="D178" s="84" t="s">
        <v>0</v>
      </c>
      <c r="E178" s="85" t="s">
        <v>1072</v>
      </c>
      <c r="F178" s="86" t="s">
        <v>1073</v>
      </c>
      <c r="G178" s="153" t="s">
        <v>520</v>
      </c>
      <c r="H178" s="157" t="s">
        <v>86</v>
      </c>
      <c r="I178" s="113" t="s">
        <v>193</v>
      </c>
      <c r="J178" s="220">
        <v>3.5</v>
      </c>
      <c r="K178" s="88"/>
      <c r="L178" s="245">
        <v>95</v>
      </c>
      <c r="M178" s="110" t="s">
        <v>0</v>
      </c>
      <c r="N178" s="110" t="s">
        <v>0</v>
      </c>
      <c r="O178" s="110" t="s">
        <v>0</v>
      </c>
      <c r="P178" s="110" t="s">
        <v>0</v>
      </c>
      <c r="Q178" s="108">
        <f>SUM(Tableau89[[#This Row],[Indicative
     /PPE]:[Autre]])</f>
        <v>95</v>
      </c>
      <c r="R178" s="92"/>
      <c r="S178" s="111">
        <v>282000</v>
      </c>
      <c r="T178" s="95"/>
      <c r="U178" s="147" t="s">
        <v>1074</v>
      </c>
      <c r="V178" s="157" t="s">
        <v>421</v>
      </c>
      <c r="W178" s="97">
        <v>39355</v>
      </c>
      <c r="X178" s="84" t="s">
        <v>0</v>
      </c>
    </row>
    <row r="179" spans="1:24" s="215" customFormat="1" ht="13.5" customHeight="1" thickBot="1" x14ac:dyDescent="0.25">
      <c r="A179" s="398"/>
      <c r="B179" s="153" t="s">
        <v>1066</v>
      </c>
      <c r="C179" s="153" t="s">
        <v>71</v>
      </c>
      <c r="D179" s="84" t="s">
        <v>0</v>
      </c>
      <c r="E179" s="85" t="s">
        <v>1075</v>
      </c>
      <c r="F179" s="86" t="s">
        <v>1076</v>
      </c>
      <c r="G179" s="153" t="s">
        <v>520</v>
      </c>
      <c r="H179" s="157" t="s">
        <v>86</v>
      </c>
      <c r="I179" s="113" t="s">
        <v>80</v>
      </c>
      <c r="J179" s="220">
        <v>4.5</v>
      </c>
      <c r="K179" s="88"/>
      <c r="L179" s="245">
        <v>117</v>
      </c>
      <c r="M179" s="110" t="s">
        <v>0</v>
      </c>
      <c r="N179" s="110" t="s">
        <v>0</v>
      </c>
      <c r="O179" s="110" t="s">
        <v>0</v>
      </c>
      <c r="P179" s="110" t="s">
        <v>0</v>
      </c>
      <c r="Q179" s="108">
        <f>SUM(Tableau89[[#This Row],[Indicative
     /PPE]:[Autre]])</f>
        <v>117</v>
      </c>
      <c r="R179" s="92"/>
      <c r="S179" s="111">
        <v>350000</v>
      </c>
      <c r="T179" s="95"/>
      <c r="U179" s="147" t="s">
        <v>1077</v>
      </c>
      <c r="V179" s="157" t="s">
        <v>421</v>
      </c>
      <c r="W179" s="97">
        <v>39263</v>
      </c>
      <c r="X179" s="84" t="s">
        <v>0</v>
      </c>
    </row>
    <row r="180" spans="1:24" s="215" customFormat="1" ht="13.5" customHeight="1" thickBot="1" x14ac:dyDescent="0.25">
      <c r="A180" s="398"/>
      <c r="B180" s="153" t="s">
        <v>1066</v>
      </c>
      <c r="C180" s="153" t="s">
        <v>71</v>
      </c>
      <c r="D180" s="84" t="s">
        <v>0</v>
      </c>
      <c r="E180" s="85" t="s">
        <v>1078</v>
      </c>
      <c r="F180" s="86" t="s">
        <v>1079</v>
      </c>
      <c r="G180" s="153" t="s">
        <v>520</v>
      </c>
      <c r="H180" s="157" t="s">
        <v>142</v>
      </c>
      <c r="I180" s="113" t="s">
        <v>87</v>
      </c>
      <c r="J180" s="220">
        <v>4.5</v>
      </c>
      <c r="K180" s="88"/>
      <c r="L180" s="245">
        <v>118</v>
      </c>
      <c r="M180" s="110" t="s">
        <v>0</v>
      </c>
      <c r="N180" s="110" t="s">
        <v>0</v>
      </c>
      <c r="O180" s="110" t="s">
        <v>0</v>
      </c>
      <c r="P180" s="110" t="s">
        <v>0</v>
      </c>
      <c r="Q180" s="108">
        <f>SUM(Tableau89[[#This Row],[Indicative
     /PPE]:[Autre]])</f>
        <v>118</v>
      </c>
      <c r="R180" s="92"/>
      <c r="S180" s="111">
        <v>365000</v>
      </c>
      <c r="T180" s="95"/>
      <c r="U180" s="147" t="s">
        <v>1080</v>
      </c>
      <c r="V180" s="157" t="s">
        <v>421</v>
      </c>
      <c r="W180" s="97">
        <v>39448</v>
      </c>
      <c r="X180" s="84" t="s">
        <v>0</v>
      </c>
    </row>
    <row r="181" spans="1:24" s="215" customFormat="1" ht="13.5" customHeight="1" thickBot="1" x14ac:dyDescent="0.25">
      <c r="A181" s="398"/>
      <c r="B181" s="153" t="s">
        <v>1066</v>
      </c>
      <c r="C181" s="153" t="s">
        <v>71</v>
      </c>
      <c r="D181" s="84" t="s">
        <v>0</v>
      </c>
      <c r="E181" s="85" t="s">
        <v>1081</v>
      </c>
      <c r="F181" s="86" t="s">
        <v>1082</v>
      </c>
      <c r="G181" s="153" t="s">
        <v>520</v>
      </c>
      <c r="H181" s="157" t="s">
        <v>142</v>
      </c>
      <c r="I181" s="113" t="s">
        <v>80</v>
      </c>
      <c r="J181" s="220">
        <v>4.5</v>
      </c>
      <c r="K181" s="88"/>
      <c r="L181" s="245">
        <v>118</v>
      </c>
      <c r="M181" s="110" t="s">
        <v>0</v>
      </c>
      <c r="N181" s="110" t="s">
        <v>0</v>
      </c>
      <c r="O181" s="110" t="s">
        <v>0</v>
      </c>
      <c r="P181" s="110" t="s">
        <v>0</v>
      </c>
      <c r="Q181" s="108">
        <f>SUM(Tableau89[[#This Row],[Indicative
     /PPE]:[Autre]])</f>
        <v>118</v>
      </c>
      <c r="R181" s="92"/>
      <c r="S181" s="111">
        <v>352000</v>
      </c>
      <c r="T181" s="95"/>
      <c r="U181" s="147" t="s">
        <v>1083</v>
      </c>
      <c r="V181" s="157" t="s">
        <v>421</v>
      </c>
      <c r="W181" s="97">
        <v>39437</v>
      </c>
      <c r="X181" s="84" t="s">
        <v>0</v>
      </c>
    </row>
    <row r="182" spans="1:24" s="215" customFormat="1" ht="13.5" customHeight="1" thickBot="1" x14ac:dyDescent="0.25">
      <c r="A182" s="398"/>
      <c r="B182" s="153" t="s">
        <v>1066</v>
      </c>
      <c r="C182" s="153" t="s">
        <v>71</v>
      </c>
      <c r="D182" s="84" t="s">
        <v>0</v>
      </c>
      <c r="E182" s="85" t="s">
        <v>1084</v>
      </c>
      <c r="F182" s="86" t="s">
        <v>1085</v>
      </c>
      <c r="G182" s="153" t="s">
        <v>520</v>
      </c>
      <c r="H182" s="157" t="s">
        <v>102</v>
      </c>
      <c r="I182" s="113" t="s">
        <v>193</v>
      </c>
      <c r="J182" s="220">
        <v>3.5</v>
      </c>
      <c r="K182" s="88"/>
      <c r="L182" s="245">
        <v>104</v>
      </c>
      <c r="M182" s="110" t="s">
        <v>0</v>
      </c>
      <c r="N182" s="110" t="s">
        <v>0</v>
      </c>
      <c r="O182" s="110" t="s">
        <v>0</v>
      </c>
      <c r="P182" s="110" t="s">
        <v>0</v>
      </c>
      <c r="Q182" s="108">
        <f>SUM(Tableau89[[#This Row],[Indicative
     /PPE]:[Autre]])</f>
        <v>104</v>
      </c>
      <c r="R182" s="92"/>
      <c r="S182" s="111">
        <v>310000</v>
      </c>
      <c r="T182" s="95"/>
      <c r="U182" s="147" t="s">
        <v>1086</v>
      </c>
      <c r="V182" s="157" t="s">
        <v>421</v>
      </c>
      <c r="W182" s="97">
        <v>39263</v>
      </c>
      <c r="X182" s="84" t="s">
        <v>0</v>
      </c>
    </row>
    <row r="183" spans="1:24" s="215" customFormat="1" ht="13.5" customHeight="1" thickBot="1" x14ac:dyDescent="0.25">
      <c r="A183" s="398"/>
      <c r="B183" s="153" t="s">
        <v>1066</v>
      </c>
      <c r="C183" s="153" t="s">
        <v>71</v>
      </c>
      <c r="D183" s="84" t="s">
        <v>0</v>
      </c>
      <c r="E183" s="85" t="s">
        <v>1087</v>
      </c>
      <c r="F183" s="86" t="s">
        <v>1088</v>
      </c>
      <c r="G183" s="153" t="s">
        <v>520</v>
      </c>
      <c r="H183" s="157" t="s">
        <v>102</v>
      </c>
      <c r="I183" s="113" t="s">
        <v>87</v>
      </c>
      <c r="J183" s="220">
        <v>4.5</v>
      </c>
      <c r="K183" s="88"/>
      <c r="L183" s="245">
        <v>119</v>
      </c>
      <c r="M183" s="110" t="s">
        <v>0</v>
      </c>
      <c r="N183" s="110" t="s">
        <v>0</v>
      </c>
      <c r="O183" s="110" t="s">
        <v>0</v>
      </c>
      <c r="P183" s="110" t="s">
        <v>0</v>
      </c>
      <c r="Q183" s="108">
        <f>SUM(Tableau89[[#This Row],[Indicative
     /PPE]:[Autre]])</f>
        <v>119</v>
      </c>
      <c r="R183" s="92"/>
      <c r="S183" s="111">
        <v>387000</v>
      </c>
      <c r="T183" s="95"/>
      <c r="U183" s="147" t="s">
        <v>1089</v>
      </c>
      <c r="V183" s="157" t="s">
        <v>421</v>
      </c>
      <c r="W183" s="97">
        <v>39386</v>
      </c>
      <c r="X183" s="84" t="s">
        <v>0</v>
      </c>
    </row>
    <row r="184" spans="1:24" s="215" customFormat="1" ht="13.5" customHeight="1" thickBot="1" x14ac:dyDescent="0.25">
      <c r="A184" s="398"/>
      <c r="B184" s="153" t="s">
        <v>1066</v>
      </c>
      <c r="C184" s="153" t="s">
        <v>71</v>
      </c>
      <c r="D184" s="84" t="s">
        <v>0</v>
      </c>
      <c r="E184" s="85" t="s">
        <v>1090</v>
      </c>
      <c r="F184" s="86" t="s">
        <v>1091</v>
      </c>
      <c r="G184" s="153" t="s">
        <v>520</v>
      </c>
      <c r="H184" s="157" t="s">
        <v>102</v>
      </c>
      <c r="I184" s="113" t="s">
        <v>80</v>
      </c>
      <c r="J184" s="220">
        <v>4.5</v>
      </c>
      <c r="K184" s="88"/>
      <c r="L184" s="245">
        <v>118</v>
      </c>
      <c r="M184" s="110" t="s">
        <v>0</v>
      </c>
      <c r="N184" s="110" t="s">
        <v>0</v>
      </c>
      <c r="O184" s="110" t="s">
        <v>0</v>
      </c>
      <c r="P184" s="110" t="s">
        <v>0</v>
      </c>
      <c r="Q184" s="108">
        <f>SUM(Tableau89[[#This Row],[Indicative
     /PPE]:[Autre]])</f>
        <v>118</v>
      </c>
      <c r="R184" s="92"/>
      <c r="S184" s="111">
        <v>365000</v>
      </c>
      <c r="T184" s="95"/>
      <c r="U184" s="147" t="s">
        <v>563</v>
      </c>
      <c r="V184" s="157" t="s">
        <v>421</v>
      </c>
      <c r="W184" s="97">
        <v>39386</v>
      </c>
      <c r="X184" s="84" t="s">
        <v>0</v>
      </c>
    </row>
    <row r="185" spans="1:24" s="215" customFormat="1" ht="13.5" customHeight="1" thickBot="1" x14ac:dyDescent="0.25">
      <c r="A185" s="398"/>
      <c r="B185" s="153" t="s">
        <v>1066</v>
      </c>
      <c r="C185" s="153" t="s">
        <v>71</v>
      </c>
      <c r="D185" s="84" t="s">
        <v>0</v>
      </c>
      <c r="E185" s="85" t="s">
        <v>1092</v>
      </c>
      <c r="F185" s="86" t="s">
        <v>1093</v>
      </c>
      <c r="G185" s="153" t="s">
        <v>520</v>
      </c>
      <c r="H185" s="157" t="s">
        <v>109</v>
      </c>
      <c r="I185" s="113" t="s">
        <v>193</v>
      </c>
      <c r="J185" s="220">
        <v>3.5</v>
      </c>
      <c r="K185" s="88"/>
      <c r="L185" s="245">
        <v>98</v>
      </c>
      <c r="M185" s="110" t="s">
        <v>0</v>
      </c>
      <c r="N185" s="110" t="s">
        <v>0</v>
      </c>
      <c r="O185" s="110" t="s">
        <v>0</v>
      </c>
      <c r="P185" s="110" t="s">
        <v>0</v>
      </c>
      <c r="Q185" s="108">
        <f>SUM(Tableau89[[#This Row],[Indicative
     /PPE]:[Autre]])</f>
        <v>98</v>
      </c>
      <c r="R185" s="92"/>
      <c r="S185" s="111">
        <v>317000</v>
      </c>
      <c r="T185" s="95"/>
      <c r="U185" s="147" t="s">
        <v>1094</v>
      </c>
      <c r="V185" s="157" t="s">
        <v>421</v>
      </c>
      <c r="W185" s="97">
        <v>39538</v>
      </c>
      <c r="X185" s="84" t="s">
        <v>0</v>
      </c>
    </row>
    <row r="186" spans="1:24" s="215" customFormat="1" ht="13.5" customHeight="1" thickBot="1" x14ac:dyDescent="0.25">
      <c r="A186" s="398"/>
      <c r="B186" s="153" t="s">
        <v>1066</v>
      </c>
      <c r="C186" s="153" t="s">
        <v>71</v>
      </c>
      <c r="D186" s="84" t="s">
        <v>0</v>
      </c>
      <c r="E186" s="85" t="s">
        <v>1095</v>
      </c>
      <c r="F186" s="86" t="s">
        <v>1096</v>
      </c>
      <c r="G186" s="153" t="s">
        <v>520</v>
      </c>
      <c r="H186" s="157" t="s">
        <v>109</v>
      </c>
      <c r="I186" s="113" t="s">
        <v>87</v>
      </c>
      <c r="J186" s="220">
        <v>4.5</v>
      </c>
      <c r="K186" s="88"/>
      <c r="L186" s="245">
        <v>120</v>
      </c>
      <c r="M186" s="110" t="s">
        <v>0</v>
      </c>
      <c r="N186" s="110" t="s">
        <v>0</v>
      </c>
      <c r="O186" s="110" t="s">
        <v>0</v>
      </c>
      <c r="P186" s="110" t="s">
        <v>0</v>
      </c>
      <c r="Q186" s="108">
        <f>SUM(Tableau89[[#This Row],[Indicative
     /PPE]:[Autre]])</f>
        <v>120</v>
      </c>
      <c r="R186" s="92"/>
      <c r="S186" s="111">
        <v>390000</v>
      </c>
      <c r="T186" s="95"/>
      <c r="U186" s="147" t="s">
        <v>1097</v>
      </c>
      <c r="V186" s="157" t="s">
        <v>421</v>
      </c>
      <c r="W186" s="97">
        <v>39260</v>
      </c>
      <c r="X186" s="84" t="s">
        <v>0</v>
      </c>
    </row>
    <row r="187" spans="1:24" s="215" customFormat="1" ht="13.5" customHeight="1" thickBot="1" x14ac:dyDescent="0.25">
      <c r="A187" s="398"/>
      <c r="B187" s="153" t="s">
        <v>1066</v>
      </c>
      <c r="C187" s="153" t="s">
        <v>71</v>
      </c>
      <c r="D187" s="84" t="s">
        <v>0</v>
      </c>
      <c r="E187" s="85" t="s">
        <v>1098</v>
      </c>
      <c r="F187" s="86" t="s">
        <v>1099</v>
      </c>
      <c r="G187" s="153" t="s">
        <v>520</v>
      </c>
      <c r="H187" s="157" t="s">
        <v>109</v>
      </c>
      <c r="I187" s="113" t="s">
        <v>80</v>
      </c>
      <c r="J187" s="220">
        <v>4.5</v>
      </c>
      <c r="K187" s="88"/>
      <c r="L187" s="245">
        <v>118</v>
      </c>
      <c r="M187" s="110" t="s">
        <v>0</v>
      </c>
      <c r="N187" s="110" t="s">
        <v>0</v>
      </c>
      <c r="O187" s="110" t="s">
        <v>0</v>
      </c>
      <c r="P187" s="110" t="s">
        <v>0</v>
      </c>
      <c r="Q187" s="108">
        <f>SUM(Tableau89[[#This Row],[Indicative
     /PPE]:[Autre]])</f>
        <v>118</v>
      </c>
      <c r="R187" s="92"/>
      <c r="S187" s="111">
        <v>380000</v>
      </c>
      <c r="T187" s="95"/>
      <c r="U187" s="147" t="s">
        <v>1100</v>
      </c>
      <c r="V187" s="157" t="s">
        <v>421</v>
      </c>
      <c r="W187" s="97">
        <v>39263</v>
      </c>
      <c r="X187" s="84" t="s">
        <v>0</v>
      </c>
    </row>
    <row r="188" spans="1:24" s="215" customFormat="1" ht="13.5" customHeight="1" thickBot="1" x14ac:dyDescent="0.25">
      <c r="A188" s="398"/>
      <c r="B188" s="153" t="s">
        <v>1066</v>
      </c>
      <c r="C188" s="153" t="s">
        <v>71</v>
      </c>
      <c r="D188" s="84" t="s">
        <v>0</v>
      </c>
      <c r="E188" s="85" t="s">
        <v>1101</v>
      </c>
      <c r="F188" s="86" t="s">
        <v>1102</v>
      </c>
      <c r="G188" s="153" t="s">
        <v>520</v>
      </c>
      <c r="H188" s="157" t="s">
        <v>1103</v>
      </c>
      <c r="I188" s="113" t="s">
        <v>87</v>
      </c>
      <c r="J188" s="220">
        <v>4.5</v>
      </c>
      <c r="K188" s="88"/>
      <c r="L188" s="245">
        <v>178</v>
      </c>
      <c r="M188" s="110" t="s">
        <v>0</v>
      </c>
      <c r="N188" s="110" t="s">
        <v>0</v>
      </c>
      <c r="O188" s="110" t="s">
        <v>0</v>
      </c>
      <c r="P188" s="110" t="s">
        <v>0</v>
      </c>
      <c r="Q188" s="108">
        <f>SUM(Tableau89[[#This Row],[Indicative
     /PPE]:[Autre]])</f>
        <v>178</v>
      </c>
      <c r="R188" s="92"/>
      <c r="S188" s="111">
        <v>527000</v>
      </c>
      <c r="T188" s="95"/>
      <c r="U188" s="147" t="s">
        <v>1104</v>
      </c>
      <c r="V188" s="157" t="s">
        <v>421</v>
      </c>
      <c r="W188" s="97">
        <v>39263</v>
      </c>
      <c r="X188" s="84" t="s">
        <v>0</v>
      </c>
    </row>
    <row r="189" spans="1:24" s="215" customFormat="1" ht="13.5" customHeight="1" thickBot="1" x14ac:dyDescent="0.25">
      <c r="A189" s="398"/>
      <c r="B189" s="153" t="s">
        <v>1066</v>
      </c>
      <c r="C189" s="153" t="s">
        <v>71</v>
      </c>
      <c r="D189" s="84" t="s">
        <v>0</v>
      </c>
      <c r="E189" s="85" t="s">
        <v>1105</v>
      </c>
      <c r="F189" s="86" t="s">
        <v>1106</v>
      </c>
      <c r="G189" s="153" t="s">
        <v>520</v>
      </c>
      <c r="H189" s="157" t="s">
        <v>1103</v>
      </c>
      <c r="I189" s="113" t="s">
        <v>80</v>
      </c>
      <c r="J189" s="220">
        <v>4.5</v>
      </c>
      <c r="K189" s="88"/>
      <c r="L189" s="245">
        <v>171</v>
      </c>
      <c r="M189" s="110" t="s">
        <v>0</v>
      </c>
      <c r="N189" s="110" t="s">
        <v>0</v>
      </c>
      <c r="O189" s="110" t="s">
        <v>0</v>
      </c>
      <c r="P189" s="110" t="s">
        <v>0</v>
      </c>
      <c r="Q189" s="108">
        <f>SUM(Tableau89[[#This Row],[Indicative
     /PPE]:[Autre]])</f>
        <v>171</v>
      </c>
      <c r="R189" s="92"/>
      <c r="S189" s="111">
        <v>502000</v>
      </c>
      <c r="T189" s="95"/>
      <c r="U189" s="147" t="s">
        <v>1107</v>
      </c>
      <c r="V189" s="157" t="s">
        <v>421</v>
      </c>
      <c r="W189" s="97">
        <v>39626</v>
      </c>
      <c r="X189" s="84" t="s">
        <v>0</v>
      </c>
    </row>
    <row r="190" spans="1:24" s="215" customFormat="1" ht="13.5" customHeight="1" thickBot="1" x14ac:dyDescent="0.25">
      <c r="A190" s="398"/>
      <c r="B190" s="153" t="s">
        <v>1123</v>
      </c>
      <c r="C190" s="153" t="s">
        <v>71</v>
      </c>
      <c r="D190" s="84" t="s">
        <v>0</v>
      </c>
      <c r="E190" s="85" t="s">
        <v>1124</v>
      </c>
      <c r="F190" s="86" t="s">
        <v>1125</v>
      </c>
      <c r="G190" s="153" t="s">
        <v>78</v>
      </c>
      <c r="H190" s="157" t="s">
        <v>86</v>
      </c>
      <c r="I190" s="113" t="s">
        <v>387</v>
      </c>
      <c r="J190" s="154">
        <v>5.5</v>
      </c>
      <c r="K190" s="88"/>
      <c r="L190" s="110">
        <v>112.4</v>
      </c>
      <c r="M190" s="110">
        <v>31.1</v>
      </c>
      <c r="N190" s="110" t="s">
        <v>0</v>
      </c>
      <c r="O190" s="110">
        <v>3</v>
      </c>
      <c r="P190" s="110" t="s">
        <v>0</v>
      </c>
      <c r="Q190" s="108">
        <f>SUM(Tableau89[[#This Row],[Indicative
     /PPE]:[Autre]])</f>
        <v>146.5</v>
      </c>
      <c r="R190" s="92"/>
      <c r="S190" s="111">
        <v>485000</v>
      </c>
      <c r="T190" s="95"/>
      <c r="U190" s="147" t="s">
        <v>1126</v>
      </c>
      <c r="V190" s="157" t="s">
        <v>421</v>
      </c>
      <c r="W190" s="97">
        <v>40724</v>
      </c>
      <c r="X190" s="84" t="s">
        <v>0</v>
      </c>
    </row>
    <row r="191" spans="1:24" s="215" customFormat="1" ht="13.5" customHeight="1" thickBot="1" x14ac:dyDescent="0.25">
      <c r="A191" s="398"/>
      <c r="B191" s="153" t="s">
        <v>1123</v>
      </c>
      <c r="C191" s="153" t="s">
        <v>71</v>
      </c>
      <c r="D191" s="84" t="s">
        <v>0</v>
      </c>
      <c r="E191" s="85" t="s">
        <v>1129</v>
      </c>
      <c r="F191" s="86" t="s">
        <v>1130</v>
      </c>
      <c r="G191" s="153" t="s">
        <v>78</v>
      </c>
      <c r="H191" s="157" t="s">
        <v>86</v>
      </c>
      <c r="I191" s="113" t="s">
        <v>383</v>
      </c>
      <c r="J191" s="154">
        <v>5.5</v>
      </c>
      <c r="K191" s="88"/>
      <c r="L191" s="110">
        <v>121.6</v>
      </c>
      <c r="M191" s="110">
        <v>28.4</v>
      </c>
      <c r="N191" s="110" t="s">
        <v>0</v>
      </c>
      <c r="O191" s="110">
        <v>4</v>
      </c>
      <c r="P191" s="110" t="s">
        <v>0</v>
      </c>
      <c r="Q191" s="108">
        <f>SUM(Tableau89[[#This Row],[Indicative
     /PPE]:[Autre]])</f>
        <v>154</v>
      </c>
      <c r="R191" s="92"/>
      <c r="S191" s="111">
        <v>485000</v>
      </c>
      <c r="T191" s="95"/>
      <c r="U191" s="147" t="s">
        <v>1131</v>
      </c>
      <c r="V191" s="157" t="s">
        <v>421</v>
      </c>
      <c r="W191" s="97">
        <v>40724</v>
      </c>
      <c r="X191" s="84" t="s">
        <v>0</v>
      </c>
    </row>
    <row r="192" spans="1:24" s="215" customFormat="1" ht="13.5" customHeight="1" thickBot="1" x14ac:dyDescent="0.25">
      <c r="A192" s="398"/>
      <c r="B192" s="153" t="s">
        <v>1123</v>
      </c>
      <c r="C192" s="153" t="s">
        <v>71</v>
      </c>
      <c r="D192" s="84" t="s">
        <v>0</v>
      </c>
      <c r="E192" s="85" t="s">
        <v>1132</v>
      </c>
      <c r="F192" s="86" t="s">
        <v>1133</v>
      </c>
      <c r="G192" s="153" t="s">
        <v>78</v>
      </c>
      <c r="H192" s="157" t="s">
        <v>142</v>
      </c>
      <c r="I192" s="113" t="s">
        <v>387</v>
      </c>
      <c r="J192" s="154">
        <v>5.5</v>
      </c>
      <c r="K192" s="88"/>
      <c r="L192" s="110">
        <v>112.2</v>
      </c>
      <c r="M192" s="110">
        <v>13.1</v>
      </c>
      <c r="N192" s="110" t="s">
        <v>0</v>
      </c>
      <c r="O192" s="110">
        <v>3</v>
      </c>
      <c r="P192" s="110" t="s">
        <v>0</v>
      </c>
      <c r="Q192" s="108">
        <f>SUM(Tableau89[[#This Row],[Indicative
     /PPE]:[Autre]])</f>
        <v>128.30000000000001</v>
      </c>
      <c r="R192" s="92"/>
      <c r="S192" s="111">
        <v>481000</v>
      </c>
      <c r="T192" s="95"/>
      <c r="U192" s="147" t="s">
        <v>1134</v>
      </c>
      <c r="V192" s="157" t="s">
        <v>421</v>
      </c>
      <c r="W192" s="97">
        <v>41913</v>
      </c>
      <c r="X192" s="84" t="s">
        <v>0</v>
      </c>
    </row>
    <row r="193" spans="1:24" s="215" customFormat="1" ht="13.5" customHeight="1" thickBot="1" x14ac:dyDescent="0.25">
      <c r="A193" s="398"/>
      <c r="B193" s="153" t="s">
        <v>1123</v>
      </c>
      <c r="C193" s="153" t="s">
        <v>71</v>
      </c>
      <c r="D193" s="84" t="s">
        <v>0</v>
      </c>
      <c r="E193" s="85" t="s">
        <v>1135</v>
      </c>
      <c r="F193" s="86" t="s">
        <v>1136</v>
      </c>
      <c r="G193" s="153" t="s">
        <v>78</v>
      </c>
      <c r="H193" s="157" t="s">
        <v>142</v>
      </c>
      <c r="I193" s="113" t="s">
        <v>383</v>
      </c>
      <c r="J193" s="154">
        <v>5.5</v>
      </c>
      <c r="K193" s="88"/>
      <c r="L193" s="110">
        <v>121.4</v>
      </c>
      <c r="M193" s="110">
        <v>10.3</v>
      </c>
      <c r="N193" s="110" t="s">
        <v>0</v>
      </c>
      <c r="O193" s="110">
        <v>3</v>
      </c>
      <c r="P193" s="110" t="s">
        <v>0</v>
      </c>
      <c r="Q193" s="108">
        <f>SUM(Tableau89[[#This Row],[Indicative
     /PPE]:[Autre]])</f>
        <v>134.70000000000002</v>
      </c>
      <c r="R193" s="92"/>
      <c r="S193" s="111">
        <v>505000</v>
      </c>
      <c r="T193" s="95"/>
      <c r="U193" s="147" t="s">
        <v>1137</v>
      </c>
      <c r="V193" s="157" t="s">
        <v>421</v>
      </c>
      <c r="W193" s="97">
        <v>40724</v>
      </c>
      <c r="X193" s="84" t="s">
        <v>0</v>
      </c>
    </row>
    <row r="194" spans="1:24" s="215" customFormat="1" ht="13.5" customHeight="1" thickBot="1" x14ac:dyDescent="0.25">
      <c r="A194" s="398"/>
      <c r="B194" s="153" t="s">
        <v>1123</v>
      </c>
      <c r="C194" s="153" t="s">
        <v>71</v>
      </c>
      <c r="D194" s="84" t="s">
        <v>0</v>
      </c>
      <c r="E194" s="85" t="s">
        <v>1138</v>
      </c>
      <c r="F194" s="86" t="s">
        <v>1139</v>
      </c>
      <c r="G194" s="153" t="s">
        <v>404</v>
      </c>
      <c r="H194" s="157" t="s">
        <v>404</v>
      </c>
      <c r="I194" s="113" t="s">
        <v>0</v>
      </c>
      <c r="J194" s="154">
        <v>5.5</v>
      </c>
      <c r="K194" s="88"/>
      <c r="L194" s="110">
        <v>128.19999999999999</v>
      </c>
      <c r="M194" s="110">
        <v>114.7</v>
      </c>
      <c r="N194" s="110" t="s">
        <v>0</v>
      </c>
      <c r="O194" s="110">
        <v>3</v>
      </c>
      <c r="P194" s="110" t="s">
        <v>0</v>
      </c>
      <c r="Q194" s="108">
        <f>SUM(Tableau89[[#This Row],[Indicative
     /PPE]:[Autre]])</f>
        <v>245.89999999999998</v>
      </c>
      <c r="R194" s="92"/>
      <c r="S194" s="111">
        <v>595000</v>
      </c>
      <c r="T194" s="95"/>
      <c r="U194" s="147" t="s">
        <v>1140</v>
      </c>
      <c r="V194" s="157" t="s">
        <v>421</v>
      </c>
      <c r="W194" s="97">
        <v>40739</v>
      </c>
      <c r="X194" s="84" t="s">
        <v>0</v>
      </c>
    </row>
    <row r="195" spans="1:24" s="215" customFormat="1" ht="13.5" customHeight="1" thickBot="1" x14ac:dyDescent="0.25">
      <c r="A195" s="398"/>
      <c r="B195" s="153" t="s">
        <v>1155</v>
      </c>
      <c r="C195" s="153" t="s">
        <v>71</v>
      </c>
      <c r="D195" s="84" t="s">
        <v>0</v>
      </c>
      <c r="E195" s="85" t="s">
        <v>1156</v>
      </c>
      <c r="F195" s="86" t="s">
        <v>1157</v>
      </c>
      <c r="G195" s="153" t="s">
        <v>520</v>
      </c>
      <c r="H195" s="157" t="s">
        <v>86</v>
      </c>
      <c r="I195" s="86" t="s">
        <v>323</v>
      </c>
      <c r="J195" s="220">
        <v>4</v>
      </c>
      <c r="K195" s="88"/>
      <c r="L195" s="245">
        <v>106</v>
      </c>
      <c r="M195" s="110" t="s">
        <v>0</v>
      </c>
      <c r="N195" s="110" t="s">
        <v>0</v>
      </c>
      <c r="O195" s="110" t="s">
        <v>0</v>
      </c>
      <c r="P195" s="110" t="s">
        <v>0</v>
      </c>
      <c r="Q195" s="108">
        <f>SUM(Tableau89[[#This Row],[Indicative
     /PPE]:[Autre]])</f>
        <v>106</v>
      </c>
      <c r="R195" s="92"/>
      <c r="S195" s="111">
        <v>420000</v>
      </c>
      <c r="T195" s="95"/>
      <c r="U195" s="147" t="s">
        <v>1158</v>
      </c>
      <c r="V195" s="157" t="s">
        <v>421</v>
      </c>
      <c r="W195" s="97">
        <v>40816</v>
      </c>
      <c r="X195" s="84" t="s">
        <v>0</v>
      </c>
    </row>
    <row r="196" spans="1:24" s="215" customFormat="1" ht="13.5" customHeight="1" thickBot="1" x14ac:dyDescent="0.25">
      <c r="A196" s="398"/>
      <c r="B196" s="153" t="s">
        <v>1155</v>
      </c>
      <c r="C196" s="153" t="s">
        <v>71</v>
      </c>
      <c r="D196" s="84" t="s">
        <v>0</v>
      </c>
      <c r="E196" s="85" t="s">
        <v>1161</v>
      </c>
      <c r="F196" s="86" t="s">
        <v>1162</v>
      </c>
      <c r="G196" s="153" t="s">
        <v>520</v>
      </c>
      <c r="H196" s="157" t="s">
        <v>86</v>
      </c>
      <c r="I196" s="86" t="s">
        <v>327</v>
      </c>
      <c r="J196" s="220">
        <v>5</v>
      </c>
      <c r="K196" s="88"/>
      <c r="L196" s="245">
        <v>153</v>
      </c>
      <c r="M196" s="110" t="s">
        <v>0</v>
      </c>
      <c r="N196" s="110" t="s">
        <v>0</v>
      </c>
      <c r="O196" s="110" t="s">
        <v>0</v>
      </c>
      <c r="P196" s="110" t="s">
        <v>0</v>
      </c>
      <c r="Q196" s="108">
        <f>SUM(Tableau89[[#This Row],[Indicative
     /PPE]:[Autre]])</f>
        <v>153</v>
      </c>
      <c r="R196" s="92"/>
      <c r="S196" s="111">
        <v>565000</v>
      </c>
      <c r="T196" s="95"/>
      <c r="U196" s="147" t="s">
        <v>1163</v>
      </c>
      <c r="V196" s="157" t="s">
        <v>421</v>
      </c>
      <c r="W196" s="97">
        <v>40724</v>
      </c>
      <c r="X196" s="84" t="s">
        <v>0</v>
      </c>
    </row>
    <row r="197" spans="1:24" s="215" customFormat="1" ht="13.5" customHeight="1" thickBot="1" x14ac:dyDescent="0.25">
      <c r="A197" s="398"/>
      <c r="B197" s="153" t="s">
        <v>1155</v>
      </c>
      <c r="C197" s="153" t="s">
        <v>71</v>
      </c>
      <c r="D197" s="84" t="s">
        <v>0</v>
      </c>
      <c r="E197" s="85" t="s">
        <v>1164</v>
      </c>
      <c r="F197" s="86" t="s">
        <v>1165</v>
      </c>
      <c r="G197" s="153" t="s">
        <v>520</v>
      </c>
      <c r="H197" s="157" t="s">
        <v>142</v>
      </c>
      <c r="I197" s="86" t="s">
        <v>323</v>
      </c>
      <c r="J197" s="220">
        <v>4</v>
      </c>
      <c r="K197" s="88"/>
      <c r="L197" s="245">
        <v>136</v>
      </c>
      <c r="M197" s="110" t="s">
        <v>0</v>
      </c>
      <c r="N197" s="110" t="s">
        <v>0</v>
      </c>
      <c r="O197" s="110" t="s">
        <v>0</v>
      </c>
      <c r="P197" s="110" t="s">
        <v>0</v>
      </c>
      <c r="Q197" s="108">
        <f>SUM(Tableau89[[#This Row],[Indicative
     /PPE]:[Autre]])</f>
        <v>136</v>
      </c>
      <c r="R197" s="92"/>
      <c r="S197" s="111">
        <v>520000</v>
      </c>
      <c r="T197" s="95"/>
      <c r="U197" s="147" t="s">
        <v>1166</v>
      </c>
      <c r="V197" s="157" t="s">
        <v>421</v>
      </c>
      <c r="W197" s="97">
        <v>41394</v>
      </c>
      <c r="X197" s="84" t="s">
        <v>0</v>
      </c>
    </row>
    <row r="198" spans="1:24" s="215" customFormat="1" ht="13.5" customHeight="1" thickBot="1" x14ac:dyDescent="0.25">
      <c r="A198" s="398"/>
      <c r="B198" s="153" t="s">
        <v>1155</v>
      </c>
      <c r="C198" s="153" t="s">
        <v>71</v>
      </c>
      <c r="D198" s="84" t="s">
        <v>0</v>
      </c>
      <c r="E198" s="85" t="s">
        <v>1167</v>
      </c>
      <c r="F198" s="86" t="s">
        <v>1168</v>
      </c>
      <c r="G198" s="153" t="s">
        <v>520</v>
      </c>
      <c r="H198" s="157" t="s">
        <v>142</v>
      </c>
      <c r="I198" s="86" t="s">
        <v>1169</v>
      </c>
      <c r="J198" s="220">
        <v>4</v>
      </c>
      <c r="K198" s="88"/>
      <c r="L198" s="245">
        <v>112</v>
      </c>
      <c r="M198" s="110" t="s">
        <v>0</v>
      </c>
      <c r="N198" s="110" t="s">
        <v>0</v>
      </c>
      <c r="O198" s="110" t="s">
        <v>0</v>
      </c>
      <c r="P198" s="110" t="s">
        <v>0</v>
      </c>
      <c r="Q198" s="108">
        <f>SUM(Tableau89[[#This Row],[Indicative
     /PPE]:[Autre]])</f>
        <v>112</v>
      </c>
      <c r="R198" s="92"/>
      <c r="S198" s="111">
        <v>450000</v>
      </c>
      <c r="T198" s="95"/>
      <c r="U198" s="147" t="s">
        <v>1170</v>
      </c>
      <c r="V198" s="157" t="s">
        <v>421</v>
      </c>
      <c r="W198" s="97">
        <v>41258</v>
      </c>
      <c r="X198" s="84" t="s">
        <v>0</v>
      </c>
    </row>
    <row r="199" spans="1:24" s="215" customFormat="1" ht="13.5" customHeight="1" thickBot="1" x14ac:dyDescent="0.25">
      <c r="A199" s="398"/>
      <c r="B199" s="153" t="s">
        <v>1155</v>
      </c>
      <c r="C199" s="153" t="s">
        <v>71</v>
      </c>
      <c r="D199" s="84" t="s">
        <v>0</v>
      </c>
      <c r="E199" s="85" t="s">
        <v>1171</v>
      </c>
      <c r="F199" s="86" t="s">
        <v>1172</v>
      </c>
      <c r="G199" s="153" t="s">
        <v>520</v>
      </c>
      <c r="H199" s="157" t="s">
        <v>142</v>
      </c>
      <c r="I199" s="86" t="s">
        <v>327</v>
      </c>
      <c r="J199" s="220">
        <v>4</v>
      </c>
      <c r="K199" s="88"/>
      <c r="L199" s="245">
        <v>118</v>
      </c>
      <c r="M199" s="110" t="s">
        <v>0</v>
      </c>
      <c r="N199" s="110" t="s">
        <v>0</v>
      </c>
      <c r="O199" s="110" t="s">
        <v>0</v>
      </c>
      <c r="P199" s="110" t="s">
        <v>0</v>
      </c>
      <c r="Q199" s="108">
        <f>SUM(Tableau89[[#This Row],[Indicative
     /PPE]:[Autre]])</f>
        <v>118</v>
      </c>
      <c r="R199" s="92"/>
      <c r="S199" s="111">
        <v>465000</v>
      </c>
      <c r="T199" s="95"/>
      <c r="U199" s="147" t="s">
        <v>1173</v>
      </c>
      <c r="V199" s="157" t="s">
        <v>421</v>
      </c>
      <c r="W199" s="97">
        <v>41465</v>
      </c>
      <c r="X199" s="84" t="s">
        <v>0</v>
      </c>
    </row>
    <row r="200" spans="1:24" s="215" customFormat="1" ht="13.5" customHeight="1" thickBot="1" x14ac:dyDescent="0.25">
      <c r="A200" s="398"/>
      <c r="B200" s="153" t="s">
        <v>1155</v>
      </c>
      <c r="C200" s="153" t="s">
        <v>71</v>
      </c>
      <c r="D200" s="84" t="s">
        <v>0</v>
      </c>
      <c r="E200" s="85" t="s">
        <v>1174</v>
      </c>
      <c r="F200" s="86" t="s">
        <v>1175</v>
      </c>
      <c r="G200" s="153" t="s">
        <v>520</v>
      </c>
      <c r="H200" s="157" t="s">
        <v>102</v>
      </c>
      <c r="I200" s="86" t="s">
        <v>323</v>
      </c>
      <c r="J200" s="220">
        <v>4</v>
      </c>
      <c r="K200" s="88"/>
      <c r="L200" s="245">
        <v>160</v>
      </c>
      <c r="M200" s="245">
        <v>35</v>
      </c>
      <c r="N200" s="110" t="s">
        <v>0</v>
      </c>
      <c r="O200" s="110" t="s">
        <v>0</v>
      </c>
      <c r="P200" s="110" t="s">
        <v>0</v>
      </c>
      <c r="Q200" s="108">
        <f>SUM(Tableau89[[#This Row],[Indicative
     /PPE]:[Autre]])</f>
        <v>195</v>
      </c>
      <c r="R200" s="92"/>
      <c r="S200" s="111">
        <v>505000</v>
      </c>
      <c r="T200" s="95"/>
      <c r="U200" s="147" t="s">
        <v>187</v>
      </c>
      <c r="V200" s="157" t="s">
        <v>421</v>
      </c>
      <c r="W200" s="97">
        <v>40858</v>
      </c>
      <c r="X200" s="84" t="s">
        <v>0</v>
      </c>
    </row>
    <row r="201" spans="1:24" s="215" customFormat="1" ht="13.5" customHeight="1" thickBot="1" x14ac:dyDescent="0.25">
      <c r="A201" s="398"/>
      <c r="B201" s="153" t="s">
        <v>1155</v>
      </c>
      <c r="C201" s="153" t="s">
        <v>71</v>
      </c>
      <c r="D201" s="84" t="s">
        <v>0</v>
      </c>
      <c r="E201" s="85" t="s">
        <v>1176</v>
      </c>
      <c r="F201" s="86" t="s">
        <v>1177</v>
      </c>
      <c r="G201" s="153" t="s">
        <v>520</v>
      </c>
      <c r="H201" s="157" t="s">
        <v>102</v>
      </c>
      <c r="I201" s="86" t="s">
        <v>1169</v>
      </c>
      <c r="J201" s="220">
        <v>4</v>
      </c>
      <c r="K201" s="88"/>
      <c r="L201" s="245">
        <v>49</v>
      </c>
      <c r="M201" s="110" t="s">
        <v>0</v>
      </c>
      <c r="N201" s="110" t="s">
        <v>0</v>
      </c>
      <c r="O201" s="110" t="s">
        <v>0</v>
      </c>
      <c r="P201" s="110" t="s">
        <v>0</v>
      </c>
      <c r="Q201" s="108">
        <f>SUM(Tableau89[[#This Row],[Indicative
     /PPE]:[Autre]])</f>
        <v>49</v>
      </c>
      <c r="R201" s="92"/>
      <c r="S201" s="111">
        <v>385000</v>
      </c>
      <c r="T201" s="95"/>
      <c r="U201" s="147" t="s">
        <v>187</v>
      </c>
      <c r="V201" s="157" t="s">
        <v>421</v>
      </c>
      <c r="W201" s="97">
        <v>40858</v>
      </c>
      <c r="X201" s="84" t="s">
        <v>0</v>
      </c>
    </row>
    <row r="202" spans="1:24" s="215" customFormat="1" ht="13.5" customHeight="1" thickBot="1" x14ac:dyDescent="0.25">
      <c r="A202" s="398"/>
      <c r="B202" s="153" t="s">
        <v>1155</v>
      </c>
      <c r="C202" s="153" t="s">
        <v>71</v>
      </c>
      <c r="D202" s="84" t="s">
        <v>0</v>
      </c>
      <c r="E202" s="85" t="s">
        <v>1178</v>
      </c>
      <c r="F202" s="86" t="s">
        <v>1179</v>
      </c>
      <c r="G202" s="153" t="s">
        <v>520</v>
      </c>
      <c r="H202" s="157" t="s">
        <v>102</v>
      </c>
      <c r="I202" s="86" t="s">
        <v>327</v>
      </c>
      <c r="J202" s="220">
        <v>4</v>
      </c>
      <c r="K202" s="88"/>
      <c r="L202" s="245">
        <v>114</v>
      </c>
      <c r="M202" s="110" t="s">
        <v>0</v>
      </c>
      <c r="N202" s="110" t="s">
        <v>0</v>
      </c>
      <c r="O202" s="110" t="s">
        <v>0</v>
      </c>
      <c r="P202" s="110" t="s">
        <v>0</v>
      </c>
      <c r="Q202" s="108">
        <f>SUM(Tableau89[[#This Row],[Indicative
     /PPE]:[Autre]])</f>
        <v>114</v>
      </c>
      <c r="R202" s="92"/>
      <c r="S202" s="111">
        <v>440000</v>
      </c>
      <c r="T202" s="95"/>
      <c r="U202" s="147" t="s">
        <v>1180</v>
      </c>
      <c r="V202" s="157" t="s">
        <v>421</v>
      </c>
      <c r="W202" s="97">
        <v>41305</v>
      </c>
      <c r="X202" s="84" t="s">
        <v>0</v>
      </c>
    </row>
    <row r="203" spans="1:24" s="215" customFormat="1" ht="13.5" customHeight="1" thickBot="1" x14ac:dyDescent="0.25">
      <c r="A203" s="398"/>
      <c r="B203" s="153" t="s">
        <v>1155</v>
      </c>
      <c r="C203" s="153" t="s">
        <v>71</v>
      </c>
      <c r="D203" s="84" t="s">
        <v>0</v>
      </c>
      <c r="E203" s="85" t="s">
        <v>1181</v>
      </c>
      <c r="F203" s="86" t="s">
        <v>1182</v>
      </c>
      <c r="G203" s="153" t="s">
        <v>827</v>
      </c>
      <c r="H203" s="157" t="s">
        <v>828</v>
      </c>
      <c r="I203" s="86" t="s">
        <v>323</v>
      </c>
      <c r="J203" s="220">
        <v>4</v>
      </c>
      <c r="K203" s="88"/>
      <c r="L203" s="245">
        <v>128</v>
      </c>
      <c r="M203" s="245">
        <v>25</v>
      </c>
      <c r="N203" s="110" t="s">
        <v>0</v>
      </c>
      <c r="O203" s="110" t="s">
        <v>0</v>
      </c>
      <c r="P203" s="110" t="s">
        <v>0</v>
      </c>
      <c r="Q203" s="108">
        <f>SUM(Tableau89[[#This Row],[Indicative
     /PPE]:[Autre]])</f>
        <v>153</v>
      </c>
      <c r="R203" s="92"/>
      <c r="S203" s="111">
        <v>525000</v>
      </c>
      <c r="T203" s="95"/>
      <c r="U203" s="147" t="s">
        <v>1183</v>
      </c>
      <c r="V203" s="157" t="s">
        <v>421</v>
      </c>
      <c r="W203" s="97">
        <v>40724</v>
      </c>
      <c r="X203" s="84" t="s">
        <v>0</v>
      </c>
    </row>
    <row r="204" spans="1:24" s="215" customFormat="1" ht="13.5" customHeight="1" thickBot="1" x14ac:dyDescent="0.25">
      <c r="A204" s="398"/>
      <c r="B204" s="252" t="s">
        <v>1155</v>
      </c>
      <c r="C204" s="153" t="s">
        <v>71</v>
      </c>
      <c r="D204" s="84" t="s">
        <v>0</v>
      </c>
      <c r="E204" s="85" t="s">
        <v>1184</v>
      </c>
      <c r="F204" s="86" t="s">
        <v>1185</v>
      </c>
      <c r="G204" s="153" t="s">
        <v>827</v>
      </c>
      <c r="H204" s="157" t="s">
        <v>828</v>
      </c>
      <c r="I204" s="86" t="s">
        <v>327</v>
      </c>
      <c r="J204" s="220">
        <v>4</v>
      </c>
      <c r="K204" s="88"/>
      <c r="L204" s="245">
        <v>135</v>
      </c>
      <c r="M204" s="245">
        <v>17</v>
      </c>
      <c r="N204" s="110" t="s">
        <v>0</v>
      </c>
      <c r="O204" s="110" t="s">
        <v>0</v>
      </c>
      <c r="P204" s="110" t="s">
        <v>0</v>
      </c>
      <c r="Q204" s="108">
        <f>SUM(Tableau89[[#This Row],[Indicative
     /PPE]:[Autre]])</f>
        <v>152</v>
      </c>
      <c r="R204" s="92"/>
      <c r="S204" s="111">
        <v>535000</v>
      </c>
      <c r="T204" s="95"/>
      <c r="U204" s="147" t="s">
        <v>1186</v>
      </c>
      <c r="V204" s="157" t="s">
        <v>421</v>
      </c>
      <c r="W204" s="97">
        <v>40724</v>
      </c>
      <c r="X204" s="84" t="s">
        <v>0</v>
      </c>
    </row>
    <row r="205" spans="1:24" s="215" customFormat="1" ht="13.5" customHeight="1" thickBot="1" x14ac:dyDescent="0.25">
      <c r="A205" s="398"/>
      <c r="B205" s="153" t="s">
        <v>1187</v>
      </c>
      <c r="C205" s="153" t="s">
        <v>71</v>
      </c>
      <c r="D205" s="84" t="s">
        <v>0</v>
      </c>
      <c r="E205" s="85" t="s">
        <v>1188</v>
      </c>
      <c r="F205" s="86" t="s">
        <v>1189</v>
      </c>
      <c r="G205" s="153" t="s">
        <v>78</v>
      </c>
      <c r="H205" s="157" t="s">
        <v>86</v>
      </c>
      <c r="I205" s="86" t="s">
        <v>297</v>
      </c>
      <c r="J205" s="220">
        <v>4.5</v>
      </c>
      <c r="K205" s="88"/>
      <c r="L205" s="245">
        <v>103</v>
      </c>
      <c r="M205" s="110">
        <v>18</v>
      </c>
      <c r="N205" s="110" t="s">
        <v>0</v>
      </c>
      <c r="O205" s="110" t="s">
        <v>0</v>
      </c>
      <c r="P205" s="110" t="s">
        <v>0</v>
      </c>
      <c r="Q205" s="108">
        <f>SUM(Tableau89[[#This Row],[Indicative
     /PPE]:[Autre]])</f>
        <v>121</v>
      </c>
      <c r="R205" s="92"/>
      <c r="S205" s="111">
        <v>385000</v>
      </c>
      <c r="T205" s="95"/>
      <c r="U205" s="147" t="s">
        <v>1190</v>
      </c>
      <c r="V205" s="157" t="s">
        <v>421</v>
      </c>
      <c r="W205" s="97">
        <v>40263</v>
      </c>
      <c r="X205" s="84" t="s">
        <v>0</v>
      </c>
    </row>
    <row r="206" spans="1:24" s="215" customFormat="1" ht="13.5" customHeight="1" thickBot="1" x14ac:dyDescent="0.25">
      <c r="A206" s="398"/>
      <c r="B206" s="153" t="s">
        <v>1187</v>
      </c>
      <c r="C206" s="153" t="s">
        <v>71</v>
      </c>
      <c r="D206" s="84" t="s">
        <v>0</v>
      </c>
      <c r="E206" s="85" t="s">
        <v>1193</v>
      </c>
      <c r="F206" s="86" t="s">
        <v>1194</v>
      </c>
      <c r="G206" s="153" t="s">
        <v>78</v>
      </c>
      <c r="H206" s="157" t="s">
        <v>1195</v>
      </c>
      <c r="I206" s="86" t="s">
        <v>661</v>
      </c>
      <c r="J206" s="220">
        <v>4.5</v>
      </c>
      <c r="K206" s="88"/>
      <c r="L206" s="245">
        <v>124</v>
      </c>
      <c r="M206" s="110">
        <v>16</v>
      </c>
      <c r="N206" s="110" t="s">
        <v>0</v>
      </c>
      <c r="O206" s="110" t="s">
        <v>0</v>
      </c>
      <c r="P206" s="110" t="s">
        <v>0</v>
      </c>
      <c r="Q206" s="108">
        <f>SUM(Tableau89[[#This Row],[Indicative
     /PPE]:[Autre]])</f>
        <v>140</v>
      </c>
      <c r="R206" s="92"/>
      <c r="S206" s="111">
        <v>425000</v>
      </c>
      <c r="T206" s="95"/>
      <c r="U206" s="147" t="s">
        <v>1196</v>
      </c>
      <c r="V206" s="157" t="s">
        <v>421</v>
      </c>
      <c r="W206" s="97">
        <v>40359</v>
      </c>
      <c r="X206" s="84" t="s">
        <v>0</v>
      </c>
    </row>
    <row r="207" spans="1:24" s="215" customFormat="1" ht="13.5" customHeight="1" thickBot="1" x14ac:dyDescent="0.25">
      <c r="A207" s="398"/>
      <c r="B207" s="153" t="s">
        <v>1187</v>
      </c>
      <c r="C207" s="153" t="s">
        <v>71</v>
      </c>
      <c r="D207" s="84" t="s">
        <v>0</v>
      </c>
      <c r="E207" s="85" t="s">
        <v>1197</v>
      </c>
      <c r="F207" s="86" t="s">
        <v>1198</v>
      </c>
      <c r="G207" s="153" t="s">
        <v>78</v>
      </c>
      <c r="H207" s="157" t="s">
        <v>86</v>
      </c>
      <c r="I207" s="86" t="s">
        <v>323</v>
      </c>
      <c r="J207" s="220">
        <v>5.5</v>
      </c>
      <c r="K207" s="88"/>
      <c r="L207" s="245">
        <v>128</v>
      </c>
      <c r="M207" s="110">
        <v>20</v>
      </c>
      <c r="N207" s="110" t="s">
        <v>0</v>
      </c>
      <c r="O207" s="110" t="s">
        <v>0</v>
      </c>
      <c r="P207" s="110" t="s">
        <v>0</v>
      </c>
      <c r="Q207" s="108">
        <f>SUM(Tableau89[[#This Row],[Indicative
     /PPE]:[Autre]])</f>
        <v>148</v>
      </c>
      <c r="R207" s="92"/>
      <c r="S207" s="111">
        <v>480000</v>
      </c>
      <c r="T207" s="95"/>
      <c r="U207" s="147" t="s">
        <v>1199</v>
      </c>
      <c r="V207" s="157" t="s">
        <v>421</v>
      </c>
      <c r="W207" s="97">
        <v>40359</v>
      </c>
      <c r="X207" s="84" t="s">
        <v>0</v>
      </c>
    </row>
    <row r="208" spans="1:24" s="215" customFormat="1" ht="13.5" customHeight="1" thickBot="1" x14ac:dyDescent="0.25">
      <c r="A208" s="398"/>
      <c r="B208" s="153" t="s">
        <v>1187</v>
      </c>
      <c r="C208" s="153" t="s">
        <v>71</v>
      </c>
      <c r="D208" s="84" t="s">
        <v>0</v>
      </c>
      <c r="E208" s="85" t="s">
        <v>1200</v>
      </c>
      <c r="F208" s="86" t="s">
        <v>1201</v>
      </c>
      <c r="G208" s="153" t="s">
        <v>78</v>
      </c>
      <c r="H208" s="157" t="s">
        <v>142</v>
      </c>
      <c r="I208" s="86" t="s">
        <v>297</v>
      </c>
      <c r="J208" s="220">
        <v>4.5</v>
      </c>
      <c r="K208" s="88"/>
      <c r="L208" s="245">
        <v>109</v>
      </c>
      <c r="M208" s="110">
        <v>18</v>
      </c>
      <c r="N208" s="110" t="s">
        <v>0</v>
      </c>
      <c r="O208" s="110" t="s">
        <v>0</v>
      </c>
      <c r="P208" s="110" t="s">
        <v>0</v>
      </c>
      <c r="Q208" s="108">
        <f>SUM(Tableau89[[#This Row],[Indicative
     /PPE]:[Autre]])</f>
        <v>127</v>
      </c>
      <c r="R208" s="92"/>
      <c r="S208" s="111">
        <v>395000</v>
      </c>
      <c r="T208" s="95"/>
      <c r="U208" s="147" t="s">
        <v>1202</v>
      </c>
      <c r="V208" s="157" t="s">
        <v>421</v>
      </c>
      <c r="W208" s="97">
        <v>40268</v>
      </c>
      <c r="X208" s="84" t="s">
        <v>0</v>
      </c>
    </row>
    <row r="209" spans="1:24" s="215" customFormat="1" ht="13.5" customHeight="1" thickBot="1" x14ac:dyDescent="0.25">
      <c r="A209" s="398"/>
      <c r="B209" s="153" t="s">
        <v>1187</v>
      </c>
      <c r="C209" s="153" t="s">
        <v>71</v>
      </c>
      <c r="D209" s="84" t="s">
        <v>0</v>
      </c>
      <c r="E209" s="85" t="s">
        <v>1203</v>
      </c>
      <c r="F209" s="86" t="s">
        <v>1204</v>
      </c>
      <c r="G209" s="153" t="s">
        <v>78</v>
      </c>
      <c r="H209" s="157" t="s">
        <v>142</v>
      </c>
      <c r="I209" s="86" t="s">
        <v>323</v>
      </c>
      <c r="J209" s="220">
        <v>5.5</v>
      </c>
      <c r="K209" s="88"/>
      <c r="L209" s="245">
        <v>128</v>
      </c>
      <c r="M209" s="110">
        <v>20</v>
      </c>
      <c r="N209" s="110" t="s">
        <v>0</v>
      </c>
      <c r="O209" s="110" t="s">
        <v>0</v>
      </c>
      <c r="P209" s="110" t="s">
        <v>0</v>
      </c>
      <c r="Q209" s="108">
        <f>SUM(Tableau89[[#This Row],[Indicative
     /PPE]:[Autre]])</f>
        <v>148</v>
      </c>
      <c r="R209" s="92"/>
      <c r="S209" s="111">
        <v>485000</v>
      </c>
      <c r="T209" s="95"/>
      <c r="U209" s="147" t="s">
        <v>1205</v>
      </c>
      <c r="V209" s="157" t="s">
        <v>421</v>
      </c>
      <c r="W209" s="97">
        <v>40535</v>
      </c>
      <c r="X209" s="84" t="s">
        <v>0</v>
      </c>
    </row>
    <row r="210" spans="1:24" s="215" customFormat="1" ht="13.5" customHeight="1" thickBot="1" x14ac:dyDescent="0.25">
      <c r="A210" s="398"/>
      <c r="B210" s="153" t="s">
        <v>1187</v>
      </c>
      <c r="C210" s="153" t="s">
        <v>71</v>
      </c>
      <c r="D210" s="84" t="s">
        <v>0</v>
      </c>
      <c r="E210" s="85" t="s">
        <v>1206</v>
      </c>
      <c r="F210" s="86" t="s">
        <v>1207</v>
      </c>
      <c r="G210" s="153" t="s">
        <v>78</v>
      </c>
      <c r="H210" s="157" t="s">
        <v>102</v>
      </c>
      <c r="I210" s="86" t="s">
        <v>297</v>
      </c>
      <c r="J210" s="220">
        <v>4.5</v>
      </c>
      <c r="K210" s="88"/>
      <c r="L210" s="245">
        <v>109</v>
      </c>
      <c r="M210" s="110">
        <v>18</v>
      </c>
      <c r="N210" s="110" t="s">
        <v>0</v>
      </c>
      <c r="O210" s="110" t="s">
        <v>0</v>
      </c>
      <c r="P210" s="110" t="s">
        <v>0</v>
      </c>
      <c r="Q210" s="108">
        <f>SUM(Tableau89[[#This Row],[Indicative
     /PPE]:[Autre]])</f>
        <v>127</v>
      </c>
      <c r="R210" s="92"/>
      <c r="S210" s="111">
        <v>400000</v>
      </c>
      <c r="T210" s="95"/>
      <c r="U210" s="147" t="s">
        <v>1208</v>
      </c>
      <c r="V210" s="157" t="s">
        <v>421</v>
      </c>
      <c r="W210" s="97">
        <v>40165</v>
      </c>
      <c r="X210" s="84" t="s">
        <v>0</v>
      </c>
    </row>
    <row r="211" spans="1:24" s="215" customFormat="1" ht="13.5" customHeight="1" thickBot="1" x14ac:dyDescent="0.25">
      <c r="A211" s="398"/>
      <c r="B211" s="153" t="s">
        <v>1187</v>
      </c>
      <c r="C211" s="153" t="s">
        <v>71</v>
      </c>
      <c r="D211" s="84" t="s">
        <v>0</v>
      </c>
      <c r="E211" s="85" t="s">
        <v>1209</v>
      </c>
      <c r="F211" s="86" t="s">
        <v>1210</v>
      </c>
      <c r="G211" s="153" t="s">
        <v>78</v>
      </c>
      <c r="H211" s="157" t="s">
        <v>1211</v>
      </c>
      <c r="I211" s="86" t="s">
        <v>661</v>
      </c>
      <c r="J211" s="220">
        <v>4.5</v>
      </c>
      <c r="K211" s="88"/>
      <c r="L211" s="245">
        <v>124</v>
      </c>
      <c r="M211" s="110">
        <v>0</v>
      </c>
      <c r="N211" s="110" t="s">
        <v>0</v>
      </c>
      <c r="O211" s="110" t="s">
        <v>0</v>
      </c>
      <c r="P211" s="110" t="s">
        <v>0</v>
      </c>
      <c r="Q211" s="108">
        <f>SUM(Tableau89[[#This Row],[Indicative
     /PPE]:[Autre]])</f>
        <v>124</v>
      </c>
      <c r="R211" s="92"/>
      <c r="S211" s="111">
        <v>415000</v>
      </c>
      <c r="T211" s="95"/>
      <c r="U211" s="147" t="s">
        <v>1212</v>
      </c>
      <c r="V211" s="157" t="s">
        <v>421</v>
      </c>
      <c r="W211" s="97">
        <v>40724</v>
      </c>
      <c r="X211" s="84" t="s">
        <v>0</v>
      </c>
    </row>
    <row r="212" spans="1:24" s="215" customFormat="1" ht="13.5" customHeight="1" thickBot="1" x14ac:dyDescent="0.25">
      <c r="A212" s="398"/>
      <c r="B212" s="153" t="s">
        <v>1187</v>
      </c>
      <c r="C212" s="153" t="s">
        <v>71</v>
      </c>
      <c r="D212" s="84" t="s">
        <v>0</v>
      </c>
      <c r="E212" s="85" t="s">
        <v>1213</v>
      </c>
      <c r="F212" s="86" t="s">
        <v>1214</v>
      </c>
      <c r="G212" s="153" t="s">
        <v>78</v>
      </c>
      <c r="H212" s="157" t="s">
        <v>102</v>
      </c>
      <c r="I212" s="86" t="s">
        <v>323</v>
      </c>
      <c r="J212" s="220">
        <v>5.5</v>
      </c>
      <c r="K212" s="88"/>
      <c r="L212" s="245">
        <v>128</v>
      </c>
      <c r="M212" s="110">
        <v>20</v>
      </c>
      <c r="N212" s="110" t="s">
        <v>0</v>
      </c>
      <c r="O212" s="110" t="s">
        <v>0</v>
      </c>
      <c r="P212" s="110" t="s">
        <v>0</v>
      </c>
      <c r="Q212" s="108">
        <f>SUM(Tableau89[[#This Row],[Indicative
     /PPE]:[Autre]])</f>
        <v>148</v>
      </c>
      <c r="R212" s="92"/>
      <c r="S212" s="111">
        <v>490000</v>
      </c>
      <c r="T212" s="95"/>
      <c r="U212" s="147" t="s">
        <v>1215</v>
      </c>
      <c r="V212" s="157" t="s">
        <v>421</v>
      </c>
      <c r="W212" s="97">
        <v>40451</v>
      </c>
      <c r="X212" s="84" t="s">
        <v>0</v>
      </c>
    </row>
    <row r="213" spans="1:24" s="215" customFormat="1" ht="13.5" customHeight="1" thickBot="1" x14ac:dyDescent="0.25">
      <c r="A213" s="398"/>
      <c r="B213" s="153" t="s">
        <v>1187</v>
      </c>
      <c r="C213" s="153" t="s">
        <v>71</v>
      </c>
      <c r="D213" s="84" t="s">
        <v>0</v>
      </c>
      <c r="E213" s="85" t="s">
        <v>1216</v>
      </c>
      <c r="F213" s="86" t="s">
        <v>1217</v>
      </c>
      <c r="G213" s="153" t="s">
        <v>78</v>
      </c>
      <c r="H213" s="157" t="s">
        <v>109</v>
      </c>
      <c r="I213" s="86" t="s">
        <v>297</v>
      </c>
      <c r="J213" s="220">
        <v>4.5</v>
      </c>
      <c r="K213" s="88"/>
      <c r="L213" s="245">
        <v>109</v>
      </c>
      <c r="M213" s="110">
        <v>18</v>
      </c>
      <c r="N213" s="110" t="s">
        <v>0</v>
      </c>
      <c r="O213" s="110" t="s">
        <v>0</v>
      </c>
      <c r="P213" s="110" t="s">
        <v>0</v>
      </c>
      <c r="Q213" s="108">
        <f>SUM(Tableau89[[#This Row],[Indicative
     /PPE]:[Autre]])</f>
        <v>127</v>
      </c>
      <c r="R213" s="92"/>
      <c r="S213" s="111">
        <v>405000</v>
      </c>
      <c r="T213" s="95"/>
      <c r="U213" s="147" t="s">
        <v>1218</v>
      </c>
      <c r="V213" s="157" t="s">
        <v>421</v>
      </c>
      <c r="W213" s="97">
        <v>40359</v>
      </c>
      <c r="X213" s="84" t="s">
        <v>0</v>
      </c>
    </row>
    <row r="214" spans="1:24" s="215" customFormat="1" ht="13.5" customHeight="1" thickBot="1" x14ac:dyDescent="0.25">
      <c r="A214" s="398"/>
      <c r="B214" s="153" t="s">
        <v>1187</v>
      </c>
      <c r="C214" s="153" t="s">
        <v>71</v>
      </c>
      <c r="D214" s="84" t="s">
        <v>0</v>
      </c>
      <c r="E214" s="85" t="s">
        <v>1219</v>
      </c>
      <c r="F214" s="86" t="s">
        <v>1220</v>
      </c>
      <c r="G214" s="153" t="s">
        <v>78</v>
      </c>
      <c r="H214" s="157" t="s">
        <v>109</v>
      </c>
      <c r="I214" s="86" t="s">
        <v>323</v>
      </c>
      <c r="J214" s="220">
        <v>5.5</v>
      </c>
      <c r="K214" s="88"/>
      <c r="L214" s="245">
        <v>128</v>
      </c>
      <c r="M214" s="110">
        <v>20</v>
      </c>
      <c r="N214" s="110" t="s">
        <v>0</v>
      </c>
      <c r="O214" s="110" t="s">
        <v>0</v>
      </c>
      <c r="P214" s="110" t="s">
        <v>0</v>
      </c>
      <c r="Q214" s="108">
        <f>SUM(Tableau89[[#This Row],[Indicative
     /PPE]:[Autre]])</f>
        <v>148</v>
      </c>
      <c r="R214" s="92"/>
      <c r="S214" s="111">
        <v>495000</v>
      </c>
      <c r="T214" s="95"/>
      <c r="U214" s="147" t="s">
        <v>1221</v>
      </c>
      <c r="V214" s="157" t="s">
        <v>421</v>
      </c>
      <c r="W214" s="97">
        <v>40451</v>
      </c>
      <c r="X214" s="84" t="s">
        <v>0</v>
      </c>
    </row>
    <row r="215" spans="1:24" s="215" customFormat="1" ht="13.5" customHeight="1" thickBot="1" x14ac:dyDescent="0.25">
      <c r="A215" s="398"/>
      <c r="B215" s="153" t="s">
        <v>1187</v>
      </c>
      <c r="C215" s="153" t="s">
        <v>71</v>
      </c>
      <c r="D215" s="84" t="s">
        <v>0</v>
      </c>
      <c r="E215" s="85" t="s">
        <v>1222</v>
      </c>
      <c r="F215" s="86" t="s">
        <v>1223</v>
      </c>
      <c r="G215" s="153" t="s">
        <v>78</v>
      </c>
      <c r="H215" s="157" t="s">
        <v>404</v>
      </c>
      <c r="I215" s="86" t="s">
        <v>297</v>
      </c>
      <c r="J215" s="220">
        <v>4.5</v>
      </c>
      <c r="K215" s="88"/>
      <c r="L215" s="245">
        <v>92</v>
      </c>
      <c r="M215" s="110">
        <v>52</v>
      </c>
      <c r="N215" s="110" t="s">
        <v>0</v>
      </c>
      <c r="O215" s="110" t="s">
        <v>0</v>
      </c>
      <c r="P215" s="110" t="s">
        <v>0</v>
      </c>
      <c r="Q215" s="108">
        <f>SUM(Tableau89[[#This Row],[Indicative
     /PPE]:[Autre]])</f>
        <v>144</v>
      </c>
      <c r="R215" s="92"/>
      <c r="S215" s="111">
        <v>415000</v>
      </c>
      <c r="T215" s="95"/>
      <c r="U215" s="147" t="s">
        <v>1224</v>
      </c>
      <c r="V215" s="157" t="s">
        <v>421</v>
      </c>
      <c r="W215" s="97">
        <v>40360</v>
      </c>
      <c r="X215" s="84" t="s">
        <v>0</v>
      </c>
    </row>
    <row r="216" spans="1:24" s="215" customFormat="1" ht="13.5" customHeight="1" thickBot="1" x14ac:dyDescent="0.25">
      <c r="A216" s="398"/>
      <c r="B216" s="153" t="s">
        <v>1187</v>
      </c>
      <c r="C216" s="153" t="s">
        <v>71</v>
      </c>
      <c r="D216" s="84" t="s">
        <v>0</v>
      </c>
      <c r="E216" s="85" t="s">
        <v>1225</v>
      </c>
      <c r="F216" s="86" t="s">
        <v>1226</v>
      </c>
      <c r="G216" s="153" t="s">
        <v>78</v>
      </c>
      <c r="H216" s="157" t="s">
        <v>404</v>
      </c>
      <c r="I216" s="86" t="s">
        <v>323</v>
      </c>
      <c r="J216" s="220">
        <v>4.5</v>
      </c>
      <c r="K216" s="88"/>
      <c r="L216" s="245">
        <v>93</v>
      </c>
      <c r="M216" s="110">
        <v>87</v>
      </c>
      <c r="N216" s="110" t="s">
        <v>0</v>
      </c>
      <c r="O216" s="110" t="s">
        <v>0</v>
      </c>
      <c r="P216" s="110" t="s">
        <v>0</v>
      </c>
      <c r="Q216" s="108">
        <f>SUM(Tableau89[[#This Row],[Indicative
     /PPE]:[Autre]])</f>
        <v>180</v>
      </c>
      <c r="R216" s="92"/>
      <c r="S216" s="111">
        <v>435000</v>
      </c>
      <c r="T216" s="95"/>
      <c r="U216" s="147" t="s">
        <v>1227</v>
      </c>
      <c r="V216" s="157" t="s">
        <v>421</v>
      </c>
      <c r="W216" s="97">
        <v>40268</v>
      </c>
      <c r="X216" s="84" t="s">
        <v>0</v>
      </c>
    </row>
    <row r="217" spans="1:24" s="215" customFormat="1" ht="13.5" customHeight="1" thickBot="1" x14ac:dyDescent="0.25">
      <c r="A217" s="398"/>
      <c r="B217" s="153" t="s">
        <v>1252</v>
      </c>
      <c r="C217" s="153" t="s">
        <v>71</v>
      </c>
      <c r="D217" s="85" t="s">
        <v>1253</v>
      </c>
      <c r="E217" s="85" t="s">
        <v>1254</v>
      </c>
      <c r="F217" s="153" t="s">
        <v>1255</v>
      </c>
      <c r="G217" s="153" t="s">
        <v>78</v>
      </c>
      <c r="H217" s="157" t="s">
        <v>86</v>
      </c>
      <c r="I217" s="86" t="s">
        <v>327</v>
      </c>
      <c r="J217" s="220">
        <v>4.5</v>
      </c>
      <c r="K217" s="88"/>
      <c r="L217" s="245">
        <v>103</v>
      </c>
      <c r="M217" s="110" t="s">
        <v>0</v>
      </c>
      <c r="N217" s="110" t="s">
        <v>0</v>
      </c>
      <c r="O217" s="110">
        <v>7</v>
      </c>
      <c r="P217" s="110" t="s">
        <v>0</v>
      </c>
      <c r="Q217" s="108">
        <f>SUM(Tableau89[[#This Row],[Indicative
     /PPE]:[Autre]])</f>
        <v>110</v>
      </c>
      <c r="R217" s="92"/>
      <c r="S217" s="111">
        <v>370000</v>
      </c>
      <c r="T217" s="95"/>
      <c r="U217" s="147" t="s">
        <v>1256</v>
      </c>
      <c r="V217" s="157" t="s">
        <v>421</v>
      </c>
      <c r="W217" s="97">
        <v>40535</v>
      </c>
      <c r="X217" s="84" t="s">
        <v>0</v>
      </c>
    </row>
    <row r="218" spans="1:24" s="215" customFormat="1" ht="13.5" customHeight="1" thickBot="1" x14ac:dyDescent="0.25">
      <c r="A218" s="398"/>
      <c r="B218" s="153" t="s">
        <v>1252</v>
      </c>
      <c r="C218" s="153" t="s">
        <v>71</v>
      </c>
      <c r="D218" s="85" t="s">
        <v>1253</v>
      </c>
      <c r="E218" s="85" t="s">
        <v>1257</v>
      </c>
      <c r="F218" s="153" t="s">
        <v>1258</v>
      </c>
      <c r="G218" s="153" t="s">
        <v>78</v>
      </c>
      <c r="H218" s="157" t="s">
        <v>86</v>
      </c>
      <c r="I218" s="86" t="s">
        <v>297</v>
      </c>
      <c r="J218" s="220">
        <v>4.5</v>
      </c>
      <c r="K218" s="88"/>
      <c r="L218" s="245">
        <v>106</v>
      </c>
      <c r="M218" s="110" t="s">
        <v>0</v>
      </c>
      <c r="N218" s="110" t="s">
        <v>0</v>
      </c>
      <c r="O218" s="110">
        <v>6</v>
      </c>
      <c r="P218" s="110" t="s">
        <v>0</v>
      </c>
      <c r="Q218" s="108">
        <f>SUM(Tableau89[[#This Row],[Indicative
     /PPE]:[Autre]])</f>
        <v>112</v>
      </c>
      <c r="R218" s="92"/>
      <c r="S218" s="111">
        <v>380000</v>
      </c>
      <c r="T218" s="95"/>
      <c r="U218" s="147" t="s">
        <v>1259</v>
      </c>
      <c r="V218" s="157" t="s">
        <v>421</v>
      </c>
      <c r="W218" s="97">
        <v>40724</v>
      </c>
      <c r="X218" s="84" t="s">
        <v>0</v>
      </c>
    </row>
    <row r="219" spans="1:24" s="215" customFormat="1" ht="13.5" customHeight="1" thickBot="1" x14ac:dyDescent="0.25">
      <c r="A219" s="398"/>
      <c r="B219" s="153" t="s">
        <v>1252</v>
      </c>
      <c r="C219" s="153" t="s">
        <v>71</v>
      </c>
      <c r="D219" s="85" t="s">
        <v>1253</v>
      </c>
      <c r="E219" s="85" t="s">
        <v>1260</v>
      </c>
      <c r="F219" s="153" t="s">
        <v>1261</v>
      </c>
      <c r="G219" s="153" t="s">
        <v>78</v>
      </c>
      <c r="H219" s="157" t="s">
        <v>86</v>
      </c>
      <c r="I219" s="86" t="s">
        <v>323</v>
      </c>
      <c r="J219" s="220">
        <v>5.5</v>
      </c>
      <c r="K219" s="88"/>
      <c r="L219" s="245">
        <v>124</v>
      </c>
      <c r="M219" s="110" t="s">
        <v>0</v>
      </c>
      <c r="N219" s="110" t="s">
        <v>0</v>
      </c>
      <c r="O219" s="110">
        <v>8</v>
      </c>
      <c r="P219" s="110" t="s">
        <v>0</v>
      </c>
      <c r="Q219" s="108">
        <f>SUM(Tableau89[[#This Row],[Indicative
     /PPE]:[Autre]])</f>
        <v>132</v>
      </c>
      <c r="R219" s="92"/>
      <c r="S219" s="111">
        <v>440000</v>
      </c>
      <c r="T219" s="95"/>
      <c r="U219" s="147" t="s">
        <v>1262</v>
      </c>
      <c r="V219" s="157" t="s">
        <v>421</v>
      </c>
      <c r="W219" s="97">
        <v>40451</v>
      </c>
      <c r="X219" s="84" t="s">
        <v>0</v>
      </c>
    </row>
    <row r="220" spans="1:24" s="215" customFormat="1" ht="13.5" customHeight="1" thickBot="1" x14ac:dyDescent="0.25">
      <c r="A220" s="398"/>
      <c r="B220" s="153" t="s">
        <v>1252</v>
      </c>
      <c r="C220" s="153" t="s">
        <v>71</v>
      </c>
      <c r="D220" s="85" t="s">
        <v>1253</v>
      </c>
      <c r="E220" s="85" t="s">
        <v>1263</v>
      </c>
      <c r="F220" s="153" t="s">
        <v>1264</v>
      </c>
      <c r="G220" s="153" t="s">
        <v>78</v>
      </c>
      <c r="H220" s="157" t="s">
        <v>142</v>
      </c>
      <c r="I220" s="86" t="s">
        <v>327</v>
      </c>
      <c r="J220" s="220">
        <v>4.5</v>
      </c>
      <c r="K220" s="88"/>
      <c r="L220" s="245">
        <v>116</v>
      </c>
      <c r="M220" s="110" t="s">
        <v>0</v>
      </c>
      <c r="N220" s="110" t="s">
        <v>0</v>
      </c>
      <c r="O220" s="110">
        <v>7</v>
      </c>
      <c r="P220" s="110" t="s">
        <v>0</v>
      </c>
      <c r="Q220" s="108">
        <f>SUM(Tableau89[[#This Row],[Indicative
     /PPE]:[Autre]])</f>
        <v>123</v>
      </c>
      <c r="R220" s="92"/>
      <c r="S220" s="111">
        <v>375000</v>
      </c>
      <c r="T220" s="95"/>
      <c r="U220" s="147" t="s">
        <v>1265</v>
      </c>
      <c r="V220" s="157" t="s">
        <v>421</v>
      </c>
      <c r="W220" s="97">
        <v>40648</v>
      </c>
      <c r="X220" s="84" t="s">
        <v>0</v>
      </c>
    </row>
    <row r="221" spans="1:24" s="215" customFormat="1" ht="13.5" customHeight="1" thickBot="1" x14ac:dyDescent="0.25">
      <c r="A221" s="398"/>
      <c r="B221" s="153" t="s">
        <v>1252</v>
      </c>
      <c r="C221" s="153" t="s">
        <v>71</v>
      </c>
      <c r="D221" s="85" t="s">
        <v>1253</v>
      </c>
      <c r="E221" s="85" t="s">
        <v>1266</v>
      </c>
      <c r="F221" s="153" t="s">
        <v>1267</v>
      </c>
      <c r="G221" s="153" t="s">
        <v>78</v>
      </c>
      <c r="H221" s="157" t="s">
        <v>142</v>
      </c>
      <c r="I221" s="86" t="s">
        <v>297</v>
      </c>
      <c r="J221" s="220">
        <v>4.5</v>
      </c>
      <c r="K221" s="88"/>
      <c r="L221" s="245">
        <v>123</v>
      </c>
      <c r="M221" s="110" t="s">
        <v>0</v>
      </c>
      <c r="N221" s="110" t="s">
        <v>0</v>
      </c>
      <c r="O221" s="110">
        <v>7</v>
      </c>
      <c r="P221" s="110" t="s">
        <v>0</v>
      </c>
      <c r="Q221" s="108">
        <f>SUM(Tableau89[[#This Row],[Indicative
     /PPE]:[Autre]])</f>
        <v>130</v>
      </c>
      <c r="R221" s="92"/>
      <c r="S221" s="111">
        <v>385000</v>
      </c>
      <c r="T221" s="95"/>
      <c r="U221" s="147" t="s">
        <v>1268</v>
      </c>
      <c r="V221" s="157" t="s">
        <v>421</v>
      </c>
      <c r="W221" s="97">
        <v>40633</v>
      </c>
      <c r="X221" s="84" t="s">
        <v>0</v>
      </c>
    </row>
    <row r="222" spans="1:24" s="215" customFormat="1" ht="13.5" customHeight="1" thickBot="1" x14ac:dyDescent="0.25">
      <c r="A222" s="398"/>
      <c r="B222" s="153" t="s">
        <v>1252</v>
      </c>
      <c r="C222" s="153" t="s">
        <v>71</v>
      </c>
      <c r="D222" s="85" t="s">
        <v>1253</v>
      </c>
      <c r="E222" s="85" t="s">
        <v>1269</v>
      </c>
      <c r="F222" s="153" t="s">
        <v>1270</v>
      </c>
      <c r="G222" s="153" t="s">
        <v>78</v>
      </c>
      <c r="H222" s="157" t="s">
        <v>142</v>
      </c>
      <c r="I222" s="86" t="s">
        <v>323</v>
      </c>
      <c r="J222" s="220">
        <v>5.5</v>
      </c>
      <c r="K222" s="88"/>
      <c r="L222" s="245">
        <v>132</v>
      </c>
      <c r="M222" s="110" t="s">
        <v>0</v>
      </c>
      <c r="N222" s="110" t="s">
        <v>0</v>
      </c>
      <c r="O222" s="110">
        <v>8</v>
      </c>
      <c r="P222" s="110" t="s">
        <v>0</v>
      </c>
      <c r="Q222" s="108">
        <f>SUM(Tableau89[[#This Row],[Indicative
     /PPE]:[Autre]])</f>
        <v>140</v>
      </c>
      <c r="R222" s="92"/>
      <c r="S222" s="111">
        <v>435000</v>
      </c>
      <c r="T222" s="95"/>
      <c r="U222" s="147" t="s">
        <v>1271</v>
      </c>
      <c r="V222" s="157" t="s">
        <v>421</v>
      </c>
      <c r="W222" s="97">
        <v>40633</v>
      </c>
      <c r="X222" s="84" t="s">
        <v>0</v>
      </c>
    </row>
    <row r="223" spans="1:24" s="215" customFormat="1" ht="13.5" customHeight="1" thickBot="1" x14ac:dyDescent="0.25">
      <c r="A223" s="398"/>
      <c r="B223" s="153" t="s">
        <v>1252</v>
      </c>
      <c r="C223" s="153" t="s">
        <v>71</v>
      </c>
      <c r="D223" s="85" t="s">
        <v>1253</v>
      </c>
      <c r="E223" s="85" t="s">
        <v>1272</v>
      </c>
      <c r="F223" s="153" t="s">
        <v>1273</v>
      </c>
      <c r="G223" s="153" t="s">
        <v>78</v>
      </c>
      <c r="H223" s="157" t="s">
        <v>102</v>
      </c>
      <c r="I223" s="86" t="s">
        <v>327</v>
      </c>
      <c r="J223" s="220">
        <v>4.5</v>
      </c>
      <c r="K223" s="88"/>
      <c r="L223" s="245">
        <v>116</v>
      </c>
      <c r="M223" s="110" t="s">
        <v>0</v>
      </c>
      <c r="N223" s="110" t="s">
        <v>0</v>
      </c>
      <c r="O223" s="110">
        <v>7</v>
      </c>
      <c r="P223" s="110" t="s">
        <v>0</v>
      </c>
      <c r="Q223" s="108">
        <f>SUM(Tableau89[[#This Row],[Indicative
     /PPE]:[Autre]])</f>
        <v>123</v>
      </c>
      <c r="R223" s="92"/>
      <c r="S223" s="111">
        <v>380000</v>
      </c>
      <c r="T223" s="95"/>
      <c r="U223" s="147" t="s">
        <v>1274</v>
      </c>
      <c r="V223" s="157" t="s">
        <v>421</v>
      </c>
      <c r="W223" s="97">
        <v>40694</v>
      </c>
      <c r="X223" s="84" t="s">
        <v>0</v>
      </c>
    </row>
    <row r="224" spans="1:24" s="215" customFormat="1" ht="13.5" customHeight="1" thickBot="1" x14ac:dyDescent="0.25">
      <c r="A224" s="398"/>
      <c r="B224" s="153" t="s">
        <v>1252</v>
      </c>
      <c r="C224" s="153" t="s">
        <v>71</v>
      </c>
      <c r="D224" s="85" t="s">
        <v>1253</v>
      </c>
      <c r="E224" s="85" t="s">
        <v>1275</v>
      </c>
      <c r="F224" s="153" t="s">
        <v>1276</v>
      </c>
      <c r="G224" s="153" t="s">
        <v>78</v>
      </c>
      <c r="H224" s="157" t="s">
        <v>102</v>
      </c>
      <c r="I224" s="86" t="s">
        <v>297</v>
      </c>
      <c r="J224" s="220">
        <v>4.5</v>
      </c>
      <c r="K224" s="88"/>
      <c r="L224" s="245">
        <v>123</v>
      </c>
      <c r="M224" s="110" t="s">
        <v>0</v>
      </c>
      <c r="N224" s="110" t="s">
        <v>0</v>
      </c>
      <c r="O224" s="110">
        <v>7</v>
      </c>
      <c r="P224" s="110" t="s">
        <v>0</v>
      </c>
      <c r="Q224" s="108">
        <f>SUM(Tableau89[[#This Row],[Indicative
     /PPE]:[Autre]])</f>
        <v>130</v>
      </c>
      <c r="R224" s="92"/>
      <c r="S224" s="111">
        <v>385000</v>
      </c>
      <c r="T224" s="95"/>
      <c r="U224" s="147" t="s">
        <v>1277</v>
      </c>
      <c r="V224" s="157" t="s">
        <v>421</v>
      </c>
      <c r="W224" s="97">
        <v>40451</v>
      </c>
      <c r="X224" s="84" t="s">
        <v>0</v>
      </c>
    </row>
    <row r="225" spans="1:24" s="215" customFormat="1" ht="13.5" customHeight="1" thickBot="1" x14ac:dyDescent="0.25">
      <c r="A225" s="398"/>
      <c r="B225" s="153" t="s">
        <v>1252</v>
      </c>
      <c r="C225" s="153" t="s">
        <v>71</v>
      </c>
      <c r="D225" s="85" t="s">
        <v>1253</v>
      </c>
      <c r="E225" s="85" t="s">
        <v>1278</v>
      </c>
      <c r="F225" s="153" t="s">
        <v>1279</v>
      </c>
      <c r="G225" s="153" t="s">
        <v>78</v>
      </c>
      <c r="H225" s="157" t="s">
        <v>102</v>
      </c>
      <c r="I225" s="86" t="s">
        <v>323</v>
      </c>
      <c r="J225" s="220">
        <v>5.5</v>
      </c>
      <c r="K225" s="88"/>
      <c r="L225" s="245">
        <v>132</v>
      </c>
      <c r="M225" s="110" t="s">
        <v>0</v>
      </c>
      <c r="N225" s="110" t="s">
        <v>0</v>
      </c>
      <c r="O225" s="110">
        <v>8</v>
      </c>
      <c r="P225" s="110" t="s">
        <v>0</v>
      </c>
      <c r="Q225" s="108">
        <f>SUM(Tableau89[[#This Row],[Indicative
     /PPE]:[Autre]])</f>
        <v>140</v>
      </c>
      <c r="R225" s="92"/>
      <c r="S225" s="111">
        <v>440000</v>
      </c>
      <c r="T225" s="95"/>
      <c r="U225" s="147" t="s">
        <v>1280</v>
      </c>
      <c r="V225" s="157" t="s">
        <v>421</v>
      </c>
      <c r="W225" s="97">
        <v>40451</v>
      </c>
      <c r="X225" s="84" t="s">
        <v>0</v>
      </c>
    </row>
    <row r="226" spans="1:24" s="215" customFormat="1" ht="13.5" customHeight="1" thickBot="1" x14ac:dyDescent="0.25">
      <c r="A226" s="398"/>
      <c r="B226" s="153" t="s">
        <v>1252</v>
      </c>
      <c r="C226" s="153" t="s">
        <v>71</v>
      </c>
      <c r="D226" s="85" t="s">
        <v>1253</v>
      </c>
      <c r="E226" s="85" t="s">
        <v>1281</v>
      </c>
      <c r="F226" s="153" t="s">
        <v>1282</v>
      </c>
      <c r="G226" s="153" t="s">
        <v>404</v>
      </c>
      <c r="H226" s="157" t="s">
        <v>404</v>
      </c>
      <c r="I226" s="86" t="s">
        <v>327</v>
      </c>
      <c r="J226" s="220">
        <v>4.5</v>
      </c>
      <c r="K226" s="88"/>
      <c r="L226" s="245">
        <v>102</v>
      </c>
      <c r="M226" s="110" t="s">
        <v>0</v>
      </c>
      <c r="N226" s="110" t="s">
        <v>0</v>
      </c>
      <c r="O226" s="110">
        <v>9</v>
      </c>
      <c r="P226" s="110" t="s">
        <v>0</v>
      </c>
      <c r="Q226" s="108">
        <f>SUM(Tableau89[[#This Row],[Indicative
     /PPE]:[Autre]])</f>
        <v>111</v>
      </c>
      <c r="R226" s="92"/>
      <c r="S226" s="111">
        <v>425000</v>
      </c>
      <c r="T226" s="95"/>
      <c r="U226" s="147" t="s">
        <v>1283</v>
      </c>
      <c r="V226" s="157" t="s">
        <v>421</v>
      </c>
      <c r="W226" s="97">
        <v>40482</v>
      </c>
      <c r="X226" s="84" t="s">
        <v>0</v>
      </c>
    </row>
    <row r="227" spans="1:24" s="215" customFormat="1" ht="13.5" customHeight="1" thickBot="1" x14ac:dyDescent="0.25">
      <c r="A227" s="398"/>
      <c r="B227" s="153" t="s">
        <v>1252</v>
      </c>
      <c r="C227" s="153" t="s">
        <v>71</v>
      </c>
      <c r="D227" s="85" t="s">
        <v>1253</v>
      </c>
      <c r="E227" s="85" t="s">
        <v>1284</v>
      </c>
      <c r="F227" s="153" t="s">
        <v>1285</v>
      </c>
      <c r="G227" s="153" t="s">
        <v>404</v>
      </c>
      <c r="H227" s="157" t="s">
        <v>404</v>
      </c>
      <c r="I227" s="86" t="s">
        <v>323</v>
      </c>
      <c r="J227" s="265">
        <v>5.5</v>
      </c>
      <c r="K227" s="88"/>
      <c r="L227" s="266">
        <v>115</v>
      </c>
      <c r="M227" s="110" t="s">
        <v>0</v>
      </c>
      <c r="N227" s="110" t="s">
        <v>0</v>
      </c>
      <c r="O227" s="110">
        <v>8</v>
      </c>
      <c r="P227" s="110" t="s">
        <v>0</v>
      </c>
      <c r="Q227" s="108">
        <f>SUM(Tableau89[[#This Row],[Indicative
     /PPE]:[Autre]])</f>
        <v>123</v>
      </c>
      <c r="R227" s="92"/>
      <c r="S227" s="111">
        <v>510000</v>
      </c>
      <c r="T227" s="95"/>
      <c r="U227" s="147" t="s">
        <v>1286</v>
      </c>
      <c r="V227" s="157" t="s">
        <v>421</v>
      </c>
      <c r="W227" s="97">
        <v>40451</v>
      </c>
      <c r="X227" s="84" t="s">
        <v>0</v>
      </c>
    </row>
    <row r="228" spans="1:24" s="215" customFormat="1" ht="13.5" customHeight="1" thickBot="1" x14ac:dyDescent="0.25">
      <c r="A228" s="398"/>
      <c r="B228" s="153" t="s">
        <v>1329</v>
      </c>
      <c r="C228" s="153" t="s">
        <v>71</v>
      </c>
      <c r="D228" s="85" t="s">
        <v>1330</v>
      </c>
      <c r="E228" s="85" t="s">
        <v>1331</v>
      </c>
      <c r="F228" s="86" t="s">
        <v>1332</v>
      </c>
      <c r="G228" s="153" t="s">
        <v>78</v>
      </c>
      <c r="H228" s="157" t="s">
        <v>86</v>
      </c>
      <c r="I228" s="86" t="s">
        <v>327</v>
      </c>
      <c r="J228" s="273">
        <v>4.5</v>
      </c>
      <c r="K228" s="88"/>
      <c r="L228" s="89">
        <v>104</v>
      </c>
      <c r="M228" s="89" t="s">
        <v>0</v>
      </c>
      <c r="N228" s="89" t="s">
        <v>0</v>
      </c>
      <c r="O228" s="89">
        <v>5</v>
      </c>
      <c r="P228" s="89" t="s">
        <v>0</v>
      </c>
      <c r="Q228" s="108">
        <f>SUM(Tableau89[[#This Row],[Indicative
     /PPE]:[Autre]])</f>
        <v>109</v>
      </c>
      <c r="R228" s="92"/>
      <c r="S228" s="111">
        <v>370000</v>
      </c>
      <c r="T228" s="95"/>
      <c r="U228" s="147" t="s">
        <v>1314</v>
      </c>
      <c r="V228" s="157" t="s">
        <v>421</v>
      </c>
      <c r="W228" s="97">
        <v>40633</v>
      </c>
      <c r="X228" s="84" t="s">
        <v>0</v>
      </c>
    </row>
    <row r="229" spans="1:24" s="215" customFormat="1" ht="13.5" customHeight="1" thickBot="1" x14ac:dyDescent="0.25">
      <c r="A229" s="398"/>
      <c r="B229" s="153" t="s">
        <v>1329</v>
      </c>
      <c r="C229" s="153" t="s">
        <v>71</v>
      </c>
      <c r="D229" s="85" t="s">
        <v>1330</v>
      </c>
      <c r="E229" s="85" t="s">
        <v>1333</v>
      </c>
      <c r="F229" s="86" t="s">
        <v>1334</v>
      </c>
      <c r="G229" s="153" t="s">
        <v>78</v>
      </c>
      <c r="H229" s="157" t="s">
        <v>86</v>
      </c>
      <c r="I229" s="86" t="s">
        <v>297</v>
      </c>
      <c r="J229" s="273">
        <v>4.5</v>
      </c>
      <c r="K229" s="88"/>
      <c r="L229" s="89">
        <v>114</v>
      </c>
      <c r="M229" s="89" t="s">
        <v>0</v>
      </c>
      <c r="N229" s="89" t="s">
        <v>0</v>
      </c>
      <c r="O229" s="89">
        <v>5</v>
      </c>
      <c r="P229" s="89" t="s">
        <v>0</v>
      </c>
      <c r="Q229" s="108">
        <f>SUM(Tableau89[[#This Row],[Indicative
     /PPE]:[Autre]])</f>
        <v>119</v>
      </c>
      <c r="R229" s="92"/>
      <c r="S229" s="111">
        <v>370000</v>
      </c>
      <c r="T229" s="95"/>
      <c r="U229" s="147" t="s">
        <v>1327</v>
      </c>
      <c r="V229" s="157" t="s">
        <v>421</v>
      </c>
      <c r="W229" s="97">
        <v>41258</v>
      </c>
      <c r="X229" s="84" t="s">
        <v>0</v>
      </c>
    </row>
    <row r="230" spans="1:24" s="215" customFormat="1" ht="13.5" customHeight="1" thickBot="1" x14ac:dyDescent="0.25">
      <c r="A230" s="398"/>
      <c r="B230" s="153" t="s">
        <v>1329</v>
      </c>
      <c r="C230" s="153" t="s">
        <v>71</v>
      </c>
      <c r="D230" s="85" t="s">
        <v>1330</v>
      </c>
      <c r="E230" s="85" t="s">
        <v>1335</v>
      </c>
      <c r="F230" s="86" t="s">
        <v>1336</v>
      </c>
      <c r="G230" s="153" t="s">
        <v>78</v>
      </c>
      <c r="H230" s="157" t="s">
        <v>86</v>
      </c>
      <c r="I230" s="86" t="s">
        <v>323</v>
      </c>
      <c r="J230" s="273">
        <v>5.5</v>
      </c>
      <c r="K230" s="88"/>
      <c r="L230" s="89">
        <v>124</v>
      </c>
      <c r="M230" s="89" t="s">
        <v>0</v>
      </c>
      <c r="N230" s="89" t="s">
        <v>0</v>
      </c>
      <c r="O230" s="89">
        <v>6</v>
      </c>
      <c r="P230" s="89" t="s">
        <v>0</v>
      </c>
      <c r="Q230" s="108">
        <f>SUM(Tableau89[[#This Row],[Indicative
     /PPE]:[Autre]])</f>
        <v>130</v>
      </c>
      <c r="R230" s="92"/>
      <c r="S230" s="111">
        <v>435000</v>
      </c>
      <c r="T230" s="95"/>
      <c r="U230" s="147" t="s">
        <v>1310</v>
      </c>
      <c r="V230" s="157" t="s">
        <v>421</v>
      </c>
      <c r="W230" s="97">
        <v>40633</v>
      </c>
      <c r="X230" s="84" t="s">
        <v>0</v>
      </c>
    </row>
    <row r="231" spans="1:24" s="215" customFormat="1" ht="13.5" customHeight="1" thickBot="1" x14ac:dyDescent="0.25">
      <c r="A231" s="398"/>
      <c r="B231" s="153" t="s">
        <v>1329</v>
      </c>
      <c r="C231" s="153" t="s">
        <v>71</v>
      </c>
      <c r="D231" s="85" t="s">
        <v>1330</v>
      </c>
      <c r="E231" s="85" t="s">
        <v>1337</v>
      </c>
      <c r="F231" s="86" t="s">
        <v>1338</v>
      </c>
      <c r="G231" s="153" t="s">
        <v>78</v>
      </c>
      <c r="H231" s="157" t="s">
        <v>142</v>
      </c>
      <c r="I231" s="86" t="s">
        <v>327</v>
      </c>
      <c r="J231" s="273">
        <v>4.5</v>
      </c>
      <c r="K231" s="88"/>
      <c r="L231" s="89">
        <v>116</v>
      </c>
      <c r="M231" s="89" t="s">
        <v>0</v>
      </c>
      <c r="N231" s="89" t="s">
        <v>0</v>
      </c>
      <c r="O231" s="89">
        <v>5</v>
      </c>
      <c r="P231" s="89" t="s">
        <v>0</v>
      </c>
      <c r="Q231" s="108">
        <f>SUM(Tableau89[[#This Row],[Indicative
     /PPE]:[Autre]])</f>
        <v>121</v>
      </c>
      <c r="R231" s="92"/>
      <c r="S231" s="111">
        <v>375000</v>
      </c>
      <c r="T231" s="95"/>
      <c r="U231" s="147" t="s">
        <v>1325</v>
      </c>
      <c r="V231" s="157" t="s">
        <v>421</v>
      </c>
      <c r="W231" s="97">
        <v>41182</v>
      </c>
      <c r="X231" s="84" t="s">
        <v>0</v>
      </c>
    </row>
    <row r="232" spans="1:24" s="215" customFormat="1" ht="13.5" customHeight="1" thickBot="1" x14ac:dyDescent="0.25">
      <c r="A232" s="398"/>
      <c r="B232" s="153" t="s">
        <v>1329</v>
      </c>
      <c r="C232" s="153" t="s">
        <v>71</v>
      </c>
      <c r="D232" s="85" t="s">
        <v>1330</v>
      </c>
      <c r="E232" s="85" t="s">
        <v>1339</v>
      </c>
      <c r="F232" s="86" t="s">
        <v>1340</v>
      </c>
      <c r="G232" s="153" t="s">
        <v>78</v>
      </c>
      <c r="H232" s="157" t="s">
        <v>142</v>
      </c>
      <c r="I232" s="86" t="s">
        <v>297</v>
      </c>
      <c r="J232" s="273">
        <v>4.5</v>
      </c>
      <c r="K232" s="88"/>
      <c r="L232" s="89">
        <v>113</v>
      </c>
      <c r="M232" s="89" t="s">
        <v>0</v>
      </c>
      <c r="N232" s="89" t="s">
        <v>0</v>
      </c>
      <c r="O232" s="89">
        <v>5</v>
      </c>
      <c r="P232" s="89" t="s">
        <v>0</v>
      </c>
      <c r="Q232" s="108">
        <f>SUM(Tableau89[[#This Row],[Indicative
     /PPE]:[Autre]])</f>
        <v>118</v>
      </c>
      <c r="R232" s="92"/>
      <c r="S232" s="111">
        <v>375000</v>
      </c>
      <c r="T232" s="95"/>
      <c r="U232" s="147" t="s">
        <v>1341</v>
      </c>
      <c r="V232" s="157" t="s">
        <v>421</v>
      </c>
      <c r="W232" s="97">
        <v>41182</v>
      </c>
      <c r="X232" s="84" t="s">
        <v>0</v>
      </c>
    </row>
    <row r="233" spans="1:24" s="215" customFormat="1" ht="13.5" customHeight="1" thickBot="1" x14ac:dyDescent="0.25">
      <c r="A233" s="398"/>
      <c r="B233" s="153" t="s">
        <v>1329</v>
      </c>
      <c r="C233" s="153" t="s">
        <v>71</v>
      </c>
      <c r="D233" s="85" t="s">
        <v>1330</v>
      </c>
      <c r="E233" s="85" t="s">
        <v>1342</v>
      </c>
      <c r="F233" s="86" t="s">
        <v>1343</v>
      </c>
      <c r="G233" s="153" t="s">
        <v>78</v>
      </c>
      <c r="H233" s="157" t="s">
        <v>142</v>
      </c>
      <c r="I233" s="86" t="s">
        <v>323</v>
      </c>
      <c r="J233" s="273">
        <v>5.5</v>
      </c>
      <c r="K233" s="88"/>
      <c r="L233" s="89">
        <v>136</v>
      </c>
      <c r="M233" s="89" t="s">
        <v>0</v>
      </c>
      <c r="N233" s="89" t="s">
        <v>0</v>
      </c>
      <c r="O233" s="89">
        <v>6</v>
      </c>
      <c r="P233" s="89" t="s">
        <v>0</v>
      </c>
      <c r="Q233" s="108">
        <f>SUM(Tableau89[[#This Row],[Indicative
     /PPE]:[Autre]])</f>
        <v>142</v>
      </c>
      <c r="R233" s="92"/>
      <c r="S233" s="111">
        <v>440000</v>
      </c>
      <c r="T233" s="95"/>
      <c r="U233" s="147" t="s">
        <v>1299</v>
      </c>
      <c r="V233" s="157" t="s">
        <v>421</v>
      </c>
      <c r="W233" s="97">
        <v>40536</v>
      </c>
      <c r="X233" s="84" t="s">
        <v>0</v>
      </c>
    </row>
    <row r="234" spans="1:24" s="215" customFormat="1" ht="13.5" customHeight="1" thickBot="1" x14ac:dyDescent="0.25">
      <c r="A234" s="398"/>
      <c r="B234" s="153" t="s">
        <v>1329</v>
      </c>
      <c r="C234" s="153" t="s">
        <v>71</v>
      </c>
      <c r="D234" s="85" t="s">
        <v>1330</v>
      </c>
      <c r="E234" s="85" t="s">
        <v>1344</v>
      </c>
      <c r="F234" s="86" t="s">
        <v>1345</v>
      </c>
      <c r="G234" s="153" t="s">
        <v>78</v>
      </c>
      <c r="H234" s="157" t="s">
        <v>102</v>
      </c>
      <c r="I234" s="86" t="s">
        <v>327</v>
      </c>
      <c r="J234" s="273">
        <v>4.5</v>
      </c>
      <c r="K234" s="88"/>
      <c r="L234" s="89">
        <v>116</v>
      </c>
      <c r="M234" s="89" t="s">
        <v>0</v>
      </c>
      <c r="N234" s="89" t="s">
        <v>0</v>
      </c>
      <c r="O234" s="89">
        <v>6</v>
      </c>
      <c r="P234" s="89" t="s">
        <v>0</v>
      </c>
      <c r="Q234" s="108">
        <f>SUM(Tableau89[[#This Row],[Indicative
     /PPE]:[Autre]])</f>
        <v>122</v>
      </c>
      <c r="R234" s="92"/>
      <c r="S234" s="111">
        <v>380000</v>
      </c>
      <c r="T234" s="95"/>
      <c r="U234" s="147" t="s">
        <v>1308</v>
      </c>
      <c r="V234" s="157" t="s">
        <v>421</v>
      </c>
      <c r="W234" s="97">
        <v>40633</v>
      </c>
      <c r="X234" s="84" t="s">
        <v>0</v>
      </c>
    </row>
    <row r="235" spans="1:24" s="215" customFormat="1" ht="13.5" customHeight="1" thickBot="1" x14ac:dyDescent="0.25">
      <c r="A235" s="398"/>
      <c r="B235" s="153" t="s">
        <v>1329</v>
      </c>
      <c r="C235" s="153" t="s">
        <v>71</v>
      </c>
      <c r="D235" s="85" t="s">
        <v>1330</v>
      </c>
      <c r="E235" s="85" t="s">
        <v>1346</v>
      </c>
      <c r="F235" s="86" t="s">
        <v>1347</v>
      </c>
      <c r="G235" s="153" t="s">
        <v>78</v>
      </c>
      <c r="H235" s="157" t="s">
        <v>102</v>
      </c>
      <c r="I235" s="86" t="s">
        <v>297</v>
      </c>
      <c r="J235" s="273">
        <v>4.5</v>
      </c>
      <c r="K235" s="88"/>
      <c r="L235" s="89">
        <v>113</v>
      </c>
      <c r="M235" s="89" t="s">
        <v>0</v>
      </c>
      <c r="N235" s="89" t="s">
        <v>0</v>
      </c>
      <c r="O235" s="89">
        <v>5</v>
      </c>
      <c r="P235" s="89" t="s">
        <v>0</v>
      </c>
      <c r="Q235" s="108">
        <f>SUM(Tableau89[[#This Row],[Indicative
     /PPE]:[Autre]])</f>
        <v>118</v>
      </c>
      <c r="R235" s="92"/>
      <c r="S235" s="111">
        <v>380000</v>
      </c>
      <c r="T235" s="95"/>
      <c r="U235" s="147" t="s">
        <v>1319</v>
      </c>
      <c r="V235" s="157" t="s">
        <v>421</v>
      </c>
      <c r="W235" s="97">
        <v>40816</v>
      </c>
      <c r="X235" s="84" t="s">
        <v>0</v>
      </c>
    </row>
    <row r="236" spans="1:24" s="215" customFormat="1" ht="13.5" customHeight="1" thickBot="1" x14ac:dyDescent="0.25">
      <c r="A236" s="398"/>
      <c r="B236" s="153" t="s">
        <v>1329</v>
      </c>
      <c r="C236" s="153" t="s">
        <v>71</v>
      </c>
      <c r="D236" s="85" t="s">
        <v>1330</v>
      </c>
      <c r="E236" s="85" t="s">
        <v>1348</v>
      </c>
      <c r="F236" s="86" t="s">
        <v>1349</v>
      </c>
      <c r="G236" s="153" t="s">
        <v>78</v>
      </c>
      <c r="H236" s="157" t="s">
        <v>102</v>
      </c>
      <c r="I236" s="86" t="s">
        <v>323</v>
      </c>
      <c r="J236" s="273">
        <v>5.5</v>
      </c>
      <c r="K236" s="88"/>
      <c r="L236" s="89">
        <v>135</v>
      </c>
      <c r="M236" s="89" t="s">
        <v>0</v>
      </c>
      <c r="N236" s="89" t="s">
        <v>0</v>
      </c>
      <c r="O236" s="89">
        <v>6</v>
      </c>
      <c r="P236" s="89" t="s">
        <v>0</v>
      </c>
      <c r="Q236" s="108">
        <f>SUM(Tableau89[[#This Row],[Indicative
     /PPE]:[Autre]])</f>
        <v>141</v>
      </c>
      <c r="R236" s="92"/>
      <c r="S236" s="111">
        <v>445000</v>
      </c>
      <c r="T236" s="95"/>
      <c r="U236" s="147" t="s">
        <v>1316</v>
      </c>
      <c r="V236" s="157" t="s">
        <v>421</v>
      </c>
      <c r="W236" s="97">
        <v>40694</v>
      </c>
      <c r="X236" s="84" t="s">
        <v>0</v>
      </c>
    </row>
    <row r="237" spans="1:24" s="215" customFormat="1" ht="13.5" thickBot="1" x14ac:dyDescent="0.25">
      <c r="A237" s="398"/>
      <c r="B237" s="153" t="s">
        <v>1329</v>
      </c>
      <c r="C237" s="153" t="s">
        <v>71</v>
      </c>
      <c r="D237" s="85" t="s">
        <v>1330</v>
      </c>
      <c r="E237" s="85" t="s">
        <v>1350</v>
      </c>
      <c r="F237" s="86" t="s">
        <v>1351</v>
      </c>
      <c r="G237" s="153" t="s">
        <v>404</v>
      </c>
      <c r="H237" s="157" t="s">
        <v>404</v>
      </c>
      <c r="I237" s="86" t="s">
        <v>327</v>
      </c>
      <c r="J237" s="154">
        <v>4.5</v>
      </c>
      <c r="K237" s="88"/>
      <c r="L237" s="89">
        <v>102</v>
      </c>
      <c r="M237" s="89" t="s">
        <v>0</v>
      </c>
      <c r="N237" s="89" t="s">
        <v>0</v>
      </c>
      <c r="O237" s="89">
        <v>7</v>
      </c>
      <c r="P237" s="89" t="s">
        <v>0</v>
      </c>
      <c r="Q237" s="108">
        <f>SUM(Tableau89[[#This Row],[Indicative
     /PPE]:[Autre]])</f>
        <v>109</v>
      </c>
      <c r="R237" s="92"/>
      <c r="S237" s="111">
        <v>425000</v>
      </c>
      <c r="T237" s="95"/>
      <c r="U237" s="147" t="s">
        <v>1305</v>
      </c>
      <c r="V237" s="157" t="s">
        <v>421</v>
      </c>
      <c r="W237" s="97">
        <v>40544</v>
      </c>
      <c r="X237" s="84" t="s">
        <v>0</v>
      </c>
    </row>
    <row r="238" spans="1:24" s="215" customFormat="1" ht="13.5" thickBot="1" x14ac:dyDescent="0.25">
      <c r="A238" s="398"/>
      <c r="B238" s="153" t="s">
        <v>1329</v>
      </c>
      <c r="C238" s="153" t="s">
        <v>71</v>
      </c>
      <c r="D238" s="85" t="s">
        <v>1330</v>
      </c>
      <c r="E238" s="85" t="s">
        <v>1352</v>
      </c>
      <c r="F238" s="86" t="s">
        <v>1353</v>
      </c>
      <c r="G238" s="153" t="s">
        <v>404</v>
      </c>
      <c r="H238" s="157" t="s">
        <v>404</v>
      </c>
      <c r="I238" s="86" t="s">
        <v>323</v>
      </c>
      <c r="J238" s="265">
        <v>5.5</v>
      </c>
      <c r="K238" s="88"/>
      <c r="L238" s="299">
        <v>115</v>
      </c>
      <c r="M238" s="89" t="s">
        <v>0</v>
      </c>
      <c r="N238" s="89" t="s">
        <v>0</v>
      </c>
      <c r="O238" s="89">
        <v>9</v>
      </c>
      <c r="P238" s="89" t="s">
        <v>0</v>
      </c>
      <c r="Q238" s="108">
        <f>SUM(Tableau89[[#This Row],[Indicative
     /PPE]:[Autre]])</f>
        <v>124</v>
      </c>
      <c r="R238" s="92"/>
      <c r="S238" s="111">
        <v>510000</v>
      </c>
      <c r="T238" s="95"/>
      <c r="U238" s="147" t="s">
        <v>1302</v>
      </c>
      <c r="V238" s="157" t="s">
        <v>421</v>
      </c>
      <c r="W238" s="97">
        <v>40603</v>
      </c>
      <c r="X238" s="84" t="s">
        <v>0</v>
      </c>
    </row>
    <row r="239" spans="1:24" s="215" customFormat="1" ht="13.5" customHeight="1" thickBot="1" x14ac:dyDescent="0.25">
      <c r="A239" s="398"/>
      <c r="B239" s="153" t="s">
        <v>1354</v>
      </c>
      <c r="C239" s="153" t="s">
        <v>71</v>
      </c>
      <c r="D239" s="84" t="s">
        <v>0</v>
      </c>
      <c r="E239" s="85" t="s">
        <v>1355</v>
      </c>
      <c r="F239" s="86" t="s">
        <v>1356</v>
      </c>
      <c r="G239" s="153" t="s">
        <v>78</v>
      </c>
      <c r="H239" s="157" t="s">
        <v>86</v>
      </c>
      <c r="I239" s="86" t="s">
        <v>323</v>
      </c>
      <c r="J239" s="220">
        <v>4.5</v>
      </c>
      <c r="K239" s="88"/>
      <c r="L239" s="110">
        <v>104</v>
      </c>
      <c r="M239" s="110">
        <v>8</v>
      </c>
      <c r="N239" s="110">
        <v>101</v>
      </c>
      <c r="O239" s="110">
        <v>7</v>
      </c>
      <c r="P239" s="89" t="s">
        <v>0</v>
      </c>
      <c r="Q239" s="108">
        <f>SUM(Tableau89[[#This Row],[Indicative
     /PPE]:[Autre]])</f>
        <v>220</v>
      </c>
      <c r="R239" s="92"/>
      <c r="S239" s="111">
        <v>380000</v>
      </c>
      <c r="T239" s="95"/>
      <c r="U239" s="147" t="s">
        <v>1357</v>
      </c>
      <c r="V239" s="157" t="s">
        <v>421</v>
      </c>
      <c r="W239" s="97">
        <v>40999</v>
      </c>
      <c r="X239" s="84" t="s">
        <v>0</v>
      </c>
    </row>
    <row r="240" spans="1:24" s="215" customFormat="1" ht="13.5" thickBot="1" x14ac:dyDescent="0.25">
      <c r="A240" s="398"/>
      <c r="B240" s="153" t="s">
        <v>1354</v>
      </c>
      <c r="C240" s="153" t="s">
        <v>71</v>
      </c>
      <c r="D240" s="84" t="s">
        <v>0</v>
      </c>
      <c r="E240" s="85" t="s">
        <v>1358</v>
      </c>
      <c r="F240" s="86" t="s">
        <v>1359</v>
      </c>
      <c r="G240" s="153" t="s">
        <v>230</v>
      </c>
      <c r="H240" s="157" t="s">
        <v>1195</v>
      </c>
      <c r="I240" s="86" t="s">
        <v>383</v>
      </c>
      <c r="J240" s="220">
        <v>4.5</v>
      </c>
      <c r="K240" s="88"/>
      <c r="L240" s="110">
        <v>97</v>
      </c>
      <c r="M240" s="110">
        <v>8</v>
      </c>
      <c r="N240" s="110">
        <v>49</v>
      </c>
      <c r="O240" s="110">
        <v>6</v>
      </c>
      <c r="P240" s="89" t="s">
        <v>0</v>
      </c>
      <c r="Q240" s="108">
        <f>SUM(Tableau89[[#This Row],[Indicative
     /PPE]:[Autre]])</f>
        <v>160</v>
      </c>
      <c r="R240" s="92"/>
      <c r="S240" s="111">
        <v>375000</v>
      </c>
      <c r="T240" s="95"/>
      <c r="U240" s="147" t="s">
        <v>1360</v>
      </c>
      <c r="V240" s="157" t="s">
        <v>421</v>
      </c>
      <c r="W240" s="97">
        <v>41000</v>
      </c>
      <c r="X240" s="84" t="s">
        <v>0</v>
      </c>
    </row>
    <row r="241" spans="1:24" s="215" customFormat="1" ht="13.5" customHeight="1" thickBot="1" x14ac:dyDescent="0.25">
      <c r="A241" s="398"/>
      <c r="B241" s="153" t="s">
        <v>1354</v>
      </c>
      <c r="C241" s="153" t="s">
        <v>71</v>
      </c>
      <c r="D241" s="84" t="s">
        <v>0</v>
      </c>
      <c r="E241" s="85" t="s">
        <v>1361</v>
      </c>
      <c r="F241" s="86" t="s">
        <v>1362</v>
      </c>
      <c r="G241" s="153" t="s">
        <v>78</v>
      </c>
      <c r="H241" s="157" t="s">
        <v>86</v>
      </c>
      <c r="I241" s="86" t="s">
        <v>305</v>
      </c>
      <c r="J241" s="220">
        <v>3.5</v>
      </c>
      <c r="K241" s="88"/>
      <c r="L241" s="110">
        <v>78</v>
      </c>
      <c r="M241" s="110">
        <v>8</v>
      </c>
      <c r="N241" s="110">
        <v>93</v>
      </c>
      <c r="O241" s="110">
        <v>6</v>
      </c>
      <c r="P241" s="89" t="s">
        <v>0</v>
      </c>
      <c r="Q241" s="108">
        <f>SUM(Tableau89[[#This Row],[Indicative
     /PPE]:[Autre]])</f>
        <v>185</v>
      </c>
      <c r="R241" s="92"/>
      <c r="S241" s="111">
        <v>300000</v>
      </c>
      <c r="T241" s="95"/>
      <c r="U241" s="147" t="s">
        <v>1363</v>
      </c>
      <c r="V241" s="157" t="s">
        <v>421</v>
      </c>
      <c r="W241" s="97">
        <v>40999</v>
      </c>
      <c r="X241" s="84" t="s">
        <v>0</v>
      </c>
    </row>
    <row r="242" spans="1:24" s="215" customFormat="1" ht="13.5" customHeight="1" thickBot="1" x14ac:dyDescent="0.25">
      <c r="A242" s="398"/>
      <c r="B242" s="153" t="s">
        <v>1354</v>
      </c>
      <c r="C242" s="153" t="s">
        <v>71</v>
      </c>
      <c r="D242" s="84" t="s">
        <v>0</v>
      </c>
      <c r="E242" s="85" t="s">
        <v>1364</v>
      </c>
      <c r="F242" s="86" t="s">
        <v>1365</v>
      </c>
      <c r="G242" s="153" t="s">
        <v>78</v>
      </c>
      <c r="H242" s="157" t="s">
        <v>142</v>
      </c>
      <c r="I242" s="86" t="s">
        <v>323</v>
      </c>
      <c r="J242" s="220">
        <v>4.5</v>
      </c>
      <c r="K242" s="88"/>
      <c r="L242" s="110">
        <v>104</v>
      </c>
      <c r="M242" s="110">
        <v>9</v>
      </c>
      <c r="N242" s="110" t="s">
        <v>0</v>
      </c>
      <c r="O242" s="110">
        <v>6</v>
      </c>
      <c r="P242" s="89" t="s">
        <v>0</v>
      </c>
      <c r="Q242" s="108">
        <f>SUM(Tableau89[[#This Row],[Indicative
     /PPE]:[Autre]])</f>
        <v>119</v>
      </c>
      <c r="R242" s="92"/>
      <c r="S242" s="111">
        <v>390000</v>
      </c>
      <c r="T242" s="95"/>
      <c r="U242" s="147" t="s">
        <v>1366</v>
      </c>
      <c r="V242" s="157" t="s">
        <v>421</v>
      </c>
      <c r="W242" s="97">
        <v>41090</v>
      </c>
      <c r="X242" s="84" t="s">
        <v>0</v>
      </c>
    </row>
    <row r="243" spans="1:24" s="215" customFormat="1" ht="13.5" customHeight="1" thickBot="1" x14ac:dyDescent="0.25">
      <c r="A243" s="398"/>
      <c r="B243" s="153" t="s">
        <v>1354</v>
      </c>
      <c r="C243" s="153" t="s">
        <v>71</v>
      </c>
      <c r="D243" s="84" t="s">
        <v>0</v>
      </c>
      <c r="E243" s="85" t="s">
        <v>1367</v>
      </c>
      <c r="F243" s="86" t="s">
        <v>1368</v>
      </c>
      <c r="G243" s="153" t="s">
        <v>78</v>
      </c>
      <c r="H243" s="157" t="s">
        <v>142</v>
      </c>
      <c r="I243" s="86" t="s">
        <v>305</v>
      </c>
      <c r="J243" s="220">
        <v>4.5</v>
      </c>
      <c r="K243" s="88"/>
      <c r="L243" s="110">
        <v>94</v>
      </c>
      <c r="M243" s="110">
        <v>9</v>
      </c>
      <c r="N243" s="110" t="s">
        <v>0</v>
      </c>
      <c r="O243" s="110">
        <v>6</v>
      </c>
      <c r="P243" s="89" t="s">
        <v>0</v>
      </c>
      <c r="Q243" s="108">
        <f>SUM(Tableau89[[#This Row],[Indicative
     /PPE]:[Autre]])</f>
        <v>109</v>
      </c>
      <c r="R243" s="92"/>
      <c r="S243" s="111">
        <v>360000</v>
      </c>
      <c r="T243" s="95"/>
      <c r="U243" s="147" t="s">
        <v>1369</v>
      </c>
      <c r="V243" s="157" t="s">
        <v>421</v>
      </c>
      <c r="W243" s="97">
        <v>41153</v>
      </c>
      <c r="X243" s="84" t="s">
        <v>0</v>
      </c>
    </row>
    <row r="244" spans="1:24" s="215" customFormat="1" ht="13.5" customHeight="1" thickBot="1" x14ac:dyDescent="0.25">
      <c r="A244" s="398"/>
      <c r="B244" s="153" t="s">
        <v>1354</v>
      </c>
      <c r="C244" s="153" t="s">
        <v>71</v>
      </c>
      <c r="D244" s="84" t="s">
        <v>0</v>
      </c>
      <c r="E244" s="85" t="s">
        <v>1370</v>
      </c>
      <c r="F244" s="86" t="s">
        <v>1371</v>
      </c>
      <c r="G244" s="153" t="s">
        <v>78</v>
      </c>
      <c r="H244" s="157" t="s">
        <v>102</v>
      </c>
      <c r="I244" s="86" t="s">
        <v>323</v>
      </c>
      <c r="J244" s="220">
        <v>4.5</v>
      </c>
      <c r="K244" s="88"/>
      <c r="L244" s="110">
        <v>104</v>
      </c>
      <c r="M244" s="110">
        <v>9</v>
      </c>
      <c r="N244" s="110" t="s">
        <v>0</v>
      </c>
      <c r="O244" s="110">
        <v>7</v>
      </c>
      <c r="P244" s="89" t="s">
        <v>0</v>
      </c>
      <c r="Q244" s="108">
        <f>SUM(Tableau89[[#This Row],[Indicative
     /PPE]:[Autre]])</f>
        <v>120</v>
      </c>
      <c r="R244" s="92"/>
      <c r="S244" s="111">
        <v>390000</v>
      </c>
      <c r="T244" s="95"/>
      <c r="U244" s="147" t="s">
        <v>1372</v>
      </c>
      <c r="V244" s="157" t="s">
        <v>421</v>
      </c>
      <c r="W244" s="97">
        <v>40872</v>
      </c>
      <c r="X244" s="84" t="s">
        <v>0</v>
      </c>
    </row>
    <row r="245" spans="1:24" s="215" customFormat="1" ht="13.5" customHeight="1" thickBot="1" x14ac:dyDescent="0.25">
      <c r="A245" s="398"/>
      <c r="B245" s="153" t="s">
        <v>1354</v>
      </c>
      <c r="C245" s="153" t="s">
        <v>71</v>
      </c>
      <c r="D245" s="84" t="s">
        <v>0</v>
      </c>
      <c r="E245" s="85" t="s">
        <v>1373</v>
      </c>
      <c r="F245" s="86" t="s">
        <v>1374</v>
      </c>
      <c r="G245" s="153" t="s">
        <v>78</v>
      </c>
      <c r="H245" s="157" t="s">
        <v>102</v>
      </c>
      <c r="I245" s="86" t="s">
        <v>305</v>
      </c>
      <c r="J245" s="220">
        <v>4.5</v>
      </c>
      <c r="K245" s="88"/>
      <c r="L245" s="110">
        <v>105</v>
      </c>
      <c r="M245" s="110">
        <v>9</v>
      </c>
      <c r="N245" s="110" t="s">
        <v>0</v>
      </c>
      <c r="O245" s="110">
        <v>5</v>
      </c>
      <c r="P245" s="89" t="s">
        <v>0</v>
      </c>
      <c r="Q245" s="108">
        <f>SUM(Tableau89[[#This Row],[Indicative
     /PPE]:[Autre]])</f>
        <v>119</v>
      </c>
      <c r="R245" s="92"/>
      <c r="S245" s="111">
        <v>390000</v>
      </c>
      <c r="T245" s="95"/>
      <c r="U245" s="147" t="s">
        <v>1375</v>
      </c>
      <c r="V245" s="157" t="s">
        <v>421</v>
      </c>
      <c r="W245" s="97">
        <v>41263</v>
      </c>
      <c r="X245" s="84" t="s">
        <v>0</v>
      </c>
    </row>
    <row r="246" spans="1:24" s="215" customFormat="1" ht="13.5" thickBot="1" x14ac:dyDescent="0.25">
      <c r="A246" s="398"/>
      <c r="B246" s="153" t="s">
        <v>1354</v>
      </c>
      <c r="C246" s="153" t="s">
        <v>71</v>
      </c>
      <c r="D246" s="84" t="s">
        <v>0</v>
      </c>
      <c r="E246" s="85" t="s">
        <v>1376</v>
      </c>
      <c r="F246" s="86" t="s">
        <v>1377</v>
      </c>
      <c r="G246" s="153" t="s">
        <v>230</v>
      </c>
      <c r="H246" s="157" t="s">
        <v>1378</v>
      </c>
      <c r="I246" s="86" t="s">
        <v>383</v>
      </c>
      <c r="J246" s="220">
        <v>3.5</v>
      </c>
      <c r="K246" s="88"/>
      <c r="L246" s="110">
        <v>77</v>
      </c>
      <c r="M246" s="110">
        <v>72</v>
      </c>
      <c r="N246" s="110" t="s">
        <v>0</v>
      </c>
      <c r="O246" s="110">
        <v>5</v>
      </c>
      <c r="P246" s="89" t="s">
        <v>0</v>
      </c>
      <c r="Q246" s="108">
        <f>SUM(Tableau89[[#This Row],[Indicative
     /PPE]:[Autre]])</f>
        <v>154</v>
      </c>
      <c r="R246" s="92"/>
      <c r="S246" s="111">
        <v>410000</v>
      </c>
      <c r="T246" s="95"/>
      <c r="U246" s="147" t="s">
        <v>1379</v>
      </c>
      <c r="V246" s="157" t="s">
        <v>421</v>
      </c>
      <c r="W246" s="97">
        <v>41927</v>
      </c>
      <c r="X246" s="84" t="s">
        <v>0</v>
      </c>
    </row>
    <row r="247" spans="1:24" s="215" customFormat="1" ht="13.5" customHeight="1" thickBot="1" x14ac:dyDescent="0.25">
      <c r="A247" s="398"/>
      <c r="B247" s="252" t="s">
        <v>1354</v>
      </c>
      <c r="C247" s="153" t="s">
        <v>71</v>
      </c>
      <c r="D247" s="84" t="s">
        <v>0</v>
      </c>
      <c r="E247" s="85" t="s">
        <v>1380</v>
      </c>
      <c r="F247" s="86" t="s">
        <v>1381</v>
      </c>
      <c r="G247" s="153" t="s">
        <v>78</v>
      </c>
      <c r="H247" s="157" t="s">
        <v>404</v>
      </c>
      <c r="I247" s="86" t="s">
        <v>323</v>
      </c>
      <c r="J247" s="265">
        <v>4.5</v>
      </c>
      <c r="K247" s="88"/>
      <c r="L247" s="314">
        <v>92</v>
      </c>
      <c r="M247" s="110">
        <v>42</v>
      </c>
      <c r="N247" s="110" t="s">
        <v>0</v>
      </c>
      <c r="O247" s="110">
        <v>5</v>
      </c>
      <c r="P247" s="89" t="s">
        <v>0</v>
      </c>
      <c r="Q247" s="108">
        <f>SUM(Tableau89[[#This Row],[Indicative
     /PPE]:[Autre]])</f>
        <v>139</v>
      </c>
      <c r="R247" s="92"/>
      <c r="S247" s="404">
        <v>435000</v>
      </c>
      <c r="T247" s="95"/>
      <c r="U247" s="147" t="s">
        <v>1382</v>
      </c>
      <c r="V247" s="157" t="s">
        <v>421</v>
      </c>
      <c r="W247" s="97">
        <v>40999</v>
      </c>
      <c r="X247" s="84" t="s">
        <v>0</v>
      </c>
    </row>
    <row r="248" spans="1:24" s="215" customFormat="1" ht="13.5" customHeight="1" thickBot="1" x14ac:dyDescent="0.25">
      <c r="A248" s="398"/>
      <c r="B248" s="153" t="s">
        <v>1443</v>
      </c>
      <c r="C248" s="153" t="s">
        <v>71</v>
      </c>
      <c r="D248" s="84" t="s">
        <v>0</v>
      </c>
      <c r="E248" s="85" t="s">
        <v>1444</v>
      </c>
      <c r="F248" s="86" t="s">
        <v>1445</v>
      </c>
      <c r="G248" s="153" t="s">
        <v>78</v>
      </c>
      <c r="H248" s="157" t="s">
        <v>86</v>
      </c>
      <c r="I248" s="86" t="s">
        <v>297</v>
      </c>
      <c r="J248" s="220">
        <v>4.5</v>
      </c>
      <c r="K248" s="88"/>
      <c r="L248" s="110">
        <v>104</v>
      </c>
      <c r="M248" s="110">
        <v>8</v>
      </c>
      <c r="N248" s="110">
        <v>81</v>
      </c>
      <c r="O248" s="110">
        <v>6</v>
      </c>
      <c r="P248" s="89" t="s">
        <v>0</v>
      </c>
      <c r="Q248" s="108">
        <f>SUM(Tableau89[[#This Row],[Indicative
     /PPE]:[Autre]])</f>
        <v>199</v>
      </c>
      <c r="R248" s="92"/>
      <c r="S248" s="111">
        <v>395000</v>
      </c>
      <c r="T248" s="95"/>
      <c r="U248" s="147" t="s">
        <v>1398</v>
      </c>
      <c r="V248" s="157" t="s">
        <v>421</v>
      </c>
      <c r="W248" s="97">
        <v>41182</v>
      </c>
      <c r="X248" s="84" t="s">
        <v>0</v>
      </c>
    </row>
    <row r="249" spans="1:24" s="215" customFormat="1" ht="13.5" thickBot="1" x14ac:dyDescent="0.25">
      <c r="A249" s="398"/>
      <c r="B249" s="153" t="s">
        <v>1443</v>
      </c>
      <c r="C249" s="153" t="s">
        <v>71</v>
      </c>
      <c r="D249" s="84" t="s">
        <v>0</v>
      </c>
      <c r="E249" s="85" t="s">
        <v>1446</v>
      </c>
      <c r="F249" s="86" t="s">
        <v>1447</v>
      </c>
      <c r="G249" s="153" t="s">
        <v>230</v>
      </c>
      <c r="H249" s="157" t="s">
        <v>1195</v>
      </c>
      <c r="I249" s="86" t="s">
        <v>87</v>
      </c>
      <c r="J249" s="220">
        <v>4.5</v>
      </c>
      <c r="K249" s="88"/>
      <c r="L249" s="110">
        <v>98</v>
      </c>
      <c r="M249" s="110">
        <v>8</v>
      </c>
      <c r="N249" s="110">
        <v>49</v>
      </c>
      <c r="O249" s="110">
        <v>7</v>
      </c>
      <c r="P249" s="89" t="s">
        <v>0</v>
      </c>
      <c r="Q249" s="108">
        <f>SUM(Tableau89[[#This Row],[Indicative
     /PPE]:[Autre]])</f>
        <v>162</v>
      </c>
      <c r="R249" s="92"/>
      <c r="S249" s="111">
        <v>375000</v>
      </c>
      <c r="T249" s="95"/>
      <c r="U249" s="147" t="s">
        <v>1420</v>
      </c>
      <c r="V249" s="157" t="s">
        <v>421</v>
      </c>
      <c r="W249" s="97">
        <v>41153</v>
      </c>
      <c r="X249" s="84" t="s">
        <v>0</v>
      </c>
    </row>
    <row r="250" spans="1:24" s="215" customFormat="1" ht="13.5" customHeight="1" thickBot="1" x14ac:dyDescent="0.25">
      <c r="A250" s="398"/>
      <c r="B250" s="153" t="s">
        <v>1443</v>
      </c>
      <c r="C250" s="153" t="s">
        <v>71</v>
      </c>
      <c r="D250" s="84" t="s">
        <v>0</v>
      </c>
      <c r="E250" s="85" t="s">
        <v>1448</v>
      </c>
      <c r="F250" s="86" t="s">
        <v>1449</v>
      </c>
      <c r="G250" s="153" t="s">
        <v>78</v>
      </c>
      <c r="H250" s="157" t="s">
        <v>86</v>
      </c>
      <c r="I250" s="86" t="s">
        <v>327</v>
      </c>
      <c r="J250" s="220">
        <v>3.5</v>
      </c>
      <c r="K250" s="88"/>
      <c r="L250" s="110">
        <v>80</v>
      </c>
      <c r="M250" s="110">
        <v>8</v>
      </c>
      <c r="N250" s="110">
        <v>72</v>
      </c>
      <c r="O250" s="110">
        <v>5</v>
      </c>
      <c r="P250" s="89" t="s">
        <v>0</v>
      </c>
      <c r="Q250" s="108">
        <f>SUM(Tableau89[[#This Row],[Indicative
     /PPE]:[Autre]])</f>
        <v>165</v>
      </c>
      <c r="R250" s="92"/>
      <c r="S250" s="111">
        <v>310000</v>
      </c>
      <c r="T250" s="95"/>
      <c r="U250" s="147" t="s">
        <v>1411</v>
      </c>
      <c r="V250" s="157" t="s">
        <v>421</v>
      </c>
      <c r="W250" s="97">
        <v>41263</v>
      </c>
      <c r="X250" s="84" t="s">
        <v>0</v>
      </c>
    </row>
    <row r="251" spans="1:24" s="215" customFormat="1" ht="13.5" customHeight="1" thickBot="1" x14ac:dyDescent="0.25">
      <c r="A251" s="398"/>
      <c r="B251" s="153" t="s">
        <v>1443</v>
      </c>
      <c r="C251" s="153" t="s">
        <v>71</v>
      </c>
      <c r="D251" s="84" t="s">
        <v>0</v>
      </c>
      <c r="E251" s="85" t="s">
        <v>1450</v>
      </c>
      <c r="F251" s="86" t="s">
        <v>1451</v>
      </c>
      <c r="G251" s="153" t="s">
        <v>78</v>
      </c>
      <c r="H251" s="157" t="s">
        <v>142</v>
      </c>
      <c r="I251" s="86" t="s">
        <v>297</v>
      </c>
      <c r="J251" s="220">
        <v>4.5</v>
      </c>
      <c r="K251" s="88"/>
      <c r="L251" s="110">
        <v>104</v>
      </c>
      <c r="M251" s="110">
        <v>9</v>
      </c>
      <c r="N251" s="110" t="s">
        <v>0</v>
      </c>
      <c r="O251" s="110">
        <v>6</v>
      </c>
      <c r="P251" s="89" t="s">
        <v>0</v>
      </c>
      <c r="Q251" s="108">
        <f>SUM(Tableau89[[#This Row],[Indicative
     /PPE]:[Autre]])</f>
        <v>119</v>
      </c>
      <c r="R251" s="92"/>
      <c r="S251" s="111">
        <v>385000</v>
      </c>
      <c r="T251" s="95"/>
      <c r="U251" s="147" t="s">
        <v>1417</v>
      </c>
      <c r="V251" s="157" t="s">
        <v>421</v>
      </c>
      <c r="W251" s="97">
        <v>41364</v>
      </c>
      <c r="X251" s="84" t="s">
        <v>0</v>
      </c>
    </row>
    <row r="252" spans="1:24" s="215" customFormat="1" ht="13.5" customHeight="1" thickBot="1" x14ac:dyDescent="0.25">
      <c r="A252" s="398"/>
      <c r="B252" s="153" t="s">
        <v>1443</v>
      </c>
      <c r="C252" s="153" t="s">
        <v>71</v>
      </c>
      <c r="D252" s="84" t="s">
        <v>0</v>
      </c>
      <c r="E252" s="85" t="s">
        <v>1452</v>
      </c>
      <c r="F252" s="86" t="s">
        <v>1453</v>
      </c>
      <c r="G252" s="153" t="s">
        <v>78</v>
      </c>
      <c r="H252" s="157" t="s">
        <v>142</v>
      </c>
      <c r="I252" s="86" t="s">
        <v>327</v>
      </c>
      <c r="J252" s="220">
        <v>4.5</v>
      </c>
      <c r="K252" s="88"/>
      <c r="L252" s="110">
        <v>96</v>
      </c>
      <c r="M252" s="110">
        <v>9</v>
      </c>
      <c r="N252" s="110" t="s">
        <v>0</v>
      </c>
      <c r="O252" s="110">
        <v>6</v>
      </c>
      <c r="P252" s="89" t="s">
        <v>0</v>
      </c>
      <c r="Q252" s="108">
        <f>SUM(Tableau89[[#This Row],[Indicative
     /PPE]:[Autre]])</f>
        <v>111</v>
      </c>
      <c r="R252" s="92"/>
      <c r="S252" s="111">
        <v>360000</v>
      </c>
      <c r="T252" s="95"/>
      <c r="U252" s="147" t="s">
        <v>1414</v>
      </c>
      <c r="V252" s="157" t="s">
        <v>421</v>
      </c>
      <c r="W252" s="97">
        <v>41362</v>
      </c>
      <c r="X252" s="84" t="s">
        <v>0</v>
      </c>
    </row>
    <row r="253" spans="1:24" s="215" customFormat="1" ht="13.5" customHeight="1" thickBot="1" x14ac:dyDescent="0.25">
      <c r="A253" s="398"/>
      <c r="B253" s="153" t="s">
        <v>1443</v>
      </c>
      <c r="C253" s="153" t="s">
        <v>71</v>
      </c>
      <c r="D253" s="84" t="s">
        <v>0</v>
      </c>
      <c r="E253" s="85" t="s">
        <v>1454</v>
      </c>
      <c r="F253" s="86" t="s">
        <v>1455</v>
      </c>
      <c r="G253" s="153" t="s">
        <v>78</v>
      </c>
      <c r="H253" s="157" t="s">
        <v>102</v>
      </c>
      <c r="I253" s="86" t="s">
        <v>297</v>
      </c>
      <c r="J253" s="220">
        <v>4.5</v>
      </c>
      <c r="K253" s="88"/>
      <c r="L253" s="110">
        <v>104</v>
      </c>
      <c r="M253" s="110">
        <v>9</v>
      </c>
      <c r="N253" s="110" t="s">
        <v>0</v>
      </c>
      <c r="O253" s="110">
        <v>5</v>
      </c>
      <c r="P253" s="89" t="s">
        <v>0</v>
      </c>
      <c r="Q253" s="108">
        <f>SUM(Tableau89[[#This Row],[Indicative
     /PPE]:[Autre]])</f>
        <v>118</v>
      </c>
      <c r="R253" s="92"/>
      <c r="S253" s="111">
        <v>390000</v>
      </c>
      <c r="T253" s="95"/>
      <c r="U253" s="147" t="s">
        <v>1408</v>
      </c>
      <c r="V253" s="157" t="s">
        <v>421</v>
      </c>
      <c r="W253" s="97">
        <v>41364</v>
      </c>
      <c r="X253" s="84" t="s">
        <v>0</v>
      </c>
    </row>
    <row r="254" spans="1:24" s="215" customFormat="1" ht="13.5" customHeight="1" thickBot="1" x14ac:dyDescent="0.25">
      <c r="A254" s="398"/>
      <c r="B254" s="153" t="s">
        <v>1443</v>
      </c>
      <c r="C254" s="153" t="s">
        <v>71</v>
      </c>
      <c r="D254" s="84" t="s">
        <v>0</v>
      </c>
      <c r="E254" s="85" t="s">
        <v>1456</v>
      </c>
      <c r="F254" s="86" t="s">
        <v>1457</v>
      </c>
      <c r="G254" s="153" t="s">
        <v>78</v>
      </c>
      <c r="H254" s="157" t="s">
        <v>102</v>
      </c>
      <c r="I254" s="86" t="s">
        <v>327</v>
      </c>
      <c r="J254" s="220">
        <v>4.5</v>
      </c>
      <c r="K254" s="88"/>
      <c r="L254" s="110">
        <v>107</v>
      </c>
      <c r="M254" s="110">
        <v>9</v>
      </c>
      <c r="N254" s="110" t="s">
        <v>0</v>
      </c>
      <c r="O254" s="110">
        <v>6</v>
      </c>
      <c r="P254" s="89" t="s">
        <v>0</v>
      </c>
      <c r="Q254" s="108">
        <f>SUM(Tableau89[[#This Row],[Indicative
     /PPE]:[Autre]])</f>
        <v>122</v>
      </c>
      <c r="R254" s="92"/>
      <c r="S254" s="111">
        <v>395000</v>
      </c>
      <c r="T254" s="95"/>
      <c r="U254" s="147" t="s">
        <v>1403</v>
      </c>
      <c r="V254" s="157" t="s">
        <v>421</v>
      </c>
      <c r="W254" s="97">
        <v>41263</v>
      </c>
      <c r="X254" s="84" t="s">
        <v>0</v>
      </c>
    </row>
    <row r="255" spans="1:24" s="215" customFormat="1" ht="13.5" customHeight="1" thickBot="1" x14ac:dyDescent="0.25">
      <c r="A255" s="398"/>
      <c r="B255" s="153" t="s">
        <v>1443</v>
      </c>
      <c r="C255" s="153" t="s">
        <v>71</v>
      </c>
      <c r="D255" s="84" t="s">
        <v>0</v>
      </c>
      <c r="E255" s="85" t="s">
        <v>1458</v>
      </c>
      <c r="F255" s="86" t="s">
        <v>1459</v>
      </c>
      <c r="G255" s="153" t="s">
        <v>78</v>
      </c>
      <c r="H255" s="157" t="s">
        <v>404</v>
      </c>
      <c r="I255" s="86" t="s">
        <v>297</v>
      </c>
      <c r="J255" s="220">
        <v>4.5</v>
      </c>
      <c r="K255" s="88"/>
      <c r="L255" s="110">
        <v>92</v>
      </c>
      <c r="M255" s="110">
        <v>42</v>
      </c>
      <c r="N255" s="110" t="s">
        <v>0</v>
      </c>
      <c r="O255" s="110">
        <v>7</v>
      </c>
      <c r="P255" s="89" t="s">
        <v>0</v>
      </c>
      <c r="Q255" s="108">
        <f>SUM(Tableau89[[#This Row],[Indicative
     /PPE]:[Autre]])</f>
        <v>141</v>
      </c>
      <c r="R255" s="92"/>
      <c r="S255" s="111">
        <v>430000</v>
      </c>
      <c r="T255" s="95"/>
      <c r="U255" s="147" t="s">
        <v>1393</v>
      </c>
      <c r="V255" s="157" t="s">
        <v>421</v>
      </c>
      <c r="W255" s="97">
        <v>41233</v>
      </c>
      <c r="X255" s="84" t="s">
        <v>0</v>
      </c>
    </row>
    <row r="256" spans="1:24" s="215" customFormat="1" ht="13.5" thickBot="1" x14ac:dyDescent="0.25">
      <c r="A256" s="398"/>
      <c r="B256" s="252" t="s">
        <v>1443</v>
      </c>
      <c r="C256" s="153" t="s">
        <v>71</v>
      </c>
      <c r="D256" s="84" t="s">
        <v>0</v>
      </c>
      <c r="E256" s="85" t="s">
        <v>1460</v>
      </c>
      <c r="F256" s="86" t="s">
        <v>1461</v>
      </c>
      <c r="G256" s="153" t="s">
        <v>1378</v>
      </c>
      <c r="H256" s="157" t="s">
        <v>246</v>
      </c>
      <c r="I256" s="86" t="s">
        <v>87</v>
      </c>
      <c r="J256" s="265">
        <v>3.5</v>
      </c>
      <c r="K256" s="88"/>
      <c r="L256" s="314">
        <v>78</v>
      </c>
      <c r="M256" s="110">
        <v>74</v>
      </c>
      <c r="N256" s="110" t="s">
        <v>0</v>
      </c>
      <c r="O256" s="110">
        <v>5</v>
      </c>
      <c r="P256" s="89" t="s">
        <v>0</v>
      </c>
      <c r="Q256" s="108">
        <f>SUM(Tableau89[[#This Row],[Indicative
     /PPE]:[Autre]])</f>
        <v>157</v>
      </c>
      <c r="R256" s="92"/>
      <c r="S256" s="404">
        <v>410000</v>
      </c>
      <c r="T256" s="95"/>
      <c r="U256" s="406" t="s">
        <v>1462</v>
      </c>
      <c r="V256" s="157" t="s">
        <v>421</v>
      </c>
      <c r="W256" s="97">
        <v>41517</v>
      </c>
      <c r="X256" s="84" t="s">
        <v>0</v>
      </c>
    </row>
    <row r="257" spans="1:24" s="215" customFormat="1" ht="13.5" customHeight="1" thickBot="1" x14ac:dyDescent="0.25">
      <c r="A257" s="398"/>
      <c r="B257" s="153" t="s">
        <v>1463</v>
      </c>
      <c r="C257" s="153" t="s">
        <v>71</v>
      </c>
      <c r="D257" s="85" t="s">
        <v>1464</v>
      </c>
      <c r="E257" s="85" t="s">
        <v>1465</v>
      </c>
      <c r="F257" s="86" t="s">
        <v>1466</v>
      </c>
      <c r="G257" s="153" t="s">
        <v>78</v>
      </c>
      <c r="H257" s="157" t="s">
        <v>86</v>
      </c>
      <c r="I257" s="86" t="s">
        <v>297</v>
      </c>
      <c r="J257" s="220">
        <v>4.5</v>
      </c>
      <c r="K257" s="88"/>
      <c r="L257" s="110">
        <v>109.5</v>
      </c>
      <c r="M257" s="110">
        <v>8</v>
      </c>
      <c r="N257" s="110">
        <v>41</v>
      </c>
      <c r="O257" s="110">
        <v>5.9</v>
      </c>
      <c r="P257" s="110" t="s">
        <v>0</v>
      </c>
      <c r="Q257" s="108">
        <f>SUM(Tableau89[[#This Row],[Indicative
     /PPE]:[Autre]])</f>
        <v>164.4</v>
      </c>
      <c r="R257" s="92"/>
      <c r="S257" s="111">
        <v>425000</v>
      </c>
      <c r="T257" s="95"/>
      <c r="U257" s="147" t="s">
        <v>1467</v>
      </c>
      <c r="V257" s="157" t="s">
        <v>421</v>
      </c>
      <c r="W257" s="97">
        <v>41182</v>
      </c>
      <c r="X257" s="84" t="s">
        <v>0</v>
      </c>
    </row>
    <row r="258" spans="1:24" s="215" customFormat="1" ht="13.5" customHeight="1" thickBot="1" x14ac:dyDescent="0.25">
      <c r="A258" s="398"/>
      <c r="B258" s="153" t="s">
        <v>1463</v>
      </c>
      <c r="C258" s="153" t="s">
        <v>71</v>
      </c>
      <c r="D258" s="85" t="s">
        <v>1464</v>
      </c>
      <c r="E258" s="85" t="s">
        <v>1471</v>
      </c>
      <c r="F258" s="86" t="s">
        <v>1472</v>
      </c>
      <c r="G258" s="153" t="s">
        <v>78</v>
      </c>
      <c r="H258" s="157" t="s">
        <v>86</v>
      </c>
      <c r="I258" s="86" t="s">
        <v>323</v>
      </c>
      <c r="J258" s="220">
        <v>4.5</v>
      </c>
      <c r="K258" s="88"/>
      <c r="L258" s="110">
        <v>109.3</v>
      </c>
      <c r="M258" s="110">
        <v>8</v>
      </c>
      <c r="N258" s="110">
        <v>120</v>
      </c>
      <c r="O258" s="110">
        <v>5.9</v>
      </c>
      <c r="P258" s="110" t="s">
        <v>0</v>
      </c>
      <c r="Q258" s="108">
        <f>SUM(Tableau89[[#This Row],[Indicative
     /PPE]:[Autre]])</f>
        <v>243.20000000000002</v>
      </c>
      <c r="R258" s="92"/>
      <c r="S258" s="111">
        <v>445000</v>
      </c>
      <c r="T258" s="95"/>
      <c r="U258" s="147" t="s">
        <v>1473</v>
      </c>
      <c r="V258" s="157" t="s">
        <v>421</v>
      </c>
      <c r="W258" s="97">
        <v>41258</v>
      </c>
      <c r="X258" s="84" t="s">
        <v>0</v>
      </c>
    </row>
    <row r="259" spans="1:24" s="215" customFormat="1" ht="13.5" customHeight="1" thickBot="1" x14ac:dyDescent="0.25">
      <c r="A259" s="398"/>
      <c r="B259" s="153" t="s">
        <v>1463</v>
      </c>
      <c r="C259" s="153" t="s">
        <v>71</v>
      </c>
      <c r="D259" s="85" t="s">
        <v>1464</v>
      </c>
      <c r="E259" s="85" t="s">
        <v>1474</v>
      </c>
      <c r="F259" s="86" t="s">
        <v>1475</v>
      </c>
      <c r="G259" s="153" t="s">
        <v>78</v>
      </c>
      <c r="H259" s="157" t="s">
        <v>86</v>
      </c>
      <c r="I259" s="86" t="s">
        <v>327</v>
      </c>
      <c r="J259" s="220">
        <v>4.5</v>
      </c>
      <c r="K259" s="88"/>
      <c r="L259" s="110">
        <v>97.4</v>
      </c>
      <c r="M259" s="110">
        <v>8</v>
      </c>
      <c r="N259" s="110">
        <v>77</v>
      </c>
      <c r="O259" s="110">
        <v>5.0999999999999996</v>
      </c>
      <c r="P259" s="110" t="s">
        <v>0</v>
      </c>
      <c r="Q259" s="108">
        <f>SUM(Tableau89[[#This Row],[Indicative
     /PPE]:[Autre]])</f>
        <v>187.5</v>
      </c>
      <c r="R259" s="92"/>
      <c r="S259" s="111">
        <v>379000</v>
      </c>
      <c r="T259" s="95"/>
      <c r="U259" s="147" t="s">
        <v>1476</v>
      </c>
      <c r="V259" s="157" t="s">
        <v>421</v>
      </c>
      <c r="W259" s="97">
        <v>41182</v>
      </c>
      <c r="X259" s="84" t="s">
        <v>0</v>
      </c>
    </row>
    <row r="260" spans="1:24" s="215" customFormat="1" ht="13.5" customHeight="1" thickBot="1" x14ac:dyDescent="0.25">
      <c r="A260" s="398"/>
      <c r="B260" s="153" t="s">
        <v>1463</v>
      </c>
      <c r="C260" s="153" t="s">
        <v>71</v>
      </c>
      <c r="D260" s="85" t="s">
        <v>1464</v>
      </c>
      <c r="E260" s="85" t="s">
        <v>1477</v>
      </c>
      <c r="F260" s="86" t="s">
        <v>1478</v>
      </c>
      <c r="G260" s="153" t="s">
        <v>78</v>
      </c>
      <c r="H260" s="157" t="s">
        <v>142</v>
      </c>
      <c r="I260" s="86" t="s">
        <v>297</v>
      </c>
      <c r="J260" s="220">
        <v>4.5</v>
      </c>
      <c r="K260" s="88"/>
      <c r="L260" s="110">
        <v>109.2</v>
      </c>
      <c r="M260" s="110">
        <v>8.1</v>
      </c>
      <c r="N260" s="110" t="s">
        <v>0</v>
      </c>
      <c r="O260" s="110">
        <v>5.9</v>
      </c>
      <c r="P260" s="110" t="s">
        <v>0</v>
      </c>
      <c r="Q260" s="108">
        <f>SUM(Tableau89[[#This Row],[Indicative
     /PPE]:[Autre]])</f>
        <v>123.2</v>
      </c>
      <c r="R260" s="92"/>
      <c r="S260" s="111">
        <v>414000</v>
      </c>
      <c r="T260" s="95"/>
      <c r="U260" s="147" t="s">
        <v>1479</v>
      </c>
      <c r="V260" s="157" t="s">
        <v>421</v>
      </c>
      <c r="W260" s="97">
        <v>41455</v>
      </c>
      <c r="X260" s="84" t="s">
        <v>0</v>
      </c>
    </row>
    <row r="261" spans="1:24" s="215" customFormat="1" ht="13.5" customHeight="1" thickBot="1" x14ac:dyDescent="0.25">
      <c r="A261" s="398"/>
      <c r="B261" s="153" t="s">
        <v>1463</v>
      </c>
      <c r="C261" s="153" t="s">
        <v>71</v>
      </c>
      <c r="D261" s="85" t="s">
        <v>1464</v>
      </c>
      <c r="E261" s="85" t="s">
        <v>1480</v>
      </c>
      <c r="F261" s="86" t="s">
        <v>1481</v>
      </c>
      <c r="G261" s="153" t="s">
        <v>78</v>
      </c>
      <c r="H261" s="157" t="s">
        <v>142</v>
      </c>
      <c r="I261" s="86" t="s">
        <v>323</v>
      </c>
      <c r="J261" s="220">
        <v>4.5</v>
      </c>
      <c r="K261" s="88"/>
      <c r="L261" s="110">
        <v>109</v>
      </c>
      <c r="M261" s="110">
        <v>8.1</v>
      </c>
      <c r="N261" s="110" t="s">
        <v>0</v>
      </c>
      <c r="O261" s="110">
        <v>5.9</v>
      </c>
      <c r="P261" s="110" t="s">
        <v>0</v>
      </c>
      <c r="Q261" s="108">
        <f>SUM(Tableau89[[#This Row],[Indicative
     /PPE]:[Autre]])</f>
        <v>123</v>
      </c>
      <c r="R261" s="92"/>
      <c r="S261" s="111">
        <v>414000</v>
      </c>
      <c r="T261" s="95"/>
      <c r="U261" s="147" t="s">
        <v>1482</v>
      </c>
      <c r="V261" s="157" t="s">
        <v>421</v>
      </c>
      <c r="W261" s="97">
        <v>41258</v>
      </c>
      <c r="X261" s="84" t="s">
        <v>0</v>
      </c>
    </row>
    <row r="262" spans="1:24" s="215" customFormat="1" ht="13.5" customHeight="1" thickBot="1" x14ac:dyDescent="0.25">
      <c r="A262" s="398"/>
      <c r="B262" s="153" t="s">
        <v>1463</v>
      </c>
      <c r="C262" s="153" t="s">
        <v>71</v>
      </c>
      <c r="D262" s="85" t="s">
        <v>1464</v>
      </c>
      <c r="E262" s="85" t="s">
        <v>1483</v>
      </c>
      <c r="F262" s="86" t="s">
        <v>1484</v>
      </c>
      <c r="G262" s="153" t="s">
        <v>78</v>
      </c>
      <c r="H262" s="157" t="s">
        <v>142</v>
      </c>
      <c r="I262" s="86" t="s">
        <v>327</v>
      </c>
      <c r="J262" s="220">
        <v>4.5</v>
      </c>
      <c r="K262" s="88"/>
      <c r="L262" s="110">
        <v>96.8</v>
      </c>
      <c r="M262" s="110">
        <v>10.7</v>
      </c>
      <c r="N262" s="110" t="s">
        <v>0</v>
      </c>
      <c r="O262" s="110">
        <v>5.9</v>
      </c>
      <c r="P262" s="110" t="s">
        <v>0</v>
      </c>
      <c r="Q262" s="108">
        <f>SUM(Tableau89[[#This Row],[Indicative
     /PPE]:[Autre]])</f>
        <v>113.4</v>
      </c>
      <c r="R262" s="92"/>
      <c r="S262" s="111">
        <v>380000</v>
      </c>
      <c r="T262" s="95"/>
      <c r="U262" s="147" t="s">
        <v>1485</v>
      </c>
      <c r="V262" s="157" t="s">
        <v>421</v>
      </c>
      <c r="W262" s="97">
        <v>41547</v>
      </c>
      <c r="X262" s="84" t="s">
        <v>0</v>
      </c>
    </row>
    <row r="263" spans="1:24" s="215" customFormat="1" ht="13.5" customHeight="1" thickBot="1" x14ac:dyDescent="0.25">
      <c r="A263" s="398"/>
      <c r="B263" s="153" t="s">
        <v>1463</v>
      </c>
      <c r="C263" s="153" t="s">
        <v>71</v>
      </c>
      <c r="D263" s="85" t="s">
        <v>1464</v>
      </c>
      <c r="E263" s="85" t="s">
        <v>1486</v>
      </c>
      <c r="F263" s="86" t="s">
        <v>1487</v>
      </c>
      <c r="G263" s="153" t="s">
        <v>78</v>
      </c>
      <c r="H263" s="157" t="s">
        <v>102</v>
      </c>
      <c r="I263" s="86" t="s">
        <v>297</v>
      </c>
      <c r="J263" s="220">
        <v>4.5</v>
      </c>
      <c r="K263" s="88"/>
      <c r="L263" s="110">
        <v>109</v>
      </c>
      <c r="M263" s="110">
        <v>8.1</v>
      </c>
      <c r="N263" s="110" t="s">
        <v>0</v>
      </c>
      <c r="O263" s="110">
        <v>6</v>
      </c>
      <c r="P263" s="110" t="s">
        <v>0</v>
      </c>
      <c r="Q263" s="108">
        <f>SUM(Tableau89[[#This Row],[Indicative
     /PPE]:[Autre]])</f>
        <v>123.1</v>
      </c>
      <c r="R263" s="92"/>
      <c r="S263" s="111">
        <v>415000</v>
      </c>
      <c r="T263" s="95"/>
      <c r="U263" s="147" t="s">
        <v>1488</v>
      </c>
      <c r="V263" s="157" t="s">
        <v>421</v>
      </c>
      <c r="W263" s="97">
        <v>41253</v>
      </c>
      <c r="X263" s="84" t="s">
        <v>0</v>
      </c>
    </row>
    <row r="264" spans="1:24" s="215" customFormat="1" ht="13.5" customHeight="1" thickBot="1" x14ac:dyDescent="0.25">
      <c r="A264" s="398"/>
      <c r="B264" s="153" t="s">
        <v>1463</v>
      </c>
      <c r="C264" s="153" t="s">
        <v>71</v>
      </c>
      <c r="D264" s="85" t="s">
        <v>1464</v>
      </c>
      <c r="E264" s="85" t="s">
        <v>1489</v>
      </c>
      <c r="F264" s="86" t="s">
        <v>1490</v>
      </c>
      <c r="G264" s="153" t="s">
        <v>78</v>
      </c>
      <c r="H264" s="157" t="s">
        <v>102</v>
      </c>
      <c r="I264" s="86" t="s">
        <v>323</v>
      </c>
      <c r="J264" s="220">
        <v>4.5</v>
      </c>
      <c r="K264" s="88"/>
      <c r="L264" s="110">
        <v>108.7</v>
      </c>
      <c r="M264" s="110">
        <v>8.1</v>
      </c>
      <c r="N264" s="110" t="s">
        <v>0</v>
      </c>
      <c r="O264" s="110">
        <v>6</v>
      </c>
      <c r="P264" s="110" t="s">
        <v>0</v>
      </c>
      <c r="Q264" s="108">
        <f>SUM(Tableau89[[#This Row],[Indicative
     /PPE]:[Autre]])</f>
        <v>122.8</v>
      </c>
      <c r="R264" s="92"/>
      <c r="S264" s="111">
        <v>419000</v>
      </c>
      <c r="T264" s="95"/>
      <c r="U264" s="147" t="s">
        <v>1491</v>
      </c>
      <c r="V264" s="157" t="s">
        <v>421</v>
      </c>
      <c r="W264" s="97">
        <v>41253</v>
      </c>
      <c r="X264" s="84" t="s">
        <v>0</v>
      </c>
    </row>
    <row r="265" spans="1:24" s="215" customFormat="1" ht="13.5" customHeight="1" thickBot="1" x14ac:dyDescent="0.25">
      <c r="A265" s="398"/>
      <c r="B265" s="153" t="s">
        <v>1463</v>
      </c>
      <c r="C265" s="153" t="s">
        <v>71</v>
      </c>
      <c r="D265" s="85" t="s">
        <v>1464</v>
      </c>
      <c r="E265" s="85" t="s">
        <v>1492</v>
      </c>
      <c r="F265" s="86" t="s">
        <v>1493</v>
      </c>
      <c r="G265" s="153" t="s">
        <v>78</v>
      </c>
      <c r="H265" s="157" t="s">
        <v>102</v>
      </c>
      <c r="I265" s="86" t="s">
        <v>327</v>
      </c>
      <c r="J265" s="220">
        <v>4.5</v>
      </c>
      <c r="K265" s="88"/>
      <c r="L265" s="110">
        <v>96.5</v>
      </c>
      <c r="M265" s="110">
        <v>10.7</v>
      </c>
      <c r="N265" s="110" t="s">
        <v>0</v>
      </c>
      <c r="O265" s="110">
        <v>5.9</v>
      </c>
      <c r="P265" s="110" t="s">
        <v>0</v>
      </c>
      <c r="Q265" s="108">
        <f>SUM(Tableau89[[#This Row],[Indicative
     /PPE]:[Autre]])</f>
        <v>113.10000000000001</v>
      </c>
      <c r="R265" s="92"/>
      <c r="S265" s="111">
        <v>389000</v>
      </c>
      <c r="T265" s="95"/>
      <c r="U265" s="147" t="s">
        <v>1494</v>
      </c>
      <c r="V265" s="157" t="s">
        <v>421</v>
      </c>
      <c r="W265" s="97">
        <v>41362</v>
      </c>
      <c r="X265" s="84" t="s">
        <v>0</v>
      </c>
    </row>
    <row r="266" spans="1:24" s="215" customFormat="1" ht="13.5" thickBot="1" x14ac:dyDescent="0.25">
      <c r="A266" s="398"/>
      <c r="B266" s="153" t="s">
        <v>1463</v>
      </c>
      <c r="C266" s="153" t="s">
        <v>71</v>
      </c>
      <c r="D266" s="85" t="s">
        <v>1464</v>
      </c>
      <c r="E266" s="85" t="s">
        <v>1495</v>
      </c>
      <c r="F266" s="86" t="s">
        <v>1496</v>
      </c>
      <c r="G266" s="153" t="s">
        <v>404</v>
      </c>
      <c r="H266" s="157" t="s">
        <v>404</v>
      </c>
      <c r="I266" s="86" t="s">
        <v>323</v>
      </c>
      <c r="J266" s="220">
        <v>4.5</v>
      </c>
      <c r="K266" s="88"/>
      <c r="L266" s="110">
        <v>101.8</v>
      </c>
      <c r="M266" s="110">
        <v>67.900000000000006</v>
      </c>
      <c r="N266" s="110" t="s">
        <v>0</v>
      </c>
      <c r="O266" s="110">
        <v>6</v>
      </c>
      <c r="P266" s="110" t="s">
        <v>0</v>
      </c>
      <c r="Q266" s="108">
        <f>SUM(Tableau89[[#This Row],[Indicative
     /PPE]:[Autre]])</f>
        <v>175.7</v>
      </c>
      <c r="R266" s="92"/>
      <c r="S266" s="111">
        <v>465000</v>
      </c>
      <c r="T266" s="95"/>
      <c r="U266" s="147" t="s">
        <v>1497</v>
      </c>
      <c r="V266" s="157" t="s">
        <v>421</v>
      </c>
      <c r="W266" s="97">
        <v>41182</v>
      </c>
      <c r="X266" s="84" t="s">
        <v>0</v>
      </c>
    </row>
    <row r="267" spans="1:24" s="215" customFormat="1" ht="13.5" thickBot="1" x14ac:dyDescent="0.25">
      <c r="A267" s="398"/>
      <c r="B267" s="252" t="s">
        <v>1463</v>
      </c>
      <c r="C267" s="153" t="s">
        <v>71</v>
      </c>
      <c r="D267" s="85" t="s">
        <v>1464</v>
      </c>
      <c r="E267" s="85" t="s">
        <v>1498</v>
      </c>
      <c r="F267" s="86" t="s">
        <v>1499</v>
      </c>
      <c r="G267" s="153" t="s">
        <v>404</v>
      </c>
      <c r="H267" s="157" t="s">
        <v>404</v>
      </c>
      <c r="I267" s="86" t="s">
        <v>327</v>
      </c>
      <c r="J267" s="220">
        <v>4.5</v>
      </c>
      <c r="K267" s="88"/>
      <c r="L267" s="110">
        <v>98.1</v>
      </c>
      <c r="M267" s="110">
        <v>45.7</v>
      </c>
      <c r="N267" s="110" t="s">
        <v>0</v>
      </c>
      <c r="O267" s="110">
        <v>6</v>
      </c>
      <c r="P267" s="110" t="s">
        <v>0</v>
      </c>
      <c r="Q267" s="108">
        <f>SUM(Tableau89[[#This Row],[Indicative
     /PPE]:[Autre]])</f>
        <v>149.80000000000001</v>
      </c>
      <c r="R267" s="92"/>
      <c r="S267" s="111">
        <v>454500</v>
      </c>
      <c r="T267" s="95"/>
      <c r="U267" s="147" t="s">
        <v>1500</v>
      </c>
      <c r="V267" s="157" t="s">
        <v>421</v>
      </c>
      <c r="W267" s="97">
        <v>41182</v>
      </c>
      <c r="X267" s="84" t="s">
        <v>0</v>
      </c>
    </row>
    <row r="268" spans="1:24" s="215" customFormat="1" ht="13.5" customHeight="1" thickBot="1" x14ac:dyDescent="0.25">
      <c r="A268" s="398"/>
      <c r="B268" s="153" t="s">
        <v>1541</v>
      </c>
      <c r="C268" s="153" t="s">
        <v>71</v>
      </c>
      <c r="D268" s="85" t="s">
        <v>1542</v>
      </c>
      <c r="E268" s="85" t="s">
        <v>1543</v>
      </c>
      <c r="F268" s="86" t="s">
        <v>1544</v>
      </c>
      <c r="G268" s="153" t="s">
        <v>78</v>
      </c>
      <c r="H268" s="157" t="s">
        <v>86</v>
      </c>
      <c r="I268" s="86" t="s">
        <v>297</v>
      </c>
      <c r="J268" s="220">
        <v>3.5</v>
      </c>
      <c r="K268" s="88"/>
      <c r="L268" s="110">
        <v>74.8</v>
      </c>
      <c r="M268" s="110">
        <v>8</v>
      </c>
      <c r="N268" s="110">
        <v>71</v>
      </c>
      <c r="O268" s="110">
        <v>6.1</v>
      </c>
      <c r="P268" s="110"/>
      <c r="Q268" s="108">
        <f>SUM(Tableau89[[#This Row],[Indicative
     /PPE]:[Autre]])</f>
        <v>159.9</v>
      </c>
      <c r="R268" s="92"/>
      <c r="S268" s="111">
        <v>290000</v>
      </c>
      <c r="T268" s="95"/>
      <c r="U268" s="147" t="s">
        <v>1517</v>
      </c>
      <c r="V268" s="157" t="s">
        <v>421</v>
      </c>
      <c r="W268" s="97">
        <v>40998</v>
      </c>
      <c r="X268" s="84" t="s">
        <v>0</v>
      </c>
    </row>
    <row r="269" spans="1:24" s="215" customFormat="1" ht="13.5" customHeight="1" thickBot="1" x14ac:dyDescent="0.25">
      <c r="A269" s="398"/>
      <c r="B269" s="153" t="s">
        <v>1541</v>
      </c>
      <c r="C269" s="153" t="s">
        <v>71</v>
      </c>
      <c r="D269" s="85" t="s">
        <v>1542</v>
      </c>
      <c r="E269" s="85" t="s">
        <v>1545</v>
      </c>
      <c r="F269" s="86" t="s">
        <v>1546</v>
      </c>
      <c r="G269" s="153" t="s">
        <v>78</v>
      </c>
      <c r="H269" s="157" t="s">
        <v>86</v>
      </c>
      <c r="I269" s="86" t="s">
        <v>323</v>
      </c>
      <c r="J269" s="220">
        <v>5.5</v>
      </c>
      <c r="K269" s="88"/>
      <c r="L269" s="110">
        <v>113.7</v>
      </c>
      <c r="M269" s="110">
        <v>8</v>
      </c>
      <c r="N269" s="110">
        <v>121</v>
      </c>
      <c r="O269" s="110">
        <v>6.1</v>
      </c>
      <c r="P269" s="110"/>
      <c r="Q269" s="108">
        <f>SUM(Tableau89[[#This Row],[Indicative
     /PPE]:[Autre]])</f>
        <v>248.79999999999998</v>
      </c>
      <c r="R269" s="92"/>
      <c r="S269" s="111">
        <v>450000</v>
      </c>
      <c r="T269" s="95"/>
      <c r="U269" s="147" t="s">
        <v>1519</v>
      </c>
      <c r="V269" s="157" t="s">
        <v>421</v>
      </c>
      <c r="W269" s="97">
        <v>40999</v>
      </c>
      <c r="X269" s="84" t="s">
        <v>0</v>
      </c>
    </row>
    <row r="270" spans="1:24" s="215" customFormat="1" ht="13.5" customHeight="1" thickBot="1" x14ac:dyDescent="0.25">
      <c r="A270" s="398"/>
      <c r="B270" s="153" t="s">
        <v>1541</v>
      </c>
      <c r="C270" s="153" t="s">
        <v>71</v>
      </c>
      <c r="D270" s="85" t="s">
        <v>1542</v>
      </c>
      <c r="E270" s="85" t="s">
        <v>1547</v>
      </c>
      <c r="F270" s="86" t="s">
        <v>1548</v>
      </c>
      <c r="G270" s="153" t="s">
        <v>78</v>
      </c>
      <c r="H270" s="157" t="s">
        <v>142</v>
      </c>
      <c r="I270" s="86" t="s">
        <v>297</v>
      </c>
      <c r="J270" s="220">
        <v>4.5</v>
      </c>
      <c r="K270" s="88"/>
      <c r="L270" s="110">
        <v>101.5</v>
      </c>
      <c r="M270" s="110">
        <v>8.1</v>
      </c>
      <c r="N270" s="110" t="s">
        <v>0</v>
      </c>
      <c r="O270" s="110">
        <v>6.1</v>
      </c>
      <c r="P270" s="110"/>
      <c r="Q270" s="108">
        <f>SUM(Tableau89[[#This Row],[Indicative
     /PPE]:[Autre]])</f>
        <v>115.69999999999999</v>
      </c>
      <c r="R270" s="92"/>
      <c r="S270" s="111">
        <v>384000</v>
      </c>
      <c r="T270" s="95"/>
      <c r="U270" s="147" t="s">
        <v>1538</v>
      </c>
      <c r="V270" s="157" t="s">
        <v>421</v>
      </c>
      <c r="W270" s="97">
        <v>41362</v>
      </c>
      <c r="X270" s="84" t="s">
        <v>0</v>
      </c>
    </row>
    <row r="271" spans="1:24" s="215" customFormat="1" ht="13.5" customHeight="1" thickBot="1" x14ac:dyDescent="0.25">
      <c r="A271" s="398"/>
      <c r="B271" s="153" t="s">
        <v>1541</v>
      </c>
      <c r="C271" s="153" t="s">
        <v>71</v>
      </c>
      <c r="D271" s="85" t="s">
        <v>1542</v>
      </c>
      <c r="E271" s="85" t="s">
        <v>1549</v>
      </c>
      <c r="F271" s="86" t="s">
        <v>1550</v>
      </c>
      <c r="G271" s="153" t="s">
        <v>78</v>
      </c>
      <c r="H271" s="157" t="s">
        <v>142</v>
      </c>
      <c r="I271" s="86" t="s">
        <v>323</v>
      </c>
      <c r="J271" s="220">
        <v>5.5</v>
      </c>
      <c r="K271" s="88"/>
      <c r="L271" s="110">
        <v>118.3</v>
      </c>
      <c r="M271" s="110">
        <v>7.2</v>
      </c>
      <c r="N271" s="110" t="s">
        <v>0</v>
      </c>
      <c r="O271" s="110">
        <v>6.1</v>
      </c>
      <c r="P271" s="110"/>
      <c r="Q271" s="108">
        <f>SUM(Tableau89[[#This Row],[Indicative
     /PPE]:[Autre]])</f>
        <v>131.6</v>
      </c>
      <c r="R271" s="92"/>
      <c r="S271" s="111">
        <v>448000</v>
      </c>
      <c r="T271" s="95"/>
      <c r="U271" s="147" t="s">
        <v>1522</v>
      </c>
      <c r="V271" s="157" t="s">
        <v>421</v>
      </c>
      <c r="W271" s="97">
        <v>41061</v>
      </c>
      <c r="X271" s="84" t="s">
        <v>0</v>
      </c>
    </row>
    <row r="272" spans="1:24" s="215" customFormat="1" ht="13.5" customHeight="1" thickBot="1" x14ac:dyDescent="0.25">
      <c r="A272" s="398"/>
      <c r="B272" s="153" t="s">
        <v>1541</v>
      </c>
      <c r="C272" s="153" t="s">
        <v>71</v>
      </c>
      <c r="D272" s="85" t="s">
        <v>1542</v>
      </c>
      <c r="E272" s="85" t="s">
        <v>1551</v>
      </c>
      <c r="F272" s="86" t="s">
        <v>1552</v>
      </c>
      <c r="G272" s="153" t="s">
        <v>78</v>
      </c>
      <c r="H272" s="157" t="s">
        <v>142</v>
      </c>
      <c r="I272" s="86" t="s">
        <v>327</v>
      </c>
      <c r="J272" s="220">
        <v>4.5</v>
      </c>
      <c r="K272" s="88"/>
      <c r="L272" s="110">
        <v>100.1</v>
      </c>
      <c r="M272" s="110">
        <v>8</v>
      </c>
      <c r="N272" s="110">
        <v>80</v>
      </c>
      <c r="O272" s="110">
        <v>6.1</v>
      </c>
      <c r="P272" s="110"/>
      <c r="Q272" s="108">
        <f>SUM(Tableau89[[#This Row],[Indicative
     /PPE]:[Autre]])</f>
        <v>194.2</v>
      </c>
      <c r="R272" s="92"/>
      <c r="S272" s="111">
        <v>399000</v>
      </c>
      <c r="T272" s="95"/>
      <c r="U272" s="147" t="s">
        <v>1508</v>
      </c>
      <c r="V272" s="157" t="s">
        <v>421</v>
      </c>
      <c r="W272" s="97">
        <v>41090</v>
      </c>
      <c r="X272" s="84" t="s">
        <v>0</v>
      </c>
    </row>
    <row r="273" spans="1:24" s="215" customFormat="1" ht="13.5" customHeight="1" thickBot="1" x14ac:dyDescent="0.25">
      <c r="A273" s="398"/>
      <c r="B273" s="153" t="s">
        <v>1541</v>
      </c>
      <c r="C273" s="153" t="s">
        <v>71</v>
      </c>
      <c r="D273" s="85" t="s">
        <v>1542</v>
      </c>
      <c r="E273" s="85" t="s">
        <v>1553</v>
      </c>
      <c r="F273" s="86" t="s">
        <v>1554</v>
      </c>
      <c r="G273" s="153" t="s">
        <v>78</v>
      </c>
      <c r="H273" s="157" t="s">
        <v>102</v>
      </c>
      <c r="I273" s="86" t="s">
        <v>297</v>
      </c>
      <c r="J273" s="220">
        <v>4.5</v>
      </c>
      <c r="K273" s="88"/>
      <c r="L273" s="110">
        <v>101.2</v>
      </c>
      <c r="M273" s="110">
        <v>8.1</v>
      </c>
      <c r="N273" s="110" t="s">
        <v>0</v>
      </c>
      <c r="O273" s="110">
        <v>6.1</v>
      </c>
      <c r="P273" s="110"/>
      <c r="Q273" s="108">
        <f>SUM(Tableau89[[#This Row],[Indicative
     /PPE]:[Autre]])</f>
        <v>115.39999999999999</v>
      </c>
      <c r="R273" s="92"/>
      <c r="S273" s="111">
        <v>389000</v>
      </c>
      <c r="T273" s="95"/>
      <c r="U273" s="147" t="s">
        <v>1531</v>
      </c>
      <c r="V273" s="157" t="s">
        <v>421</v>
      </c>
      <c r="W273" s="97">
        <v>41090</v>
      </c>
      <c r="X273" s="84" t="s">
        <v>0</v>
      </c>
    </row>
    <row r="274" spans="1:24" s="215" customFormat="1" ht="13.5" customHeight="1" thickBot="1" x14ac:dyDescent="0.25">
      <c r="A274" s="398"/>
      <c r="B274" s="153" t="s">
        <v>1541</v>
      </c>
      <c r="C274" s="153" t="s">
        <v>71</v>
      </c>
      <c r="D274" s="85" t="s">
        <v>1542</v>
      </c>
      <c r="E274" s="85" t="s">
        <v>1555</v>
      </c>
      <c r="F274" s="86" t="s">
        <v>1556</v>
      </c>
      <c r="G274" s="153" t="s">
        <v>78</v>
      </c>
      <c r="H274" s="157" t="s">
        <v>102</v>
      </c>
      <c r="I274" s="86" t="s">
        <v>323</v>
      </c>
      <c r="J274" s="220">
        <v>5.5</v>
      </c>
      <c r="K274" s="88"/>
      <c r="L274" s="110">
        <v>118.2</v>
      </c>
      <c r="M274" s="110">
        <v>7.2</v>
      </c>
      <c r="N274" s="110" t="s">
        <v>0</v>
      </c>
      <c r="O274" s="110">
        <v>6.1</v>
      </c>
      <c r="P274" s="110"/>
      <c r="Q274" s="108">
        <f>SUM(Tableau89[[#This Row],[Indicative
     /PPE]:[Autre]])</f>
        <v>131.5</v>
      </c>
      <c r="R274" s="92"/>
      <c r="S274" s="111">
        <v>453000</v>
      </c>
      <c r="T274" s="95"/>
      <c r="U274" s="147" t="s">
        <v>1529</v>
      </c>
      <c r="V274" s="157" t="s">
        <v>421</v>
      </c>
      <c r="W274" s="97">
        <v>41153</v>
      </c>
      <c r="X274" s="84" t="s">
        <v>0</v>
      </c>
    </row>
    <row r="275" spans="1:24" s="215" customFormat="1" ht="13.5" customHeight="1" thickBot="1" x14ac:dyDescent="0.25">
      <c r="A275" s="398"/>
      <c r="B275" s="153" t="s">
        <v>1541</v>
      </c>
      <c r="C275" s="153" t="s">
        <v>71</v>
      </c>
      <c r="D275" s="85" t="s">
        <v>1542</v>
      </c>
      <c r="E275" s="85" t="s">
        <v>1557</v>
      </c>
      <c r="F275" s="86" t="s">
        <v>1558</v>
      </c>
      <c r="G275" s="153" t="s">
        <v>78</v>
      </c>
      <c r="H275" s="157" t="s">
        <v>102</v>
      </c>
      <c r="I275" s="86" t="s">
        <v>327</v>
      </c>
      <c r="J275" s="220">
        <v>4.5</v>
      </c>
      <c r="K275" s="88"/>
      <c r="L275" s="110">
        <v>99.8</v>
      </c>
      <c r="M275" s="110">
        <v>13.2</v>
      </c>
      <c r="N275" s="110" t="s">
        <v>0</v>
      </c>
      <c r="O275" s="110">
        <v>6.1</v>
      </c>
      <c r="P275" s="110"/>
      <c r="Q275" s="108">
        <f>SUM(Tableau89[[#This Row],[Indicative
     /PPE]:[Autre]])</f>
        <v>119.1</v>
      </c>
      <c r="R275" s="92"/>
      <c r="S275" s="111">
        <v>394000</v>
      </c>
      <c r="T275" s="95"/>
      <c r="U275" s="147" t="s">
        <v>1515</v>
      </c>
      <c r="V275" s="157" t="s">
        <v>421</v>
      </c>
      <c r="W275" s="97">
        <v>41061</v>
      </c>
      <c r="X275" s="84" t="s">
        <v>0</v>
      </c>
    </row>
    <row r="276" spans="1:24" s="215" customFormat="1" ht="13.5" thickBot="1" x14ac:dyDescent="0.25">
      <c r="A276" s="398"/>
      <c r="B276" s="153" t="s">
        <v>1541</v>
      </c>
      <c r="C276" s="153" t="s">
        <v>71</v>
      </c>
      <c r="D276" s="85" t="s">
        <v>1542</v>
      </c>
      <c r="E276" s="85" t="s">
        <v>1559</v>
      </c>
      <c r="F276" s="86" t="s">
        <v>1560</v>
      </c>
      <c r="G276" s="153" t="s">
        <v>404</v>
      </c>
      <c r="H276" s="157" t="s">
        <v>404</v>
      </c>
      <c r="I276" s="86" t="s">
        <v>323</v>
      </c>
      <c r="J276" s="220">
        <v>4.5</v>
      </c>
      <c r="K276" s="88"/>
      <c r="L276" s="110">
        <v>94.6</v>
      </c>
      <c r="M276" s="110">
        <v>72.900000000000006</v>
      </c>
      <c r="N276" s="110" t="s">
        <v>0</v>
      </c>
      <c r="O276" s="110">
        <v>6.2</v>
      </c>
      <c r="P276" s="110"/>
      <c r="Q276" s="108">
        <f>SUM(Tableau89[[#This Row],[Indicative
     /PPE]:[Autre]])</f>
        <v>173.7</v>
      </c>
      <c r="R276" s="92"/>
      <c r="S276" s="111">
        <v>460000</v>
      </c>
      <c r="T276" s="95"/>
      <c r="U276" s="147" t="s">
        <v>1513</v>
      </c>
      <c r="V276" s="157" t="s">
        <v>421</v>
      </c>
      <c r="W276" s="97">
        <v>40999</v>
      </c>
      <c r="X276" s="84" t="s">
        <v>0</v>
      </c>
    </row>
    <row r="277" spans="1:24" s="215" customFormat="1" ht="13.5" thickBot="1" x14ac:dyDescent="0.25">
      <c r="A277" s="398"/>
      <c r="B277" s="252" t="s">
        <v>1541</v>
      </c>
      <c r="C277" s="153" t="s">
        <v>71</v>
      </c>
      <c r="D277" s="85" t="s">
        <v>1542</v>
      </c>
      <c r="E277" s="85" t="s">
        <v>1561</v>
      </c>
      <c r="F277" s="86" t="s">
        <v>1562</v>
      </c>
      <c r="G277" s="153" t="s">
        <v>404</v>
      </c>
      <c r="H277" s="157" t="s">
        <v>404</v>
      </c>
      <c r="I277" s="86" t="s">
        <v>327</v>
      </c>
      <c r="J277" s="220">
        <v>4.5</v>
      </c>
      <c r="K277" s="88"/>
      <c r="L277" s="110">
        <v>99.6</v>
      </c>
      <c r="M277" s="110">
        <v>53.4</v>
      </c>
      <c r="N277" s="110" t="s">
        <v>0</v>
      </c>
      <c r="O277" s="110">
        <v>6.1</v>
      </c>
      <c r="P277" s="110"/>
      <c r="Q277" s="108">
        <f>SUM(Tableau89[[#This Row],[Indicative
     /PPE]:[Autre]])</f>
        <v>159.1</v>
      </c>
      <c r="R277" s="92"/>
      <c r="S277" s="111">
        <v>459500</v>
      </c>
      <c r="T277" s="95"/>
      <c r="U277" s="147" t="s">
        <v>1526</v>
      </c>
      <c r="V277" s="157" t="s">
        <v>421</v>
      </c>
      <c r="W277" s="97">
        <v>40999</v>
      </c>
      <c r="X277" s="84" t="s">
        <v>0</v>
      </c>
    </row>
    <row r="278" spans="1:24" s="215" customFormat="1" ht="13.5" customHeight="1" thickBot="1" x14ac:dyDescent="0.25">
      <c r="A278" s="398"/>
      <c r="B278" s="153" t="str">
        <f>[1]FoZ!AD43</f>
        <v>Rue de la Foulaz 8</v>
      </c>
      <c r="C278" s="153" t="str">
        <f>[1]FoZ!AD44</f>
        <v>Chez-le-Bart</v>
      </c>
      <c r="D278" s="85" t="str">
        <f>[1]FoZ!AD42</f>
        <v>-</v>
      </c>
      <c r="E278" s="85" t="s">
        <v>1563</v>
      </c>
      <c r="F278" s="86" t="str">
        <f>[1]FoZ!B41</f>
        <v>7031/D</v>
      </c>
      <c r="G278" s="153" t="str">
        <f>[1]FoZ!C41</f>
        <v>Appartement</v>
      </c>
      <c r="H278" s="157" t="str">
        <f>[1]FoZ!D41</f>
        <v>Rez</v>
      </c>
      <c r="I278" s="113" t="str">
        <f>[1]FoZ!E41</f>
        <v>Sud Ouest</v>
      </c>
      <c r="J278" s="273">
        <f>[1]FoZ!F41</f>
        <v>4.5</v>
      </c>
      <c r="K278" s="88"/>
      <c r="L278" s="245">
        <f>[1]FoZ!G41</f>
        <v>118.7</v>
      </c>
      <c r="M278" s="245">
        <f>[1]FoZ!I41</f>
        <v>11.5</v>
      </c>
      <c r="N278" s="245">
        <f>[1]FoZ!K41</f>
        <v>167</v>
      </c>
      <c r="O278" s="245">
        <f>[1]FoZ!L41</f>
        <v>4</v>
      </c>
      <c r="P278" s="89" t="s">
        <v>0</v>
      </c>
      <c r="Q278" s="108">
        <f>SUM(Tableau89[[#This Row],[Indicative
     /PPE]:[Autre]])</f>
        <v>301.2</v>
      </c>
      <c r="R278" s="92"/>
      <c r="S278" s="111">
        <f>[1]FoZ!N41</f>
        <v>690000</v>
      </c>
      <c r="T278" s="95"/>
      <c r="U278" s="258" t="str">
        <f>[1]FoZ!O41</f>
        <v>Kleck René</v>
      </c>
      <c r="V278" s="157" t="str">
        <f>[1]FoZ!Q41</f>
        <v>Loué</v>
      </c>
      <c r="W278" s="97" t="str">
        <f>[1]FoZ!R41</f>
        <v>-</v>
      </c>
      <c r="X278" s="414" t="str">
        <f>[1]FoZ!S41</f>
        <v>BàL jusqu'au 31.10.2023</v>
      </c>
    </row>
    <row r="279" spans="1:24" s="215" customFormat="1" ht="13.5" customHeight="1" thickBot="1" x14ac:dyDescent="0.25">
      <c r="A279" s="398"/>
      <c r="B279" s="153" t="str">
        <f>B278</f>
        <v>Rue de la Foulaz 8</v>
      </c>
      <c r="C279" s="153" t="str">
        <f>C278</f>
        <v>Chez-le-Bart</v>
      </c>
      <c r="D279" s="85" t="str">
        <f>D278</f>
        <v>-</v>
      </c>
      <c r="E279" s="85" t="s">
        <v>1565</v>
      </c>
      <c r="F279" s="86" t="str">
        <f>[1]FoZ!B42</f>
        <v>7030/C</v>
      </c>
      <c r="G279" s="153" t="str">
        <f>[1]FoZ!C42</f>
        <v>Appartement</v>
      </c>
      <c r="H279" s="157" t="str">
        <f>[1]FoZ!D42</f>
        <v>Rez</v>
      </c>
      <c r="I279" s="113" t="str">
        <f>[1]FoZ!E42</f>
        <v>Centre Sud Ouest</v>
      </c>
      <c r="J279" s="273">
        <f>[1]FoZ!F42</f>
        <v>4.5</v>
      </c>
      <c r="K279" s="88"/>
      <c r="L279" s="245">
        <f>[1]FoZ!G42</f>
        <v>96.600000000000009</v>
      </c>
      <c r="M279" s="245">
        <f>[1]FoZ!I42</f>
        <v>14.8</v>
      </c>
      <c r="N279" s="245">
        <f>[1]FoZ!K42</f>
        <v>50</v>
      </c>
      <c r="O279" s="245">
        <f>[1]FoZ!L42</f>
        <v>4</v>
      </c>
      <c r="P279" s="89" t="s">
        <v>0</v>
      </c>
      <c r="Q279" s="108">
        <f>SUM(Tableau89[[#This Row],[Indicative
     /PPE]:[Autre]])</f>
        <v>165.4</v>
      </c>
      <c r="R279" s="92"/>
      <c r="S279" s="111">
        <f>[1]FoZ!N42</f>
        <v>525000</v>
      </c>
      <c r="T279" s="95"/>
      <c r="U279" s="258" t="str">
        <f>[1]FoZ!O42</f>
        <v>Frunz Patrick et Franziska</v>
      </c>
      <c r="V279" s="157" t="str">
        <f>[1]FoZ!Q42</f>
        <v>Vendu</v>
      </c>
      <c r="W279" s="97">
        <f>[1]FoZ!R42</f>
        <v>41182</v>
      </c>
      <c r="X279" s="414" t="str">
        <f>[1]FoZ!S42</f>
        <v>-</v>
      </c>
    </row>
    <row r="280" spans="1:24" s="215" customFormat="1" ht="13.5" thickBot="1" x14ac:dyDescent="0.25">
      <c r="A280" s="398"/>
      <c r="B280" s="153" t="str">
        <f t="shared" ref="B280:D287" si="4">B279</f>
        <v>Rue de la Foulaz 8</v>
      </c>
      <c r="C280" s="153" t="str">
        <f t="shared" si="4"/>
        <v>Chez-le-Bart</v>
      </c>
      <c r="D280" s="85" t="str">
        <f t="shared" si="4"/>
        <v>-</v>
      </c>
      <c r="E280" s="85" t="s">
        <v>1566</v>
      </c>
      <c r="F280" s="86" t="str">
        <f>[1]FoZ!B43</f>
        <v>7029/B</v>
      </c>
      <c r="G280" s="153" t="str">
        <f>[1]FoZ!C43</f>
        <v>Duplex</v>
      </c>
      <c r="H280" s="157" t="str">
        <f>[1]FoZ!D43</f>
        <v>Rez/1er</v>
      </c>
      <c r="I280" s="113" t="str">
        <f>[1]FoZ!E43</f>
        <v>Centre Nord Ouest</v>
      </c>
      <c r="J280" s="273">
        <f>[1]FoZ!F43</f>
        <v>4.5</v>
      </c>
      <c r="K280" s="88"/>
      <c r="L280" s="245">
        <f>[1]FoZ!G43</f>
        <v>120.7</v>
      </c>
      <c r="M280" s="245">
        <f>[1]FoZ!I43</f>
        <v>18.8</v>
      </c>
      <c r="N280" s="245">
        <f>[1]FoZ!K43</f>
        <v>36</v>
      </c>
      <c r="O280" s="245">
        <f>[1]FoZ!L43</f>
        <v>4</v>
      </c>
      <c r="P280" s="89" t="s">
        <v>0</v>
      </c>
      <c r="Q280" s="108">
        <f>SUM(Tableau89[[#This Row],[Indicative
     /PPE]:[Autre]])</f>
        <v>179.5</v>
      </c>
      <c r="R280" s="92"/>
      <c r="S280" s="111">
        <f>[1]FoZ!N43</f>
        <v>640000</v>
      </c>
      <c r="T280" s="95"/>
      <c r="U280" s="258" t="str">
        <f>[1]FoZ!O43</f>
        <v>Vaira Fabrice et Nathalie</v>
      </c>
      <c r="V280" s="157" t="str">
        <f>[1]FoZ!Q43</f>
        <v>Vendu</v>
      </c>
      <c r="W280" s="97">
        <f>[1]FoZ!R43</f>
        <v>41182</v>
      </c>
      <c r="X280" s="414" t="str">
        <f>[1]FoZ!S43</f>
        <v>-</v>
      </c>
    </row>
    <row r="281" spans="1:24" s="215" customFormat="1" ht="13.5" customHeight="1" thickBot="1" x14ac:dyDescent="0.25">
      <c r="A281" s="398"/>
      <c r="B281" s="153" t="str">
        <f t="shared" si="4"/>
        <v>Rue de la Foulaz 8</v>
      </c>
      <c r="C281" s="153" t="str">
        <f t="shared" si="4"/>
        <v>Chez-le-Bart</v>
      </c>
      <c r="D281" s="85" t="str">
        <f t="shared" si="4"/>
        <v>-</v>
      </c>
      <c r="E281" s="85" t="s">
        <v>1567</v>
      </c>
      <c r="F281" s="86" t="str">
        <f>[1]FoZ!B44</f>
        <v>7028/A</v>
      </c>
      <c r="G281" s="153" t="str">
        <f>[1]FoZ!C44</f>
        <v>Appartement</v>
      </c>
      <c r="H281" s="157" t="str">
        <f>[1]FoZ!D44</f>
        <v>Rez</v>
      </c>
      <c r="I281" s="113" t="str">
        <f>[1]FoZ!E44</f>
        <v>Nord Ouest</v>
      </c>
      <c r="J281" s="273">
        <f>[1]FoZ!F44</f>
        <v>5.5</v>
      </c>
      <c r="K281" s="88"/>
      <c r="L281" s="245">
        <f>[1]FoZ!G44</f>
        <v>126.3</v>
      </c>
      <c r="M281" s="245">
        <f>[1]FoZ!I44</f>
        <v>8</v>
      </c>
      <c r="N281" s="245">
        <f>[1]FoZ!K44</f>
        <v>64</v>
      </c>
      <c r="O281" s="245">
        <f>[1]FoZ!L44</f>
        <v>4</v>
      </c>
      <c r="P281" s="89" t="s">
        <v>0</v>
      </c>
      <c r="Q281" s="108">
        <f>SUM(Tableau89[[#This Row],[Indicative
     /PPE]:[Autre]])</f>
        <v>202.3</v>
      </c>
      <c r="R281" s="92"/>
      <c r="S281" s="111">
        <f>[1]FoZ!N44</f>
        <v>645000</v>
      </c>
      <c r="T281" s="95"/>
      <c r="U281" s="258" t="str">
        <f>[1]FoZ!O44</f>
        <v>Guercioni Gabriele</v>
      </c>
      <c r="V281" s="157" t="str">
        <f>[1]FoZ!Q44</f>
        <v>Vendu</v>
      </c>
      <c r="W281" s="97">
        <f>[1]FoZ!R44</f>
        <v>41304</v>
      </c>
      <c r="X281" s="414" t="str">
        <f>[1]FoZ!S44</f>
        <v>-</v>
      </c>
    </row>
    <row r="282" spans="1:24" s="215" customFormat="1" ht="13.5" customHeight="1" thickBot="1" x14ac:dyDescent="0.25">
      <c r="A282" s="398"/>
      <c r="B282" s="153" t="str">
        <f t="shared" si="4"/>
        <v>Rue de la Foulaz 8</v>
      </c>
      <c r="C282" s="153" t="str">
        <f t="shared" si="4"/>
        <v>Chez-le-Bart</v>
      </c>
      <c r="D282" s="85" t="str">
        <f t="shared" si="4"/>
        <v>-</v>
      </c>
      <c r="E282" s="85" t="s">
        <v>1568</v>
      </c>
      <c r="F282" s="86" t="str">
        <f>[1]FoZ!B45</f>
        <v>7034/G</v>
      </c>
      <c r="G282" s="153" t="str">
        <f>[1]FoZ!C45</f>
        <v>Appartement</v>
      </c>
      <c r="H282" s="157" t="str">
        <f>[1]FoZ!D45</f>
        <v>1er</v>
      </c>
      <c r="I282" s="113" t="str">
        <f>[1]FoZ!E45</f>
        <v>Sud Ouest</v>
      </c>
      <c r="J282" s="273">
        <f>[1]FoZ!F45</f>
        <v>5.5</v>
      </c>
      <c r="K282" s="88"/>
      <c r="L282" s="245">
        <f>[1]FoZ!G45</f>
        <v>123.9</v>
      </c>
      <c r="M282" s="245">
        <f>[1]FoZ!I45</f>
        <v>27.5</v>
      </c>
      <c r="N282" s="89" t="s">
        <v>0</v>
      </c>
      <c r="O282" s="245">
        <f>[1]FoZ!L45</f>
        <v>4</v>
      </c>
      <c r="P282" s="89" t="s">
        <v>0</v>
      </c>
      <c r="Q282" s="108">
        <f>SUM(Tableau89[[#This Row],[Indicative
     /PPE]:[Autre]])</f>
        <v>155.4</v>
      </c>
      <c r="R282" s="92"/>
      <c r="S282" s="111">
        <f>[1]FoZ!N45</f>
        <v>690000</v>
      </c>
      <c r="T282" s="95"/>
      <c r="U282" s="258" t="str">
        <f>[1]FoZ!O45</f>
        <v>Bolis Marc et Emilie</v>
      </c>
      <c r="V282" s="157" t="str">
        <f>[1]FoZ!Q45</f>
        <v>Vendu</v>
      </c>
      <c r="W282" s="97">
        <f>[1]FoZ!R45</f>
        <v>41182</v>
      </c>
      <c r="X282" s="414" t="str">
        <f>[1]FoZ!S45</f>
        <v>-</v>
      </c>
    </row>
    <row r="283" spans="1:24" s="215" customFormat="1" ht="13.5" customHeight="1" thickBot="1" x14ac:dyDescent="0.25">
      <c r="A283" s="398"/>
      <c r="B283" s="153" t="str">
        <f t="shared" si="4"/>
        <v>Rue de la Foulaz 8</v>
      </c>
      <c r="C283" s="153" t="str">
        <f t="shared" si="4"/>
        <v>Chez-le-Bart</v>
      </c>
      <c r="D283" s="85" t="str">
        <f t="shared" si="4"/>
        <v>-</v>
      </c>
      <c r="E283" s="85" t="s">
        <v>1569</v>
      </c>
      <c r="F283" s="86" t="str">
        <f>[1]FoZ!B46</f>
        <v>7033/F</v>
      </c>
      <c r="G283" s="153" t="str">
        <f>[1]FoZ!C46</f>
        <v>Appartement</v>
      </c>
      <c r="H283" s="157" t="str">
        <f>[1]FoZ!D46</f>
        <v>1er</v>
      </c>
      <c r="I283" s="113" t="str">
        <f>[1]FoZ!E46</f>
        <v>Centre Sud Ouest</v>
      </c>
      <c r="J283" s="273">
        <f>[1]FoZ!F46</f>
        <v>4.5</v>
      </c>
      <c r="K283" s="88"/>
      <c r="L283" s="245">
        <f>[1]FoZ!G46</f>
        <v>96.600000000000009</v>
      </c>
      <c r="M283" s="245">
        <f>[1]FoZ!I46</f>
        <v>14.8</v>
      </c>
      <c r="N283" s="89" t="s">
        <v>0</v>
      </c>
      <c r="O283" s="245">
        <f>[1]FoZ!L46</f>
        <v>4</v>
      </c>
      <c r="P283" s="89" t="s">
        <v>0</v>
      </c>
      <c r="Q283" s="108">
        <f>SUM(Tableau89[[#This Row],[Indicative
     /PPE]:[Autre]])</f>
        <v>115.4</v>
      </c>
      <c r="R283" s="92"/>
      <c r="S283" s="111">
        <f>[1]FoZ!N46</f>
        <v>510000</v>
      </c>
      <c r="T283" s="95"/>
      <c r="U283" s="258" t="str">
        <f>[1]FoZ!O46</f>
        <v>Nussbaum Frédy et Chantal</v>
      </c>
      <c r="V283" s="157" t="str">
        <f>[1]FoZ!Q46</f>
        <v>Vendu</v>
      </c>
      <c r="W283" s="97">
        <f>[1]FoZ!R46</f>
        <v>41271</v>
      </c>
      <c r="X283" s="414" t="str">
        <f>[1]FoZ!S46</f>
        <v>-</v>
      </c>
    </row>
    <row r="284" spans="1:24" s="215" customFormat="1" ht="13.5" customHeight="1" thickBot="1" x14ac:dyDescent="0.25">
      <c r="A284" s="398"/>
      <c r="B284" s="153" t="str">
        <f t="shared" si="4"/>
        <v>Rue de la Foulaz 8</v>
      </c>
      <c r="C284" s="153" t="str">
        <f t="shared" si="4"/>
        <v>Chez-le-Bart</v>
      </c>
      <c r="D284" s="85" t="str">
        <f t="shared" si="4"/>
        <v>-</v>
      </c>
      <c r="E284" s="85" t="s">
        <v>1570</v>
      </c>
      <c r="F284" s="86" t="str">
        <f>[1]FoZ!B47</f>
        <v>7032/E</v>
      </c>
      <c r="G284" s="153" t="str">
        <f>[1]FoZ!C47</f>
        <v>Appartement</v>
      </c>
      <c r="H284" s="157" t="str">
        <f>[1]FoZ!D47</f>
        <v>1er</v>
      </c>
      <c r="I284" s="113" t="str">
        <f>[1]FoZ!E47</f>
        <v>Nord Ouest</v>
      </c>
      <c r="J284" s="273">
        <f>[1]FoZ!F47</f>
        <v>5.5</v>
      </c>
      <c r="K284" s="88"/>
      <c r="L284" s="245">
        <f>[1]FoZ!G47</f>
        <v>126.3</v>
      </c>
      <c r="M284" s="245">
        <f>[1]FoZ!I47</f>
        <v>8</v>
      </c>
      <c r="N284" s="89" t="s">
        <v>0</v>
      </c>
      <c r="O284" s="245">
        <f>[1]FoZ!L47</f>
        <v>4</v>
      </c>
      <c r="P284" s="89" t="s">
        <v>0</v>
      </c>
      <c r="Q284" s="108">
        <f>SUM(Tableau89[[#This Row],[Indicative
     /PPE]:[Autre]])</f>
        <v>138.30000000000001</v>
      </c>
      <c r="R284" s="92"/>
      <c r="S284" s="111">
        <f>[1]FoZ!N47</f>
        <v>640000</v>
      </c>
      <c r="T284" s="95"/>
      <c r="U284" s="258" t="str">
        <f>[1]FoZ!O47</f>
        <v>Freiburghaus Isabel</v>
      </c>
      <c r="V284" s="157" t="str">
        <f>[1]FoZ!Q47</f>
        <v>Vendu</v>
      </c>
      <c r="W284" s="97">
        <f>[1]FoZ!R47</f>
        <v>41257</v>
      </c>
      <c r="X284" s="414" t="str">
        <f>[1]FoZ!S47</f>
        <v>-</v>
      </c>
    </row>
    <row r="285" spans="1:24" s="215" customFormat="1" ht="13.5" thickBot="1" x14ac:dyDescent="0.25">
      <c r="A285" s="398"/>
      <c r="B285" s="153" t="str">
        <f t="shared" si="4"/>
        <v>Rue de la Foulaz 8</v>
      </c>
      <c r="C285" s="153" t="str">
        <f t="shared" si="4"/>
        <v>Chez-le-Bart</v>
      </c>
      <c r="D285" s="85" t="str">
        <f t="shared" si="4"/>
        <v>-</v>
      </c>
      <c r="E285" s="85" t="s">
        <v>1571</v>
      </c>
      <c r="F285" s="86" t="str">
        <f>[1]FoZ!B48</f>
        <v>7037/K</v>
      </c>
      <c r="G285" s="153" t="str">
        <f>[1]FoZ!C48</f>
        <v>Attique</v>
      </c>
      <c r="H285" s="157" t="str">
        <f>[1]FoZ!D48</f>
        <v>Combles</v>
      </c>
      <c r="I285" s="113" t="str">
        <f>[1]FoZ!E48</f>
        <v>Sud Ouest</v>
      </c>
      <c r="J285" s="273">
        <f>[1]FoZ!F48</f>
        <v>4.5</v>
      </c>
      <c r="K285" s="88"/>
      <c r="L285" s="245">
        <f>[1]FoZ!G48</f>
        <v>114.3</v>
      </c>
      <c r="M285" s="245">
        <f>[1]FoZ!I48</f>
        <v>11.5</v>
      </c>
      <c r="N285" s="89" t="s">
        <v>0</v>
      </c>
      <c r="O285" s="245">
        <f>[1]FoZ!L48</f>
        <v>4</v>
      </c>
      <c r="P285" s="89" t="s">
        <v>0</v>
      </c>
      <c r="Q285" s="108">
        <f>SUM(Tableau89[[#This Row],[Indicative
     /PPE]:[Autre]])</f>
        <v>129.80000000000001</v>
      </c>
      <c r="R285" s="92"/>
      <c r="S285" s="111">
        <f>[1]FoZ!N48</f>
        <v>610000</v>
      </c>
      <c r="T285" s="95"/>
      <c r="U285" s="258" t="str">
        <f>[1]FoZ!O48</f>
        <v xml:space="preserve">Revilloud Geneviève </v>
      </c>
      <c r="V285" s="157" t="str">
        <f>[1]FoZ!Q48</f>
        <v>Vendu</v>
      </c>
      <c r="W285" s="97">
        <f>[1]FoZ!R48</f>
        <v>41182</v>
      </c>
      <c r="X285" s="414" t="str">
        <f>[1]FoZ!S48</f>
        <v>-</v>
      </c>
    </row>
    <row r="286" spans="1:24" s="215" customFormat="1" ht="13.5" thickBot="1" x14ac:dyDescent="0.25">
      <c r="A286" s="398"/>
      <c r="B286" s="153" t="str">
        <f t="shared" si="4"/>
        <v>Rue de la Foulaz 8</v>
      </c>
      <c r="C286" s="153" t="str">
        <f t="shared" si="4"/>
        <v>Chez-le-Bart</v>
      </c>
      <c r="D286" s="85" t="str">
        <f t="shared" si="4"/>
        <v>-</v>
      </c>
      <c r="E286" s="85" t="s">
        <v>1572</v>
      </c>
      <c r="F286" s="86" t="str">
        <f>[1]FoZ!B49</f>
        <v>7036/J</v>
      </c>
      <c r="G286" s="153" t="str">
        <f>[1]FoZ!C49</f>
        <v>Attique</v>
      </c>
      <c r="H286" s="157" t="str">
        <f>[1]FoZ!D49</f>
        <v>Combles</v>
      </c>
      <c r="I286" s="113" t="str">
        <f>[1]FoZ!E49</f>
        <v>Centre</v>
      </c>
      <c r="J286" s="273">
        <f>[1]FoZ!F49</f>
        <v>4.5</v>
      </c>
      <c r="K286" s="88"/>
      <c r="L286" s="245">
        <f>[1]FoZ!G49</f>
        <v>98.4</v>
      </c>
      <c r="M286" s="245">
        <f>[1]FoZ!I49</f>
        <v>14.8</v>
      </c>
      <c r="N286" s="89" t="s">
        <v>0</v>
      </c>
      <c r="O286" s="245">
        <f>[1]FoZ!L49</f>
        <v>4</v>
      </c>
      <c r="P286" s="89" t="s">
        <v>0</v>
      </c>
      <c r="Q286" s="108">
        <f>SUM(Tableau89[[#This Row],[Indicative
     /PPE]:[Autre]])</f>
        <v>117.2</v>
      </c>
      <c r="R286" s="92"/>
      <c r="S286" s="111">
        <f>[1]FoZ!N49</f>
        <v>530000</v>
      </c>
      <c r="T286" s="95"/>
      <c r="U286" s="258" t="str">
        <f>[1]FoZ!O49</f>
        <v>Schneider Patrick et Arlette</v>
      </c>
      <c r="V286" s="157" t="str">
        <f>[1]FoZ!Q49</f>
        <v>Vendu</v>
      </c>
      <c r="W286" s="97">
        <f>[1]FoZ!R49</f>
        <v>41173</v>
      </c>
      <c r="X286" s="414" t="str">
        <f>[1]FoZ!S49</f>
        <v>-</v>
      </c>
    </row>
    <row r="287" spans="1:24" s="215" customFormat="1" ht="13.5" thickBot="1" x14ac:dyDescent="0.25">
      <c r="A287" s="398"/>
      <c r="B287" s="153" t="str">
        <f t="shared" si="4"/>
        <v>Rue de la Foulaz 8</v>
      </c>
      <c r="C287" s="153" t="str">
        <f t="shared" si="4"/>
        <v>Chez-le-Bart</v>
      </c>
      <c r="D287" s="85" t="str">
        <f t="shared" si="4"/>
        <v>-</v>
      </c>
      <c r="E287" s="85" t="s">
        <v>1573</v>
      </c>
      <c r="F287" s="86" t="str">
        <f>[1]FoZ!B50</f>
        <v>7035/H</v>
      </c>
      <c r="G287" s="153" t="str">
        <f>[1]FoZ!C50</f>
        <v>Attique</v>
      </c>
      <c r="H287" s="157" t="str">
        <f>[1]FoZ!D50</f>
        <v>Combles</v>
      </c>
      <c r="I287" s="113" t="str">
        <f>[1]FoZ!E50</f>
        <v>Nord Ouest</v>
      </c>
      <c r="J287" s="273">
        <f>[1]FoZ!F50</f>
        <v>4.5</v>
      </c>
      <c r="K287" s="88"/>
      <c r="L287" s="245">
        <f>[1]FoZ!G50</f>
        <v>125.5</v>
      </c>
      <c r="M287" s="245">
        <f>[1]FoZ!I50</f>
        <v>52.3</v>
      </c>
      <c r="N287" s="89" t="s">
        <v>0</v>
      </c>
      <c r="O287" s="245">
        <f>[1]FoZ!L50</f>
        <v>4</v>
      </c>
      <c r="P287" s="89" t="s">
        <v>0</v>
      </c>
      <c r="Q287" s="108">
        <f>SUM(Tableau89[[#This Row],[Indicative
     /PPE]:[Autre]])</f>
        <v>181.8</v>
      </c>
      <c r="R287" s="92"/>
      <c r="S287" s="111">
        <f>[1]FoZ!N50</f>
        <v>715000</v>
      </c>
      <c r="T287" s="95"/>
      <c r="U287" s="258" t="str">
        <f>[1]FoZ!O50</f>
        <v>Freiburghaus Nadia et Boldarin Fabrizio</v>
      </c>
      <c r="V287" s="157" t="str">
        <f>[1]FoZ!Q50</f>
        <v>Vendu</v>
      </c>
      <c r="W287" s="97">
        <f>[1]FoZ!R50</f>
        <v>41090</v>
      </c>
      <c r="X287" s="414" t="str">
        <f>[1]FoZ!S50</f>
        <v>-</v>
      </c>
    </row>
    <row r="288" spans="1:24" s="215" customFormat="1" ht="13.5" thickBot="1" x14ac:dyDescent="0.25">
      <c r="A288" s="398"/>
      <c r="B288" s="153" t="s">
        <v>1594</v>
      </c>
      <c r="C288" s="153" t="s">
        <v>71</v>
      </c>
      <c r="D288" s="85" t="s">
        <v>1595</v>
      </c>
      <c r="E288" s="85" t="s">
        <v>1619</v>
      </c>
      <c r="F288" s="86" t="s">
        <v>1620</v>
      </c>
      <c r="G288" s="153" t="s">
        <v>404</v>
      </c>
      <c r="H288" s="157" t="s">
        <v>404</v>
      </c>
      <c r="I288" s="113" t="s">
        <v>323</v>
      </c>
      <c r="J288" s="154">
        <v>5.5</v>
      </c>
      <c r="K288" s="88"/>
      <c r="L288" s="245">
        <v>114</v>
      </c>
      <c r="M288" s="245">
        <v>62.3</v>
      </c>
      <c r="N288" s="110" t="s">
        <v>0</v>
      </c>
      <c r="O288" s="245">
        <v>8</v>
      </c>
      <c r="P288" s="110" t="s">
        <v>0</v>
      </c>
      <c r="Q288" s="108">
        <f>SUM(Tableau89[[#This Row],[Indicative
     /PPE]:[Autre]])</f>
        <v>184.3</v>
      </c>
      <c r="R288" s="92"/>
      <c r="S288" s="111">
        <v>490000</v>
      </c>
      <c r="T288" s="95"/>
      <c r="U288" s="147" t="s">
        <v>1621</v>
      </c>
      <c r="V288" s="157" t="s">
        <v>1622</v>
      </c>
      <c r="W288" s="97">
        <v>45838</v>
      </c>
      <c r="X288" s="85"/>
    </row>
    <row r="289" spans="1:24" s="215" customFormat="1" ht="13.5" customHeight="1" thickBot="1" x14ac:dyDescent="0.25">
      <c r="A289" s="398"/>
      <c r="B289" s="153" t="s">
        <v>1690</v>
      </c>
      <c r="C289" s="153" t="s">
        <v>71</v>
      </c>
      <c r="D289" s="85" t="s">
        <v>1691</v>
      </c>
      <c r="E289" s="85" t="s">
        <v>1692</v>
      </c>
      <c r="F289" s="86" t="s">
        <v>1693</v>
      </c>
      <c r="G289" s="153" t="s">
        <v>78</v>
      </c>
      <c r="H289" s="157" t="s">
        <v>86</v>
      </c>
      <c r="I289" s="113" t="s">
        <v>327</v>
      </c>
      <c r="J289" s="154">
        <v>4.5</v>
      </c>
      <c r="K289" s="88"/>
      <c r="L289" s="245">
        <v>101</v>
      </c>
      <c r="M289" s="245">
        <v>11.4</v>
      </c>
      <c r="N289" s="245">
        <v>78</v>
      </c>
      <c r="O289" s="110">
        <v>7</v>
      </c>
      <c r="P289" s="110" t="s">
        <v>0</v>
      </c>
      <c r="Q289" s="108">
        <f>SUM(Tableau89[[#This Row],[Indicative
     /PPE]:[Autre]])</f>
        <v>197.4</v>
      </c>
      <c r="R289" s="92"/>
      <c r="S289" s="111">
        <v>425000</v>
      </c>
      <c r="T289" s="95"/>
      <c r="U289" s="147" t="s">
        <v>1671</v>
      </c>
      <c r="V289" s="157" t="s">
        <v>421</v>
      </c>
      <c r="W289" s="102">
        <v>41983</v>
      </c>
      <c r="X289" s="84" t="s">
        <v>0</v>
      </c>
    </row>
    <row r="290" spans="1:24" s="215" customFormat="1" ht="13.5" customHeight="1" thickBot="1" x14ac:dyDescent="0.25">
      <c r="A290" s="398"/>
      <c r="B290" s="153" t="s">
        <v>1690</v>
      </c>
      <c r="C290" s="153" t="s">
        <v>71</v>
      </c>
      <c r="D290" s="85" t="s">
        <v>1691</v>
      </c>
      <c r="E290" s="85" t="s">
        <v>1696</v>
      </c>
      <c r="F290" s="86" t="s">
        <v>1697</v>
      </c>
      <c r="G290" s="153" t="s">
        <v>78</v>
      </c>
      <c r="H290" s="157" t="s">
        <v>86</v>
      </c>
      <c r="I290" s="86" t="s">
        <v>297</v>
      </c>
      <c r="J290" s="154">
        <v>4.5</v>
      </c>
      <c r="K290" s="88"/>
      <c r="L290" s="245">
        <v>105</v>
      </c>
      <c r="M290" s="245">
        <v>8.4</v>
      </c>
      <c r="N290" s="245">
        <v>100</v>
      </c>
      <c r="O290" s="110">
        <v>8</v>
      </c>
      <c r="P290" s="110" t="s">
        <v>0</v>
      </c>
      <c r="Q290" s="108">
        <f>SUM(Tableau89[[#This Row],[Indicative
     /PPE]:[Autre]])</f>
        <v>221.4</v>
      </c>
      <c r="R290" s="92"/>
      <c r="S290" s="111">
        <v>440000</v>
      </c>
      <c r="T290" s="95"/>
      <c r="U290" s="147" t="s">
        <v>1652</v>
      </c>
      <c r="V290" s="157" t="s">
        <v>421</v>
      </c>
      <c r="W290" s="102">
        <v>41988</v>
      </c>
      <c r="X290" s="84" t="s">
        <v>0</v>
      </c>
    </row>
    <row r="291" spans="1:24" s="215" customFormat="1" ht="13.5" customHeight="1" thickBot="1" x14ac:dyDescent="0.25">
      <c r="A291" s="398"/>
      <c r="B291" s="153" t="s">
        <v>1690</v>
      </c>
      <c r="C291" s="153" t="s">
        <v>71</v>
      </c>
      <c r="D291" s="85" t="s">
        <v>1691</v>
      </c>
      <c r="E291" s="85" t="s">
        <v>1698</v>
      </c>
      <c r="F291" s="86" t="s">
        <v>1699</v>
      </c>
      <c r="G291" s="153" t="s">
        <v>78</v>
      </c>
      <c r="H291" s="157" t="s">
        <v>86</v>
      </c>
      <c r="I291" s="113" t="s">
        <v>323</v>
      </c>
      <c r="J291" s="154">
        <v>5.5</v>
      </c>
      <c r="K291" s="88"/>
      <c r="L291" s="245">
        <v>122</v>
      </c>
      <c r="M291" s="245">
        <v>8.4</v>
      </c>
      <c r="N291" s="245">
        <v>121</v>
      </c>
      <c r="O291" s="110">
        <v>7</v>
      </c>
      <c r="P291" s="110" t="s">
        <v>0</v>
      </c>
      <c r="Q291" s="108">
        <f>SUM(Tableau89[[#This Row],[Indicative
     /PPE]:[Autre]])</f>
        <v>258.39999999999998</v>
      </c>
      <c r="R291" s="92"/>
      <c r="S291" s="111">
        <v>495000</v>
      </c>
      <c r="T291" s="95"/>
      <c r="U291" s="147" t="s">
        <v>1665</v>
      </c>
      <c r="V291" s="157" t="s">
        <v>421</v>
      </c>
      <c r="W291" s="102">
        <v>42124</v>
      </c>
      <c r="X291" s="84" t="s">
        <v>0</v>
      </c>
    </row>
    <row r="292" spans="1:24" s="215" customFormat="1" ht="13.5" customHeight="1" thickBot="1" x14ac:dyDescent="0.25">
      <c r="A292" s="398"/>
      <c r="B292" s="153" t="s">
        <v>1690</v>
      </c>
      <c r="C292" s="153" t="s">
        <v>71</v>
      </c>
      <c r="D292" s="85" t="s">
        <v>1691</v>
      </c>
      <c r="E292" s="85" t="s">
        <v>1700</v>
      </c>
      <c r="F292" s="86" t="s">
        <v>1701</v>
      </c>
      <c r="G292" s="153" t="s">
        <v>78</v>
      </c>
      <c r="H292" s="157" t="s">
        <v>142</v>
      </c>
      <c r="I292" s="113" t="s">
        <v>327</v>
      </c>
      <c r="J292" s="154">
        <v>4.5</v>
      </c>
      <c r="K292" s="88"/>
      <c r="L292" s="245">
        <v>112</v>
      </c>
      <c r="M292" s="245">
        <v>11</v>
      </c>
      <c r="N292" s="110" t="s">
        <v>0</v>
      </c>
      <c r="O292" s="110">
        <v>6</v>
      </c>
      <c r="P292" s="110" t="s">
        <v>0</v>
      </c>
      <c r="Q292" s="108">
        <f>SUM(Tableau89[[#This Row],[Indicative
     /PPE]:[Autre]])</f>
        <v>129</v>
      </c>
      <c r="R292" s="92"/>
      <c r="S292" s="111">
        <v>425000</v>
      </c>
      <c r="T292" s="95"/>
      <c r="U292" s="147" t="s">
        <v>1668</v>
      </c>
      <c r="V292" s="157" t="s">
        <v>421</v>
      </c>
      <c r="W292" s="102">
        <v>42353</v>
      </c>
      <c r="X292" s="84" t="s">
        <v>0</v>
      </c>
    </row>
    <row r="293" spans="1:24" s="215" customFormat="1" ht="13.5" customHeight="1" thickBot="1" x14ac:dyDescent="0.25">
      <c r="A293" s="398"/>
      <c r="B293" s="153" t="s">
        <v>1690</v>
      </c>
      <c r="C293" s="153" t="s">
        <v>71</v>
      </c>
      <c r="D293" s="85" t="s">
        <v>1691</v>
      </c>
      <c r="E293" s="85" t="s">
        <v>1702</v>
      </c>
      <c r="F293" s="86" t="s">
        <v>1703</v>
      </c>
      <c r="G293" s="153" t="s">
        <v>78</v>
      </c>
      <c r="H293" s="157" t="s">
        <v>142</v>
      </c>
      <c r="I293" s="86" t="s">
        <v>297</v>
      </c>
      <c r="J293" s="154">
        <v>4.5</v>
      </c>
      <c r="K293" s="88"/>
      <c r="L293" s="245">
        <v>114</v>
      </c>
      <c r="M293" s="245">
        <v>8.1</v>
      </c>
      <c r="N293" s="110" t="s">
        <v>0</v>
      </c>
      <c r="O293" s="110">
        <v>7</v>
      </c>
      <c r="P293" s="110" t="s">
        <v>0</v>
      </c>
      <c r="Q293" s="108">
        <f>SUM(Tableau89[[#This Row],[Indicative
     /PPE]:[Autre]])</f>
        <v>129.1</v>
      </c>
      <c r="R293" s="92"/>
      <c r="S293" s="111">
        <v>440000</v>
      </c>
      <c r="T293" s="95"/>
      <c r="U293" s="147" t="s">
        <v>1674</v>
      </c>
      <c r="V293" s="157" t="s">
        <v>421</v>
      </c>
      <c r="W293" s="102">
        <v>42453</v>
      </c>
      <c r="X293" s="84" t="s">
        <v>0</v>
      </c>
    </row>
    <row r="294" spans="1:24" s="215" customFormat="1" ht="13.5" customHeight="1" thickBot="1" x14ac:dyDescent="0.25">
      <c r="A294" s="398"/>
      <c r="B294" s="153" t="s">
        <v>1690</v>
      </c>
      <c r="C294" s="153" t="s">
        <v>71</v>
      </c>
      <c r="D294" s="85" t="s">
        <v>1691</v>
      </c>
      <c r="E294" s="85" t="s">
        <v>1704</v>
      </c>
      <c r="F294" s="86" t="s">
        <v>1705</v>
      </c>
      <c r="G294" s="153" t="s">
        <v>78</v>
      </c>
      <c r="H294" s="157" t="s">
        <v>142</v>
      </c>
      <c r="I294" s="113" t="s">
        <v>323</v>
      </c>
      <c r="J294" s="154">
        <v>5.5</v>
      </c>
      <c r="K294" s="88"/>
      <c r="L294" s="245">
        <v>131</v>
      </c>
      <c r="M294" s="245">
        <v>8.1</v>
      </c>
      <c r="N294" s="110" t="s">
        <v>0</v>
      </c>
      <c r="O294" s="110">
        <v>6</v>
      </c>
      <c r="P294" s="110" t="s">
        <v>0</v>
      </c>
      <c r="Q294" s="108">
        <f>SUM(Tableau89[[#This Row],[Indicative
     /PPE]:[Autre]])</f>
        <v>145.1</v>
      </c>
      <c r="R294" s="92"/>
      <c r="S294" s="111">
        <v>495000</v>
      </c>
      <c r="T294" s="95"/>
      <c r="U294" s="147" t="s">
        <v>1657</v>
      </c>
      <c r="V294" s="157" t="s">
        <v>421</v>
      </c>
      <c r="W294" s="102">
        <v>42277</v>
      </c>
      <c r="X294" s="84" t="s">
        <v>0</v>
      </c>
    </row>
    <row r="295" spans="1:24" s="215" customFormat="1" ht="13.5" customHeight="1" thickBot="1" x14ac:dyDescent="0.25">
      <c r="A295" s="398"/>
      <c r="B295" s="153" t="s">
        <v>1690</v>
      </c>
      <c r="C295" s="153" t="s">
        <v>71</v>
      </c>
      <c r="D295" s="85" t="s">
        <v>1691</v>
      </c>
      <c r="E295" s="85" t="s">
        <v>1706</v>
      </c>
      <c r="F295" s="86" t="s">
        <v>1707</v>
      </c>
      <c r="G295" s="153" t="s">
        <v>78</v>
      </c>
      <c r="H295" s="157" t="s">
        <v>102</v>
      </c>
      <c r="I295" s="113" t="s">
        <v>327</v>
      </c>
      <c r="J295" s="154">
        <v>4.5</v>
      </c>
      <c r="K295" s="88"/>
      <c r="L295" s="245">
        <v>112</v>
      </c>
      <c r="M295" s="245">
        <v>11</v>
      </c>
      <c r="N295" s="110" t="s">
        <v>0</v>
      </c>
      <c r="O295" s="110">
        <v>6</v>
      </c>
      <c r="P295" s="110" t="s">
        <v>0</v>
      </c>
      <c r="Q295" s="108">
        <f>SUM(Tableau89[[#This Row],[Indicative
     /PPE]:[Autre]])</f>
        <v>129</v>
      </c>
      <c r="R295" s="92"/>
      <c r="S295" s="111">
        <v>430000</v>
      </c>
      <c r="T295" s="95"/>
      <c r="U295" s="157" t="s">
        <v>1649</v>
      </c>
      <c r="V295" s="157" t="s">
        <v>82</v>
      </c>
      <c r="W295" s="102">
        <v>42613</v>
      </c>
      <c r="X295" s="84" t="s">
        <v>0</v>
      </c>
    </row>
    <row r="296" spans="1:24" s="215" customFormat="1" ht="13.5" customHeight="1" thickBot="1" x14ac:dyDescent="0.25">
      <c r="A296" s="398"/>
      <c r="B296" s="153" t="s">
        <v>1690</v>
      </c>
      <c r="C296" s="153" t="s">
        <v>71</v>
      </c>
      <c r="D296" s="85" t="s">
        <v>1691</v>
      </c>
      <c r="E296" s="85" t="s">
        <v>1708</v>
      </c>
      <c r="F296" s="86" t="s">
        <v>1709</v>
      </c>
      <c r="G296" s="153" t="s">
        <v>78</v>
      </c>
      <c r="H296" s="157" t="s">
        <v>102</v>
      </c>
      <c r="I296" s="86" t="s">
        <v>297</v>
      </c>
      <c r="J296" s="154">
        <v>4.5</v>
      </c>
      <c r="K296" s="88"/>
      <c r="L296" s="245">
        <v>114</v>
      </c>
      <c r="M296" s="245">
        <v>8.1</v>
      </c>
      <c r="N296" s="110" t="s">
        <v>0</v>
      </c>
      <c r="O296" s="110">
        <v>8</v>
      </c>
      <c r="P296" s="110" t="s">
        <v>0</v>
      </c>
      <c r="Q296" s="108">
        <f>SUM(Tableau89[[#This Row],[Indicative
     /PPE]:[Autre]])</f>
        <v>130.1</v>
      </c>
      <c r="R296" s="92"/>
      <c r="S296" s="111">
        <v>445000</v>
      </c>
      <c r="T296" s="95"/>
      <c r="U296" s="147" t="s">
        <v>1646</v>
      </c>
      <c r="V296" s="157" t="s">
        <v>421</v>
      </c>
      <c r="W296" s="102">
        <v>42278</v>
      </c>
      <c r="X296" s="84" t="s">
        <v>0</v>
      </c>
    </row>
    <row r="297" spans="1:24" s="215" customFormat="1" ht="13.5" customHeight="1" thickBot="1" x14ac:dyDescent="0.25">
      <c r="A297" s="398"/>
      <c r="B297" s="153" t="s">
        <v>1690</v>
      </c>
      <c r="C297" s="153" t="s">
        <v>71</v>
      </c>
      <c r="D297" s="85" t="s">
        <v>1691</v>
      </c>
      <c r="E297" s="85" t="s">
        <v>1710</v>
      </c>
      <c r="F297" s="86" t="s">
        <v>1711</v>
      </c>
      <c r="G297" s="153" t="s">
        <v>78</v>
      </c>
      <c r="H297" s="157" t="s">
        <v>102</v>
      </c>
      <c r="I297" s="113" t="s">
        <v>323</v>
      </c>
      <c r="J297" s="154">
        <v>5.5</v>
      </c>
      <c r="K297" s="88"/>
      <c r="L297" s="245">
        <v>130</v>
      </c>
      <c r="M297" s="245">
        <v>8.1</v>
      </c>
      <c r="N297" s="110" t="s">
        <v>0</v>
      </c>
      <c r="O297" s="110">
        <v>6</v>
      </c>
      <c r="P297" s="110" t="s">
        <v>0</v>
      </c>
      <c r="Q297" s="108">
        <f>SUM(Tableau89[[#This Row],[Indicative
     /PPE]:[Autre]])</f>
        <v>144.1</v>
      </c>
      <c r="R297" s="92"/>
      <c r="S297" s="111">
        <v>500000</v>
      </c>
      <c r="T297" s="95"/>
      <c r="U297" s="147" t="s">
        <v>1677</v>
      </c>
      <c r="V297" s="157" t="s">
        <v>421</v>
      </c>
      <c r="W297" s="102">
        <v>42440</v>
      </c>
      <c r="X297" s="84" t="s">
        <v>0</v>
      </c>
    </row>
    <row r="298" spans="1:24" s="215" customFormat="1" ht="13.5" thickBot="1" x14ac:dyDescent="0.25">
      <c r="A298" s="398"/>
      <c r="B298" s="153" t="s">
        <v>1690</v>
      </c>
      <c r="C298" s="153" t="s">
        <v>71</v>
      </c>
      <c r="D298" s="85" t="s">
        <v>1691</v>
      </c>
      <c r="E298" s="85" t="s">
        <v>1712</v>
      </c>
      <c r="F298" s="86" t="s">
        <v>1713</v>
      </c>
      <c r="G298" s="153" t="s">
        <v>404</v>
      </c>
      <c r="H298" s="157" t="s">
        <v>404</v>
      </c>
      <c r="I298" s="113" t="s">
        <v>327</v>
      </c>
      <c r="J298" s="154">
        <v>4.5</v>
      </c>
      <c r="K298" s="88"/>
      <c r="L298" s="245">
        <v>95</v>
      </c>
      <c r="M298" s="245">
        <v>36.200000000000003</v>
      </c>
      <c r="N298" s="110" t="s">
        <v>0</v>
      </c>
      <c r="O298" s="110">
        <v>7</v>
      </c>
      <c r="P298" s="110" t="s">
        <v>0</v>
      </c>
      <c r="Q298" s="108">
        <f>SUM(Tableau89[[#This Row],[Indicative
     /PPE]:[Autre]])</f>
        <v>138.19999999999999</v>
      </c>
      <c r="R298" s="92"/>
      <c r="S298" s="111">
        <v>470000</v>
      </c>
      <c r="T298" s="95"/>
      <c r="U298" s="147" t="s">
        <v>1662</v>
      </c>
      <c r="V298" s="157" t="s">
        <v>421</v>
      </c>
      <c r="W298" s="102">
        <v>42277</v>
      </c>
      <c r="X298" s="84" t="s">
        <v>0</v>
      </c>
    </row>
    <row r="299" spans="1:24" s="215" customFormat="1" ht="13.5" thickBot="1" x14ac:dyDescent="0.25">
      <c r="A299" s="398"/>
      <c r="B299" s="153" t="s">
        <v>1690</v>
      </c>
      <c r="C299" s="153" t="s">
        <v>71</v>
      </c>
      <c r="D299" s="85" t="s">
        <v>1691</v>
      </c>
      <c r="E299" s="85" t="s">
        <v>1714</v>
      </c>
      <c r="F299" s="86" t="s">
        <v>1715</v>
      </c>
      <c r="G299" s="153" t="s">
        <v>404</v>
      </c>
      <c r="H299" s="157" t="s">
        <v>404</v>
      </c>
      <c r="I299" s="113" t="s">
        <v>323</v>
      </c>
      <c r="J299" s="407">
        <v>5.5</v>
      </c>
      <c r="K299" s="88"/>
      <c r="L299" s="266">
        <v>119</v>
      </c>
      <c r="M299" s="245">
        <v>62.3</v>
      </c>
      <c r="N299" s="110" t="s">
        <v>0</v>
      </c>
      <c r="O299" s="110">
        <v>8</v>
      </c>
      <c r="P299" s="110" t="s">
        <v>0</v>
      </c>
      <c r="Q299" s="108">
        <f>SUM(Tableau89[[#This Row],[Indicative
     /PPE]:[Autre]])</f>
        <v>189.3</v>
      </c>
      <c r="R299" s="92"/>
      <c r="S299" s="404">
        <v>570000</v>
      </c>
      <c r="T299" s="95"/>
      <c r="U299" s="147" t="s">
        <v>88</v>
      </c>
      <c r="V299" s="157" t="s">
        <v>421</v>
      </c>
      <c r="W299" s="102">
        <v>42286</v>
      </c>
      <c r="X299" s="84" t="s">
        <v>0</v>
      </c>
    </row>
    <row r="300" spans="1:24" s="215" customFormat="1" ht="13.5" customHeight="1" thickBot="1" x14ac:dyDescent="0.25">
      <c r="A300" s="398"/>
      <c r="B300" s="153" t="s">
        <v>1723</v>
      </c>
      <c r="C300" s="153" t="s">
        <v>71</v>
      </c>
      <c r="D300" s="85" t="s">
        <v>1724</v>
      </c>
      <c r="E300" s="85" t="s">
        <v>1725</v>
      </c>
      <c r="F300" s="86" t="s">
        <v>1726</v>
      </c>
      <c r="G300" s="153" t="s">
        <v>78</v>
      </c>
      <c r="H300" s="157" t="s">
        <v>86</v>
      </c>
      <c r="I300" s="113" t="s">
        <v>327</v>
      </c>
      <c r="J300" s="154">
        <v>4.5</v>
      </c>
      <c r="K300" s="88"/>
      <c r="L300" s="245">
        <v>98.5</v>
      </c>
      <c r="M300" s="245">
        <v>12</v>
      </c>
      <c r="N300" s="245">
        <v>83</v>
      </c>
      <c r="O300" s="245">
        <v>7</v>
      </c>
      <c r="P300" s="110" t="s">
        <v>0</v>
      </c>
      <c r="Q300" s="108">
        <f>SUM(Tableau89[[#This Row],[Indicative
     /PPE]:[Autre]])</f>
        <v>200.5</v>
      </c>
      <c r="R300" s="92"/>
      <c r="S300" s="111">
        <v>415000</v>
      </c>
      <c r="T300" s="95"/>
      <c r="U300" s="147" t="s">
        <v>1727</v>
      </c>
      <c r="V300" s="157" t="s">
        <v>421</v>
      </c>
      <c r="W300" s="97">
        <v>41912</v>
      </c>
      <c r="X300" s="84" t="s">
        <v>0</v>
      </c>
    </row>
    <row r="301" spans="1:24" s="215" customFormat="1" ht="13.5" customHeight="1" thickBot="1" x14ac:dyDescent="0.25">
      <c r="A301" s="398"/>
      <c r="B301" s="153" t="s">
        <v>1723</v>
      </c>
      <c r="C301" s="153" t="s">
        <v>71</v>
      </c>
      <c r="D301" s="85" t="s">
        <v>1724</v>
      </c>
      <c r="E301" s="85" t="s">
        <v>1730</v>
      </c>
      <c r="F301" s="86" t="s">
        <v>1731</v>
      </c>
      <c r="G301" s="153" t="s">
        <v>78</v>
      </c>
      <c r="H301" s="157" t="s">
        <v>86</v>
      </c>
      <c r="I301" s="86" t="s">
        <v>297</v>
      </c>
      <c r="J301" s="154">
        <v>4.5</v>
      </c>
      <c r="K301" s="88"/>
      <c r="L301" s="245">
        <v>102.5</v>
      </c>
      <c r="M301" s="245">
        <v>8</v>
      </c>
      <c r="N301" s="245">
        <v>26</v>
      </c>
      <c r="O301" s="245">
        <v>6</v>
      </c>
      <c r="P301" s="110" t="s">
        <v>0</v>
      </c>
      <c r="Q301" s="108">
        <f>SUM(Tableau89[[#This Row],[Indicative
     /PPE]:[Autre]])</f>
        <v>142.5</v>
      </c>
      <c r="R301" s="92"/>
      <c r="S301" s="111">
        <v>425000</v>
      </c>
      <c r="T301" s="95"/>
      <c r="U301" s="147" t="s">
        <v>1732</v>
      </c>
      <c r="V301" s="157" t="s">
        <v>421</v>
      </c>
      <c r="W301" s="97">
        <v>41729</v>
      </c>
      <c r="X301" s="84" t="s">
        <v>0</v>
      </c>
    </row>
    <row r="302" spans="1:24" s="215" customFormat="1" ht="13.5" customHeight="1" thickBot="1" x14ac:dyDescent="0.25">
      <c r="A302" s="398"/>
      <c r="B302" s="153" t="s">
        <v>1723</v>
      </c>
      <c r="C302" s="153" t="s">
        <v>71</v>
      </c>
      <c r="D302" s="85" t="s">
        <v>1724</v>
      </c>
      <c r="E302" s="85" t="s">
        <v>1733</v>
      </c>
      <c r="F302" s="86" t="s">
        <v>1734</v>
      </c>
      <c r="G302" s="153" t="s">
        <v>78</v>
      </c>
      <c r="H302" s="157" t="s">
        <v>86</v>
      </c>
      <c r="I302" s="113" t="s">
        <v>323</v>
      </c>
      <c r="J302" s="154">
        <v>5.5</v>
      </c>
      <c r="K302" s="88"/>
      <c r="L302" s="245">
        <v>118.3</v>
      </c>
      <c r="M302" s="245">
        <v>8</v>
      </c>
      <c r="N302" s="245">
        <v>145</v>
      </c>
      <c r="O302" s="245">
        <v>8</v>
      </c>
      <c r="P302" s="110" t="s">
        <v>0</v>
      </c>
      <c r="Q302" s="108">
        <f>SUM(Tableau89[[#This Row],[Indicative
     /PPE]:[Autre]])</f>
        <v>279.3</v>
      </c>
      <c r="R302" s="92"/>
      <c r="S302" s="111">
        <v>490000</v>
      </c>
      <c r="T302" s="95"/>
      <c r="U302" s="147" t="s">
        <v>1735</v>
      </c>
      <c r="V302" s="157" t="s">
        <v>421</v>
      </c>
      <c r="W302" s="97">
        <v>41759</v>
      </c>
      <c r="X302" s="84" t="s">
        <v>0</v>
      </c>
    </row>
    <row r="303" spans="1:24" s="215" customFormat="1" ht="13.5" customHeight="1" thickBot="1" x14ac:dyDescent="0.25">
      <c r="A303" s="398"/>
      <c r="B303" s="153" t="s">
        <v>1723</v>
      </c>
      <c r="C303" s="153" t="s">
        <v>71</v>
      </c>
      <c r="D303" s="85" t="s">
        <v>1724</v>
      </c>
      <c r="E303" s="85" t="s">
        <v>1736</v>
      </c>
      <c r="F303" s="86" t="s">
        <v>1737</v>
      </c>
      <c r="G303" s="153" t="s">
        <v>78</v>
      </c>
      <c r="H303" s="157" t="s">
        <v>142</v>
      </c>
      <c r="I303" s="113" t="s">
        <v>327</v>
      </c>
      <c r="J303" s="154">
        <v>4.5</v>
      </c>
      <c r="K303" s="88"/>
      <c r="L303" s="245">
        <v>98.2</v>
      </c>
      <c r="M303" s="245">
        <v>12.2</v>
      </c>
      <c r="N303" s="245"/>
      <c r="O303" s="245">
        <v>7</v>
      </c>
      <c r="P303" s="110" t="s">
        <v>0</v>
      </c>
      <c r="Q303" s="108">
        <f>SUM(Tableau89[[#This Row],[Indicative
     /PPE]:[Autre]])</f>
        <v>117.4</v>
      </c>
      <c r="R303" s="92"/>
      <c r="S303" s="111">
        <v>415000</v>
      </c>
      <c r="T303" s="95"/>
      <c r="U303" s="147" t="s">
        <v>1738</v>
      </c>
      <c r="V303" s="157" t="s">
        <v>421</v>
      </c>
      <c r="W303" s="97">
        <v>42186</v>
      </c>
      <c r="X303" s="84" t="s">
        <v>0</v>
      </c>
    </row>
    <row r="304" spans="1:24" s="215" customFormat="1" ht="13.5" customHeight="1" thickBot="1" x14ac:dyDescent="0.25">
      <c r="A304" s="398"/>
      <c r="B304" s="153" t="s">
        <v>1723</v>
      </c>
      <c r="C304" s="153" t="s">
        <v>71</v>
      </c>
      <c r="D304" s="85" t="s">
        <v>1724</v>
      </c>
      <c r="E304" s="85" t="s">
        <v>1739</v>
      </c>
      <c r="F304" s="86" t="s">
        <v>1740</v>
      </c>
      <c r="G304" s="153" t="s">
        <v>78</v>
      </c>
      <c r="H304" s="157" t="s">
        <v>142</v>
      </c>
      <c r="I304" s="86" t="s">
        <v>297</v>
      </c>
      <c r="J304" s="154">
        <v>4.5</v>
      </c>
      <c r="K304" s="88"/>
      <c r="L304" s="245">
        <v>102.3</v>
      </c>
      <c r="M304" s="245">
        <v>8.1</v>
      </c>
      <c r="N304" s="245"/>
      <c r="O304" s="245">
        <v>7</v>
      </c>
      <c r="P304" s="110" t="s">
        <v>0</v>
      </c>
      <c r="Q304" s="108">
        <f>SUM(Tableau89[[#This Row],[Indicative
     /PPE]:[Autre]])</f>
        <v>117.39999999999999</v>
      </c>
      <c r="R304" s="92"/>
      <c r="S304" s="111">
        <v>425000</v>
      </c>
      <c r="T304" s="95"/>
      <c r="U304" s="147" t="s">
        <v>1741</v>
      </c>
      <c r="V304" s="157" t="s">
        <v>421</v>
      </c>
      <c r="W304" s="97">
        <v>41820</v>
      </c>
      <c r="X304" s="84" t="s">
        <v>0</v>
      </c>
    </row>
    <row r="305" spans="1:24" s="215" customFormat="1" ht="13.5" customHeight="1" thickBot="1" x14ac:dyDescent="0.25">
      <c r="A305" s="398"/>
      <c r="B305" s="153" t="s">
        <v>1723</v>
      </c>
      <c r="C305" s="153" t="s">
        <v>71</v>
      </c>
      <c r="D305" s="85" t="s">
        <v>1724</v>
      </c>
      <c r="E305" s="85" t="s">
        <v>1742</v>
      </c>
      <c r="F305" s="86" t="s">
        <v>1743</v>
      </c>
      <c r="G305" s="153" t="s">
        <v>78</v>
      </c>
      <c r="H305" s="157" t="s">
        <v>142</v>
      </c>
      <c r="I305" s="113" t="s">
        <v>323</v>
      </c>
      <c r="J305" s="154">
        <v>5.5</v>
      </c>
      <c r="K305" s="88"/>
      <c r="L305" s="245">
        <v>118.1</v>
      </c>
      <c r="M305" s="245">
        <v>6.7</v>
      </c>
      <c r="N305" s="245"/>
      <c r="O305" s="245">
        <v>8</v>
      </c>
      <c r="P305" s="110" t="s">
        <v>0</v>
      </c>
      <c r="Q305" s="108">
        <f>SUM(Tableau89[[#This Row],[Indicative
     /PPE]:[Autre]])</f>
        <v>132.80000000000001</v>
      </c>
      <c r="R305" s="92"/>
      <c r="S305" s="111">
        <v>490000</v>
      </c>
      <c r="T305" s="95"/>
      <c r="U305" s="147" t="s">
        <v>1744</v>
      </c>
      <c r="V305" s="157" t="s">
        <v>421</v>
      </c>
      <c r="W305" s="97">
        <v>41912</v>
      </c>
      <c r="X305" s="84" t="s">
        <v>0</v>
      </c>
    </row>
    <row r="306" spans="1:24" s="215" customFormat="1" ht="13.5" customHeight="1" thickBot="1" x14ac:dyDescent="0.25">
      <c r="A306" s="398"/>
      <c r="B306" s="153" t="s">
        <v>1723</v>
      </c>
      <c r="C306" s="153" t="s">
        <v>71</v>
      </c>
      <c r="D306" s="85" t="s">
        <v>1724</v>
      </c>
      <c r="E306" s="85" t="s">
        <v>1745</v>
      </c>
      <c r="F306" s="86" t="s">
        <v>1746</v>
      </c>
      <c r="G306" s="153" t="s">
        <v>78</v>
      </c>
      <c r="H306" s="157" t="s">
        <v>102</v>
      </c>
      <c r="I306" s="113" t="s">
        <v>327</v>
      </c>
      <c r="J306" s="154">
        <v>4.5</v>
      </c>
      <c r="K306" s="88"/>
      <c r="L306" s="245">
        <v>98.4</v>
      </c>
      <c r="M306" s="245">
        <v>12.2</v>
      </c>
      <c r="N306" s="245"/>
      <c r="O306" s="245">
        <v>7</v>
      </c>
      <c r="P306" s="110" t="s">
        <v>0</v>
      </c>
      <c r="Q306" s="108">
        <f>SUM(Tableau89[[#This Row],[Indicative
     /PPE]:[Autre]])</f>
        <v>117.60000000000001</v>
      </c>
      <c r="R306" s="92"/>
      <c r="S306" s="111">
        <v>420000</v>
      </c>
      <c r="T306" s="95"/>
      <c r="U306" s="147" t="s">
        <v>1747</v>
      </c>
      <c r="V306" s="157" t="s">
        <v>421</v>
      </c>
      <c r="W306" s="97">
        <v>42018</v>
      </c>
      <c r="X306" s="84" t="s">
        <v>0</v>
      </c>
    </row>
    <row r="307" spans="1:24" s="215" customFormat="1" ht="13.5" customHeight="1" thickBot="1" x14ac:dyDescent="0.25">
      <c r="A307" s="398"/>
      <c r="B307" s="153" t="s">
        <v>1723</v>
      </c>
      <c r="C307" s="153" t="s">
        <v>71</v>
      </c>
      <c r="D307" s="85" t="s">
        <v>1724</v>
      </c>
      <c r="E307" s="85" t="s">
        <v>1748</v>
      </c>
      <c r="F307" s="86" t="s">
        <v>1749</v>
      </c>
      <c r="G307" s="153" t="s">
        <v>78</v>
      </c>
      <c r="H307" s="157" t="s">
        <v>102</v>
      </c>
      <c r="I307" s="86" t="s">
        <v>297</v>
      </c>
      <c r="J307" s="154">
        <v>4.5</v>
      </c>
      <c r="K307" s="88"/>
      <c r="L307" s="245">
        <v>102.4</v>
      </c>
      <c r="M307" s="245">
        <v>8.1</v>
      </c>
      <c r="N307" s="245"/>
      <c r="O307" s="245">
        <v>7</v>
      </c>
      <c r="P307" s="110" t="s">
        <v>0</v>
      </c>
      <c r="Q307" s="108">
        <f>SUM(Tableau89[[#This Row],[Indicative
     /PPE]:[Autre]])</f>
        <v>117.5</v>
      </c>
      <c r="R307" s="92"/>
      <c r="S307" s="111">
        <v>430000</v>
      </c>
      <c r="T307" s="95"/>
      <c r="U307" s="147" t="s">
        <v>1750</v>
      </c>
      <c r="V307" s="157" t="s">
        <v>421</v>
      </c>
      <c r="W307" s="97">
        <v>41729</v>
      </c>
      <c r="X307" s="84" t="s">
        <v>0</v>
      </c>
    </row>
    <row r="308" spans="1:24" s="215" customFormat="1" ht="13.5" customHeight="1" thickBot="1" x14ac:dyDescent="0.25">
      <c r="A308" s="398"/>
      <c r="B308" s="153" t="s">
        <v>1723</v>
      </c>
      <c r="C308" s="153" t="s">
        <v>71</v>
      </c>
      <c r="D308" s="85" t="s">
        <v>1724</v>
      </c>
      <c r="E308" s="85" t="s">
        <v>1751</v>
      </c>
      <c r="F308" s="86" t="s">
        <v>1752</v>
      </c>
      <c r="G308" s="153" t="s">
        <v>78</v>
      </c>
      <c r="H308" s="157" t="s">
        <v>102</v>
      </c>
      <c r="I308" s="113" t="s">
        <v>323</v>
      </c>
      <c r="J308" s="154">
        <v>5.5</v>
      </c>
      <c r="K308" s="88"/>
      <c r="L308" s="245">
        <v>117.9</v>
      </c>
      <c r="M308" s="245">
        <v>6.7</v>
      </c>
      <c r="N308" s="245"/>
      <c r="O308" s="245">
        <v>8</v>
      </c>
      <c r="P308" s="110" t="s">
        <v>0</v>
      </c>
      <c r="Q308" s="108">
        <f>SUM(Tableau89[[#This Row],[Indicative
     /PPE]:[Autre]])</f>
        <v>132.60000000000002</v>
      </c>
      <c r="R308" s="92"/>
      <c r="S308" s="111">
        <v>495000</v>
      </c>
      <c r="T308" s="95"/>
      <c r="U308" s="147" t="s">
        <v>1753</v>
      </c>
      <c r="V308" s="157" t="s">
        <v>421</v>
      </c>
      <c r="W308" s="97">
        <v>41729</v>
      </c>
      <c r="X308" s="84" t="s">
        <v>0</v>
      </c>
    </row>
    <row r="309" spans="1:24" s="215" customFormat="1" ht="13.5" thickBot="1" x14ac:dyDescent="0.25">
      <c r="A309" s="398"/>
      <c r="B309" s="153" t="s">
        <v>1723</v>
      </c>
      <c r="C309" s="153" t="s">
        <v>71</v>
      </c>
      <c r="D309" s="85" t="s">
        <v>1724</v>
      </c>
      <c r="E309" s="85" t="s">
        <v>1754</v>
      </c>
      <c r="F309" s="86" t="s">
        <v>1755</v>
      </c>
      <c r="G309" s="153" t="s">
        <v>404</v>
      </c>
      <c r="H309" s="157" t="s">
        <v>404</v>
      </c>
      <c r="I309" s="113" t="s">
        <v>327</v>
      </c>
      <c r="J309" s="154">
        <v>4.5</v>
      </c>
      <c r="K309" s="88"/>
      <c r="L309" s="245">
        <v>98.1</v>
      </c>
      <c r="M309" s="245">
        <v>39.5</v>
      </c>
      <c r="N309" s="245"/>
      <c r="O309" s="245">
        <v>9</v>
      </c>
      <c r="P309" s="110" t="s">
        <v>0</v>
      </c>
      <c r="Q309" s="108">
        <f>SUM(Tableau89[[#This Row],[Indicative
     /PPE]:[Autre]])</f>
        <v>146.6</v>
      </c>
      <c r="R309" s="92"/>
      <c r="S309" s="111">
        <v>465000</v>
      </c>
      <c r="T309" s="95"/>
      <c r="U309" s="147" t="s">
        <v>1756</v>
      </c>
      <c r="V309" s="157" t="s">
        <v>421</v>
      </c>
      <c r="W309" s="97">
        <v>41815</v>
      </c>
      <c r="X309" s="84" t="s">
        <v>0</v>
      </c>
    </row>
    <row r="310" spans="1:24" s="215" customFormat="1" ht="13.5" thickBot="1" x14ac:dyDescent="0.25">
      <c r="A310" s="398"/>
      <c r="B310" s="153" t="s">
        <v>1723</v>
      </c>
      <c r="C310" s="153" t="s">
        <v>71</v>
      </c>
      <c r="D310" s="85" t="s">
        <v>1724</v>
      </c>
      <c r="E310" s="85" t="s">
        <v>1757</v>
      </c>
      <c r="F310" s="86" t="s">
        <v>1758</v>
      </c>
      <c r="G310" s="153" t="s">
        <v>404</v>
      </c>
      <c r="H310" s="157" t="s">
        <v>404</v>
      </c>
      <c r="I310" s="113" t="s">
        <v>323</v>
      </c>
      <c r="J310" s="407">
        <v>5.5</v>
      </c>
      <c r="K310" s="88"/>
      <c r="L310" s="266">
        <v>110.9</v>
      </c>
      <c r="M310" s="245">
        <v>62.4</v>
      </c>
      <c r="N310" s="245"/>
      <c r="O310" s="245">
        <v>8</v>
      </c>
      <c r="P310" s="110" t="s">
        <v>0</v>
      </c>
      <c r="Q310" s="108">
        <f>SUM(Tableau89[[#This Row],[Indicative
     /PPE]:[Autre]])</f>
        <v>181.3</v>
      </c>
      <c r="R310" s="92"/>
      <c r="S310" s="404">
        <v>555000</v>
      </c>
      <c r="T310" s="95"/>
      <c r="U310" s="147" t="s">
        <v>1759</v>
      </c>
      <c r="V310" s="157" t="s">
        <v>421</v>
      </c>
      <c r="W310" s="97">
        <v>41729</v>
      </c>
      <c r="X310" s="84" t="s">
        <v>0</v>
      </c>
    </row>
    <row r="311" spans="1:24" s="215" customFormat="1" ht="13.5" customHeight="1" thickBot="1" x14ac:dyDescent="0.25">
      <c r="A311" s="398"/>
      <c r="B311" s="153" t="s">
        <v>1827</v>
      </c>
      <c r="C311" s="153" t="s">
        <v>71</v>
      </c>
      <c r="D311" s="85" t="s">
        <v>1828</v>
      </c>
      <c r="E311" s="85" t="s">
        <v>1829</v>
      </c>
      <c r="F311" s="86" t="s">
        <v>1830</v>
      </c>
      <c r="G311" s="153" t="s">
        <v>78</v>
      </c>
      <c r="H311" s="157" t="s">
        <v>86</v>
      </c>
      <c r="I311" s="113" t="s">
        <v>327</v>
      </c>
      <c r="J311" s="154">
        <v>4.5</v>
      </c>
      <c r="K311" s="88"/>
      <c r="L311" s="110">
        <v>98.5</v>
      </c>
      <c r="M311" s="110">
        <v>12</v>
      </c>
      <c r="N311" s="110">
        <v>90</v>
      </c>
      <c r="O311" s="110">
        <v>5</v>
      </c>
      <c r="P311" s="110" t="s">
        <v>0</v>
      </c>
      <c r="Q311" s="108">
        <f>SUM(Tableau89[[#This Row],[Indicative
     /PPE]:[Autre]])</f>
        <v>205.5</v>
      </c>
      <c r="R311" s="92"/>
      <c r="S311" s="111">
        <v>415000</v>
      </c>
      <c r="T311" s="95"/>
      <c r="U311" s="147" t="s">
        <v>1812</v>
      </c>
      <c r="V311" s="157" t="s">
        <v>421</v>
      </c>
      <c r="W311" s="97">
        <v>41729</v>
      </c>
      <c r="X311" s="84" t="s">
        <v>0</v>
      </c>
    </row>
    <row r="312" spans="1:24" s="215" customFormat="1" ht="13.5" customHeight="1" thickBot="1" x14ac:dyDescent="0.25">
      <c r="A312" s="398"/>
      <c r="B312" s="153" t="s">
        <v>1827</v>
      </c>
      <c r="C312" s="153" t="s">
        <v>71</v>
      </c>
      <c r="D312" s="85" t="s">
        <v>1828</v>
      </c>
      <c r="E312" s="85" t="s">
        <v>1831</v>
      </c>
      <c r="F312" s="86" t="s">
        <v>1832</v>
      </c>
      <c r="G312" s="153" t="s">
        <v>78</v>
      </c>
      <c r="H312" s="157" t="s">
        <v>86</v>
      </c>
      <c r="I312" s="86" t="s">
        <v>297</v>
      </c>
      <c r="J312" s="154">
        <v>4.5</v>
      </c>
      <c r="K312" s="88"/>
      <c r="L312" s="110">
        <v>102.5</v>
      </c>
      <c r="M312" s="110">
        <v>8</v>
      </c>
      <c r="N312" s="110">
        <v>73</v>
      </c>
      <c r="O312" s="110">
        <v>5</v>
      </c>
      <c r="P312" s="110" t="s">
        <v>0</v>
      </c>
      <c r="Q312" s="108">
        <f>SUM(Tableau89[[#This Row],[Indicative
     /PPE]:[Autre]])</f>
        <v>188.5</v>
      </c>
      <c r="R312" s="92"/>
      <c r="S312" s="111">
        <v>425000</v>
      </c>
      <c r="T312" s="95"/>
      <c r="U312" s="147" t="s">
        <v>1794</v>
      </c>
      <c r="V312" s="157" t="s">
        <v>421</v>
      </c>
      <c r="W312" s="97">
        <v>41912</v>
      </c>
      <c r="X312" s="84" t="s">
        <v>0</v>
      </c>
    </row>
    <row r="313" spans="1:24" s="215" customFormat="1" ht="13.5" customHeight="1" thickBot="1" x14ac:dyDescent="0.25">
      <c r="A313" s="398"/>
      <c r="B313" s="153" t="s">
        <v>1827</v>
      </c>
      <c r="C313" s="153" t="s">
        <v>71</v>
      </c>
      <c r="D313" s="85" t="s">
        <v>1828</v>
      </c>
      <c r="E313" s="85" t="s">
        <v>1833</v>
      </c>
      <c r="F313" s="86" t="s">
        <v>1834</v>
      </c>
      <c r="G313" s="153" t="s">
        <v>78</v>
      </c>
      <c r="H313" s="157" t="s">
        <v>86</v>
      </c>
      <c r="I313" s="113" t="s">
        <v>323</v>
      </c>
      <c r="J313" s="154">
        <v>5.5</v>
      </c>
      <c r="K313" s="88"/>
      <c r="L313" s="110">
        <v>118.3</v>
      </c>
      <c r="M313" s="110">
        <v>8</v>
      </c>
      <c r="N313" s="110">
        <v>113</v>
      </c>
      <c r="O313" s="110">
        <v>6</v>
      </c>
      <c r="P313" s="110" t="s">
        <v>0</v>
      </c>
      <c r="Q313" s="108">
        <f>SUM(Tableau89[[#This Row],[Indicative
     /PPE]:[Autre]])</f>
        <v>245.3</v>
      </c>
      <c r="R313" s="92"/>
      <c r="S313" s="111">
        <v>490000</v>
      </c>
      <c r="T313" s="95"/>
      <c r="U313" s="147" t="s">
        <v>1826</v>
      </c>
      <c r="V313" s="157" t="s">
        <v>421</v>
      </c>
      <c r="W313" s="97">
        <v>41547</v>
      </c>
      <c r="X313" s="84" t="s">
        <v>0</v>
      </c>
    </row>
    <row r="314" spans="1:24" s="215" customFormat="1" ht="13.5" customHeight="1" thickBot="1" x14ac:dyDescent="0.25">
      <c r="A314" s="398"/>
      <c r="B314" s="153" t="s">
        <v>1827</v>
      </c>
      <c r="C314" s="153" t="s">
        <v>71</v>
      </c>
      <c r="D314" s="85" t="s">
        <v>1828</v>
      </c>
      <c r="E314" s="85" t="s">
        <v>1835</v>
      </c>
      <c r="F314" s="86" t="s">
        <v>1836</v>
      </c>
      <c r="G314" s="153" t="s">
        <v>78</v>
      </c>
      <c r="H314" s="157" t="s">
        <v>142</v>
      </c>
      <c r="I314" s="113" t="s">
        <v>327</v>
      </c>
      <c r="J314" s="154">
        <v>4.5</v>
      </c>
      <c r="K314" s="88"/>
      <c r="L314" s="110">
        <v>98.2</v>
      </c>
      <c r="M314" s="110">
        <v>12.2</v>
      </c>
      <c r="N314" s="110" t="s">
        <v>0</v>
      </c>
      <c r="O314" s="110">
        <v>5</v>
      </c>
      <c r="P314" s="110" t="s">
        <v>0</v>
      </c>
      <c r="Q314" s="108">
        <f>SUM(Tableau89[[#This Row],[Indicative
     /PPE]:[Autre]])</f>
        <v>115.4</v>
      </c>
      <c r="R314" s="92"/>
      <c r="S314" s="111">
        <v>415000</v>
      </c>
      <c r="T314" s="95"/>
      <c r="U314" s="147" t="s">
        <v>1764</v>
      </c>
      <c r="V314" s="157" t="s">
        <v>1622</v>
      </c>
      <c r="W314" s="97">
        <v>43920</v>
      </c>
      <c r="X314" s="84" t="s">
        <v>0</v>
      </c>
    </row>
    <row r="315" spans="1:24" s="215" customFormat="1" ht="13.5" customHeight="1" thickBot="1" x14ac:dyDescent="0.25">
      <c r="A315" s="398"/>
      <c r="B315" s="153" t="s">
        <v>1827</v>
      </c>
      <c r="C315" s="153" t="s">
        <v>71</v>
      </c>
      <c r="D315" s="85" t="s">
        <v>1828</v>
      </c>
      <c r="E315" s="85" t="s">
        <v>1837</v>
      </c>
      <c r="F315" s="86" t="s">
        <v>1838</v>
      </c>
      <c r="G315" s="153" t="s">
        <v>78</v>
      </c>
      <c r="H315" s="157" t="s">
        <v>142</v>
      </c>
      <c r="I315" s="86" t="s">
        <v>297</v>
      </c>
      <c r="J315" s="154">
        <v>4.5</v>
      </c>
      <c r="K315" s="88"/>
      <c r="L315" s="110">
        <v>102.3</v>
      </c>
      <c r="M315" s="110">
        <v>8.1</v>
      </c>
      <c r="N315" s="110" t="s">
        <v>0</v>
      </c>
      <c r="O315" s="110">
        <v>5</v>
      </c>
      <c r="P315" s="110" t="s">
        <v>0</v>
      </c>
      <c r="Q315" s="108">
        <f>SUM(Tableau89[[#This Row],[Indicative
     /PPE]:[Autre]])</f>
        <v>115.39999999999999</v>
      </c>
      <c r="R315" s="92"/>
      <c r="S315" s="111">
        <v>425000</v>
      </c>
      <c r="T315" s="95"/>
      <c r="U315" s="147" t="s">
        <v>1797</v>
      </c>
      <c r="V315" s="157" t="s">
        <v>421</v>
      </c>
      <c r="W315" s="97">
        <v>41547</v>
      </c>
      <c r="X315" s="84" t="s">
        <v>0</v>
      </c>
    </row>
    <row r="316" spans="1:24" s="215" customFormat="1" ht="13.5" customHeight="1" thickBot="1" x14ac:dyDescent="0.25">
      <c r="A316" s="398"/>
      <c r="B316" s="153" t="s">
        <v>1827</v>
      </c>
      <c r="C316" s="153" t="s">
        <v>71</v>
      </c>
      <c r="D316" s="85" t="s">
        <v>1828</v>
      </c>
      <c r="E316" s="85" t="s">
        <v>1839</v>
      </c>
      <c r="F316" s="86" t="s">
        <v>1840</v>
      </c>
      <c r="G316" s="153" t="s">
        <v>78</v>
      </c>
      <c r="H316" s="157" t="s">
        <v>142</v>
      </c>
      <c r="I316" s="113" t="s">
        <v>323</v>
      </c>
      <c r="J316" s="154">
        <v>5.5</v>
      </c>
      <c r="K316" s="88"/>
      <c r="L316" s="245">
        <v>118.1</v>
      </c>
      <c r="M316" s="245">
        <v>6.7</v>
      </c>
      <c r="N316" s="110" t="s">
        <v>0</v>
      </c>
      <c r="O316" s="245">
        <v>6</v>
      </c>
      <c r="P316" s="110" t="s">
        <v>0</v>
      </c>
      <c r="Q316" s="108">
        <f>SUM(Tableau89[[#This Row],[Indicative
     /PPE]:[Autre]])</f>
        <v>130.80000000000001</v>
      </c>
      <c r="R316" s="92"/>
      <c r="S316" s="111">
        <v>485000</v>
      </c>
      <c r="T316" s="95"/>
      <c r="U316" s="147" t="s">
        <v>1802</v>
      </c>
      <c r="V316" s="157" t="s">
        <v>421</v>
      </c>
      <c r="W316" s="97">
        <v>41971</v>
      </c>
      <c r="X316" s="84" t="s">
        <v>0</v>
      </c>
    </row>
    <row r="317" spans="1:24" s="215" customFormat="1" ht="13.5" customHeight="1" thickBot="1" x14ac:dyDescent="0.25">
      <c r="A317" s="398"/>
      <c r="B317" s="153" t="s">
        <v>1827</v>
      </c>
      <c r="C317" s="153" t="s">
        <v>71</v>
      </c>
      <c r="D317" s="85" t="s">
        <v>1828</v>
      </c>
      <c r="E317" s="85" t="s">
        <v>1841</v>
      </c>
      <c r="F317" s="86" t="s">
        <v>1842</v>
      </c>
      <c r="G317" s="153" t="s">
        <v>78</v>
      </c>
      <c r="H317" s="157" t="s">
        <v>102</v>
      </c>
      <c r="I317" s="113" t="s">
        <v>327</v>
      </c>
      <c r="J317" s="154">
        <v>4.5</v>
      </c>
      <c r="K317" s="88"/>
      <c r="L317" s="245">
        <v>98.4</v>
      </c>
      <c r="M317" s="245">
        <v>12.2</v>
      </c>
      <c r="N317" s="110" t="s">
        <v>0</v>
      </c>
      <c r="O317" s="245">
        <v>6</v>
      </c>
      <c r="P317" s="110" t="s">
        <v>0</v>
      </c>
      <c r="Q317" s="108">
        <f>SUM(Tableau89[[#This Row],[Indicative
     /PPE]:[Autre]])</f>
        <v>116.60000000000001</v>
      </c>
      <c r="R317" s="92"/>
      <c r="S317" s="111">
        <v>420000</v>
      </c>
      <c r="T317" s="95"/>
      <c r="U317" s="147" t="s">
        <v>1789</v>
      </c>
      <c r="V317" s="157" t="s">
        <v>421</v>
      </c>
      <c r="W317" s="97">
        <v>41670</v>
      </c>
      <c r="X317" s="84" t="s">
        <v>0</v>
      </c>
    </row>
    <row r="318" spans="1:24" s="215" customFormat="1" ht="13.5" customHeight="1" thickBot="1" x14ac:dyDescent="0.25">
      <c r="A318" s="398"/>
      <c r="B318" s="153" t="s">
        <v>1827</v>
      </c>
      <c r="C318" s="153" t="s">
        <v>71</v>
      </c>
      <c r="D318" s="85" t="s">
        <v>1828</v>
      </c>
      <c r="E318" s="85" t="s">
        <v>1843</v>
      </c>
      <c r="F318" s="86" t="s">
        <v>1844</v>
      </c>
      <c r="G318" s="153" t="s">
        <v>78</v>
      </c>
      <c r="H318" s="157" t="s">
        <v>102</v>
      </c>
      <c r="I318" s="86" t="s">
        <v>297</v>
      </c>
      <c r="J318" s="154">
        <v>4.5</v>
      </c>
      <c r="K318" s="88"/>
      <c r="L318" s="245">
        <v>102.4</v>
      </c>
      <c r="M318" s="245">
        <v>8.1</v>
      </c>
      <c r="N318" s="110" t="s">
        <v>0</v>
      </c>
      <c r="O318" s="245">
        <v>5</v>
      </c>
      <c r="P318" s="110" t="s">
        <v>0</v>
      </c>
      <c r="Q318" s="108">
        <f>SUM(Tableau89[[#This Row],[Indicative
     /PPE]:[Autre]])</f>
        <v>115.5</v>
      </c>
      <c r="R318" s="92"/>
      <c r="S318" s="111">
        <v>430000</v>
      </c>
      <c r="T318" s="95"/>
      <c r="U318" s="147" t="s">
        <v>1815</v>
      </c>
      <c r="V318" s="157" t="s">
        <v>421</v>
      </c>
      <c r="W318" s="97">
        <v>41729</v>
      </c>
      <c r="X318" s="84" t="s">
        <v>0</v>
      </c>
    </row>
    <row r="319" spans="1:24" s="215" customFormat="1" ht="13.5" customHeight="1" thickBot="1" x14ac:dyDescent="0.25">
      <c r="A319" s="398"/>
      <c r="B319" s="153" t="s">
        <v>1827</v>
      </c>
      <c r="C319" s="153" t="s">
        <v>71</v>
      </c>
      <c r="D319" s="85" t="s">
        <v>1828</v>
      </c>
      <c r="E319" s="85" t="s">
        <v>1845</v>
      </c>
      <c r="F319" s="86" t="s">
        <v>1846</v>
      </c>
      <c r="G319" s="153" t="s">
        <v>78</v>
      </c>
      <c r="H319" s="157" t="s">
        <v>102</v>
      </c>
      <c r="I319" s="113" t="s">
        <v>323</v>
      </c>
      <c r="J319" s="154">
        <v>5.5</v>
      </c>
      <c r="K319" s="88"/>
      <c r="L319" s="245">
        <v>117.9</v>
      </c>
      <c r="M319" s="245">
        <v>6.7</v>
      </c>
      <c r="N319" s="110" t="s">
        <v>0</v>
      </c>
      <c r="O319" s="245">
        <v>6</v>
      </c>
      <c r="P319" s="110" t="s">
        <v>0</v>
      </c>
      <c r="Q319" s="108">
        <f>SUM(Tableau89[[#This Row],[Indicative
     /PPE]:[Autre]])</f>
        <v>130.60000000000002</v>
      </c>
      <c r="R319" s="92"/>
      <c r="S319" s="111">
        <v>490000</v>
      </c>
      <c r="T319" s="95"/>
      <c r="U319" s="147" t="s">
        <v>1782</v>
      </c>
      <c r="V319" s="157" t="s">
        <v>421</v>
      </c>
      <c r="W319" s="97">
        <v>41820</v>
      </c>
      <c r="X319" s="84" t="s">
        <v>0</v>
      </c>
    </row>
    <row r="320" spans="1:24" s="215" customFormat="1" ht="13.5" thickBot="1" x14ac:dyDescent="0.25">
      <c r="A320" s="398"/>
      <c r="B320" s="153" t="s">
        <v>1827</v>
      </c>
      <c r="C320" s="153" t="s">
        <v>71</v>
      </c>
      <c r="D320" s="85" t="s">
        <v>1828</v>
      </c>
      <c r="E320" s="85" t="s">
        <v>1847</v>
      </c>
      <c r="F320" s="86" t="s">
        <v>1848</v>
      </c>
      <c r="G320" s="153" t="s">
        <v>404</v>
      </c>
      <c r="H320" s="157" t="s">
        <v>404</v>
      </c>
      <c r="I320" s="113" t="s">
        <v>327</v>
      </c>
      <c r="J320" s="154">
        <v>4.5</v>
      </c>
      <c r="K320" s="88"/>
      <c r="L320" s="245">
        <v>98.4</v>
      </c>
      <c r="M320" s="245">
        <v>39.5</v>
      </c>
      <c r="N320" s="110" t="s">
        <v>0</v>
      </c>
      <c r="O320" s="245">
        <v>7</v>
      </c>
      <c r="P320" s="110" t="s">
        <v>0</v>
      </c>
      <c r="Q320" s="108">
        <f>SUM(Tableau89[[#This Row],[Indicative
     /PPE]:[Autre]])</f>
        <v>144.9</v>
      </c>
      <c r="R320" s="92"/>
      <c r="S320" s="111">
        <v>465000</v>
      </c>
      <c r="T320" s="95"/>
      <c r="U320" s="147" t="s">
        <v>1805</v>
      </c>
      <c r="V320" s="157" t="s">
        <v>421</v>
      </c>
      <c r="W320" s="97">
        <v>41547</v>
      </c>
      <c r="X320" s="84" t="s">
        <v>0</v>
      </c>
    </row>
    <row r="321" spans="1:24" s="215" customFormat="1" ht="13.5" thickBot="1" x14ac:dyDescent="0.25">
      <c r="A321" s="398"/>
      <c r="B321" s="153" t="s">
        <v>1827</v>
      </c>
      <c r="C321" s="153" t="s">
        <v>71</v>
      </c>
      <c r="D321" s="85" t="s">
        <v>1828</v>
      </c>
      <c r="E321" s="85" t="s">
        <v>1849</v>
      </c>
      <c r="F321" s="86" t="s">
        <v>1850</v>
      </c>
      <c r="G321" s="153" t="s">
        <v>404</v>
      </c>
      <c r="H321" s="157" t="s">
        <v>404</v>
      </c>
      <c r="I321" s="113" t="s">
        <v>323</v>
      </c>
      <c r="J321" s="154">
        <v>5.5</v>
      </c>
      <c r="K321" s="88"/>
      <c r="L321" s="245">
        <v>112</v>
      </c>
      <c r="M321" s="245">
        <v>62.4</v>
      </c>
      <c r="N321" s="110" t="s">
        <v>0</v>
      </c>
      <c r="O321" s="245">
        <v>9</v>
      </c>
      <c r="P321" s="110" t="s">
        <v>0</v>
      </c>
      <c r="Q321" s="108">
        <f>SUM(Tableau89[[#This Row],[Indicative
     /PPE]:[Autre]])</f>
        <v>183.4</v>
      </c>
      <c r="R321" s="92"/>
      <c r="S321" s="111">
        <v>555000</v>
      </c>
      <c r="T321" s="95"/>
      <c r="U321" s="147" t="s">
        <v>1767</v>
      </c>
      <c r="V321" s="157" t="s">
        <v>421</v>
      </c>
      <c r="W321" s="97">
        <v>41515</v>
      </c>
      <c r="X321" s="84" t="s">
        <v>0</v>
      </c>
    </row>
    <row r="322" spans="1:24" s="215" customFormat="1" ht="13.5" customHeight="1" thickBot="1" x14ac:dyDescent="0.25">
      <c r="A322" s="398"/>
      <c r="B322" s="153" t="str">
        <f>[1]RoT!AE43</f>
        <v>Rouges-Terres 15a</v>
      </c>
      <c r="C322" s="153" t="str">
        <f>[1]RoT!AE44</f>
        <v>Hauterive</v>
      </c>
      <c r="D322" s="85" t="str">
        <f>[1]RoT!AE42</f>
        <v xml:space="preserve">L'Acorus </v>
      </c>
      <c r="E322" s="85" t="str">
        <f>[1]RoT!A41</f>
        <v>0165-01</v>
      </c>
      <c r="F322" s="86" t="str">
        <f>[1]RoT!B41</f>
        <v>2574/B</v>
      </c>
      <c r="G322" s="153" t="str">
        <f>[1]RoT!C41</f>
        <v>Appartement</v>
      </c>
      <c r="H322" s="147" t="str">
        <f>[1]RoT!D41</f>
        <v>Rez</v>
      </c>
      <c r="I322" s="86" t="str">
        <f>[1]RoT!E41</f>
        <v>Nord Est</v>
      </c>
      <c r="J322" s="295">
        <f>[1]RoT!F41</f>
        <v>4.5</v>
      </c>
      <c r="K322" s="88"/>
      <c r="L322" s="245">
        <f>[1]RoT!G41</f>
        <v>103</v>
      </c>
      <c r="M322" s="245">
        <f>[1]RoT!I41</f>
        <v>12.4</v>
      </c>
      <c r="N322" s="245">
        <f>[1]RoT!K41</f>
        <v>43.8</v>
      </c>
      <c r="O322" s="245">
        <f>[1]RoT!L41</f>
        <v>4</v>
      </c>
      <c r="P322" s="89" t="s">
        <v>0</v>
      </c>
      <c r="Q322" s="108">
        <f>SUM(Tableau89[[#This Row],[Indicative
     /PPE]:[Autre]])</f>
        <v>163.19999999999999</v>
      </c>
      <c r="R322" s="92"/>
      <c r="S322" s="111">
        <f>[1]RoT!N41</f>
        <v>580000</v>
      </c>
      <c r="T322" s="95"/>
      <c r="U322" s="408" t="str">
        <f>[1]RoT!O41</f>
        <v>Rodriguez Raquel et Placi Diego</v>
      </c>
      <c r="V322" s="157" t="str">
        <f>[1]RoT!Q41</f>
        <v xml:space="preserve">Vendu </v>
      </c>
      <c r="W322" s="97">
        <f>[1]RoT!R41</f>
        <v>42094</v>
      </c>
      <c r="X322" s="414" t="str">
        <f>[1]RoT!T41</f>
        <v>-</v>
      </c>
    </row>
    <row r="323" spans="1:24" s="215" customFormat="1" ht="13.5" customHeight="1" thickBot="1" x14ac:dyDescent="0.25">
      <c r="A323" s="398"/>
      <c r="B323" s="153" t="str">
        <f>B322</f>
        <v>Rouges-Terres 15a</v>
      </c>
      <c r="C323" s="153" t="str">
        <f>C322</f>
        <v>Hauterive</v>
      </c>
      <c r="D323" s="85" t="str">
        <f>D322</f>
        <v xml:space="preserve">L'Acorus </v>
      </c>
      <c r="E323" s="85" t="str">
        <f>[1]RoT!A42</f>
        <v>0165-02</v>
      </c>
      <c r="F323" s="86" t="str">
        <f>[1]RoT!B42</f>
        <v>2575/C</v>
      </c>
      <c r="G323" s="153" t="str">
        <f>[1]RoT!C42</f>
        <v>Appartement</v>
      </c>
      <c r="H323" s="147" t="str">
        <f>[1]RoT!D42</f>
        <v>Rez</v>
      </c>
      <c r="I323" s="86" t="str">
        <f>[1]RoT!E42</f>
        <v>Nord Ouest</v>
      </c>
      <c r="J323" s="295">
        <f>[1]RoT!F42</f>
        <v>4.5</v>
      </c>
      <c r="K323" s="88"/>
      <c r="L323" s="245">
        <f>[1]RoT!G42</f>
        <v>115</v>
      </c>
      <c r="M323" s="245">
        <f>[1]RoT!I42</f>
        <v>12.4</v>
      </c>
      <c r="N323" s="245">
        <f>[1]RoT!K42</f>
        <v>56.7</v>
      </c>
      <c r="O323" s="245">
        <f>[1]RoT!L42</f>
        <v>4</v>
      </c>
      <c r="P323" s="89" t="s">
        <v>0</v>
      </c>
      <c r="Q323" s="108">
        <f>SUM(Tableau89[[#This Row],[Indicative
     /PPE]:[Autre]])</f>
        <v>188.10000000000002</v>
      </c>
      <c r="R323" s="92"/>
      <c r="S323" s="111">
        <f>[1]RoT!N42</f>
        <v>685000</v>
      </c>
      <c r="T323" s="95"/>
      <c r="U323" s="258" t="str">
        <f>[1]RoT!O42</f>
        <v>Niklaus Caroline</v>
      </c>
      <c r="V323" s="157" t="str">
        <f>[1]RoT!Q42</f>
        <v xml:space="preserve">Vendu </v>
      </c>
      <c r="W323" s="97">
        <f>[1]RoT!R42</f>
        <v>42185</v>
      </c>
      <c r="X323" s="414" t="str">
        <f>[1]RoT!T42</f>
        <v>-</v>
      </c>
    </row>
    <row r="324" spans="1:24" s="215" customFormat="1" ht="13.5" customHeight="1" thickBot="1" x14ac:dyDescent="0.25">
      <c r="A324" s="398"/>
      <c r="B324" s="153" t="str">
        <f t="shared" ref="B324:D337" si="5">B323</f>
        <v>Rouges-Terres 15a</v>
      </c>
      <c r="C324" s="153" t="str">
        <f t="shared" si="5"/>
        <v>Hauterive</v>
      </c>
      <c r="D324" s="85" t="str">
        <f t="shared" si="5"/>
        <v xml:space="preserve">L'Acorus </v>
      </c>
      <c r="E324" s="85" t="str">
        <f>[1]RoT!A43</f>
        <v>0165-03</v>
      </c>
      <c r="F324" s="86" t="str">
        <f>[1]RoT!B43</f>
        <v>2576/D</v>
      </c>
      <c r="G324" s="153" t="str">
        <f>[1]RoT!C43</f>
        <v>Appartement</v>
      </c>
      <c r="H324" s="147" t="str">
        <f>[1]RoT!D43</f>
        <v>Rez</v>
      </c>
      <c r="I324" s="86" t="str">
        <f>[1]RoT!E43</f>
        <v>Ouest</v>
      </c>
      <c r="J324" s="295">
        <f>[1]RoT!F43</f>
        <v>4.5</v>
      </c>
      <c r="K324" s="88"/>
      <c r="L324" s="245">
        <f>[1]RoT!G43</f>
        <v>104</v>
      </c>
      <c r="M324" s="245">
        <f>[1]RoT!I43</f>
        <v>12.4</v>
      </c>
      <c r="N324" s="245">
        <f>[1]RoT!K43</f>
        <v>59.4</v>
      </c>
      <c r="O324" s="245">
        <f>[1]RoT!L43</f>
        <v>9</v>
      </c>
      <c r="P324" s="89" t="s">
        <v>0</v>
      </c>
      <c r="Q324" s="108">
        <f>SUM(Tableau89[[#This Row],[Indicative
     /PPE]:[Autre]])</f>
        <v>184.8</v>
      </c>
      <c r="R324" s="92"/>
      <c r="S324" s="111">
        <f>[1]RoT!N43</f>
        <v>630000</v>
      </c>
      <c r="T324" s="95"/>
      <c r="U324" s="258" t="str">
        <f>[1]RoT!O43</f>
        <v>Marques Di Palma Marisa et Di Palma Mauro</v>
      </c>
      <c r="V324" s="157" t="str">
        <f>[1]RoT!Q43</f>
        <v xml:space="preserve">Vendu </v>
      </c>
      <c r="W324" s="97">
        <f>[1]RoT!R43</f>
        <v>42185</v>
      </c>
      <c r="X324" s="414" t="str">
        <f>[1]RoT!T43</f>
        <v>-</v>
      </c>
    </row>
    <row r="325" spans="1:24" s="215" customFormat="1" ht="13.5" customHeight="1" thickBot="1" x14ac:dyDescent="0.25">
      <c r="A325" s="398"/>
      <c r="B325" s="153" t="str">
        <f t="shared" si="5"/>
        <v>Rouges-Terres 15a</v>
      </c>
      <c r="C325" s="153" t="str">
        <f t="shared" si="5"/>
        <v>Hauterive</v>
      </c>
      <c r="D325" s="85" t="str">
        <f t="shared" si="5"/>
        <v xml:space="preserve">L'Acorus </v>
      </c>
      <c r="E325" s="85" t="str">
        <f>[1]RoT!A44</f>
        <v>0165-04</v>
      </c>
      <c r="F325" s="86" t="str">
        <f>[1]RoT!B44</f>
        <v>2577/E</v>
      </c>
      <c r="G325" s="153" t="str">
        <f>[1]RoT!C44</f>
        <v>Appartement</v>
      </c>
      <c r="H325" s="147" t="str">
        <f>[1]RoT!D44</f>
        <v>Rez</v>
      </c>
      <c r="I325" s="86" t="str">
        <f>[1]RoT!E44</f>
        <v>Sud</v>
      </c>
      <c r="J325" s="295">
        <f>[1]RoT!F44</f>
        <v>5.5</v>
      </c>
      <c r="K325" s="88"/>
      <c r="L325" s="245">
        <f>[1]RoT!G44</f>
        <v>171</v>
      </c>
      <c r="M325" s="245">
        <f>[1]RoT!I44</f>
        <v>21.15</v>
      </c>
      <c r="N325" s="245">
        <f>[1]RoT!K44</f>
        <v>106.9</v>
      </c>
      <c r="O325" s="245">
        <f>[1]RoT!L44</f>
        <v>13</v>
      </c>
      <c r="P325" s="89" t="s">
        <v>0</v>
      </c>
      <c r="Q325" s="108">
        <f>SUM(Tableau89[[#This Row],[Indicative
     /PPE]:[Autre]])</f>
        <v>312.05</v>
      </c>
      <c r="R325" s="92"/>
      <c r="S325" s="111">
        <f>[1]RoT!N44</f>
        <v>995000</v>
      </c>
      <c r="T325" s="95"/>
      <c r="U325" s="258" t="str">
        <f>[1]RoT!O44</f>
        <v>Fischer Bernard</v>
      </c>
      <c r="V325" s="157" t="str">
        <f>[1]RoT!Q44</f>
        <v>Vendu</v>
      </c>
      <c r="W325" s="97">
        <f>[1]RoT!R44</f>
        <v>42823</v>
      </c>
      <c r="X325" s="414" t="str">
        <f>[1]RoT!T44</f>
        <v>EJ prévisionnelle: aujourd'hui + 15 mois !</v>
      </c>
    </row>
    <row r="326" spans="1:24" s="215" customFormat="1" ht="13.5" customHeight="1" thickBot="1" x14ac:dyDescent="0.25">
      <c r="A326" s="398"/>
      <c r="B326" s="153" t="str">
        <f t="shared" si="5"/>
        <v>Rouges-Terres 15a</v>
      </c>
      <c r="C326" s="153" t="str">
        <f t="shared" si="5"/>
        <v>Hauterive</v>
      </c>
      <c r="D326" s="85" t="str">
        <f t="shared" si="5"/>
        <v xml:space="preserve">L'Acorus </v>
      </c>
      <c r="E326" s="85" t="str">
        <f>[1]RoT!A45</f>
        <v>0165-05</v>
      </c>
      <c r="F326" s="86" t="str">
        <f>[1]RoT!B45</f>
        <v>2578/F</v>
      </c>
      <c r="G326" s="153" t="str">
        <f>[1]RoT!C45</f>
        <v>Appartement</v>
      </c>
      <c r="H326" s="147" t="str">
        <f>[1]RoT!D45</f>
        <v>Rez</v>
      </c>
      <c r="I326" s="86" t="str">
        <f>[1]RoT!E45</f>
        <v>Est</v>
      </c>
      <c r="J326" s="295">
        <f>[1]RoT!F45</f>
        <v>3.5</v>
      </c>
      <c r="K326" s="88"/>
      <c r="L326" s="245">
        <f>[1]RoT!G45</f>
        <v>70</v>
      </c>
      <c r="M326" s="245">
        <f>[1]RoT!I45</f>
        <v>12.4</v>
      </c>
      <c r="N326" s="245">
        <f>[1]RoT!K45</f>
        <v>49.1</v>
      </c>
      <c r="O326" s="245">
        <f>[1]RoT!L45</f>
        <v>4</v>
      </c>
      <c r="P326" s="89" t="s">
        <v>0</v>
      </c>
      <c r="Q326" s="108">
        <f>SUM(Tableau89[[#This Row],[Indicative
     /PPE]:[Autre]])</f>
        <v>135.5</v>
      </c>
      <c r="R326" s="92"/>
      <c r="S326" s="111">
        <f>[1]RoT!N45</f>
        <v>410000</v>
      </c>
      <c r="T326" s="95"/>
      <c r="U326" s="258" t="str">
        <f>[1]RoT!O45</f>
        <v>Di Paola Maria et Fernando</v>
      </c>
      <c r="V326" s="157" t="str">
        <f>[1]RoT!Q45</f>
        <v xml:space="preserve">Vendu </v>
      </c>
      <c r="W326" s="97">
        <f>[1]RoT!R45</f>
        <v>42146</v>
      </c>
      <c r="X326" s="414" t="str">
        <f>[1]RoT!T45</f>
        <v>-</v>
      </c>
    </row>
    <row r="327" spans="1:24" s="215" customFormat="1" ht="13.5" customHeight="1" thickBot="1" x14ac:dyDescent="0.25">
      <c r="A327" s="398"/>
      <c r="B327" s="153" t="str">
        <f t="shared" si="5"/>
        <v>Rouges-Terres 15a</v>
      </c>
      <c r="C327" s="153" t="str">
        <f t="shared" si="5"/>
        <v>Hauterive</v>
      </c>
      <c r="D327" s="85" t="str">
        <f t="shared" si="5"/>
        <v xml:space="preserve">L'Acorus </v>
      </c>
      <c r="E327" s="85" t="str">
        <f>[1]RoT!A46</f>
        <v>0165-06</v>
      </c>
      <c r="F327" s="86" t="str">
        <f>[1]RoT!B46</f>
        <v>2579/G</v>
      </c>
      <c r="G327" s="153" t="str">
        <f>[1]RoT!C46</f>
        <v>Appartement</v>
      </c>
      <c r="H327" s="147" t="str">
        <f>[1]RoT!D46</f>
        <v>1er</v>
      </c>
      <c r="I327" s="86" t="str">
        <f>[1]RoT!E46</f>
        <v>Nord Est</v>
      </c>
      <c r="J327" s="295">
        <f>[1]RoT!F46</f>
        <v>4.5</v>
      </c>
      <c r="K327" s="88"/>
      <c r="L327" s="245">
        <f>[1]RoT!G46</f>
        <v>118</v>
      </c>
      <c r="M327" s="245">
        <f>[1]RoT!I46</f>
        <v>12.4</v>
      </c>
      <c r="N327" s="89" t="s">
        <v>0</v>
      </c>
      <c r="O327" s="245">
        <f>[1]RoT!L46</f>
        <v>6</v>
      </c>
      <c r="P327" s="89" t="s">
        <v>0</v>
      </c>
      <c r="Q327" s="108">
        <f>SUM(Tableau89[[#This Row],[Indicative
     /PPE]:[Autre]])</f>
        <v>136.4</v>
      </c>
      <c r="R327" s="92"/>
      <c r="S327" s="111">
        <f>[1]RoT!N46</f>
        <v>600000</v>
      </c>
      <c r="T327" s="95"/>
      <c r="U327" s="258" t="str">
        <f>[1]RoT!O46</f>
        <v>Gashi Shqipe et Nazmi</v>
      </c>
      <c r="V327" s="157" t="str">
        <f>[1]RoT!Q46</f>
        <v xml:space="preserve">Vendu </v>
      </c>
      <c r="W327" s="97">
        <f>[1]RoT!R46</f>
        <v>42277</v>
      </c>
      <c r="X327" s="414" t="str">
        <f>[1]RoT!T46</f>
        <v>-</v>
      </c>
    </row>
    <row r="328" spans="1:24" s="215" customFormat="1" ht="13.5" customHeight="1" thickBot="1" x14ac:dyDescent="0.25">
      <c r="A328" s="398"/>
      <c r="B328" s="153" t="str">
        <f t="shared" si="5"/>
        <v>Rouges-Terres 15a</v>
      </c>
      <c r="C328" s="153" t="str">
        <f t="shared" si="5"/>
        <v>Hauterive</v>
      </c>
      <c r="D328" s="85" t="str">
        <f t="shared" si="5"/>
        <v xml:space="preserve">L'Acorus </v>
      </c>
      <c r="E328" s="85" t="str">
        <f>[1]RoT!A47</f>
        <v>0165-07</v>
      </c>
      <c r="F328" s="86" t="str">
        <f>[1]RoT!B47</f>
        <v>2580/H</v>
      </c>
      <c r="G328" s="153" t="str">
        <f>[1]RoT!C47</f>
        <v>Appartement</v>
      </c>
      <c r="H328" s="147" t="str">
        <f>[1]RoT!D47</f>
        <v>1er</v>
      </c>
      <c r="I328" s="86" t="str">
        <f>[1]RoT!E47</f>
        <v>Nord Ouest</v>
      </c>
      <c r="J328" s="295">
        <f>[1]RoT!F47</f>
        <v>4.5</v>
      </c>
      <c r="K328" s="88"/>
      <c r="L328" s="245">
        <f>[1]RoT!G47</f>
        <v>128</v>
      </c>
      <c r="M328" s="245">
        <f>[1]RoT!I47</f>
        <v>12.4</v>
      </c>
      <c r="N328" s="89" t="s">
        <v>0</v>
      </c>
      <c r="O328" s="245">
        <f>[1]RoT!L47</f>
        <v>4</v>
      </c>
      <c r="P328" s="89" t="s">
        <v>0</v>
      </c>
      <c r="Q328" s="108">
        <f>SUM(Tableau89[[#This Row],[Indicative
     /PPE]:[Autre]])</f>
        <v>144.4</v>
      </c>
      <c r="R328" s="92"/>
      <c r="S328" s="111">
        <f>[1]RoT!N47</f>
        <v>680000</v>
      </c>
      <c r="T328" s="95"/>
      <c r="U328" s="258" t="str">
        <f>[1]RoT!O47</f>
        <v>Cériani Pierre-Henri</v>
      </c>
      <c r="V328" s="157" t="str">
        <f>[1]RoT!Q47</f>
        <v>Vendu</v>
      </c>
      <c r="W328" s="97">
        <f>[1]RoT!R47</f>
        <v>42398</v>
      </c>
      <c r="X328" s="414" t="str">
        <f>[1]RoT!T47</f>
        <v>-</v>
      </c>
    </row>
    <row r="329" spans="1:24" s="215" customFormat="1" ht="13.5" customHeight="1" thickBot="1" x14ac:dyDescent="0.25">
      <c r="A329" s="398"/>
      <c r="B329" s="153" t="str">
        <f t="shared" si="5"/>
        <v>Rouges-Terres 15a</v>
      </c>
      <c r="C329" s="153" t="str">
        <f t="shared" si="5"/>
        <v>Hauterive</v>
      </c>
      <c r="D329" s="85" t="str">
        <f t="shared" si="5"/>
        <v xml:space="preserve">L'Acorus </v>
      </c>
      <c r="E329" s="85" t="str">
        <f>[1]RoT!A48</f>
        <v>0165-08</v>
      </c>
      <c r="F329" s="86" t="str">
        <f>[1]RoT!B48</f>
        <v>2581/J</v>
      </c>
      <c r="G329" s="153" t="str">
        <f>[1]RoT!C48</f>
        <v>Appartement</v>
      </c>
      <c r="H329" s="147" t="str">
        <f>[1]RoT!D48</f>
        <v>1er</v>
      </c>
      <c r="I329" s="86" t="str">
        <f>[1]RoT!E48</f>
        <v>Ouest</v>
      </c>
      <c r="J329" s="295">
        <f>[1]RoT!F48</f>
        <v>4.5</v>
      </c>
      <c r="K329" s="88"/>
      <c r="L329" s="245">
        <f>[1]RoT!G48</f>
        <v>117</v>
      </c>
      <c r="M329" s="245">
        <f>[1]RoT!I48</f>
        <v>12.4</v>
      </c>
      <c r="N329" s="89" t="s">
        <v>0</v>
      </c>
      <c r="O329" s="245">
        <f>[1]RoT!L48</f>
        <v>4</v>
      </c>
      <c r="P329" s="89" t="s">
        <v>0</v>
      </c>
      <c r="Q329" s="108">
        <f>SUM(Tableau89[[#This Row],[Indicative
     /PPE]:[Autre]])</f>
        <v>133.4</v>
      </c>
      <c r="R329" s="92"/>
      <c r="S329" s="111">
        <f>[1]RoT!N48</f>
        <v>625000</v>
      </c>
      <c r="T329" s="95"/>
      <c r="U329" s="258" t="str">
        <f>[1]RoT!O48</f>
        <v>Guercioni Gabriele</v>
      </c>
      <c r="V329" s="157" t="str">
        <f>[1]RoT!Q48</f>
        <v xml:space="preserve">Vendu </v>
      </c>
      <c r="W329" s="97">
        <f>[1]RoT!R48</f>
        <v>42185</v>
      </c>
      <c r="X329" s="414" t="str">
        <f>[1]RoT!T48</f>
        <v>-</v>
      </c>
    </row>
    <row r="330" spans="1:24" s="215" customFormat="1" ht="13.5" customHeight="1" thickBot="1" x14ac:dyDescent="0.25">
      <c r="A330" s="398"/>
      <c r="B330" s="153" t="str">
        <f t="shared" si="5"/>
        <v>Rouges-Terres 15a</v>
      </c>
      <c r="C330" s="153" t="str">
        <f t="shared" si="5"/>
        <v>Hauterive</v>
      </c>
      <c r="D330" s="85" t="str">
        <f t="shared" si="5"/>
        <v xml:space="preserve">L'Acorus </v>
      </c>
      <c r="E330" s="85" t="str">
        <f>[1]RoT!A50</f>
        <v>0165-10</v>
      </c>
      <c r="F330" s="86" t="str">
        <f>[1]RoT!B50</f>
        <v>2583/L</v>
      </c>
      <c r="G330" s="153" t="str">
        <f>[1]RoT!C50</f>
        <v>Appartement</v>
      </c>
      <c r="H330" s="147" t="str">
        <f>[1]RoT!D50</f>
        <v>1er</v>
      </c>
      <c r="I330" s="86" t="str">
        <f>[1]RoT!E50</f>
        <v>Est</v>
      </c>
      <c r="J330" s="295">
        <f>[1]RoT!F50</f>
        <v>4.5</v>
      </c>
      <c r="K330" s="88"/>
      <c r="L330" s="245">
        <f>[1]RoT!G50</f>
        <v>103</v>
      </c>
      <c r="M330" s="245">
        <f>[1]RoT!I50</f>
        <v>12.4</v>
      </c>
      <c r="N330" s="89" t="s">
        <v>0</v>
      </c>
      <c r="O330" s="245">
        <f>[1]RoT!L50</f>
        <v>4</v>
      </c>
      <c r="P330" s="89" t="s">
        <v>0</v>
      </c>
      <c r="Q330" s="108">
        <f>SUM(Tableau89[[#This Row],[Indicative
     /PPE]:[Autre]])</f>
        <v>119.4</v>
      </c>
      <c r="R330" s="92"/>
      <c r="S330" s="111">
        <f>[1]RoT!N50</f>
        <v>540000</v>
      </c>
      <c r="T330" s="95"/>
      <c r="U330" s="258" t="str">
        <f>[1]RoT!O50</f>
        <v>Rante Roberto et Martinez Christine</v>
      </c>
      <c r="V330" s="157" t="str">
        <f>[1]RoT!Q50</f>
        <v xml:space="preserve">Vendu </v>
      </c>
      <c r="W330" s="97">
        <f>[1]RoT!R50</f>
        <v>42185</v>
      </c>
      <c r="X330" s="414" t="str">
        <f>[1]RoT!T50</f>
        <v>-</v>
      </c>
    </row>
    <row r="331" spans="1:24" s="215" customFormat="1" ht="13.5" customHeight="1" thickBot="1" x14ac:dyDescent="0.25">
      <c r="A331" s="398"/>
      <c r="B331" s="153" t="str">
        <f t="shared" si="5"/>
        <v>Rouges-Terres 15a</v>
      </c>
      <c r="C331" s="153" t="str">
        <f t="shared" si="5"/>
        <v>Hauterive</v>
      </c>
      <c r="D331" s="85" t="str">
        <f t="shared" si="5"/>
        <v xml:space="preserve">L'Acorus </v>
      </c>
      <c r="E331" s="85" t="str">
        <f>[1]RoT!A51</f>
        <v>0165-11</v>
      </c>
      <c r="F331" s="86" t="str">
        <f>[1]RoT!B51</f>
        <v>2584/M</v>
      </c>
      <c r="G331" s="153" t="str">
        <f>[1]RoT!C51</f>
        <v>Appartement</v>
      </c>
      <c r="H331" s="147" t="str">
        <f>[1]RoT!D51</f>
        <v>2ème</v>
      </c>
      <c r="I331" s="86" t="str">
        <f>[1]RoT!E51</f>
        <v>Nord Est</v>
      </c>
      <c r="J331" s="295">
        <f>[1]RoT!F51</f>
        <v>4.5</v>
      </c>
      <c r="K331" s="88"/>
      <c r="L331" s="245">
        <f>[1]RoT!G51</f>
        <v>118</v>
      </c>
      <c r="M331" s="245">
        <f>[1]RoT!I51</f>
        <v>12.4</v>
      </c>
      <c r="N331" s="89" t="s">
        <v>0</v>
      </c>
      <c r="O331" s="245">
        <f>[1]RoT!L51</f>
        <v>4</v>
      </c>
      <c r="P331" s="89" t="s">
        <v>0</v>
      </c>
      <c r="Q331" s="108">
        <f>SUM(Tableau89[[#This Row],[Indicative
     /PPE]:[Autre]])</f>
        <v>134.4</v>
      </c>
      <c r="R331" s="92"/>
      <c r="S331" s="111">
        <f>[1]RoT!N51</f>
        <v>615000</v>
      </c>
      <c r="T331" s="95"/>
      <c r="U331" s="258" t="str">
        <f>[1]RoT!O51</f>
        <v>Gashi Qendresa et Elmi</v>
      </c>
      <c r="V331" s="157" t="str">
        <f>[1]RoT!Q51</f>
        <v xml:space="preserve">Vendu </v>
      </c>
      <c r="W331" s="97">
        <f>[1]RoT!R51</f>
        <v>42277</v>
      </c>
      <c r="X331" s="414" t="str">
        <f>[1]RoT!T51</f>
        <v>-</v>
      </c>
    </row>
    <row r="332" spans="1:24" s="215" customFormat="1" ht="13.5" customHeight="1" thickBot="1" x14ac:dyDescent="0.25">
      <c r="A332" s="398"/>
      <c r="B332" s="153" t="str">
        <f t="shared" si="5"/>
        <v>Rouges-Terres 15a</v>
      </c>
      <c r="C332" s="153" t="str">
        <f t="shared" si="5"/>
        <v>Hauterive</v>
      </c>
      <c r="D332" s="85" t="str">
        <f t="shared" si="5"/>
        <v xml:space="preserve">L'Acorus </v>
      </c>
      <c r="E332" s="85" t="str">
        <f>[1]RoT!A52</f>
        <v>0165-12</v>
      </c>
      <c r="F332" s="86" t="str">
        <f>[1]RoT!B52</f>
        <v>2585/N</v>
      </c>
      <c r="G332" s="153" t="str">
        <f>[1]RoT!C52</f>
        <v>Appartement</v>
      </c>
      <c r="H332" s="147" t="str">
        <f>[1]RoT!D52</f>
        <v>2ème</v>
      </c>
      <c r="I332" s="86" t="str">
        <f>[1]RoT!E52</f>
        <v>Nord Ouest</v>
      </c>
      <c r="J332" s="295">
        <f>[1]RoT!F52</f>
        <v>4.5</v>
      </c>
      <c r="K332" s="88"/>
      <c r="L332" s="245">
        <f>[1]RoT!G52</f>
        <v>128</v>
      </c>
      <c r="M332" s="245">
        <f>[1]RoT!I52</f>
        <v>12.4</v>
      </c>
      <c r="N332" s="89" t="s">
        <v>0</v>
      </c>
      <c r="O332" s="245">
        <f>[1]RoT!L52</f>
        <v>4</v>
      </c>
      <c r="P332" s="89" t="s">
        <v>0</v>
      </c>
      <c r="Q332" s="108">
        <f>SUM(Tableau89[[#This Row],[Indicative
     /PPE]:[Autre]])</f>
        <v>144.4</v>
      </c>
      <c r="R332" s="92"/>
      <c r="S332" s="111">
        <f>[1]RoT!N52</f>
        <v>690000</v>
      </c>
      <c r="T332" s="95"/>
      <c r="U332" s="258" t="str">
        <f>[1]RoT!O52</f>
        <v>Bonvallat Corinne</v>
      </c>
      <c r="V332" s="157" t="str">
        <f>[1]RoT!Q52</f>
        <v xml:space="preserve">Vendu </v>
      </c>
      <c r="W332" s="97">
        <f>[1]RoT!R52</f>
        <v>42094</v>
      </c>
      <c r="X332" s="414" t="str">
        <f>[1]RoT!T52</f>
        <v>-</v>
      </c>
    </row>
    <row r="333" spans="1:24" s="215" customFormat="1" ht="13.5" customHeight="1" thickBot="1" x14ac:dyDescent="0.25">
      <c r="A333" s="398"/>
      <c r="B333" s="153" t="str">
        <f t="shared" si="5"/>
        <v>Rouges-Terres 15a</v>
      </c>
      <c r="C333" s="153" t="str">
        <f t="shared" si="5"/>
        <v>Hauterive</v>
      </c>
      <c r="D333" s="85" t="str">
        <f t="shared" si="5"/>
        <v xml:space="preserve">L'Acorus </v>
      </c>
      <c r="E333" s="85" t="str">
        <f>[1]RoT!A53</f>
        <v>0165-13</v>
      </c>
      <c r="F333" s="86" t="str">
        <f>[1]RoT!B53</f>
        <v>2586/O</v>
      </c>
      <c r="G333" s="153" t="str">
        <f>[1]RoT!C53</f>
        <v>Appartement</v>
      </c>
      <c r="H333" s="147" t="str">
        <f>[1]RoT!D53</f>
        <v>2ème</v>
      </c>
      <c r="I333" s="86" t="str">
        <f>[1]RoT!E53</f>
        <v>Ouest</v>
      </c>
      <c r="J333" s="295">
        <f>[1]RoT!F53</f>
        <v>4.5</v>
      </c>
      <c r="K333" s="88"/>
      <c r="L333" s="245">
        <f>[1]RoT!G53</f>
        <v>117</v>
      </c>
      <c r="M333" s="245">
        <f>[1]RoT!I53</f>
        <v>12.4</v>
      </c>
      <c r="N333" s="89" t="s">
        <v>0</v>
      </c>
      <c r="O333" s="245">
        <f>[1]RoT!L53</f>
        <v>4</v>
      </c>
      <c r="P333" s="89" t="s">
        <v>0</v>
      </c>
      <c r="Q333" s="108">
        <f>SUM(Tableau89[[#This Row],[Indicative
     /PPE]:[Autre]])</f>
        <v>133.4</v>
      </c>
      <c r="R333" s="92"/>
      <c r="S333" s="111">
        <f>[1]RoT!N53</f>
        <v>640000</v>
      </c>
      <c r="T333" s="95"/>
      <c r="U333" s="258" t="str">
        <f>[1]RoT!O53</f>
        <v>Guercioni Gabriele</v>
      </c>
      <c r="V333" s="157" t="str">
        <f>[1]RoT!Q53</f>
        <v xml:space="preserve">Vendu </v>
      </c>
      <c r="W333" s="97">
        <f>[1]RoT!R53</f>
        <v>42185</v>
      </c>
      <c r="X333" s="414" t="str">
        <f>[1]RoT!T53</f>
        <v>-</v>
      </c>
    </row>
    <row r="334" spans="1:24" s="215" customFormat="1" ht="13.5" customHeight="1" thickBot="1" x14ac:dyDescent="0.25">
      <c r="A334" s="398"/>
      <c r="B334" s="153" t="str">
        <f t="shared" si="5"/>
        <v>Rouges-Terres 15a</v>
      </c>
      <c r="C334" s="153" t="str">
        <f t="shared" si="5"/>
        <v>Hauterive</v>
      </c>
      <c r="D334" s="85" t="str">
        <f t="shared" si="5"/>
        <v xml:space="preserve">L'Acorus </v>
      </c>
      <c r="E334" s="85" t="str">
        <f>[1]RoT!A54</f>
        <v>0165-14</v>
      </c>
      <c r="F334" s="86" t="str">
        <f>[1]RoT!B54</f>
        <v>2587/P</v>
      </c>
      <c r="G334" s="153" t="str">
        <f>[1]RoT!C54</f>
        <v>Appartement</v>
      </c>
      <c r="H334" s="147" t="str">
        <f>[1]RoT!D54</f>
        <v>2ème</v>
      </c>
      <c r="I334" s="86" t="str">
        <f>[1]RoT!E54</f>
        <v>Sud</v>
      </c>
      <c r="J334" s="295">
        <f>[1]RoT!F54</f>
        <v>5.5</v>
      </c>
      <c r="K334" s="88"/>
      <c r="L334" s="245">
        <f>[1]RoT!G54</f>
        <v>194</v>
      </c>
      <c r="M334" s="245">
        <f>[1]RoT!I54</f>
        <v>21.15</v>
      </c>
      <c r="N334" s="89" t="s">
        <v>0</v>
      </c>
      <c r="O334" s="245">
        <f>[1]RoT!L54</f>
        <v>13</v>
      </c>
      <c r="P334" s="89" t="s">
        <v>0</v>
      </c>
      <c r="Q334" s="108">
        <f>SUM(Tableau89[[#This Row],[Indicative
     /PPE]:[Autre]])</f>
        <v>228.15</v>
      </c>
      <c r="R334" s="92"/>
      <c r="S334" s="111">
        <f>[1]RoT!N54</f>
        <v>1070000</v>
      </c>
      <c r="T334" s="95"/>
      <c r="U334" s="258" t="str">
        <f>[1]RoT!O54</f>
        <v>Nouidri Sam et Sahm Nabila</v>
      </c>
      <c r="V334" s="157" t="str">
        <f>[1]RoT!Q54</f>
        <v>Vendu</v>
      </c>
      <c r="W334" s="97">
        <f>[1]RoT!R54</f>
        <v>42460</v>
      </c>
      <c r="X334" s="414" t="str">
        <f>[1]RoT!T54</f>
        <v>-</v>
      </c>
    </row>
    <row r="335" spans="1:24" s="215" customFormat="1" ht="13.5" customHeight="1" thickBot="1" x14ac:dyDescent="0.25">
      <c r="A335" s="398"/>
      <c r="B335" s="153" t="str">
        <f t="shared" si="5"/>
        <v>Rouges-Terres 15a</v>
      </c>
      <c r="C335" s="153" t="str">
        <f t="shared" si="5"/>
        <v>Hauterive</v>
      </c>
      <c r="D335" s="85" t="str">
        <f t="shared" si="5"/>
        <v xml:space="preserve">L'Acorus </v>
      </c>
      <c r="E335" s="85" t="str">
        <f>[1]RoT!A55</f>
        <v>0165-15</v>
      </c>
      <c r="F335" s="86" t="str">
        <f>[1]RoT!B55</f>
        <v>2588/Q</v>
      </c>
      <c r="G335" s="153" t="str">
        <f>[1]RoT!C55</f>
        <v>Appartement</v>
      </c>
      <c r="H335" s="147" t="str">
        <f>[1]RoT!D55</f>
        <v>2ème</v>
      </c>
      <c r="I335" s="86" t="str">
        <f>[1]RoT!E55</f>
        <v>Est</v>
      </c>
      <c r="J335" s="295">
        <f>[1]RoT!F55</f>
        <v>4.5</v>
      </c>
      <c r="K335" s="88"/>
      <c r="L335" s="245">
        <f>[1]RoT!G55</f>
        <v>103</v>
      </c>
      <c r="M335" s="245">
        <f>[1]RoT!I55</f>
        <v>12.4</v>
      </c>
      <c r="N335" s="89" t="s">
        <v>0</v>
      </c>
      <c r="O335" s="245">
        <f>[1]RoT!L55</f>
        <v>4</v>
      </c>
      <c r="P335" s="89" t="s">
        <v>0</v>
      </c>
      <c r="Q335" s="108">
        <f>SUM(Tableau89[[#This Row],[Indicative
     /PPE]:[Autre]])</f>
        <v>119.4</v>
      </c>
      <c r="R335" s="92"/>
      <c r="S335" s="111">
        <f>[1]RoT!N55</f>
        <v>540000</v>
      </c>
      <c r="T335" s="95"/>
      <c r="U335" s="258" t="str">
        <f>[1]RoT!O55</f>
        <v>Fan Hua et Li Hengyu</v>
      </c>
      <c r="V335" s="157" t="str">
        <f>[1]RoT!Q55</f>
        <v xml:space="preserve">Vendu </v>
      </c>
      <c r="W335" s="97">
        <f>[1]RoT!R55</f>
        <v>42277</v>
      </c>
      <c r="X335" s="414" t="str">
        <f>[1]RoT!T55</f>
        <v>-</v>
      </c>
    </row>
    <row r="336" spans="1:24" s="215" customFormat="1" ht="13.5" thickBot="1" x14ac:dyDescent="0.25">
      <c r="A336" s="398"/>
      <c r="B336" s="153" t="str">
        <f t="shared" si="5"/>
        <v>Rouges-Terres 15a</v>
      </c>
      <c r="C336" s="153" t="str">
        <f t="shared" si="5"/>
        <v>Hauterive</v>
      </c>
      <c r="D336" s="85" t="str">
        <f t="shared" si="5"/>
        <v xml:space="preserve">L'Acorus </v>
      </c>
      <c r="E336" s="85" t="str">
        <f>[1]RoT!A56</f>
        <v>0165-16</v>
      </c>
      <c r="F336" s="86" t="str">
        <f>[1]RoT!B56</f>
        <v>2589/R</v>
      </c>
      <c r="G336" s="153" t="str">
        <f>[1]RoT!C56</f>
        <v>Attique</v>
      </c>
      <c r="H336" s="147" t="str">
        <f>[1]RoT!D56</f>
        <v>Attique</v>
      </c>
      <c r="I336" s="86" t="str">
        <f>[1]RoT!E56</f>
        <v>Ouest</v>
      </c>
      <c r="J336" s="295">
        <f>[1]RoT!F56</f>
        <v>5.5</v>
      </c>
      <c r="K336" s="88"/>
      <c r="L336" s="245">
        <f>[1]RoT!G56</f>
        <v>159</v>
      </c>
      <c r="M336" s="245">
        <f>[1]RoT!I56</f>
        <v>172.35</v>
      </c>
      <c r="N336" s="89" t="s">
        <v>0</v>
      </c>
      <c r="O336" s="245">
        <f>[1]RoT!L56</f>
        <v>13</v>
      </c>
      <c r="P336" s="89" t="s">
        <v>0</v>
      </c>
      <c r="Q336" s="108">
        <f>SUM(Tableau89[[#This Row],[Indicative
     /PPE]:[Autre]])</f>
        <v>344.35</v>
      </c>
      <c r="R336" s="92"/>
      <c r="S336" s="111">
        <f>[1]RoT!N56</f>
        <v>1165000</v>
      </c>
      <c r="T336" s="95"/>
      <c r="U336" s="258" t="str">
        <f>[1]RoT!O56</f>
        <v>Holzer Philippe et Cheng Ye</v>
      </c>
      <c r="V336" s="157" t="str">
        <f>[1]RoT!Q56</f>
        <v xml:space="preserve">Vendu </v>
      </c>
      <c r="W336" s="97">
        <f>[1]RoT!R56</f>
        <v>42124</v>
      </c>
      <c r="X336" s="414" t="str">
        <f>[1]RoT!T56</f>
        <v>-</v>
      </c>
    </row>
    <row r="337" spans="1:24" s="215" customFormat="1" ht="13.5" thickBot="1" x14ac:dyDescent="0.25">
      <c r="A337" s="398"/>
      <c r="B337" s="153" t="str">
        <f t="shared" si="5"/>
        <v>Rouges-Terres 15a</v>
      </c>
      <c r="C337" s="153" t="str">
        <f t="shared" si="5"/>
        <v>Hauterive</v>
      </c>
      <c r="D337" s="85" t="str">
        <f t="shared" si="5"/>
        <v xml:space="preserve">L'Acorus </v>
      </c>
      <c r="E337" s="85" t="str">
        <f>[1]RoT!A57</f>
        <v>0165-17</v>
      </c>
      <c r="F337" s="86" t="str">
        <f>[1]RoT!B57</f>
        <v>2590/S</v>
      </c>
      <c r="G337" s="153" t="str">
        <f>[1]RoT!C57</f>
        <v>Attique</v>
      </c>
      <c r="H337" s="147" t="str">
        <f>[1]RoT!D57</f>
        <v>Attique</v>
      </c>
      <c r="I337" s="86" t="str">
        <f>[1]RoT!E57</f>
        <v>Est</v>
      </c>
      <c r="J337" s="295">
        <f>[1]RoT!F57</f>
        <v>5.5</v>
      </c>
      <c r="K337" s="88"/>
      <c r="L337" s="245">
        <f>[1]RoT!G57</f>
        <v>143</v>
      </c>
      <c r="M337" s="245">
        <f>[1]RoT!I57</f>
        <v>161.85</v>
      </c>
      <c r="N337" s="110" t="s">
        <v>0</v>
      </c>
      <c r="O337" s="245">
        <f>[1]RoT!L57</f>
        <v>13</v>
      </c>
      <c r="P337" s="110" t="s">
        <v>0</v>
      </c>
      <c r="Q337" s="108">
        <f>SUM(Tableau89[[#This Row],[Indicative
     /PPE]:[Autre]])</f>
        <v>317.85000000000002</v>
      </c>
      <c r="R337" s="92"/>
      <c r="S337" s="111">
        <f>[1]RoT!N57</f>
        <v>1000000</v>
      </c>
      <c r="T337" s="95"/>
      <c r="U337" s="258" t="str">
        <f>[1]RoT!O57</f>
        <v>Checola Bertino et Andrea</v>
      </c>
      <c r="V337" s="157" t="str">
        <f>[1]RoT!Q57</f>
        <v xml:space="preserve">Vendu </v>
      </c>
      <c r="W337" s="97">
        <f>[1]RoT!R57</f>
        <v>42307</v>
      </c>
      <c r="X337" s="414" t="str">
        <f>[1]RoT!T57</f>
        <v>-</v>
      </c>
    </row>
    <row r="338" spans="1:24" s="215" customFormat="1" ht="13.5" customHeight="1" thickBot="1" x14ac:dyDescent="0.25">
      <c r="A338" s="398"/>
      <c r="B338" s="153" t="s">
        <v>1858</v>
      </c>
      <c r="C338" s="153" t="s">
        <v>71</v>
      </c>
      <c r="D338" s="85" t="s">
        <v>1859</v>
      </c>
      <c r="E338" s="85" t="s">
        <v>1860</v>
      </c>
      <c r="F338" s="86" t="s">
        <v>1861</v>
      </c>
      <c r="G338" s="153" t="s">
        <v>78</v>
      </c>
      <c r="H338" s="157" t="s">
        <v>86</v>
      </c>
      <c r="I338" s="157" t="s">
        <v>323</v>
      </c>
      <c r="J338" s="273">
        <v>3.5</v>
      </c>
      <c r="K338" s="88"/>
      <c r="L338" s="314">
        <v>79.900000000000006</v>
      </c>
      <c r="M338" s="110">
        <v>9.1999999999999993</v>
      </c>
      <c r="N338" s="110">
        <v>55.1</v>
      </c>
      <c r="O338" s="110">
        <v>4.3</v>
      </c>
      <c r="P338" s="110">
        <v>0</v>
      </c>
      <c r="Q338" s="108">
        <v>148.50000000000003</v>
      </c>
      <c r="R338" s="92"/>
      <c r="S338" s="324">
        <v>335000</v>
      </c>
      <c r="T338" s="95"/>
      <c r="U338" s="327" t="s">
        <v>1862</v>
      </c>
      <c r="V338" s="147" t="s">
        <v>82</v>
      </c>
      <c r="W338" s="97">
        <v>42804</v>
      </c>
      <c r="X338" s="415" t="s">
        <v>0</v>
      </c>
    </row>
    <row r="339" spans="1:24" s="215" customFormat="1" ht="13.5" customHeight="1" thickBot="1" x14ac:dyDescent="0.25">
      <c r="A339" s="398"/>
      <c r="B339" s="153" t="s">
        <v>1858</v>
      </c>
      <c r="C339" s="153" t="s">
        <v>71</v>
      </c>
      <c r="D339" s="85" t="s">
        <v>1859</v>
      </c>
      <c r="E339" s="85" t="s">
        <v>1871</v>
      </c>
      <c r="F339" s="86" t="s">
        <v>1872</v>
      </c>
      <c r="G339" s="153" t="s">
        <v>78</v>
      </c>
      <c r="H339" s="157" t="s">
        <v>86</v>
      </c>
      <c r="I339" s="157" t="s">
        <v>297</v>
      </c>
      <c r="J339" s="273">
        <v>3.5</v>
      </c>
      <c r="K339" s="88"/>
      <c r="L339" s="314">
        <v>77.8</v>
      </c>
      <c r="M339" s="110">
        <v>13.6</v>
      </c>
      <c r="N339" s="110">
        <v>50.8</v>
      </c>
      <c r="O339" s="110">
        <v>4.3</v>
      </c>
      <c r="P339" s="110">
        <v>0</v>
      </c>
      <c r="Q339" s="108">
        <v>146.5</v>
      </c>
      <c r="R339" s="92"/>
      <c r="S339" s="324">
        <v>335000</v>
      </c>
      <c r="T339" s="95"/>
      <c r="U339" s="327" t="s">
        <v>1873</v>
      </c>
      <c r="V339" s="147" t="s">
        <v>82</v>
      </c>
      <c r="W339" s="97">
        <v>42719</v>
      </c>
      <c r="X339" s="415" t="s">
        <v>0</v>
      </c>
    </row>
    <row r="340" spans="1:24" s="215" customFormat="1" ht="13.5" customHeight="1" thickBot="1" x14ac:dyDescent="0.25">
      <c r="A340" s="398"/>
      <c r="B340" s="153" t="s">
        <v>1858</v>
      </c>
      <c r="C340" s="153" t="s">
        <v>71</v>
      </c>
      <c r="D340" s="85" t="s">
        <v>1859</v>
      </c>
      <c r="E340" s="85" t="s">
        <v>1874</v>
      </c>
      <c r="F340" s="86" t="s">
        <v>1875</v>
      </c>
      <c r="G340" s="153" t="s">
        <v>78</v>
      </c>
      <c r="H340" s="157" t="s">
        <v>142</v>
      </c>
      <c r="I340" s="157" t="s">
        <v>323</v>
      </c>
      <c r="J340" s="273">
        <v>3.5</v>
      </c>
      <c r="K340" s="88"/>
      <c r="L340" s="314">
        <v>80</v>
      </c>
      <c r="M340" s="110">
        <v>9.3000000000000007</v>
      </c>
      <c r="N340" s="110">
        <v>0</v>
      </c>
      <c r="O340" s="110">
        <v>4.3</v>
      </c>
      <c r="P340" s="110">
        <v>0</v>
      </c>
      <c r="Q340" s="108">
        <v>93.6</v>
      </c>
      <c r="R340" s="92"/>
      <c r="S340" s="324">
        <v>335000</v>
      </c>
      <c r="T340" s="95"/>
      <c r="U340" s="327" t="s">
        <v>1876</v>
      </c>
      <c r="V340" s="147" t="s">
        <v>82</v>
      </c>
      <c r="W340" s="97">
        <v>42825</v>
      </c>
      <c r="X340" s="415" t="s">
        <v>0</v>
      </c>
    </row>
    <row r="341" spans="1:24" s="215" customFormat="1" ht="13.5" customHeight="1" thickBot="1" x14ac:dyDescent="0.25">
      <c r="A341" s="398"/>
      <c r="B341" s="153" t="s">
        <v>1858</v>
      </c>
      <c r="C341" s="153" t="s">
        <v>71</v>
      </c>
      <c r="D341" s="85" t="s">
        <v>1859</v>
      </c>
      <c r="E341" s="85" t="s">
        <v>1877</v>
      </c>
      <c r="F341" s="86" t="s">
        <v>1878</v>
      </c>
      <c r="G341" s="153" t="s">
        <v>78</v>
      </c>
      <c r="H341" s="157" t="s">
        <v>142</v>
      </c>
      <c r="I341" s="157" t="s">
        <v>297</v>
      </c>
      <c r="J341" s="273">
        <v>4.5</v>
      </c>
      <c r="K341" s="88"/>
      <c r="L341" s="314">
        <v>108.7</v>
      </c>
      <c r="M341" s="110">
        <v>12.8</v>
      </c>
      <c r="N341" s="110">
        <v>0</v>
      </c>
      <c r="O341" s="110">
        <v>5.8</v>
      </c>
      <c r="P341" s="110">
        <v>0</v>
      </c>
      <c r="Q341" s="108">
        <v>127.3</v>
      </c>
      <c r="R341" s="92"/>
      <c r="S341" s="324">
        <v>445000</v>
      </c>
      <c r="T341" s="95"/>
      <c r="U341" s="327" t="s">
        <v>1879</v>
      </c>
      <c r="V341" s="147" t="s">
        <v>82</v>
      </c>
      <c r="W341" s="97">
        <v>42825</v>
      </c>
      <c r="X341" s="415" t="s">
        <v>0</v>
      </c>
    </row>
    <row r="342" spans="1:24" s="215" customFormat="1" ht="13.5" customHeight="1" thickBot="1" x14ac:dyDescent="0.25">
      <c r="A342" s="398"/>
      <c r="B342" s="153" t="s">
        <v>1858</v>
      </c>
      <c r="C342" s="153" t="s">
        <v>71</v>
      </c>
      <c r="D342" s="85" t="s">
        <v>1859</v>
      </c>
      <c r="E342" s="85" t="s">
        <v>1880</v>
      </c>
      <c r="F342" s="86" t="s">
        <v>1881</v>
      </c>
      <c r="G342" s="153" t="s">
        <v>78</v>
      </c>
      <c r="H342" s="157" t="s">
        <v>102</v>
      </c>
      <c r="I342" s="157" t="s">
        <v>323</v>
      </c>
      <c r="J342" s="273">
        <v>3.5</v>
      </c>
      <c r="K342" s="88"/>
      <c r="L342" s="314">
        <v>80</v>
      </c>
      <c r="M342" s="110">
        <v>9.3000000000000007</v>
      </c>
      <c r="N342" s="110">
        <v>0</v>
      </c>
      <c r="O342" s="110">
        <v>5.8</v>
      </c>
      <c r="P342" s="110">
        <v>0</v>
      </c>
      <c r="Q342" s="108">
        <v>95.1</v>
      </c>
      <c r="R342" s="92"/>
      <c r="S342" s="324">
        <v>340000</v>
      </c>
      <c r="T342" s="95"/>
      <c r="U342" s="327" t="s">
        <v>1882</v>
      </c>
      <c r="V342" s="147" t="s">
        <v>82</v>
      </c>
      <c r="W342" s="97">
        <v>42720</v>
      </c>
      <c r="X342" s="415" t="s">
        <v>0</v>
      </c>
    </row>
    <row r="343" spans="1:24" s="215" customFormat="1" ht="13.5" customHeight="1" thickBot="1" x14ac:dyDescent="0.25">
      <c r="A343" s="398"/>
      <c r="B343" s="153" t="s">
        <v>1858</v>
      </c>
      <c r="C343" s="153" t="s">
        <v>71</v>
      </c>
      <c r="D343" s="85" t="s">
        <v>1859</v>
      </c>
      <c r="E343" s="85" t="s">
        <v>1883</v>
      </c>
      <c r="F343" s="86" t="s">
        <v>1884</v>
      </c>
      <c r="G343" s="153" t="s">
        <v>78</v>
      </c>
      <c r="H343" s="157" t="s">
        <v>102</v>
      </c>
      <c r="I343" s="157" t="s">
        <v>297</v>
      </c>
      <c r="J343" s="273">
        <v>4.5</v>
      </c>
      <c r="K343" s="88"/>
      <c r="L343" s="314">
        <v>108.7</v>
      </c>
      <c r="M343" s="110">
        <v>12.8</v>
      </c>
      <c r="N343" s="110">
        <v>0</v>
      </c>
      <c r="O343" s="110">
        <v>5.8</v>
      </c>
      <c r="P343" s="110">
        <v>0</v>
      </c>
      <c r="Q343" s="108">
        <v>127.3</v>
      </c>
      <c r="R343" s="92"/>
      <c r="S343" s="324">
        <v>450000</v>
      </c>
      <c r="T343" s="95"/>
      <c r="U343" s="327" t="s">
        <v>1885</v>
      </c>
      <c r="V343" s="147" t="s">
        <v>82</v>
      </c>
      <c r="W343" s="97">
        <v>42825</v>
      </c>
      <c r="X343" s="415" t="s">
        <v>0</v>
      </c>
    </row>
    <row r="344" spans="1:24" s="215" customFormat="1" ht="13.5" thickBot="1" x14ac:dyDescent="0.25">
      <c r="A344" s="398"/>
      <c r="B344" s="252" t="s">
        <v>1858</v>
      </c>
      <c r="C344" s="153" t="s">
        <v>71</v>
      </c>
      <c r="D344" s="85" t="s">
        <v>1859</v>
      </c>
      <c r="E344" s="85" t="s">
        <v>1886</v>
      </c>
      <c r="F344" s="86" t="s">
        <v>1887</v>
      </c>
      <c r="G344" s="153" t="s">
        <v>404</v>
      </c>
      <c r="H344" s="157" t="s">
        <v>404</v>
      </c>
      <c r="I344" s="157" t="s">
        <v>0</v>
      </c>
      <c r="J344" s="273">
        <v>4.5</v>
      </c>
      <c r="K344" s="88"/>
      <c r="L344" s="314">
        <v>106</v>
      </c>
      <c r="M344" s="110">
        <v>85.4</v>
      </c>
      <c r="N344" s="110">
        <v>0</v>
      </c>
      <c r="O344" s="110">
        <v>5.9</v>
      </c>
      <c r="P344" s="110">
        <v>0</v>
      </c>
      <c r="Q344" s="108">
        <v>197.3</v>
      </c>
      <c r="R344" s="92"/>
      <c r="S344" s="324">
        <v>530000</v>
      </c>
      <c r="T344" s="95"/>
      <c r="U344" s="327" t="s">
        <v>883</v>
      </c>
      <c r="V344" s="147" t="s">
        <v>82</v>
      </c>
      <c r="W344" s="97">
        <v>42735</v>
      </c>
      <c r="X344" s="415" t="s">
        <v>0</v>
      </c>
    </row>
    <row r="345" spans="1:24" s="215" customFormat="1" ht="13.5" customHeight="1" thickBot="1" x14ac:dyDescent="0.25">
      <c r="A345" s="398"/>
      <c r="B345" s="85" t="str">
        <f>[1]Ros!AN108</f>
        <v>Route de l'Orée du Bois 18</v>
      </c>
      <c r="C345" s="85" t="str">
        <f>[1]Ros!AN109</f>
        <v>La Chaux-de-Fonds</v>
      </c>
      <c r="D345" s="85" t="str">
        <f>[1]Ros!AN107</f>
        <v>Rosetta</v>
      </c>
      <c r="E345" s="85" t="str">
        <f>[1]Ros!A106</f>
        <v>0203-01</v>
      </c>
      <c r="F345" s="86" t="str">
        <f>[1]Ros!B106</f>
        <v>19548/B</v>
      </c>
      <c r="G345" s="85" t="str">
        <f>[1]Ros!C106</f>
        <v>Appartement</v>
      </c>
      <c r="H345" s="113" t="str">
        <f>[1]Ros!D106</f>
        <v>Rez</v>
      </c>
      <c r="I345" s="86" t="str">
        <f>[1]Ros!E106</f>
        <v>Nord</v>
      </c>
      <c r="J345" s="304">
        <f>[1]Ros!F106</f>
        <v>4.5</v>
      </c>
      <c r="K345" s="88"/>
      <c r="L345" s="332">
        <f>[1]Ros!G106</f>
        <v>102</v>
      </c>
      <c r="M345" s="136">
        <f>[1]Ros!I106</f>
        <v>86.5</v>
      </c>
      <c r="N345" s="110">
        <v>0</v>
      </c>
      <c r="O345" s="136">
        <f>[1]Ros!L106</f>
        <v>5.5</v>
      </c>
      <c r="P345" s="89">
        <v>0</v>
      </c>
      <c r="Q345" s="90">
        <f>SUM(Tableau89[[#This Row],[Indicative
     /PPE]:[Autre]])</f>
        <v>194</v>
      </c>
      <c r="R345" s="92"/>
      <c r="S345" s="305">
        <f>[1]Ros!N106</f>
        <v>495000</v>
      </c>
      <c r="T345" s="95"/>
      <c r="U345" s="333" t="str">
        <f>[1]Ros!O106</f>
        <v>Barata Sandra et Venancio Paulo</v>
      </c>
      <c r="V345" s="86" t="str">
        <f>[1]Ros!Q106</f>
        <v>Vendu</v>
      </c>
      <c r="W345" s="97">
        <f>[1]Ros!R106</f>
        <v>43100</v>
      </c>
      <c r="X345" s="415" t="s">
        <v>0</v>
      </c>
    </row>
    <row r="346" spans="1:24" s="215" customFormat="1" ht="13.5" customHeight="1" thickBot="1" x14ac:dyDescent="0.25">
      <c r="A346" s="398"/>
      <c r="B346" s="361" t="str">
        <f>B345</f>
        <v>Route de l'Orée du Bois 18</v>
      </c>
      <c r="C346" s="361" t="str">
        <f>C345</f>
        <v>La Chaux-de-Fonds</v>
      </c>
      <c r="D346" s="85" t="str">
        <f>D345</f>
        <v>Rosetta</v>
      </c>
      <c r="E346" s="85" t="str">
        <f>[1]Ros!A107</f>
        <v>0203-02</v>
      </c>
      <c r="F346" s="86" t="str">
        <f>[1]Ros!B107</f>
        <v>19549/C</v>
      </c>
      <c r="G346" s="361" t="str">
        <f>[1]Ros!C107</f>
        <v>Appartement</v>
      </c>
      <c r="H346" s="371" t="str">
        <f>[1]Ros!D107</f>
        <v>Rez</v>
      </c>
      <c r="I346" s="11" t="str">
        <f>[1]Ros!E107</f>
        <v>Sud</v>
      </c>
      <c r="J346" s="40">
        <f>[1]Ros!F107</f>
        <v>5.5</v>
      </c>
      <c r="K346" s="88"/>
      <c r="L346" s="409">
        <f>[1]Ros!G107</f>
        <v>124</v>
      </c>
      <c r="M346" s="409">
        <f>[1]Ros!I107</f>
        <v>84.5</v>
      </c>
      <c r="N346" s="409">
        <f>[1]Ros!K107</f>
        <v>50</v>
      </c>
      <c r="O346" s="409">
        <f>[1]Ros!L107</f>
        <v>5.5</v>
      </c>
      <c r="P346" s="356">
        <v>0</v>
      </c>
      <c r="Q346" s="90">
        <f>SUM(Tableau89[[#This Row],[Indicative
     /PPE]:[Autre]])</f>
        <v>264</v>
      </c>
      <c r="R346" s="92"/>
      <c r="S346" s="368">
        <f>[1]Ros!N107</f>
        <v>590000</v>
      </c>
      <c r="T346" s="95"/>
      <c r="U346" s="379" t="str">
        <f>[1]Ros!O107</f>
        <v xml:space="preserve">Ruiz Silvia et Rafael </v>
      </c>
      <c r="V346" s="371" t="str">
        <f>[1]Ros!Q107</f>
        <v>Vendu</v>
      </c>
      <c r="W346" s="372">
        <f>[1]Ros!R107</f>
        <v>43039</v>
      </c>
      <c r="X346" s="416" t="s">
        <v>0</v>
      </c>
    </row>
    <row r="347" spans="1:24" s="215" customFormat="1" ht="13.5" customHeight="1" thickBot="1" x14ac:dyDescent="0.25">
      <c r="A347" s="398"/>
      <c r="B347" s="361" t="str">
        <f t="shared" ref="B347:D347" si="6">B346</f>
        <v>Route de l'Orée du Bois 18</v>
      </c>
      <c r="C347" s="361" t="str">
        <f t="shared" si="6"/>
        <v>La Chaux-de-Fonds</v>
      </c>
      <c r="D347" s="85" t="str">
        <f t="shared" si="6"/>
        <v>Rosetta</v>
      </c>
      <c r="E347" s="85" t="str">
        <f>[1]Ros!A108</f>
        <v>0203-03</v>
      </c>
      <c r="F347" s="86" t="str">
        <f>[1]Ros!B108</f>
        <v>19552/F</v>
      </c>
      <c r="G347" s="361" t="str">
        <f>[1]Ros!C108</f>
        <v>Appartement</v>
      </c>
      <c r="H347" s="371" t="str">
        <f>[1]Ros!D108</f>
        <v>1er</v>
      </c>
      <c r="I347" s="11" t="str">
        <f>[1]Ros!E108</f>
        <v>Est</v>
      </c>
      <c r="J347" s="40">
        <f>[1]Ros!F108</f>
        <v>4.5</v>
      </c>
      <c r="K347" s="88"/>
      <c r="L347" s="409">
        <f>[1]Ros!G108</f>
        <v>99.5</v>
      </c>
      <c r="M347" s="409">
        <f>[1]Ros!I108</f>
        <v>13</v>
      </c>
      <c r="N347" s="110">
        <v>0</v>
      </c>
      <c r="O347" s="409">
        <f>[1]Ros!L108</f>
        <v>5</v>
      </c>
      <c r="P347" s="356">
        <v>0</v>
      </c>
      <c r="Q347" s="90">
        <f>SUM(Tableau89[[#This Row],[Indicative
     /PPE]:[Autre]])</f>
        <v>117.5</v>
      </c>
      <c r="R347" s="92"/>
      <c r="S347" s="368">
        <f>[1]Ros!N108</f>
        <v>435000</v>
      </c>
      <c r="T347" s="95"/>
      <c r="U347" s="379" t="str">
        <f>[1]Ros!O108</f>
        <v>Sinnathamby Sivam et Sivam Lathajini</v>
      </c>
      <c r="V347" s="371" t="str">
        <f>[1]Ros!Q108</f>
        <v>Vendu</v>
      </c>
      <c r="W347" s="372">
        <f>[1]Ros!R108</f>
        <v>43007</v>
      </c>
      <c r="X347" s="416" t="s">
        <v>0</v>
      </c>
    </row>
    <row r="348" spans="1:24" s="215" customFormat="1" ht="13.5" customHeight="1" thickBot="1" x14ac:dyDescent="0.25">
      <c r="A348" s="398"/>
      <c r="B348" s="361" t="str">
        <f t="shared" ref="B348:D348" si="7">B347</f>
        <v>Route de l'Orée du Bois 18</v>
      </c>
      <c r="C348" s="361" t="str">
        <f t="shared" si="7"/>
        <v>La Chaux-de-Fonds</v>
      </c>
      <c r="D348" s="85" t="str">
        <f t="shared" si="7"/>
        <v>Rosetta</v>
      </c>
      <c r="E348" s="85" t="str">
        <f>[1]Ros!A110</f>
        <v>0203-05</v>
      </c>
      <c r="F348" s="86" t="str">
        <f>[1]Ros!B110</f>
        <v>19551/E</v>
      </c>
      <c r="G348" s="361" t="str">
        <f>[1]Ros!C110</f>
        <v>Appartement</v>
      </c>
      <c r="H348" s="371" t="str">
        <f>[1]Ros!D110</f>
        <v>1er</v>
      </c>
      <c r="I348" s="11" t="str">
        <f>[1]Ros!E110</f>
        <v>Sud</v>
      </c>
      <c r="J348" s="40">
        <f>[1]Ros!F110</f>
        <v>4.5</v>
      </c>
      <c r="K348" s="88"/>
      <c r="L348" s="409">
        <f>[1]Ros!G110</f>
        <v>105</v>
      </c>
      <c r="M348" s="409">
        <f>[1]Ros!I110</f>
        <v>40</v>
      </c>
      <c r="N348" s="110">
        <v>0</v>
      </c>
      <c r="O348" s="409">
        <f>[1]Ros!L110</f>
        <v>5.5</v>
      </c>
      <c r="P348" s="356">
        <v>0</v>
      </c>
      <c r="Q348" s="90">
        <f>SUM(Tableau89[[#This Row],[Indicative
     /PPE]:[Autre]])</f>
        <v>150.5</v>
      </c>
      <c r="R348" s="92"/>
      <c r="S348" s="368">
        <f>[1]Ros!N110</f>
        <v>485000</v>
      </c>
      <c r="T348" s="95"/>
      <c r="U348" s="379" t="str">
        <f>[1]Ros!O110</f>
        <v>Sciammetta Giuseppina et Giuseppe</v>
      </c>
      <c r="V348" s="371" t="str">
        <f>[1]Ros!Q110</f>
        <v>Vendu</v>
      </c>
      <c r="W348" s="372">
        <f>[1]Ros!R110</f>
        <v>43084</v>
      </c>
      <c r="X348" s="416" t="s">
        <v>0</v>
      </c>
    </row>
    <row r="349" spans="1:24" s="215" customFormat="1" ht="13.5" customHeight="1" thickBot="1" x14ac:dyDescent="0.25">
      <c r="A349" s="398"/>
      <c r="B349" s="361" t="str">
        <f t="shared" ref="B349:D349" si="8">B348</f>
        <v>Route de l'Orée du Bois 18</v>
      </c>
      <c r="C349" s="361" t="str">
        <f t="shared" si="8"/>
        <v>La Chaux-de-Fonds</v>
      </c>
      <c r="D349" s="85" t="str">
        <f t="shared" si="8"/>
        <v>Rosetta</v>
      </c>
      <c r="E349" s="85" t="str">
        <f>[1]Ros!A111</f>
        <v>0203-06</v>
      </c>
      <c r="F349" s="86" t="str">
        <f>[1]Ros!B111</f>
        <v>19555/J</v>
      </c>
      <c r="G349" s="361" t="str">
        <f>[1]Ros!C111</f>
        <v>Appartement</v>
      </c>
      <c r="H349" s="371" t="str">
        <f>[1]Ros!D111</f>
        <v>2ème</v>
      </c>
      <c r="I349" s="11" t="str">
        <f>[1]Ros!E111</f>
        <v>Est</v>
      </c>
      <c r="J349" s="40">
        <f>[1]Ros!F111</f>
        <v>4.5</v>
      </c>
      <c r="K349" s="88"/>
      <c r="L349" s="409">
        <f>[1]Ros!G111</f>
        <v>99.5</v>
      </c>
      <c r="M349" s="409">
        <f>[1]Ros!I111</f>
        <v>13</v>
      </c>
      <c r="N349" s="110">
        <v>0</v>
      </c>
      <c r="O349" s="409">
        <f>[1]Ros!L111</f>
        <v>5</v>
      </c>
      <c r="P349" s="356">
        <v>0</v>
      </c>
      <c r="Q349" s="90">
        <f>SUM(Tableau89[[#This Row],[Indicative
     /PPE]:[Autre]])</f>
        <v>117.5</v>
      </c>
      <c r="R349" s="92"/>
      <c r="S349" s="368">
        <f>[1]Ros!N111</f>
        <v>440000</v>
      </c>
      <c r="T349" s="95"/>
      <c r="U349" s="379" t="str">
        <f>[1]Ros!O111</f>
        <v>Lengacher David</v>
      </c>
      <c r="V349" s="371" t="str">
        <f>[1]Ros!Q111</f>
        <v>Vendu</v>
      </c>
      <c r="W349" s="372">
        <f>[1]Ros!R111</f>
        <v>43007</v>
      </c>
      <c r="X349" s="416" t="s">
        <v>0</v>
      </c>
    </row>
    <row r="350" spans="1:24" s="215" customFormat="1" ht="13.5" customHeight="1" thickBot="1" x14ac:dyDescent="0.25">
      <c r="A350" s="398"/>
      <c r="B350" s="361" t="str">
        <f t="shared" ref="B350:D350" si="9">B349</f>
        <v>Route de l'Orée du Bois 18</v>
      </c>
      <c r="C350" s="361" t="str">
        <f t="shared" si="9"/>
        <v>La Chaux-de-Fonds</v>
      </c>
      <c r="D350" s="85" t="str">
        <f t="shared" si="9"/>
        <v>Rosetta</v>
      </c>
      <c r="E350" s="85" t="str">
        <f>[1]Ros!A113</f>
        <v>0203-08</v>
      </c>
      <c r="F350" s="86" t="str">
        <f>[1]Ros!B113</f>
        <v>19554/H</v>
      </c>
      <c r="G350" s="361" t="str">
        <f>[1]Ros!C113</f>
        <v>Appartement</v>
      </c>
      <c r="H350" s="371" t="str">
        <f>[1]Ros!D113</f>
        <v>2ème</v>
      </c>
      <c r="I350" s="11" t="str">
        <f>[1]Ros!E113</f>
        <v>Sud</v>
      </c>
      <c r="J350" s="40">
        <f>[1]Ros!F113</f>
        <v>4.5</v>
      </c>
      <c r="K350" s="88"/>
      <c r="L350" s="409">
        <f>[1]Ros!G113</f>
        <v>105</v>
      </c>
      <c r="M350" s="409">
        <f>[1]Ros!I113</f>
        <v>36.5</v>
      </c>
      <c r="N350" s="110">
        <v>0</v>
      </c>
      <c r="O350" s="409">
        <f>[1]Ros!L113</f>
        <v>5.5</v>
      </c>
      <c r="P350" s="356">
        <v>0</v>
      </c>
      <c r="Q350" s="90">
        <f>SUM(Tableau89[[#This Row],[Indicative
     /PPE]:[Autre]])</f>
        <v>147</v>
      </c>
      <c r="R350" s="92"/>
      <c r="S350" s="368">
        <f>[1]Ros!N113</f>
        <v>490000</v>
      </c>
      <c r="T350" s="95"/>
      <c r="U350" s="379" t="str">
        <f>[1]Ros!O113</f>
        <v>Graf Crystel</v>
      </c>
      <c r="V350" s="371" t="str">
        <f>[1]Ros!Q113</f>
        <v>Vendu</v>
      </c>
      <c r="W350" s="372">
        <f>[1]Ros!R113</f>
        <v>43007</v>
      </c>
      <c r="X350" s="416" t="s">
        <v>0</v>
      </c>
    </row>
    <row r="351" spans="1:24" s="215" customFormat="1" ht="13.5" thickBot="1" x14ac:dyDescent="0.25">
      <c r="A351" s="398"/>
      <c r="B351" s="361" t="str">
        <f t="shared" ref="B351:D351" si="10">B350</f>
        <v>Route de l'Orée du Bois 18</v>
      </c>
      <c r="C351" s="361" t="str">
        <f t="shared" si="10"/>
        <v>La Chaux-de-Fonds</v>
      </c>
      <c r="D351" s="85" t="str">
        <f t="shared" si="10"/>
        <v>Rosetta</v>
      </c>
      <c r="E351" s="85" t="str">
        <f>[1]Ros!A114</f>
        <v>0203-09</v>
      </c>
      <c r="F351" s="86" t="str">
        <f>[1]Ros!B114</f>
        <v>19557/L</v>
      </c>
      <c r="G351" s="361" t="str">
        <f>[1]Ros!C114</f>
        <v>Attique</v>
      </c>
      <c r="H351" s="371" t="str">
        <f>[1]Ros!D114</f>
        <v>Attique</v>
      </c>
      <c r="I351" s="11" t="str">
        <f>[1]Ros!E114</f>
        <v>Est</v>
      </c>
      <c r="J351" s="40">
        <f>[1]Ros!F114</f>
        <v>5.5</v>
      </c>
      <c r="K351" s="88"/>
      <c r="L351" s="409">
        <f>[1]Ros!G114</f>
        <v>122</v>
      </c>
      <c r="M351" s="409">
        <f>[1]Ros!I114</f>
        <v>53.5</v>
      </c>
      <c r="N351" s="110">
        <v>0</v>
      </c>
      <c r="O351" s="409">
        <f>[1]Ros!L114</f>
        <v>5.5</v>
      </c>
      <c r="P351" s="356">
        <v>0</v>
      </c>
      <c r="Q351" s="90">
        <f>SUM(Tableau89[[#This Row],[Indicative
     /PPE]:[Autre]])</f>
        <v>181</v>
      </c>
      <c r="R351" s="92"/>
      <c r="S351" s="368">
        <f>[1]Ros!N114</f>
        <v>630000</v>
      </c>
      <c r="T351" s="95"/>
      <c r="U351" s="379" t="str">
        <f>[1]Ros!O114</f>
        <v>Miele Lucia et Damiano</v>
      </c>
      <c r="V351" s="371" t="str">
        <f>[1]Ros!Q114</f>
        <v>Vendu</v>
      </c>
      <c r="W351" s="372">
        <f>[1]Ros!R114</f>
        <v>43100</v>
      </c>
      <c r="X351" s="416" t="s">
        <v>0</v>
      </c>
    </row>
    <row r="352" spans="1:24" s="215" customFormat="1" ht="13.5" thickBot="1" x14ac:dyDescent="0.25">
      <c r="A352" s="398"/>
      <c r="B352" s="361" t="str">
        <f t="shared" ref="B352:D352" si="11">B351</f>
        <v>Route de l'Orée du Bois 18</v>
      </c>
      <c r="C352" s="361" t="str">
        <f t="shared" si="11"/>
        <v>La Chaux-de-Fonds</v>
      </c>
      <c r="D352" s="85" t="str">
        <f t="shared" si="11"/>
        <v>Rosetta</v>
      </c>
      <c r="E352" s="85" t="str">
        <f>[1]Ros!A115</f>
        <v>0203-10</v>
      </c>
      <c r="F352" s="86" t="str">
        <f>[1]Ros!B115</f>
        <v>19556/K</v>
      </c>
      <c r="G352" s="361" t="str">
        <f>[1]Ros!C115</f>
        <v>Attique</v>
      </c>
      <c r="H352" s="371" t="str">
        <f>[1]Ros!D115</f>
        <v>Attique</v>
      </c>
      <c r="I352" s="11" t="str">
        <f>[1]Ros!E115</f>
        <v>Ouest</v>
      </c>
      <c r="J352" s="40">
        <f>[1]Ros!F115</f>
        <v>5.5</v>
      </c>
      <c r="K352" s="88"/>
      <c r="L352" s="409">
        <f>[1]Ros!G115</f>
        <v>125.5</v>
      </c>
      <c r="M352" s="409">
        <f>[1]Ros!I115</f>
        <v>82</v>
      </c>
      <c r="N352" s="110">
        <v>0</v>
      </c>
      <c r="O352" s="409">
        <f>[1]Ros!L115</f>
        <v>5.5</v>
      </c>
      <c r="P352" s="356">
        <v>0</v>
      </c>
      <c r="Q352" s="90">
        <f>SUM(Tableau89[[#This Row],[Indicative
     /PPE]:[Autre]])</f>
        <v>213</v>
      </c>
      <c r="R352" s="92"/>
      <c r="S352" s="368">
        <f>[1]Ros!N115</f>
        <v>670000</v>
      </c>
      <c r="T352" s="95"/>
      <c r="U352" s="379" t="str">
        <f>[1]Ros!O115</f>
        <v>Sokoli Luan</v>
      </c>
      <c r="V352" s="371" t="str">
        <f>[1]Ros!Q115</f>
        <v>Réservé</v>
      </c>
      <c r="W352" s="372">
        <f>[1]Ros!R115</f>
        <v>43100</v>
      </c>
      <c r="X352" s="416" t="s">
        <v>0</v>
      </c>
    </row>
    <row r="353" spans="1:25" ht="13.5" thickBot="1" x14ac:dyDescent="0.25">
      <c r="A353" s="254"/>
      <c r="B353" s="383">
        <f>SUBTOTAL(103,Tableau89[Adresse])</f>
        <v>347</v>
      </c>
      <c r="C353" s="383"/>
      <c r="D353" s="383"/>
      <c r="E353" s="383"/>
      <c r="F353" s="383"/>
      <c r="G353" s="383"/>
      <c r="H353" s="384"/>
      <c r="I353" s="383"/>
      <c r="J353" s="383">
        <f>SUBTOTAL(101,Tableau89[Nb de pièces])</f>
        <v>4.7002881844380404</v>
      </c>
      <c r="K353" s="383"/>
      <c r="L353" s="413">
        <f>SUBTOTAL(101,Tableau89[Indicative
     /PPE])</f>
        <v>115.94161849710981</v>
      </c>
      <c r="M353" s="413">
        <f>SUBTOTAL(101,Tableau89[Balcon/
Terrasse])</f>
        <v>21.854422310756956</v>
      </c>
      <c r="N353" s="413">
        <f>SUBTOTAL(101,Tableau89[Droit jouissance
    /Jardin])</f>
        <v>58.263333333333335</v>
      </c>
      <c r="O353" s="413">
        <f>SUBTOTAL(101,Tableau89[Cave])</f>
        <v>6.7319248826291087</v>
      </c>
      <c r="P353" s="413">
        <f>SUBTOTAL(101,Tableau89[Autre])</f>
        <v>3.5344827586206895</v>
      </c>
      <c r="Q353" s="413">
        <f>SUBTOTAL(101,Tableau89[Total])</f>
        <v>145.91775216138342</v>
      </c>
      <c r="R353" s="383"/>
      <c r="S353" s="385">
        <f>SUBTOTAL(109,Tableau89[Appartement
])</f>
        <v>149189000</v>
      </c>
      <c r="T353" s="410"/>
      <c r="U353" s="383"/>
      <c r="V353" s="383"/>
      <c r="W353" s="383"/>
      <c r="X353" s="383"/>
      <c r="Y353" s="19"/>
    </row>
  </sheetData>
  <mergeCells count="1">
    <mergeCell ref="L4:Q4"/>
  </mergeCells>
  <pageMargins left="0.7" right="0.7" top="0.75" bottom="0.75" header="0.3" footer="0.3"/>
  <pageSetup paperSize="9" orientation="portrait" r:id="rId1"/>
  <legacyDrawing r:id="rId2"/>
  <tableParts count="1">
    <tablePart r:id="rId3"/>
  </tableParts>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tabColor theme="9" tint="0.39997558519241921"/>
  </sheetPr>
  <dimension ref="A1:AH77"/>
  <sheetViews>
    <sheetView workbookViewId="0">
      <selection activeCell="BS33" sqref="BS33"/>
    </sheetView>
  </sheetViews>
  <sheetFormatPr baseColWidth="10" defaultColWidth="10" defaultRowHeight="12.75" outlineLevelCol="1" x14ac:dyDescent="0.2"/>
  <cols>
    <col min="1" max="1" width="3.25" style="6" customWidth="1"/>
    <col min="2" max="2" width="24.625" style="3" hidden="1" customWidth="1" outlineLevel="1"/>
    <col min="3" max="3" width="12.125" style="3" hidden="1" customWidth="1" outlineLevel="1"/>
    <col min="4" max="4" width="18" style="3" hidden="1" customWidth="1" outlineLevel="1"/>
    <col min="5" max="5" width="7.125" style="3" hidden="1" customWidth="1" outlineLevel="1"/>
    <col min="6" max="6" width="10.625" style="5" hidden="1" customWidth="1" outlineLevel="1"/>
    <col min="7" max="7" width="28.5" style="3" hidden="1" customWidth="1" outlineLevel="1"/>
    <col min="8" max="8" width="12.125" style="5" hidden="1" customWidth="1" outlineLevel="1"/>
    <col min="9" max="9" width="11.375" style="4" hidden="1" customWidth="1" outlineLevel="1"/>
    <col min="10" max="10" width="10" style="6" hidden="1" customWidth="1" outlineLevel="1"/>
    <col min="11" max="11" width="3.25" style="6" customWidth="1" collapsed="1"/>
    <col min="12" max="21" width="10" style="7" hidden="1" customWidth="1" outlineLevel="1"/>
    <col min="22" max="22" width="3.25" style="6" customWidth="1" collapsed="1"/>
    <col min="23" max="23" width="10" style="8" hidden="1" customWidth="1" outlineLevel="1"/>
    <col min="24" max="24" width="13.5" style="8" hidden="1" customWidth="1" outlineLevel="1"/>
    <col min="25" max="25" width="10" style="8" hidden="1" customWidth="1" outlineLevel="1"/>
    <col min="26" max="26" width="3.25" style="6" customWidth="1" collapsed="1"/>
    <col min="27" max="27" width="66.875" style="5" hidden="1" customWidth="1" outlineLevel="1"/>
    <col min="28" max="28" width="10.875" style="5" hidden="1" customWidth="1" outlineLevel="1"/>
    <col min="29" max="29" width="14.5" style="9" hidden="1" customWidth="1" outlineLevel="1"/>
    <col min="30" max="30" width="75.625" style="11" hidden="1" customWidth="1" outlineLevel="1"/>
    <col min="31" max="31" width="10" style="19" collapsed="1"/>
    <col min="32" max="16384" width="10" style="19"/>
  </cols>
  <sheetData>
    <row r="1" spans="1:34" ht="75" customHeight="1" x14ac:dyDescent="0.2">
      <c r="A1" s="392" t="s">
        <v>1922</v>
      </c>
      <c r="B1" s="392"/>
      <c r="C1" s="392"/>
      <c r="D1" s="392"/>
      <c r="E1" s="2"/>
      <c r="F1" s="4"/>
      <c r="AG1" s="6"/>
      <c r="AH1" s="20"/>
    </row>
    <row r="2" spans="1:34" ht="12.75" customHeight="1" thickBot="1" x14ac:dyDescent="0.25">
      <c r="A2" s="2"/>
      <c r="E2" s="2"/>
      <c r="F2" s="4"/>
      <c r="AG2" s="6"/>
      <c r="AH2" s="20"/>
    </row>
    <row r="3" spans="1:34" s="438" customFormat="1" ht="69.95" customHeight="1" thickBot="1" x14ac:dyDescent="0.3">
      <c r="A3" s="426" t="s">
        <v>2</v>
      </c>
      <c r="B3" s="427" t="s">
        <v>3</v>
      </c>
      <c r="C3" s="427"/>
      <c r="D3" s="427"/>
      <c r="E3" s="427"/>
      <c r="F3" s="428"/>
      <c r="G3" s="427"/>
      <c r="H3" s="428"/>
      <c r="I3" s="428"/>
      <c r="J3" s="429"/>
      <c r="K3" s="430" t="s">
        <v>4</v>
      </c>
      <c r="L3" s="431"/>
      <c r="M3" s="431"/>
      <c r="N3" s="431"/>
      <c r="O3" s="431"/>
      <c r="P3" s="431"/>
      <c r="Q3" s="431"/>
      <c r="R3" s="431"/>
      <c r="S3" s="431"/>
      <c r="T3" s="431"/>
      <c r="U3" s="431"/>
      <c r="V3" s="432" t="s">
        <v>5</v>
      </c>
      <c r="W3" s="433"/>
      <c r="X3" s="433"/>
      <c r="Y3" s="433"/>
      <c r="Z3" s="434" t="s">
        <v>6</v>
      </c>
      <c r="AA3" s="428"/>
      <c r="AB3" s="428"/>
      <c r="AC3" s="435"/>
      <c r="AD3" s="437"/>
    </row>
    <row r="4" spans="1:34" ht="40.15" customHeight="1" thickBot="1" x14ac:dyDescent="0.25">
      <c r="A4" s="22"/>
      <c r="B4" s="28" t="s">
        <v>2</v>
      </c>
      <c r="C4" s="29"/>
      <c r="D4" s="29"/>
      <c r="E4" s="29"/>
      <c r="F4" s="29"/>
      <c r="G4" s="29"/>
      <c r="H4" s="29"/>
      <c r="I4" s="29"/>
      <c r="J4" s="30"/>
      <c r="K4" s="31"/>
      <c r="L4" s="530" t="s">
        <v>1932</v>
      </c>
      <c r="M4" s="531"/>
      <c r="N4" s="531"/>
      <c r="O4" s="531"/>
      <c r="P4" s="531"/>
      <c r="Q4" s="531"/>
      <c r="R4" s="531"/>
      <c r="S4" s="531"/>
      <c r="T4" s="531"/>
      <c r="U4" s="532"/>
      <c r="V4" s="24"/>
      <c r="W4" s="38"/>
      <c r="X4" s="38"/>
      <c r="Y4" s="39"/>
      <c r="Z4" s="25"/>
      <c r="AA4" s="40"/>
      <c r="AB4" s="40"/>
      <c r="AC4" s="40"/>
      <c r="AD4" s="371"/>
    </row>
    <row r="5" spans="1:34" s="81" customFormat="1" ht="50.25" customHeight="1" x14ac:dyDescent="0.25">
      <c r="A5" s="417" t="s">
        <v>11</v>
      </c>
      <c r="B5" s="46" t="s">
        <v>12</v>
      </c>
      <c r="C5" s="47" t="s">
        <v>13</v>
      </c>
      <c r="D5" s="46" t="s">
        <v>14</v>
      </c>
      <c r="E5" s="48" t="s">
        <v>15</v>
      </c>
      <c r="F5" s="49" t="s">
        <v>16</v>
      </c>
      <c r="G5" s="46" t="s">
        <v>17</v>
      </c>
      <c r="H5" s="50" t="s">
        <v>18</v>
      </c>
      <c r="I5" s="49" t="s">
        <v>19</v>
      </c>
      <c r="J5" s="51" t="s">
        <v>20</v>
      </c>
      <c r="K5" s="418" t="s">
        <v>21</v>
      </c>
      <c r="L5" s="57" t="s">
        <v>28</v>
      </c>
      <c r="M5" s="58" t="s">
        <v>29</v>
      </c>
      <c r="N5" s="58" t="s">
        <v>30</v>
      </c>
      <c r="O5" s="58" t="s">
        <v>31</v>
      </c>
      <c r="P5" s="58" t="s">
        <v>32</v>
      </c>
      <c r="Q5" s="59" t="s">
        <v>33</v>
      </c>
      <c r="R5" s="61" t="s">
        <v>38</v>
      </c>
      <c r="S5" s="58" t="s">
        <v>39</v>
      </c>
      <c r="T5" s="58" t="s">
        <v>40</v>
      </c>
      <c r="U5" s="62" t="s">
        <v>41</v>
      </c>
      <c r="V5" s="419" t="s">
        <v>42</v>
      </c>
      <c r="W5" s="445" t="s">
        <v>44</v>
      </c>
      <c r="X5" s="445" t="s">
        <v>45</v>
      </c>
      <c r="Y5" s="444" t="s">
        <v>46</v>
      </c>
      <c r="Z5" s="446" t="s">
        <v>47</v>
      </c>
      <c r="AA5" s="447" t="s">
        <v>48</v>
      </c>
      <c r="AB5" s="448" t="s">
        <v>49</v>
      </c>
      <c r="AC5" s="449" t="s">
        <v>50</v>
      </c>
      <c r="AD5" s="450" t="s">
        <v>52</v>
      </c>
    </row>
    <row r="6" spans="1:34" s="215" customFormat="1" ht="13.5" customHeight="1" x14ac:dyDescent="0.2">
      <c r="A6" s="398"/>
      <c r="B6" s="107" t="s">
        <v>380</v>
      </c>
      <c r="C6" s="107" t="s">
        <v>71</v>
      </c>
      <c r="D6" s="84" t="s">
        <v>0</v>
      </c>
      <c r="E6" s="85" t="s">
        <v>381</v>
      </c>
      <c r="F6" s="86">
        <v>17507</v>
      </c>
      <c r="G6" s="153" t="s">
        <v>382</v>
      </c>
      <c r="H6" s="147">
        <v>2</v>
      </c>
      <c r="I6" s="86" t="s">
        <v>383</v>
      </c>
      <c r="J6" s="154">
        <v>5.5</v>
      </c>
      <c r="K6" s="424"/>
      <c r="L6" s="110">
        <v>269</v>
      </c>
      <c r="M6" s="110" t="s">
        <v>0</v>
      </c>
      <c r="N6" s="110" t="s">
        <v>0</v>
      </c>
      <c r="O6" s="110" t="s">
        <v>0</v>
      </c>
      <c r="P6" s="110" t="s">
        <v>0</v>
      </c>
      <c r="Q6" s="109">
        <f t="shared" ref="Q6:Q19" si="0">SUM(L6:P6)</f>
        <v>269</v>
      </c>
      <c r="R6" s="110" t="s">
        <v>0</v>
      </c>
      <c r="S6" s="110" t="s">
        <v>0</v>
      </c>
      <c r="T6" s="110" t="s">
        <v>0</v>
      </c>
      <c r="U6" s="155">
        <f t="shared" ref="U6:U19" si="1">SUM(R6:T6)</f>
        <v>0</v>
      </c>
      <c r="V6" s="423"/>
      <c r="W6" s="156">
        <v>0</v>
      </c>
      <c r="X6" s="156">
        <v>0</v>
      </c>
      <c r="Y6" s="111">
        <v>560000</v>
      </c>
      <c r="Z6" s="95"/>
      <c r="AA6" s="157" t="s">
        <v>384</v>
      </c>
      <c r="AB6" s="147" t="s">
        <v>82</v>
      </c>
      <c r="AC6" s="102">
        <v>38807</v>
      </c>
      <c r="AD6" s="113" t="s">
        <v>0</v>
      </c>
    </row>
    <row r="7" spans="1:34" s="215" customFormat="1" ht="13.5" customHeight="1" x14ac:dyDescent="0.2">
      <c r="A7" s="398"/>
      <c r="B7" s="420" t="s">
        <v>385</v>
      </c>
      <c r="C7" s="107" t="s">
        <v>71</v>
      </c>
      <c r="D7" s="84" t="s">
        <v>0</v>
      </c>
      <c r="E7" s="85" t="s">
        <v>386</v>
      </c>
      <c r="F7" s="86">
        <v>17506</v>
      </c>
      <c r="G7" s="153" t="s">
        <v>382</v>
      </c>
      <c r="H7" s="147">
        <v>2</v>
      </c>
      <c r="I7" s="86" t="s">
        <v>387</v>
      </c>
      <c r="J7" s="407">
        <v>5.5</v>
      </c>
      <c r="K7" s="424"/>
      <c r="L7" s="110">
        <v>339</v>
      </c>
      <c r="M7" s="110" t="s">
        <v>0</v>
      </c>
      <c r="N7" s="110" t="s">
        <v>0</v>
      </c>
      <c r="O7" s="110" t="s">
        <v>0</v>
      </c>
      <c r="P7" s="110" t="s">
        <v>0</v>
      </c>
      <c r="Q7" s="109">
        <f t="shared" si="0"/>
        <v>339</v>
      </c>
      <c r="R7" s="267" t="s">
        <v>0</v>
      </c>
      <c r="S7" s="110" t="s">
        <v>0</v>
      </c>
      <c r="T7" s="110" t="s">
        <v>0</v>
      </c>
      <c r="U7" s="155">
        <f t="shared" si="1"/>
        <v>0</v>
      </c>
      <c r="V7" s="423"/>
      <c r="W7" s="156">
        <v>0</v>
      </c>
      <c r="X7" s="156">
        <v>0</v>
      </c>
      <c r="Y7" s="405">
        <v>540000</v>
      </c>
      <c r="Z7" s="95"/>
      <c r="AA7" s="421" t="s">
        <v>388</v>
      </c>
      <c r="AB7" s="147" t="s">
        <v>82</v>
      </c>
      <c r="AC7" s="102">
        <v>38807</v>
      </c>
      <c r="AD7" s="113" t="s">
        <v>0</v>
      </c>
    </row>
    <row r="8" spans="1:34" s="214" customFormat="1" ht="13.5" customHeight="1" x14ac:dyDescent="0.2">
      <c r="A8" s="398"/>
      <c r="B8" s="107" t="s">
        <v>417</v>
      </c>
      <c r="C8" s="107" t="s">
        <v>71</v>
      </c>
      <c r="D8" s="84" t="s">
        <v>0</v>
      </c>
      <c r="E8" s="85" t="s">
        <v>418</v>
      </c>
      <c r="F8" s="86">
        <v>16892</v>
      </c>
      <c r="G8" s="153" t="s">
        <v>419</v>
      </c>
      <c r="H8" s="147">
        <v>2</v>
      </c>
      <c r="I8" s="113" t="s">
        <v>0</v>
      </c>
      <c r="J8" s="154">
        <v>5.5</v>
      </c>
      <c r="K8" s="424"/>
      <c r="L8" s="110" t="s">
        <v>0</v>
      </c>
      <c r="M8" s="110" t="s">
        <v>0</v>
      </c>
      <c r="N8" s="110" t="s">
        <v>0</v>
      </c>
      <c r="O8" s="110" t="s">
        <v>0</v>
      </c>
      <c r="P8" s="110" t="s">
        <v>0</v>
      </c>
      <c r="Q8" s="109">
        <f t="shared" si="0"/>
        <v>0</v>
      </c>
      <c r="R8" s="110" t="s">
        <v>0</v>
      </c>
      <c r="S8" s="110" t="s">
        <v>0</v>
      </c>
      <c r="T8" s="110" t="s">
        <v>0</v>
      </c>
      <c r="U8" s="155">
        <f t="shared" si="1"/>
        <v>0</v>
      </c>
      <c r="V8" s="423"/>
      <c r="W8" s="156"/>
      <c r="X8" s="156"/>
      <c r="Y8" s="111">
        <v>538800</v>
      </c>
      <c r="Z8" s="95"/>
      <c r="AA8" s="157" t="s">
        <v>420</v>
      </c>
      <c r="AB8" s="147" t="s">
        <v>421</v>
      </c>
      <c r="AC8" s="102">
        <v>38626</v>
      </c>
      <c r="AD8" s="113" t="s">
        <v>0</v>
      </c>
      <c r="AE8" s="215"/>
      <c r="AF8" s="215"/>
      <c r="AG8" s="215"/>
      <c r="AH8" s="215"/>
    </row>
    <row r="9" spans="1:34" s="214" customFormat="1" ht="13.5" customHeight="1" x14ac:dyDescent="0.2">
      <c r="A9" s="398"/>
      <c r="B9" s="107" t="s">
        <v>422</v>
      </c>
      <c r="C9" s="107" t="s">
        <v>71</v>
      </c>
      <c r="D9" s="84" t="s">
        <v>0</v>
      </c>
      <c r="E9" s="85" t="s">
        <v>423</v>
      </c>
      <c r="F9" s="86">
        <v>16891</v>
      </c>
      <c r="G9" s="153" t="s">
        <v>424</v>
      </c>
      <c r="H9" s="147">
        <v>2</v>
      </c>
      <c r="I9" s="113" t="s">
        <v>0</v>
      </c>
      <c r="J9" s="154">
        <v>5.5</v>
      </c>
      <c r="K9" s="424"/>
      <c r="L9" s="110" t="s">
        <v>0</v>
      </c>
      <c r="M9" s="110" t="s">
        <v>0</v>
      </c>
      <c r="N9" s="110" t="s">
        <v>0</v>
      </c>
      <c r="O9" s="110" t="s">
        <v>0</v>
      </c>
      <c r="P9" s="110" t="s">
        <v>0</v>
      </c>
      <c r="Q9" s="109">
        <f t="shared" si="0"/>
        <v>0</v>
      </c>
      <c r="R9" s="110" t="s">
        <v>0</v>
      </c>
      <c r="S9" s="110" t="s">
        <v>0</v>
      </c>
      <c r="T9" s="110" t="s">
        <v>0</v>
      </c>
      <c r="U9" s="155">
        <f t="shared" si="1"/>
        <v>0</v>
      </c>
      <c r="V9" s="423"/>
      <c r="W9" s="156"/>
      <c r="X9" s="156"/>
      <c r="Y9" s="111">
        <v>498800</v>
      </c>
      <c r="Z9" s="95"/>
      <c r="AA9" s="157" t="s">
        <v>425</v>
      </c>
      <c r="AB9" s="147" t="s">
        <v>421</v>
      </c>
      <c r="AC9" s="102">
        <v>38717</v>
      </c>
      <c r="AD9" s="113" t="s">
        <v>0</v>
      </c>
      <c r="AE9" s="215"/>
      <c r="AF9" s="215"/>
      <c r="AG9" s="215"/>
      <c r="AH9" s="215"/>
    </row>
    <row r="10" spans="1:34" s="214" customFormat="1" ht="13.5" customHeight="1" x14ac:dyDescent="0.2">
      <c r="A10" s="398"/>
      <c r="B10" s="107" t="s">
        <v>426</v>
      </c>
      <c r="C10" s="107" t="s">
        <v>71</v>
      </c>
      <c r="D10" s="84" t="s">
        <v>0</v>
      </c>
      <c r="E10" s="85" t="s">
        <v>427</v>
      </c>
      <c r="F10" s="86">
        <v>16890</v>
      </c>
      <c r="G10" s="153" t="s">
        <v>428</v>
      </c>
      <c r="H10" s="147">
        <v>2</v>
      </c>
      <c r="I10" s="113" t="s">
        <v>0</v>
      </c>
      <c r="J10" s="154">
        <v>5.5</v>
      </c>
      <c r="K10" s="424"/>
      <c r="L10" s="110" t="s">
        <v>0</v>
      </c>
      <c r="M10" s="110" t="s">
        <v>0</v>
      </c>
      <c r="N10" s="110" t="s">
        <v>0</v>
      </c>
      <c r="O10" s="110" t="s">
        <v>0</v>
      </c>
      <c r="P10" s="110" t="s">
        <v>0</v>
      </c>
      <c r="Q10" s="109">
        <f t="shared" si="0"/>
        <v>0</v>
      </c>
      <c r="R10" s="110" t="s">
        <v>0</v>
      </c>
      <c r="S10" s="110" t="s">
        <v>0</v>
      </c>
      <c r="T10" s="110" t="s">
        <v>0</v>
      </c>
      <c r="U10" s="155">
        <f t="shared" si="1"/>
        <v>0</v>
      </c>
      <c r="V10" s="423"/>
      <c r="W10" s="156"/>
      <c r="X10" s="156"/>
      <c r="Y10" s="111">
        <v>498800</v>
      </c>
      <c r="Z10" s="95"/>
      <c r="AA10" s="157" t="s">
        <v>429</v>
      </c>
      <c r="AB10" s="147" t="s">
        <v>421</v>
      </c>
      <c r="AC10" s="102">
        <v>38640</v>
      </c>
      <c r="AD10" s="113" t="s">
        <v>0</v>
      </c>
      <c r="AE10" s="215"/>
      <c r="AF10" s="215"/>
      <c r="AG10" s="215"/>
      <c r="AH10" s="215"/>
    </row>
    <row r="11" spans="1:34" s="214" customFormat="1" ht="13.5" customHeight="1" x14ac:dyDescent="0.2">
      <c r="A11" s="398"/>
      <c r="B11" s="107" t="s">
        <v>430</v>
      </c>
      <c r="C11" s="107" t="s">
        <v>71</v>
      </c>
      <c r="D11" s="84" t="s">
        <v>0</v>
      </c>
      <c r="E11" s="85" t="s">
        <v>431</v>
      </c>
      <c r="F11" s="86">
        <v>16889</v>
      </c>
      <c r="G11" s="153" t="s">
        <v>432</v>
      </c>
      <c r="H11" s="147">
        <v>2</v>
      </c>
      <c r="I11" s="113" t="s">
        <v>0</v>
      </c>
      <c r="J11" s="154">
        <v>5.5</v>
      </c>
      <c r="K11" s="424"/>
      <c r="L11" s="110" t="s">
        <v>0</v>
      </c>
      <c r="M11" s="110" t="s">
        <v>0</v>
      </c>
      <c r="N11" s="110" t="s">
        <v>0</v>
      </c>
      <c r="O11" s="110" t="s">
        <v>0</v>
      </c>
      <c r="P11" s="110" t="s">
        <v>0</v>
      </c>
      <c r="Q11" s="109">
        <f t="shared" si="0"/>
        <v>0</v>
      </c>
      <c r="R11" s="110" t="s">
        <v>0</v>
      </c>
      <c r="S11" s="110" t="s">
        <v>0</v>
      </c>
      <c r="T11" s="110" t="s">
        <v>0</v>
      </c>
      <c r="U11" s="155">
        <f t="shared" si="1"/>
        <v>0</v>
      </c>
      <c r="V11" s="423"/>
      <c r="W11" s="156"/>
      <c r="X11" s="156"/>
      <c r="Y11" s="111">
        <v>528800</v>
      </c>
      <c r="Z11" s="95"/>
      <c r="AA11" s="157" t="s">
        <v>433</v>
      </c>
      <c r="AB11" s="147" t="s">
        <v>421</v>
      </c>
      <c r="AC11" s="102">
        <v>39062</v>
      </c>
      <c r="AD11" s="113" t="s">
        <v>0</v>
      </c>
      <c r="AE11" s="215"/>
      <c r="AF11" s="215"/>
      <c r="AG11" s="215"/>
      <c r="AH11" s="215"/>
    </row>
    <row r="12" spans="1:34" s="214" customFormat="1" ht="13.5" customHeight="1" x14ac:dyDescent="0.2">
      <c r="A12" s="398"/>
      <c r="B12" s="107" t="s">
        <v>434</v>
      </c>
      <c r="C12" s="107" t="s">
        <v>71</v>
      </c>
      <c r="D12" s="84" t="s">
        <v>0</v>
      </c>
      <c r="E12" s="85" t="s">
        <v>435</v>
      </c>
      <c r="F12" s="86">
        <v>16881</v>
      </c>
      <c r="G12" s="153" t="s">
        <v>436</v>
      </c>
      <c r="H12" s="147">
        <v>2</v>
      </c>
      <c r="I12" s="113" t="s">
        <v>0</v>
      </c>
      <c r="J12" s="154">
        <v>5.5</v>
      </c>
      <c r="K12" s="424"/>
      <c r="L12" s="110" t="s">
        <v>0</v>
      </c>
      <c r="M12" s="110" t="s">
        <v>0</v>
      </c>
      <c r="N12" s="110" t="s">
        <v>0</v>
      </c>
      <c r="O12" s="110" t="s">
        <v>0</v>
      </c>
      <c r="P12" s="110" t="s">
        <v>0</v>
      </c>
      <c r="Q12" s="109">
        <f t="shared" si="0"/>
        <v>0</v>
      </c>
      <c r="R12" s="110" t="s">
        <v>0</v>
      </c>
      <c r="S12" s="110" t="s">
        <v>0</v>
      </c>
      <c r="T12" s="110" t="s">
        <v>0</v>
      </c>
      <c r="U12" s="155">
        <f t="shared" si="1"/>
        <v>0</v>
      </c>
      <c r="V12" s="423"/>
      <c r="W12" s="156"/>
      <c r="X12" s="156"/>
      <c r="Y12" s="111">
        <v>538000</v>
      </c>
      <c r="Z12" s="95"/>
      <c r="AA12" s="157" t="s">
        <v>437</v>
      </c>
      <c r="AB12" s="147" t="s">
        <v>421</v>
      </c>
      <c r="AC12" s="102">
        <v>38352</v>
      </c>
      <c r="AD12" s="113" t="s">
        <v>0</v>
      </c>
      <c r="AE12" s="215"/>
      <c r="AF12" s="215"/>
      <c r="AG12" s="215"/>
      <c r="AH12" s="215"/>
    </row>
    <row r="13" spans="1:34" s="214" customFormat="1" ht="13.5" customHeight="1" x14ac:dyDescent="0.2">
      <c r="A13" s="398"/>
      <c r="B13" s="107" t="s">
        <v>438</v>
      </c>
      <c r="C13" s="107" t="s">
        <v>71</v>
      </c>
      <c r="D13" s="84" t="s">
        <v>0</v>
      </c>
      <c r="E13" s="85" t="s">
        <v>439</v>
      </c>
      <c r="F13" s="86">
        <v>16882</v>
      </c>
      <c r="G13" s="153" t="s">
        <v>440</v>
      </c>
      <c r="H13" s="147">
        <v>2</v>
      </c>
      <c r="I13" s="113" t="s">
        <v>0</v>
      </c>
      <c r="J13" s="154">
        <v>5.5</v>
      </c>
      <c r="K13" s="424"/>
      <c r="L13" s="110" t="s">
        <v>0</v>
      </c>
      <c r="M13" s="110" t="s">
        <v>0</v>
      </c>
      <c r="N13" s="110" t="s">
        <v>0</v>
      </c>
      <c r="O13" s="110" t="s">
        <v>0</v>
      </c>
      <c r="P13" s="110" t="s">
        <v>0</v>
      </c>
      <c r="Q13" s="109">
        <f t="shared" si="0"/>
        <v>0</v>
      </c>
      <c r="R13" s="110" t="s">
        <v>0</v>
      </c>
      <c r="S13" s="110" t="s">
        <v>0</v>
      </c>
      <c r="T13" s="110" t="s">
        <v>0</v>
      </c>
      <c r="U13" s="155">
        <f t="shared" si="1"/>
        <v>0</v>
      </c>
      <c r="V13" s="423"/>
      <c r="W13" s="156"/>
      <c r="X13" s="156"/>
      <c r="Y13" s="111">
        <v>488800</v>
      </c>
      <c r="Z13" s="95"/>
      <c r="AA13" s="157" t="s">
        <v>441</v>
      </c>
      <c r="AB13" s="147" t="s">
        <v>421</v>
      </c>
      <c r="AC13" s="102">
        <v>37974</v>
      </c>
      <c r="AD13" s="113" t="s">
        <v>0</v>
      </c>
      <c r="AE13" s="215"/>
      <c r="AF13" s="215"/>
      <c r="AG13" s="215"/>
      <c r="AH13" s="215"/>
    </row>
    <row r="14" spans="1:34" s="214" customFormat="1" ht="13.5" customHeight="1" x14ac:dyDescent="0.2">
      <c r="A14" s="398"/>
      <c r="B14" s="107" t="s">
        <v>442</v>
      </c>
      <c r="C14" s="107" t="s">
        <v>71</v>
      </c>
      <c r="D14" s="84" t="s">
        <v>0</v>
      </c>
      <c r="E14" s="85" t="s">
        <v>443</v>
      </c>
      <c r="F14" s="86">
        <v>16883</v>
      </c>
      <c r="G14" s="153" t="s">
        <v>444</v>
      </c>
      <c r="H14" s="147">
        <v>2</v>
      </c>
      <c r="I14" s="113" t="s">
        <v>0</v>
      </c>
      <c r="J14" s="154">
        <v>5.5</v>
      </c>
      <c r="K14" s="424"/>
      <c r="L14" s="110" t="s">
        <v>0</v>
      </c>
      <c r="M14" s="110" t="s">
        <v>0</v>
      </c>
      <c r="N14" s="110" t="s">
        <v>0</v>
      </c>
      <c r="O14" s="110" t="s">
        <v>0</v>
      </c>
      <c r="P14" s="110" t="s">
        <v>0</v>
      </c>
      <c r="Q14" s="109">
        <f t="shared" si="0"/>
        <v>0</v>
      </c>
      <c r="R14" s="110" t="s">
        <v>0</v>
      </c>
      <c r="S14" s="110" t="s">
        <v>0</v>
      </c>
      <c r="T14" s="110" t="s">
        <v>0</v>
      </c>
      <c r="U14" s="155">
        <f t="shared" si="1"/>
        <v>0</v>
      </c>
      <c r="V14" s="423"/>
      <c r="W14" s="156"/>
      <c r="X14" s="156"/>
      <c r="Y14" s="111">
        <v>488800</v>
      </c>
      <c r="Z14" s="95"/>
      <c r="AA14" s="157" t="s">
        <v>445</v>
      </c>
      <c r="AB14" s="147" t="s">
        <v>421</v>
      </c>
      <c r="AC14" s="102">
        <v>38352</v>
      </c>
      <c r="AD14" s="113" t="s">
        <v>0</v>
      </c>
      <c r="AE14" s="215"/>
      <c r="AF14" s="215"/>
      <c r="AG14" s="215"/>
      <c r="AH14" s="215"/>
    </row>
    <row r="15" spans="1:34" s="214" customFormat="1" ht="13.5" customHeight="1" x14ac:dyDescent="0.2">
      <c r="A15" s="398"/>
      <c r="B15" s="107" t="s">
        <v>446</v>
      </c>
      <c r="C15" s="107" t="s">
        <v>71</v>
      </c>
      <c r="D15" s="84" t="s">
        <v>0</v>
      </c>
      <c r="E15" s="85" t="s">
        <v>447</v>
      </c>
      <c r="F15" s="86">
        <v>16884</v>
      </c>
      <c r="G15" s="153" t="s">
        <v>448</v>
      </c>
      <c r="H15" s="147">
        <v>2</v>
      </c>
      <c r="I15" s="113" t="s">
        <v>0</v>
      </c>
      <c r="J15" s="154">
        <v>5.5</v>
      </c>
      <c r="K15" s="424"/>
      <c r="L15" s="110" t="s">
        <v>0</v>
      </c>
      <c r="M15" s="110" t="s">
        <v>0</v>
      </c>
      <c r="N15" s="110" t="s">
        <v>0</v>
      </c>
      <c r="O15" s="110" t="s">
        <v>0</v>
      </c>
      <c r="P15" s="110" t="s">
        <v>0</v>
      </c>
      <c r="Q15" s="109">
        <f t="shared" si="0"/>
        <v>0</v>
      </c>
      <c r="R15" s="110" t="s">
        <v>0</v>
      </c>
      <c r="S15" s="110" t="s">
        <v>0</v>
      </c>
      <c r="T15" s="110" t="s">
        <v>0</v>
      </c>
      <c r="U15" s="155">
        <f t="shared" si="1"/>
        <v>0</v>
      </c>
      <c r="V15" s="423"/>
      <c r="W15" s="156"/>
      <c r="X15" s="156"/>
      <c r="Y15" s="111">
        <v>528800</v>
      </c>
      <c r="Z15" s="95"/>
      <c r="AA15" s="157" t="s">
        <v>449</v>
      </c>
      <c r="AB15" s="147" t="s">
        <v>421</v>
      </c>
      <c r="AC15" s="102">
        <v>39508</v>
      </c>
      <c r="AD15" s="113" t="s">
        <v>0</v>
      </c>
      <c r="AE15" s="215"/>
      <c r="AF15" s="215"/>
      <c r="AG15" s="215"/>
      <c r="AH15" s="215"/>
    </row>
    <row r="16" spans="1:34" s="214" customFormat="1" ht="13.5" customHeight="1" x14ac:dyDescent="0.2">
      <c r="A16" s="398"/>
      <c r="B16" s="107" t="s">
        <v>450</v>
      </c>
      <c r="C16" s="107" t="s">
        <v>71</v>
      </c>
      <c r="D16" s="84" t="s">
        <v>0</v>
      </c>
      <c r="E16" s="85" t="s">
        <v>451</v>
      </c>
      <c r="F16" s="86">
        <v>16885</v>
      </c>
      <c r="G16" s="153" t="s">
        <v>452</v>
      </c>
      <c r="H16" s="147">
        <v>2</v>
      </c>
      <c r="I16" s="113" t="s">
        <v>0</v>
      </c>
      <c r="J16" s="154">
        <v>5.5</v>
      </c>
      <c r="K16" s="424"/>
      <c r="L16" s="110" t="s">
        <v>0</v>
      </c>
      <c r="M16" s="110" t="s">
        <v>0</v>
      </c>
      <c r="N16" s="110" t="s">
        <v>0</v>
      </c>
      <c r="O16" s="110" t="s">
        <v>0</v>
      </c>
      <c r="P16" s="110" t="s">
        <v>0</v>
      </c>
      <c r="Q16" s="109">
        <f t="shared" si="0"/>
        <v>0</v>
      </c>
      <c r="R16" s="110" t="s">
        <v>0</v>
      </c>
      <c r="S16" s="110" t="s">
        <v>0</v>
      </c>
      <c r="T16" s="110" t="s">
        <v>0</v>
      </c>
      <c r="U16" s="155">
        <f t="shared" si="1"/>
        <v>0</v>
      </c>
      <c r="V16" s="423"/>
      <c r="W16" s="156"/>
      <c r="X16" s="156"/>
      <c r="Y16" s="111">
        <v>548800</v>
      </c>
      <c r="Z16" s="95"/>
      <c r="AA16" s="157" t="s">
        <v>453</v>
      </c>
      <c r="AB16" s="147" t="s">
        <v>421</v>
      </c>
      <c r="AC16" s="102">
        <v>38807</v>
      </c>
      <c r="AD16" s="113" t="s">
        <v>0</v>
      </c>
      <c r="AE16" s="215"/>
      <c r="AF16" s="215"/>
      <c r="AG16" s="215"/>
      <c r="AH16" s="215"/>
    </row>
    <row r="17" spans="1:34" s="214" customFormat="1" ht="13.5" customHeight="1" x14ac:dyDescent="0.2">
      <c r="A17" s="398"/>
      <c r="B17" s="107" t="s">
        <v>454</v>
      </c>
      <c r="C17" s="107" t="s">
        <v>71</v>
      </c>
      <c r="D17" s="84" t="s">
        <v>0</v>
      </c>
      <c r="E17" s="85" t="s">
        <v>455</v>
      </c>
      <c r="F17" s="86">
        <v>16886</v>
      </c>
      <c r="G17" s="153" t="s">
        <v>456</v>
      </c>
      <c r="H17" s="147">
        <v>2</v>
      </c>
      <c r="I17" s="113" t="s">
        <v>0</v>
      </c>
      <c r="J17" s="154">
        <v>5.5</v>
      </c>
      <c r="K17" s="424"/>
      <c r="L17" s="110" t="s">
        <v>0</v>
      </c>
      <c r="M17" s="110" t="s">
        <v>0</v>
      </c>
      <c r="N17" s="110" t="s">
        <v>0</v>
      </c>
      <c r="O17" s="110" t="s">
        <v>0</v>
      </c>
      <c r="P17" s="110" t="s">
        <v>0</v>
      </c>
      <c r="Q17" s="109">
        <f t="shared" si="0"/>
        <v>0</v>
      </c>
      <c r="R17" s="110" t="s">
        <v>0</v>
      </c>
      <c r="S17" s="110" t="s">
        <v>0</v>
      </c>
      <c r="T17" s="110" t="s">
        <v>0</v>
      </c>
      <c r="U17" s="155">
        <f t="shared" si="1"/>
        <v>0</v>
      </c>
      <c r="V17" s="423"/>
      <c r="W17" s="156"/>
      <c r="X17" s="156"/>
      <c r="Y17" s="111">
        <v>518800</v>
      </c>
      <c r="Z17" s="95"/>
      <c r="AA17" s="157" t="s">
        <v>457</v>
      </c>
      <c r="AB17" s="147" t="s">
        <v>421</v>
      </c>
      <c r="AC17" s="102">
        <v>38533</v>
      </c>
      <c r="AD17" s="113" t="s">
        <v>0</v>
      </c>
      <c r="AE17" s="215"/>
      <c r="AF17" s="215"/>
      <c r="AG17" s="215"/>
      <c r="AH17" s="215"/>
    </row>
    <row r="18" spans="1:34" s="214" customFormat="1" ht="13.5" customHeight="1" x14ac:dyDescent="0.2">
      <c r="A18" s="398"/>
      <c r="B18" s="107" t="s">
        <v>458</v>
      </c>
      <c r="C18" s="107" t="s">
        <v>71</v>
      </c>
      <c r="D18" s="84" t="s">
        <v>0</v>
      </c>
      <c r="E18" s="85" t="s">
        <v>459</v>
      </c>
      <c r="F18" s="86">
        <v>16887</v>
      </c>
      <c r="G18" s="153" t="s">
        <v>460</v>
      </c>
      <c r="H18" s="147">
        <v>2</v>
      </c>
      <c r="I18" s="113" t="s">
        <v>0</v>
      </c>
      <c r="J18" s="154">
        <v>5.5</v>
      </c>
      <c r="K18" s="424"/>
      <c r="L18" s="110" t="s">
        <v>0</v>
      </c>
      <c r="M18" s="110" t="s">
        <v>0</v>
      </c>
      <c r="N18" s="110" t="s">
        <v>0</v>
      </c>
      <c r="O18" s="110" t="s">
        <v>0</v>
      </c>
      <c r="P18" s="110" t="s">
        <v>0</v>
      </c>
      <c r="Q18" s="109">
        <f t="shared" si="0"/>
        <v>0</v>
      </c>
      <c r="R18" s="110" t="s">
        <v>0</v>
      </c>
      <c r="S18" s="110" t="s">
        <v>0</v>
      </c>
      <c r="T18" s="110" t="s">
        <v>0</v>
      </c>
      <c r="U18" s="155">
        <f t="shared" si="1"/>
        <v>0</v>
      </c>
      <c r="V18" s="423"/>
      <c r="W18" s="156"/>
      <c r="X18" s="156"/>
      <c r="Y18" s="111">
        <v>518800</v>
      </c>
      <c r="Z18" s="95"/>
      <c r="AA18" s="157" t="s">
        <v>461</v>
      </c>
      <c r="AB18" s="147" t="s">
        <v>421</v>
      </c>
      <c r="AC18" s="102">
        <v>38533</v>
      </c>
      <c r="AD18" s="113" t="s">
        <v>0</v>
      </c>
      <c r="AE18" s="215"/>
      <c r="AF18" s="215"/>
      <c r="AG18" s="215"/>
      <c r="AH18" s="215"/>
    </row>
    <row r="19" spans="1:34" s="214" customFormat="1" ht="13.5" customHeight="1" x14ac:dyDescent="0.2">
      <c r="A19" s="398"/>
      <c r="B19" s="107" t="s">
        <v>462</v>
      </c>
      <c r="C19" s="107" t="s">
        <v>71</v>
      </c>
      <c r="D19" s="84" t="s">
        <v>0</v>
      </c>
      <c r="E19" s="85" t="s">
        <v>463</v>
      </c>
      <c r="F19" s="86">
        <v>16888</v>
      </c>
      <c r="G19" s="153" t="s">
        <v>464</v>
      </c>
      <c r="H19" s="147">
        <v>2</v>
      </c>
      <c r="I19" s="113" t="s">
        <v>0</v>
      </c>
      <c r="J19" s="154">
        <v>5.5</v>
      </c>
      <c r="K19" s="424"/>
      <c r="L19" s="110" t="s">
        <v>0</v>
      </c>
      <c r="M19" s="110" t="s">
        <v>0</v>
      </c>
      <c r="N19" s="110" t="s">
        <v>0</v>
      </c>
      <c r="O19" s="110" t="s">
        <v>0</v>
      </c>
      <c r="P19" s="110" t="s">
        <v>0</v>
      </c>
      <c r="Q19" s="109">
        <f t="shared" si="0"/>
        <v>0</v>
      </c>
      <c r="R19" s="110" t="s">
        <v>0</v>
      </c>
      <c r="S19" s="110" t="s">
        <v>0</v>
      </c>
      <c r="T19" s="110" t="s">
        <v>0</v>
      </c>
      <c r="U19" s="155">
        <f t="shared" si="1"/>
        <v>0</v>
      </c>
      <c r="V19" s="423"/>
      <c r="W19" s="156"/>
      <c r="X19" s="156"/>
      <c r="Y19" s="111">
        <v>538800</v>
      </c>
      <c r="Z19" s="95"/>
      <c r="AA19" s="157" t="s">
        <v>465</v>
      </c>
      <c r="AB19" s="147" t="s">
        <v>421</v>
      </c>
      <c r="AC19" s="102">
        <v>38701</v>
      </c>
      <c r="AD19" s="113" t="s">
        <v>0</v>
      </c>
      <c r="AE19" s="215"/>
      <c r="AF19" s="215"/>
      <c r="AG19" s="215"/>
      <c r="AH19" s="215"/>
    </row>
    <row r="20" spans="1:34" s="214" customFormat="1" ht="13.5" customHeight="1" x14ac:dyDescent="0.2">
      <c r="A20" s="398"/>
      <c r="B20" s="107" t="str">
        <f>[1]Emp!D107</f>
        <v>Chemin des Empétières 5</v>
      </c>
      <c r="C20" s="107" t="s">
        <v>1923</v>
      </c>
      <c r="D20" s="84" t="s">
        <v>1924</v>
      </c>
      <c r="E20" s="85" t="str">
        <f>[1]Emp!A107</f>
        <v>0047-03</v>
      </c>
      <c r="F20" s="86">
        <f>[1]Emp!B107</f>
        <v>2826</v>
      </c>
      <c r="G20" s="153" t="s">
        <v>545</v>
      </c>
      <c r="H20" s="157">
        <v>2</v>
      </c>
      <c r="I20" s="113" t="s">
        <v>0</v>
      </c>
      <c r="J20" s="154">
        <f>[1]Emp!E107</f>
        <v>5.5</v>
      </c>
      <c r="K20" s="424"/>
      <c r="L20" s="110">
        <f>[1]Emp!F107</f>
        <v>641</v>
      </c>
      <c r="M20" s="110">
        <f>[1]Emp!G107</f>
        <v>0</v>
      </c>
      <c r="N20" s="110">
        <f>[1]Emp!H107</f>
        <v>0</v>
      </c>
      <c r="O20" s="110">
        <f>[1]Emp!I107</f>
        <v>0</v>
      </c>
      <c r="P20" s="110">
        <f>[1]Emp!J107</f>
        <v>0</v>
      </c>
      <c r="Q20" s="109">
        <f t="shared" ref="Q20:Q31" si="2">SUM(L20:P20)</f>
        <v>641</v>
      </c>
      <c r="R20" s="110">
        <f>[1]Emp!L107</f>
        <v>0</v>
      </c>
      <c r="S20" s="110">
        <f>[1]Emp!M107</f>
        <v>0</v>
      </c>
      <c r="T20" s="110">
        <f>[1]Emp!N107</f>
        <v>0</v>
      </c>
      <c r="U20" s="155">
        <f t="shared" ref="U20:U31" si="3">SUM(R20:T20)</f>
        <v>0</v>
      </c>
      <c r="V20" s="423"/>
      <c r="W20" s="156">
        <f>[1]Emp!P107</f>
        <v>150000</v>
      </c>
      <c r="X20" s="156">
        <f>[1]Emp!R107</f>
        <v>600000</v>
      </c>
      <c r="Y20" s="111">
        <f>SUM(Tableau811[[#This Row],[Terrain
(a)]:[Construction
(b)]])</f>
        <v>750000</v>
      </c>
      <c r="Z20" s="95"/>
      <c r="AA20" s="184" t="str">
        <f>[1]Emp!T107</f>
        <v>Vilhena Bruno et Anouk</v>
      </c>
      <c r="AB20" s="147" t="str">
        <f>[1]Emp!V107</f>
        <v>Vendu</v>
      </c>
      <c r="AC20" s="102">
        <f>[1]Emp!W107</f>
        <v>41729</v>
      </c>
      <c r="AD20" s="99" t="str">
        <f>[1]Emp!X107</f>
        <v>-</v>
      </c>
      <c r="AE20" s="215"/>
      <c r="AF20" s="215"/>
      <c r="AG20" s="215"/>
      <c r="AH20" s="215"/>
    </row>
    <row r="21" spans="1:34" s="214" customFormat="1" ht="13.5" customHeight="1" x14ac:dyDescent="0.2">
      <c r="A21" s="398"/>
      <c r="B21" s="107" t="str">
        <f>[1]Emp!D110</f>
        <v>Chemin des Empétières 7</v>
      </c>
      <c r="C21" s="107" t="s">
        <v>1923</v>
      </c>
      <c r="D21" s="84" t="s">
        <v>1924</v>
      </c>
      <c r="E21" s="85" t="str">
        <f>[1]Emp!A110</f>
        <v>0047-06</v>
      </c>
      <c r="F21" s="86">
        <f>[1]Emp!B110</f>
        <v>2819</v>
      </c>
      <c r="G21" s="153" t="s">
        <v>548</v>
      </c>
      <c r="H21" s="157">
        <v>2</v>
      </c>
      <c r="I21" s="113" t="s">
        <v>0</v>
      </c>
      <c r="J21" s="154">
        <f>[1]Emp!E110</f>
        <v>5.5</v>
      </c>
      <c r="K21" s="424"/>
      <c r="L21" s="110">
        <f>[1]Emp!F110</f>
        <v>771</v>
      </c>
      <c r="M21" s="110">
        <f>[1]Emp!G110</f>
        <v>0</v>
      </c>
      <c r="N21" s="110">
        <f>[1]Emp!H110</f>
        <v>0</v>
      </c>
      <c r="O21" s="110">
        <f>[1]Emp!I110</f>
        <v>0</v>
      </c>
      <c r="P21" s="110">
        <f>[1]Emp!J110</f>
        <v>0</v>
      </c>
      <c r="Q21" s="109">
        <f t="shared" si="2"/>
        <v>771</v>
      </c>
      <c r="R21" s="110">
        <f>[1]Emp!L110</f>
        <v>0</v>
      </c>
      <c r="S21" s="110">
        <f>[1]Emp!M110</f>
        <v>0</v>
      </c>
      <c r="T21" s="110">
        <f>[1]Emp!N110</f>
        <v>0</v>
      </c>
      <c r="U21" s="155">
        <f t="shared" si="3"/>
        <v>0</v>
      </c>
      <c r="V21" s="423"/>
      <c r="W21" s="156">
        <f>[1]Emp!P110</f>
        <v>165000</v>
      </c>
      <c r="X21" s="156">
        <f>[1]Emp!R110</f>
        <v>585000</v>
      </c>
      <c r="Y21" s="111">
        <f>SUM(Tableau811[[#This Row],[Terrain
(a)]:[Construction
(b)]])</f>
        <v>750000</v>
      </c>
      <c r="Z21" s="95"/>
      <c r="AA21" s="184" t="str">
        <f>[1]Emp!T110</f>
        <v>Weber Sandra et Olivier</v>
      </c>
      <c r="AB21" s="147" t="str">
        <f>[1]Emp!V110</f>
        <v>Vendu</v>
      </c>
      <c r="AC21" s="102">
        <f>[1]Emp!W110</f>
        <v>42094</v>
      </c>
      <c r="AD21" s="99" t="str">
        <f>[1]Emp!X110</f>
        <v>-</v>
      </c>
      <c r="AE21" s="215"/>
      <c r="AF21" s="215"/>
      <c r="AG21" s="215"/>
      <c r="AH21" s="215"/>
    </row>
    <row r="22" spans="1:34" s="214" customFormat="1" ht="13.5" customHeight="1" x14ac:dyDescent="0.2">
      <c r="A22" s="398"/>
      <c r="B22" s="107" t="str">
        <f>[1]Emp!D112</f>
        <v>Chemin des Empétières 11</v>
      </c>
      <c r="C22" s="107" t="s">
        <v>1923</v>
      </c>
      <c r="D22" s="84" t="s">
        <v>1924</v>
      </c>
      <c r="E22" s="85" t="str">
        <f>[1]Emp!A112</f>
        <v>0047-08</v>
      </c>
      <c r="F22" s="86">
        <f>[1]Emp!B112</f>
        <v>2821</v>
      </c>
      <c r="G22" s="153" t="s">
        <v>550</v>
      </c>
      <c r="H22" s="157">
        <v>2</v>
      </c>
      <c r="I22" s="113" t="s">
        <v>0</v>
      </c>
      <c r="J22" s="154">
        <f>[1]Emp!E112</f>
        <v>5.5</v>
      </c>
      <c r="K22" s="424"/>
      <c r="L22" s="110">
        <f>[1]Emp!F112</f>
        <v>839</v>
      </c>
      <c r="M22" s="110">
        <f>[1]Emp!G112</f>
        <v>0</v>
      </c>
      <c r="N22" s="110">
        <f>[1]Emp!H112</f>
        <v>0</v>
      </c>
      <c r="O22" s="110">
        <f>[1]Emp!I112</f>
        <v>0</v>
      </c>
      <c r="P22" s="110">
        <f>[1]Emp!J112</f>
        <v>0</v>
      </c>
      <c r="Q22" s="109">
        <f t="shared" si="2"/>
        <v>839</v>
      </c>
      <c r="R22" s="110">
        <f>[1]Emp!L112</f>
        <v>0</v>
      </c>
      <c r="S22" s="110">
        <f>[1]Emp!M112</f>
        <v>0</v>
      </c>
      <c r="T22" s="110">
        <f>[1]Emp!N112</f>
        <v>0</v>
      </c>
      <c r="U22" s="155">
        <f t="shared" si="3"/>
        <v>0</v>
      </c>
      <c r="V22" s="423"/>
      <c r="W22" s="156">
        <f>[1]Emp!P112</f>
        <v>170000</v>
      </c>
      <c r="X22" s="156">
        <f>[1]Emp!R112</f>
        <v>595500</v>
      </c>
      <c r="Y22" s="111">
        <f>SUM(Tableau811[[#This Row],[Terrain
(a)]:[Construction
(b)]])</f>
        <v>765500</v>
      </c>
      <c r="Z22" s="95"/>
      <c r="AA22" s="184" t="str">
        <f>[1]Emp!T112</f>
        <v>Berberat Luc et Viviane</v>
      </c>
      <c r="AB22" s="147" t="str">
        <f>[1]Emp!V112</f>
        <v>Vendu</v>
      </c>
      <c r="AC22" s="102">
        <f>[1]Emp!W112</f>
        <v>41090</v>
      </c>
      <c r="AD22" s="99" t="str">
        <f>[1]Emp!X112</f>
        <v>-</v>
      </c>
      <c r="AE22" s="215"/>
      <c r="AF22" s="215"/>
      <c r="AG22" s="215"/>
      <c r="AH22" s="215"/>
    </row>
    <row r="23" spans="1:34" s="214" customFormat="1" ht="13.5" customHeight="1" x14ac:dyDescent="0.2">
      <c r="A23" s="398"/>
      <c r="B23" s="420" t="s">
        <v>559</v>
      </c>
      <c r="C23" s="107" t="s">
        <v>71</v>
      </c>
      <c r="D23" s="84" t="s">
        <v>560</v>
      </c>
      <c r="E23" s="85" t="s">
        <v>561</v>
      </c>
      <c r="F23" s="86">
        <v>6830</v>
      </c>
      <c r="G23" s="153" t="s">
        <v>562</v>
      </c>
      <c r="H23" s="157">
        <v>3</v>
      </c>
      <c r="I23" s="113" t="s">
        <v>0</v>
      </c>
      <c r="J23" s="407">
        <v>5.5</v>
      </c>
      <c r="K23" s="424"/>
      <c r="L23" s="110">
        <v>623</v>
      </c>
      <c r="M23" s="110">
        <v>0</v>
      </c>
      <c r="N23" s="110">
        <v>0</v>
      </c>
      <c r="O23" s="110">
        <v>0</v>
      </c>
      <c r="P23" s="110">
        <v>0</v>
      </c>
      <c r="Q23" s="109">
        <v>623</v>
      </c>
      <c r="R23" s="110">
        <v>0</v>
      </c>
      <c r="S23" s="110">
        <v>0</v>
      </c>
      <c r="T23" s="110">
        <v>0</v>
      </c>
      <c r="U23" s="155">
        <v>0</v>
      </c>
      <c r="V23" s="423"/>
      <c r="W23" s="156">
        <v>170000</v>
      </c>
      <c r="X23" s="156">
        <v>0</v>
      </c>
      <c r="Y23" s="111">
        <v>170000</v>
      </c>
      <c r="Z23" s="95"/>
      <c r="AA23" s="310" t="s">
        <v>563</v>
      </c>
      <c r="AB23" s="147" t="s">
        <v>82</v>
      </c>
      <c r="AC23" s="102">
        <v>40633</v>
      </c>
      <c r="AD23" s="99" t="s">
        <v>0</v>
      </c>
      <c r="AE23" s="215"/>
      <c r="AF23" s="215"/>
      <c r="AG23" s="215"/>
      <c r="AH23" s="215"/>
    </row>
    <row r="24" spans="1:34" s="214" customFormat="1" ht="13.5" customHeight="1" x14ac:dyDescent="0.2">
      <c r="A24" s="398"/>
      <c r="B24" s="107" t="s">
        <v>567</v>
      </c>
      <c r="C24" s="107" t="s">
        <v>71</v>
      </c>
      <c r="D24" s="84" t="s">
        <v>560</v>
      </c>
      <c r="E24" s="85" t="s">
        <v>568</v>
      </c>
      <c r="F24" s="86">
        <v>6831</v>
      </c>
      <c r="G24" s="153" t="s">
        <v>562</v>
      </c>
      <c r="H24" s="157">
        <v>3</v>
      </c>
      <c r="I24" s="113" t="s">
        <v>0</v>
      </c>
      <c r="J24" s="154">
        <v>5.5</v>
      </c>
      <c r="K24" s="424"/>
      <c r="L24" s="110">
        <v>658</v>
      </c>
      <c r="M24" s="110">
        <v>0</v>
      </c>
      <c r="N24" s="110">
        <v>0</v>
      </c>
      <c r="O24" s="110">
        <v>0</v>
      </c>
      <c r="P24" s="110">
        <v>0</v>
      </c>
      <c r="Q24" s="109">
        <v>658</v>
      </c>
      <c r="R24" s="110">
        <v>0</v>
      </c>
      <c r="S24" s="110">
        <v>0</v>
      </c>
      <c r="T24" s="110">
        <v>0</v>
      </c>
      <c r="U24" s="155">
        <v>0</v>
      </c>
      <c r="V24" s="423"/>
      <c r="W24" s="156">
        <v>175000</v>
      </c>
      <c r="X24" s="156">
        <v>0</v>
      </c>
      <c r="Y24" s="111">
        <v>175000</v>
      </c>
      <c r="Z24" s="95"/>
      <c r="AA24" s="184" t="s">
        <v>569</v>
      </c>
      <c r="AB24" s="147" t="s">
        <v>82</v>
      </c>
      <c r="AC24" s="102">
        <v>40527</v>
      </c>
      <c r="AD24" s="99" t="s">
        <v>0</v>
      </c>
      <c r="AE24" s="215"/>
      <c r="AF24" s="215"/>
      <c r="AG24" s="215"/>
      <c r="AH24" s="215"/>
    </row>
    <row r="25" spans="1:34" s="214" customFormat="1" ht="13.5" customHeight="1" x14ac:dyDescent="0.2">
      <c r="A25" s="398"/>
      <c r="B25" s="107" t="s">
        <v>570</v>
      </c>
      <c r="C25" s="107" t="s">
        <v>71</v>
      </c>
      <c r="D25" s="84" t="s">
        <v>560</v>
      </c>
      <c r="E25" s="85" t="s">
        <v>571</v>
      </c>
      <c r="F25" s="86">
        <v>6832</v>
      </c>
      <c r="G25" s="153" t="s">
        <v>562</v>
      </c>
      <c r="H25" s="157">
        <v>3</v>
      </c>
      <c r="I25" s="113" t="s">
        <v>0</v>
      </c>
      <c r="J25" s="154">
        <v>5.5</v>
      </c>
      <c r="K25" s="424"/>
      <c r="L25" s="110">
        <v>959</v>
      </c>
      <c r="M25" s="110">
        <v>0</v>
      </c>
      <c r="N25" s="110">
        <v>0</v>
      </c>
      <c r="O25" s="110">
        <v>0</v>
      </c>
      <c r="P25" s="110">
        <v>0</v>
      </c>
      <c r="Q25" s="109">
        <v>959</v>
      </c>
      <c r="R25" s="110">
        <v>0</v>
      </c>
      <c r="S25" s="110">
        <v>0</v>
      </c>
      <c r="T25" s="110">
        <v>0</v>
      </c>
      <c r="U25" s="155">
        <v>0</v>
      </c>
      <c r="V25" s="423"/>
      <c r="W25" s="156">
        <v>250000</v>
      </c>
      <c r="X25" s="156">
        <v>815000</v>
      </c>
      <c r="Y25" s="111">
        <v>1065000</v>
      </c>
      <c r="Z25" s="95"/>
      <c r="AA25" s="184" t="s">
        <v>572</v>
      </c>
      <c r="AB25" s="147" t="s">
        <v>82</v>
      </c>
      <c r="AC25" s="102">
        <v>41628</v>
      </c>
      <c r="AD25" s="99" t="s">
        <v>0</v>
      </c>
      <c r="AE25" s="215"/>
      <c r="AF25" s="215"/>
      <c r="AG25" s="215"/>
      <c r="AH25" s="215"/>
    </row>
    <row r="26" spans="1:34" s="214" customFormat="1" ht="13.5" customHeight="1" x14ac:dyDescent="0.2">
      <c r="A26" s="398"/>
      <c r="B26" s="107" t="s">
        <v>573</v>
      </c>
      <c r="C26" s="107" t="s">
        <v>71</v>
      </c>
      <c r="D26" s="84" t="s">
        <v>560</v>
      </c>
      <c r="E26" s="85" t="s">
        <v>574</v>
      </c>
      <c r="F26" s="86">
        <v>6833</v>
      </c>
      <c r="G26" s="153" t="s">
        <v>562</v>
      </c>
      <c r="H26" s="157">
        <v>3</v>
      </c>
      <c r="I26" s="113" t="s">
        <v>0</v>
      </c>
      <c r="J26" s="154">
        <v>5.5</v>
      </c>
      <c r="K26" s="424"/>
      <c r="L26" s="110">
        <v>467</v>
      </c>
      <c r="M26" s="110">
        <v>0</v>
      </c>
      <c r="N26" s="110">
        <v>0</v>
      </c>
      <c r="O26" s="110">
        <v>0</v>
      </c>
      <c r="P26" s="110">
        <v>0</v>
      </c>
      <c r="Q26" s="109">
        <v>467</v>
      </c>
      <c r="R26" s="110">
        <v>0</v>
      </c>
      <c r="S26" s="110">
        <v>0</v>
      </c>
      <c r="T26" s="110">
        <v>0</v>
      </c>
      <c r="U26" s="155">
        <v>0</v>
      </c>
      <c r="V26" s="423"/>
      <c r="W26" s="156">
        <v>150000</v>
      </c>
      <c r="X26" s="156">
        <v>780000</v>
      </c>
      <c r="Y26" s="111">
        <v>930000</v>
      </c>
      <c r="Z26" s="95"/>
      <c r="AA26" s="184" t="s">
        <v>575</v>
      </c>
      <c r="AB26" s="147" t="s">
        <v>82</v>
      </c>
      <c r="AC26" s="102">
        <v>40633</v>
      </c>
      <c r="AD26" s="99" t="s">
        <v>0</v>
      </c>
      <c r="AE26" s="215"/>
      <c r="AF26" s="215"/>
      <c r="AG26" s="215"/>
      <c r="AH26" s="215"/>
    </row>
    <row r="27" spans="1:34" s="214" customFormat="1" ht="13.5" customHeight="1" x14ac:dyDescent="0.2">
      <c r="A27" s="398"/>
      <c r="B27" s="107" t="s">
        <v>576</v>
      </c>
      <c r="C27" s="107" t="s">
        <v>71</v>
      </c>
      <c r="D27" s="84" t="s">
        <v>560</v>
      </c>
      <c r="E27" s="85" t="s">
        <v>577</v>
      </c>
      <c r="F27" s="86">
        <v>6834</v>
      </c>
      <c r="G27" s="153" t="s">
        <v>562</v>
      </c>
      <c r="H27" s="157">
        <v>3</v>
      </c>
      <c r="I27" s="113" t="s">
        <v>0</v>
      </c>
      <c r="J27" s="154">
        <v>5.5</v>
      </c>
      <c r="K27" s="424"/>
      <c r="L27" s="110">
        <v>510</v>
      </c>
      <c r="M27" s="110">
        <v>0</v>
      </c>
      <c r="N27" s="110">
        <v>0</v>
      </c>
      <c r="O27" s="110">
        <v>0</v>
      </c>
      <c r="P27" s="110">
        <v>0</v>
      </c>
      <c r="Q27" s="109">
        <v>510</v>
      </c>
      <c r="R27" s="110">
        <v>0</v>
      </c>
      <c r="S27" s="110">
        <v>0</v>
      </c>
      <c r="T27" s="110">
        <v>0</v>
      </c>
      <c r="U27" s="155">
        <v>0</v>
      </c>
      <c r="V27" s="423"/>
      <c r="W27" s="156">
        <v>165000</v>
      </c>
      <c r="X27" s="156">
        <v>1016000</v>
      </c>
      <c r="Y27" s="111">
        <v>1181000</v>
      </c>
      <c r="Z27" s="95"/>
      <c r="AA27" s="184" t="s">
        <v>578</v>
      </c>
      <c r="AB27" s="147" t="s">
        <v>82</v>
      </c>
      <c r="AC27" s="102">
        <v>43084</v>
      </c>
      <c r="AD27" s="99" t="s">
        <v>3</v>
      </c>
      <c r="AE27" s="215"/>
      <c r="AF27" s="215"/>
      <c r="AG27" s="215"/>
      <c r="AH27" s="215"/>
    </row>
    <row r="28" spans="1:34" s="214" customFormat="1" ht="13.5" customHeight="1" x14ac:dyDescent="0.2">
      <c r="A28" s="398"/>
      <c r="B28" s="107" t="s">
        <v>579</v>
      </c>
      <c r="C28" s="107" t="s">
        <v>71</v>
      </c>
      <c r="D28" s="84" t="s">
        <v>560</v>
      </c>
      <c r="E28" s="85" t="s">
        <v>580</v>
      </c>
      <c r="F28" s="86">
        <v>6835</v>
      </c>
      <c r="G28" s="153" t="s">
        <v>562</v>
      </c>
      <c r="H28" s="157">
        <v>3</v>
      </c>
      <c r="I28" s="113" t="s">
        <v>0</v>
      </c>
      <c r="J28" s="154">
        <v>5.5</v>
      </c>
      <c r="K28" s="424"/>
      <c r="L28" s="110">
        <v>570</v>
      </c>
      <c r="M28" s="110">
        <v>0</v>
      </c>
      <c r="N28" s="110">
        <v>0</v>
      </c>
      <c r="O28" s="110">
        <v>0</v>
      </c>
      <c r="P28" s="110">
        <v>0</v>
      </c>
      <c r="Q28" s="109">
        <v>570</v>
      </c>
      <c r="R28" s="110">
        <v>0</v>
      </c>
      <c r="S28" s="110">
        <v>0</v>
      </c>
      <c r="T28" s="110">
        <v>0</v>
      </c>
      <c r="U28" s="155">
        <v>0</v>
      </c>
      <c r="V28" s="423"/>
      <c r="W28" s="156">
        <v>185000</v>
      </c>
      <c r="X28" s="156">
        <v>748000</v>
      </c>
      <c r="Y28" s="111">
        <v>933000</v>
      </c>
      <c r="Z28" s="95"/>
      <c r="AA28" s="184" t="s">
        <v>581</v>
      </c>
      <c r="AB28" s="147" t="s">
        <v>82</v>
      </c>
      <c r="AC28" s="102">
        <v>41455</v>
      </c>
      <c r="AD28" s="99" t="s">
        <v>0</v>
      </c>
      <c r="AE28" s="215"/>
      <c r="AF28" s="215"/>
      <c r="AG28" s="215"/>
      <c r="AH28" s="215"/>
    </row>
    <row r="29" spans="1:34" s="214" customFormat="1" ht="13.5" customHeight="1" x14ac:dyDescent="0.2">
      <c r="A29" s="398"/>
      <c r="B29" s="107" t="s">
        <v>582</v>
      </c>
      <c r="C29" s="107" t="s">
        <v>71</v>
      </c>
      <c r="D29" s="84" t="s">
        <v>560</v>
      </c>
      <c r="E29" s="85" t="s">
        <v>583</v>
      </c>
      <c r="F29" s="86">
        <v>6837</v>
      </c>
      <c r="G29" s="153" t="s">
        <v>562</v>
      </c>
      <c r="H29" s="157">
        <v>3</v>
      </c>
      <c r="I29" s="113" t="s">
        <v>0</v>
      </c>
      <c r="J29" s="154">
        <v>5.5</v>
      </c>
      <c r="K29" s="424"/>
      <c r="L29" s="110">
        <v>1061</v>
      </c>
      <c r="M29" s="110">
        <v>0</v>
      </c>
      <c r="N29" s="110">
        <v>0</v>
      </c>
      <c r="O29" s="110">
        <v>0</v>
      </c>
      <c r="P29" s="110">
        <v>0</v>
      </c>
      <c r="Q29" s="109">
        <v>1061</v>
      </c>
      <c r="R29" s="110">
        <v>0</v>
      </c>
      <c r="S29" s="110">
        <v>0</v>
      </c>
      <c r="T29" s="110">
        <v>0</v>
      </c>
      <c r="U29" s="155">
        <v>0</v>
      </c>
      <c r="V29" s="423"/>
      <c r="W29" s="156">
        <v>250000</v>
      </c>
      <c r="X29" s="156">
        <v>0</v>
      </c>
      <c r="Y29" s="111">
        <v>250000</v>
      </c>
      <c r="Z29" s="95"/>
      <c r="AA29" s="184" t="s">
        <v>584</v>
      </c>
      <c r="AB29" s="147" t="s">
        <v>82</v>
      </c>
      <c r="AC29" s="102">
        <v>40527</v>
      </c>
      <c r="AD29" s="99" t="s">
        <v>0</v>
      </c>
      <c r="AE29" s="215"/>
      <c r="AF29" s="215"/>
      <c r="AG29" s="215"/>
      <c r="AH29" s="215"/>
    </row>
    <row r="30" spans="1:34" s="214" customFormat="1" ht="13.5" customHeight="1" x14ac:dyDescent="0.2">
      <c r="A30" s="398"/>
      <c r="B30" s="107" t="s">
        <v>585</v>
      </c>
      <c r="C30" s="107" t="s">
        <v>71</v>
      </c>
      <c r="D30" s="84" t="s">
        <v>560</v>
      </c>
      <c r="E30" s="85" t="s">
        <v>586</v>
      </c>
      <c r="F30" s="86">
        <v>6836</v>
      </c>
      <c r="G30" s="153" t="s">
        <v>562</v>
      </c>
      <c r="H30" s="157">
        <v>3</v>
      </c>
      <c r="I30" s="113" t="s">
        <v>0</v>
      </c>
      <c r="J30" s="154">
        <v>5.5</v>
      </c>
      <c r="K30" s="424"/>
      <c r="L30" s="110">
        <v>1029</v>
      </c>
      <c r="M30" s="110">
        <v>0</v>
      </c>
      <c r="N30" s="110">
        <v>0</v>
      </c>
      <c r="O30" s="110">
        <v>0</v>
      </c>
      <c r="P30" s="110">
        <v>0</v>
      </c>
      <c r="Q30" s="109">
        <v>1029</v>
      </c>
      <c r="R30" s="110">
        <v>0</v>
      </c>
      <c r="S30" s="110">
        <v>0</v>
      </c>
      <c r="T30" s="110">
        <v>0</v>
      </c>
      <c r="U30" s="155">
        <v>0</v>
      </c>
      <c r="V30" s="423"/>
      <c r="W30" s="156">
        <v>245000</v>
      </c>
      <c r="X30" s="156">
        <v>815000</v>
      </c>
      <c r="Y30" s="111">
        <v>1060000</v>
      </c>
      <c r="Z30" s="95"/>
      <c r="AA30" s="184" t="s">
        <v>587</v>
      </c>
      <c r="AB30" s="147" t="s">
        <v>82</v>
      </c>
      <c r="AC30" s="102">
        <v>40633</v>
      </c>
      <c r="AD30" s="99" t="s">
        <v>0</v>
      </c>
      <c r="AE30" s="215"/>
      <c r="AF30" s="215"/>
      <c r="AG30" s="215"/>
      <c r="AH30" s="215"/>
    </row>
    <row r="31" spans="1:34" s="215" customFormat="1" ht="13.5" customHeight="1" x14ac:dyDescent="0.2">
      <c r="A31" s="398"/>
      <c r="B31" s="153" t="s">
        <v>588</v>
      </c>
      <c r="C31" s="153" t="s">
        <v>589</v>
      </c>
      <c r="D31" s="85" t="s">
        <v>590</v>
      </c>
      <c r="E31" s="85" t="s">
        <v>591</v>
      </c>
      <c r="F31" s="86">
        <v>9108</v>
      </c>
      <c r="G31" s="153" t="s">
        <v>382</v>
      </c>
      <c r="H31" s="157">
        <v>2</v>
      </c>
      <c r="I31" s="113" t="s">
        <v>0</v>
      </c>
      <c r="J31" s="220">
        <v>5.5</v>
      </c>
      <c r="K31" s="424"/>
      <c r="L31" s="110">
        <v>481</v>
      </c>
      <c r="M31" s="110" t="s">
        <v>0</v>
      </c>
      <c r="N31" s="110" t="s">
        <v>0</v>
      </c>
      <c r="O31" s="110" t="s">
        <v>0</v>
      </c>
      <c r="P31" s="110" t="s">
        <v>0</v>
      </c>
      <c r="Q31" s="109">
        <f t="shared" si="2"/>
        <v>481</v>
      </c>
      <c r="R31" s="110" t="s">
        <v>0</v>
      </c>
      <c r="S31" s="110" t="s">
        <v>0</v>
      </c>
      <c r="T31" s="110" t="s">
        <v>0</v>
      </c>
      <c r="U31" s="110">
        <f t="shared" si="3"/>
        <v>0</v>
      </c>
      <c r="V31" s="423"/>
      <c r="W31" s="111">
        <v>50000</v>
      </c>
      <c r="X31" s="111">
        <v>550000</v>
      </c>
      <c r="Y31" s="111">
        <f>SUM(Tableau811[[#This Row],[Terrain
(a)]:[Construction
(b)]])</f>
        <v>600000</v>
      </c>
      <c r="Z31" s="95"/>
      <c r="AA31" s="147" t="s">
        <v>592</v>
      </c>
      <c r="AB31" s="157" t="s">
        <v>421</v>
      </c>
      <c r="AC31" s="97">
        <v>41182</v>
      </c>
      <c r="AD31" s="113" t="s">
        <v>0</v>
      </c>
    </row>
    <row r="32" spans="1:34" s="215" customFormat="1" ht="13.5" customHeight="1" x14ac:dyDescent="0.2">
      <c r="A32" s="398"/>
      <c r="B32" s="252" t="s">
        <v>593</v>
      </c>
      <c r="C32" s="153" t="s">
        <v>589</v>
      </c>
      <c r="D32" s="85" t="s">
        <v>590</v>
      </c>
      <c r="E32" s="85" t="s">
        <v>594</v>
      </c>
      <c r="F32" s="86">
        <v>9107</v>
      </c>
      <c r="G32" s="153" t="s">
        <v>382</v>
      </c>
      <c r="H32" s="157">
        <v>3</v>
      </c>
      <c r="I32" s="113" t="s">
        <v>0</v>
      </c>
      <c r="J32" s="265">
        <v>5.5</v>
      </c>
      <c r="K32" s="424"/>
      <c r="L32" s="110">
        <v>559</v>
      </c>
      <c r="M32" s="110" t="s">
        <v>0</v>
      </c>
      <c r="N32" s="110" t="s">
        <v>0</v>
      </c>
      <c r="O32" s="110" t="s">
        <v>0</v>
      </c>
      <c r="P32" s="110" t="s">
        <v>0</v>
      </c>
      <c r="Q32" s="109">
        <f t="shared" ref="Q32" si="4">SUM(L32:P32)</f>
        <v>559</v>
      </c>
      <c r="R32" s="110" t="s">
        <v>0</v>
      </c>
      <c r="S32" s="110" t="s">
        <v>0</v>
      </c>
      <c r="T32" s="110" t="s">
        <v>0</v>
      </c>
      <c r="U32" s="110">
        <f t="shared" ref="U32" si="5">SUM(R32:T32)</f>
        <v>0</v>
      </c>
      <c r="V32" s="423"/>
      <c r="W32" s="111">
        <v>70000</v>
      </c>
      <c r="X32" s="111">
        <v>533000</v>
      </c>
      <c r="Y32" s="405">
        <f>SUM(Tableau811[[#This Row],[Terrain
(a)]:[Construction
(b)]])</f>
        <v>603000</v>
      </c>
      <c r="Z32" s="95"/>
      <c r="AA32" s="406" t="s">
        <v>595</v>
      </c>
      <c r="AB32" s="157" t="s">
        <v>421</v>
      </c>
      <c r="AC32" s="97">
        <v>41455</v>
      </c>
      <c r="AD32" s="113" t="s">
        <v>0</v>
      </c>
    </row>
    <row r="33" spans="1:34" s="214" customFormat="1" ht="13.5" customHeight="1" x14ac:dyDescent="0.2">
      <c r="A33" s="398"/>
      <c r="B33" s="153" t="str">
        <f>[1]OBV!D41</f>
        <v>Route de l'Orée du Bois 19</v>
      </c>
      <c r="C33" s="153" t="str">
        <f>[1]OBV!AH44</f>
        <v>La Chaux-de-Fonds</v>
      </c>
      <c r="D33" s="153" t="str">
        <f>[1]OBV!AH42</f>
        <v>L'Orée du Bois │ côté jardin</v>
      </c>
      <c r="E33" s="85" t="str">
        <f>[1]OBV!A41</f>
        <v>0058-01</v>
      </c>
      <c r="F33" s="86">
        <f>[1]OBV!B41</f>
        <v>17740</v>
      </c>
      <c r="G33" s="153" t="str">
        <f>[1]OBV!C41</f>
        <v>Villa individuelle</v>
      </c>
      <c r="H33" s="157">
        <v>2</v>
      </c>
      <c r="I33" s="113" t="s">
        <v>0</v>
      </c>
      <c r="J33" s="220">
        <f>[1]OBV!E41</f>
        <v>5.5</v>
      </c>
      <c r="K33" s="424"/>
      <c r="L33" s="110">
        <f>[1]OBV!F41</f>
        <v>681</v>
      </c>
      <c r="M33" s="110">
        <f>[1]OBV!G41</f>
        <v>0</v>
      </c>
      <c r="N33" s="110">
        <f>[1]OBV!H41</f>
        <v>0</v>
      </c>
      <c r="O33" s="110">
        <f>[1]OBV!I41</f>
        <v>0</v>
      </c>
      <c r="P33" s="110">
        <f>[1]OBV!J41</f>
        <v>0</v>
      </c>
      <c r="Q33" s="109">
        <f t="shared" ref="Q33:Q64" si="6">SUM(L33:P33)</f>
        <v>681</v>
      </c>
      <c r="R33" s="110">
        <f>[1]OBV!L41</f>
        <v>0</v>
      </c>
      <c r="S33" s="110">
        <f>[1]OBV!M41</f>
        <v>0</v>
      </c>
      <c r="T33" s="110">
        <f>[1]OBV!N41</f>
        <v>0</v>
      </c>
      <c r="U33" s="110">
        <f t="shared" ref="U33:U64" si="7">SUM(R33:T33)</f>
        <v>0</v>
      </c>
      <c r="V33" s="423"/>
      <c r="W33" s="111">
        <f>[1]OBV!P41</f>
        <v>0</v>
      </c>
      <c r="X33" s="111">
        <f>[1]OBV!Q41</f>
        <v>0</v>
      </c>
      <c r="Y33" s="111">
        <f>[1]OBV!R41</f>
        <v>644000</v>
      </c>
      <c r="Z33" s="95"/>
      <c r="AA33" s="258" t="str">
        <f>[1]OBV!S41</f>
        <v>Navarro Francesca et Daniel</v>
      </c>
      <c r="AB33" s="157" t="str">
        <f>[1]OBV!U41</f>
        <v>Vendu</v>
      </c>
      <c r="AC33" s="97">
        <f>[1]OBV!V41</f>
        <v>40724</v>
      </c>
      <c r="AD33" s="99" t="s">
        <v>0</v>
      </c>
      <c r="AE33" s="215"/>
      <c r="AF33" s="215"/>
      <c r="AG33" s="215"/>
      <c r="AH33" s="215"/>
    </row>
    <row r="34" spans="1:34" s="214" customFormat="1" ht="13.5" customHeight="1" x14ac:dyDescent="0.2">
      <c r="A34" s="398"/>
      <c r="B34" s="153" t="str">
        <f>[1]OBV!D42</f>
        <v>Route de l'Orée du Bois 20</v>
      </c>
      <c r="C34" s="153" t="str">
        <f>C33</f>
        <v>La Chaux-de-Fonds</v>
      </c>
      <c r="D34" s="85" t="str">
        <f>D33</f>
        <v>L'Orée du Bois │ côté jardin</v>
      </c>
      <c r="E34" s="85" t="str">
        <f>[1]OBV!A42</f>
        <v>0058-02</v>
      </c>
      <c r="F34" s="86">
        <f>[1]OBV!B42</f>
        <v>17741</v>
      </c>
      <c r="G34" s="153" t="str">
        <f>[1]OBV!C42</f>
        <v>Villa individuelle</v>
      </c>
      <c r="H34" s="157">
        <v>2</v>
      </c>
      <c r="I34" s="113" t="s">
        <v>0</v>
      </c>
      <c r="J34" s="220">
        <f>[1]OBV!E42</f>
        <v>5.5</v>
      </c>
      <c r="K34" s="424"/>
      <c r="L34" s="110">
        <f>[1]OBV!F42</f>
        <v>762</v>
      </c>
      <c r="M34" s="110">
        <f>[1]OBV!G42</f>
        <v>0</v>
      </c>
      <c r="N34" s="110">
        <f>[1]OBV!H42</f>
        <v>0</v>
      </c>
      <c r="O34" s="110">
        <f>[1]OBV!I42</f>
        <v>0</v>
      </c>
      <c r="P34" s="110">
        <f>[1]OBV!J42</f>
        <v>0</v>
      </c>
      <c r="Q34" s="109">
        <f t="shared" si="6"/>
        <v>762</v>
      </c>
      <c r="R34" s="110">
        <f>[1]OBV!L42</f>
        <v>0</v>
      </c>
      <c r="S34" s="110">
        <f>[1]OBV!M42</f>
        <v>0</v>
      </c>
      <c r="T34" s="110">
        <f>[1]OBV!N42</f>
        <v>0</v>
      </c>
      <c r="U34" s="110">
        <f t="shared" si="7"/>
        <v>0</v>
      </c>
      <c r="V34" s="423"/>
      <c r="W34" s="111">
        <f>[1]OBV!P42</f>
        <v>0</v>
      </c>
      <c r="X34" s="111">
        <f>[1]OBV!Q42</f>
        <v>0</v>
      </c>
      <c r="Y34" s="111">
        <f>[1]OBV!R42</f>
        <v>800000</v>
      </c>
      <c r="Z34" s="95"/>
      <c r="AA34" s="258" t="str">
        <f>[1]OBV!S42</f>
        <v>Cerreto Sarah et Daniel</v>
      </c>
      <c r="AB34" s="157" t="str">
        <f>[1]OBV!U42</f>
        <v>Vendu</v>
      </c>
      <c r="AC34" s="97">
        <f>[1]OBV!V42</f>
        <v>40633</v>
      </c>
      <c r="AD34" s="212" t="str">
        <f>[1]OBV!W42</f>
        <v>-</v>
      </c>
      <c r="AE34" s="215"/>
      <c r="AF34" s="215"/>
      <c r="AG34" s="215"/>
      <c r="AH34" s="215"/>
    </row>
    <row r="35" spans="1:34" s="214" customFormat="1" ht="13.5" customHeight="1" x14ac:dyDescent="0.2">
      <c r="A35" s="398"/>
      <c r="B35" s="153" t="str">
        <f>[1]OBV!D43</f>
        <v>Route de l'Orée du Bois 21</v>
      </c>
      <c r="C35" s="153" t="str">
        <f t="shared" ref="C35:D48" si="8">C34</f>
        <v>La Chaux-de-Fonds</v>
      </c>
      <c r="D35" s="85" t="str">
        <f t="shared" si="8"/>
        <v>L'Orée du Bois │ côté jardin</v>
      </c>
      <c r="E35" s="85" t="str">
        <f>[1]OBV!A43</f>
        <v>0058-03</v>
      </c>
      <c r="F35" s="86">
        <f>[1]OBV!B43</f>
        <v>19243</v>
      </c>
      <c r="G35" s="153" t="str">
        <f>[1]OBV!C43</f>
        <v>Villa mitoyenne</v>
      </c>
      <c r="H35" s="157">
        <v>2</v>
      </c>
      <c r="I35" s="113" t="s">
        <v>0</v>
      </c>
      <c r="J35" s="220">
        <f>[1]OBV!E43</f>
        <v>5.5</v>
      </c>
      <c r="K35" s="424"/>
      <c r="L35" s="110">
        <f>[1]OBV!F43</f>
        <v>449</v>
      </c>
      <c r="M35" s="110">
        <f>[1]OBV!G43</f>
        <v>0</v>
      </c>
      <c r="N35" s="110">
        <f>[1]OBV!H43</f>
        <v>0</v>
      </c>
      <c r="O35" s="110">
        <f>[1]OBV!I43</f>
        <v>0</v>
      </c>
      <c r="P35" s="110">
        <f>[1]OBV!J43</f>
        <v>0</v>
      </c>
      <c r="Q35" s="109">
        <f t="shared" si="6"/>
        <v>449</v>
      </c>
      <c r="R35" s="110">
        <f>[1]OBV!L43</f>
        <v>0</v>
      </c>
      <c r="S35" s="110">
        <f>[1]OBV!M43</f>
        <v>0</v>
      </c>
      <c r="T35" s="110">
        <f>[1]OBV!N43</f>
        <v>0</v>
      </c>
      <c r="U35" s="110">
        <f t="shared" si="7"/>
        <v>0</v>
      </c>
      <c r="V35" s="423"/>
      <c r="W35" s="111">
        <f>[1]OBV!P43</f>
        <v>0</v>
      </c>
      <c r="X35" s="111">
        <f>[1]OBV!Q43</f>
        <v>0</v>
      </c>
      <c r="Y35" s="111">
        <f>[1]OBV!R43</f>
        <v>680000</v>
      </c>
      <c r="Z35" s="95"/>
      <c r="AA35" s="258" t="str">
        <f>[1]OBV!S43</f>
        <v>Hizarci Özlem et Soner</v>
      </c>
      <c r="AB35" s="157" t="str">
        <f>[1]OBV!U43</f>
        <v>Vendu</v>
      </c>
      <c r="AC35" s="97">
        <f>[1]OBV!V43</f>
        <v>42094</v>
      </c>
      <c r="AD35" s="212" t="str">
        <f>[1]OBV!W43</f>
        <v>-</v>
      </c>
      <c r="AE35" s="215"/>
      <c r="AF35" s="215"/>
      <c r="AG35" s="215"/>
      <c r="AH35" s="215"/>
    </row>
    <row r="36" spans="1:34" s="214" customFormat="1" ht="13.5" customHeight="1" x14ac:dyDescent="0.2">
      <c r="A36" s="398"/>
      <c r="B36" s="153" t="str">
        <f>[1]OBV!D44</f>
        <v>Route de l'Orée du Bois 21 a</v>
      </c>
      <c r="C36" s="153" t="str">
        <f>C35</f>
        <v>La Chaux-de-Fonds</v>
      </c>
      <c r="D36" s="85" t="str">
        <f>D35</f>
        <v>L'Orée du Bois │ côté jardin</v>
      </c>
      <c r="E36" s="85" t="str">
        <f>[1]OBV!A44</f>
        <v>0058-03a</v>
      </c>
      <c r="F36" s="86">
        <f>[1]OBV!B44</f>
        <v>19244</v>
      </c>
      <c r="G36" s="153" t="str">
        <f>[1]OBV!C44</f>
        <v>Villa mitoyenne</v>
      </c>
      <c r="H36" s="157">
        <v>2</v>
      </c>
      <c r="I36" s="113" t="s">
        <v>0</v>
      </c>
      <c r="J36" s="220">
        <f>[1]OBV!E44</f>
        <v>4.5</v>
      </c>
      <c r="K36" s="424"/>
      <c r="L36" s="110">
        <f>[1]OBV!F44</f>
        <v>312</v>
      </c>
      <c r="M36" s="110">
        <f>[1]OBV!G44</f>
        <v>0</v>
      </c>
      <c r="N36" s="110">
        <f>[1]OBV!H44</f>
        <v>0</v>
      </c>
      <c r="O36" s="110">
        <f>[1]OBV!I44</f>
        <v>0</v>
      </c>
      <c r="P36" s="110">
        <f>[1]OBV!J44</f>
        <v>0</v>
      </c>
      <c r="Q36" s="109">
        <f t="shared" si="6"/>
        <v>312</v>
      </c>
      <c r="R36" s="110">
        <f>[1]OBV!L44</f>
        <v>0</v>
      </c>
      <c r="S36" s="110">
        <f>[1]OBV!M44</f>
        <v>0</v>
      </c>
      <c r="T36" s="110">
        <f>[1]OBV!N44</f>
        <v>0</v>
      </c>
      <c r="U36" s="110">
        <f t="shared" si="7"/>
        <v>0</v>
      </c>
      <c r="V36" s="423"/>
      <c r="W36" s="111">
        <f>[1]OBV!P44</f>
        <v>0</v>
      </c>
      <c r="X36" s="111">
        <f>[1]OBV!Q44</f>
        <v>0</v>
      </c>
      <c r="Y36" s="111">
        <f>[1]OBV!R44</f>
        <v>628000</v>
      </c>
      <c r="Z36" s="95"/>
      <c r="AA36" s="258" t="str">
        <f>[1]OBV!S44</f>
        <v>Ruedi Nathalie et Vonlanthen Serge</v>
      </c>
      <c r="AB36" s="157" t="str">
        <f>[1]OBV!U44</f>
        <v>Vendu</v>
      </c>
      <c r="AC36" s="97">
        <f>[1]OBV!V44</f>
        <v>42460</v>
      </c>
      <c r="AD36" s="212" t="str">
        <f>[1]OBV!W44</f>
        <v>Technicien: Joao Reis-Rodrigues</v>
      </c>
      <c r="AE36" s="215"/>
      <c r="AF36" s="215"/>
      <c r="AG36" s="215"/>
      <c r="AH36" s="215"/>
    </row>
    <row r="37" spans="1:34" s="214" customFormat="1" ht="13.5" customHeight="1" x14ac:dyDescent="0.2">
      <c r="A37" s="398"/>
      <c r="B37" s="153" t="str">
        <f>[1]OBV!D45</f>
        <v>Route de l'Orée du Bois 22</v>
      </c>
      <c r="C37" s="153" t="str">
        <f t="shared" si="8"/>
        <v>La Chaux-de-Fonds</v>
      </c>
      <c r="D37" s="85" t="str">
        <f t="shared" si="8"/>
        <v>L'Orée du Bois │ côté jardin</v>
      </c>
      <c r="E37" s="85" t="str">
        <f>[1]OBV!A45</f>
        <v>0058-04</v>
      </c>
      <c r="F37" s="86">
        <f>[1]OBV!B45</f>
        <v>18772</v>
      </c>
      <c r="G37" s="153" t="str">
        <f>[1]OBV!C45</f>
        <v>Villa mitoyenne</v>
      </c>
      <c r="H37" s="157">
        <v>2</v>
      </c>
      <c r="I37" s="113" t="s">
        <v>0</v>
      </c>
      <c r="J37" s="220">
        <f>[1]OBV!E45</f>
        <v>5.5</v>
      </c>
      <c r="K37" s="424"/>
      <c r="L37" s="110">
        <f>[1]OBV!F45</f>
        <v>379.5</v>
      </c>
      <c r="M37" s="110">
        <f>[1]OBV!G45</f>
        <v>0</v>
      </c>
      <c r="N37" s="110">
        <f>[1]OBV!H45</f>
        <v>0</v>
      </c>
      <c r="O37" s="110">
        <f>[1]OBV!I45</f>
        <v>0</v>
      </c>
      <c r="P37" s="110">
        <f>[1]OBV!J45</f>
        <v>0</v>
      </c>
      <c r="Q37" s="109">
        <f t="shared" si="6"/>
        <v>379.5</v>
      </c>
      <c r="R37" s="110">
        <f>[1]OBV!L45</f>
        <v>0</v>
      </c>
      <c r="S37" s="110">
        <f>[1]OBV!M45</f>
        <v>0</v>
      </c>
      <c r="T37" s="110">
        <f>[1]OBV!N45</f>
        <v>0</v>
      </c>
      <c r="U37" s="110">
        <f t="shared" si="7"/>
        <v>0</v>
      </c>
      <c r="V37" s="423"/>
      <c r="W37" s="111">
        <f>[1]OBV!P45</f>
        <v>0</v>
      </c>
      <c r="X37" s="111">
        <f>[1]OBV!Q45</f>
        <v>0</v>
      </c>
      <c r="Y37" s="111">
        <f>[1]OBV!R45</f>
        <v>670000</v>
      </c>
      <c r="Z37" s="95"/>
      <c r="AA37" s="258" t="str">
        <f>[1]OBV!S45</f>
        <v>Rustico Vanessa</v>
      </c>
      <c r="AB37" s="157" t="str">
        <f>[1]OBV!U45</f>
        <v>Vendu</v>
      </c>
      <c r="AC37" s="97">
        <f>[1]OBV!V45</f>
        <v>42460</v>
      </c>
      <c r="AD37" s="212" t="str">
        <f>[1]OBV!W45</f>
        <v>Technicien: Joao Reis-Rodrigues</v>
      </c>
      <c r="AE37" s="215"/>
      <c r="AF37" s="215"/>
      <c r="AG37" s="215"/>
      <c r="AH37" s="215"/>
    </row>
    <row r="38" spans="1:34" s="214" customFormat="1" ht="13.5" customHeight="1" x14ac:dyDescent="0.2">
      <c r="A38" s="398"/>
      <c r="B38" s="153" t="str">
        <f>[1]OBV!D46</f>
        <v>Route de l'Orée du Bois 22 a</v>
      </c>
      <c r="C38" s="153" t="str">
        <f t="shared" si="8"/>
        <v>La Chaux-de-Fonds</v>
      </c>
      <c r="D38" s="85" t="str">
        <f t="shared" si="8"/>
        <v>L'Orée du Bois │ côté jardin</v>
      </c>
      <c r="E38" s="85" t="str">
        <f>[1]OBV!A46</f>
        <v>0058-04a</v>
      </c>
      <c r="F38" s="86">
        <f>[1]OBV!B46</f>
        <v>18773</v>
      </c>
      <c r="G38" s="153" t="str">
        <f>[1]OBV!C46</f>
        <v>Villa mitoyenne</v>
      </c>
      <c r="H38" s="157">
        <v>2</v>
      </c>
      <c r="I38" s="113" t="s">
        <v>0</v>
      </c>
      <c r="J38" s="220">
        <f>[1]OBV!E46</f>
        <v>4.5</v>
      </c>
      <c r="K38" s="424"/>
      <c r="L38" s="110">
        <f>[1]OBV!F46</f>
        <v>379.5</v>
      </c>
      <c r="M38" s="110">
        <f>[1]OBV!G46</f>
        <v>0</v>
      </c>
      <c r="N38" s="110">
        <f>[1]OBV!H46</f>
        <v>0</v>
      </c>
      <c r="O38" s="110">
        <f>[1]OBV!I46</f>
        <v>0</v>
      </c>
      <c r="P38" s="110">
        <f>[1]OBV!J46</f>
        <v>0</v>
      </c>
      <c r="Q38" s="109">
        <f t="shared" si="6"/>
        <v>379.5</v>
      </c>
      <c r="R38" s="110">
        <f>[1]OBV!L46</f>
        <v>0</v>
      </c>
      <c r="S38" s="110">
        <f>[1]OBV!M46</f>
        <v>0</v>
      </c>
      <c r="T38" s="110">
        <f>[1]OBV!N46</f>
        <v>0</v>
      </c>
      <c r="U38" s="110">
        <f t="shared" si="7"/>
        <v>0</v>
      </c>
      <c r="V38" s="423"/>
      <c r="W38" s="111">
        <f>[1]OBV!P46</f>
        <v>0</v>
      </c>
      <c r="X38" s="111">
        <f>[1]OBV!Q46</f>
        <v>0</v>
      </c>
      <c r="Y38" s="111">
        <f>[1]OBV!R46</f>
        <v>630000</v>
      </c>
      <c r="Z38" s="95"/>
      <c r="AA38" s="258" t="str">
        <f>[1]OBV!S46</f>
        <v>Manickam Sivasithamparam et Sivasithamparam Santhakumari</v>
      </c>
      <c r="AB38" s="157" t="str">
        <f>[1]OBV!U46</f>
        <v>Vendu</v>
      </c>
      <c r="AC38" s="97">
        <f>[1]OBV!V46</f>
        <v>41623</v>
      </c>
      <c r="AD38" s="212" t="str">
        <f>[1]OBV!W46</f>
        <v>-</v>
      </c>
      <c r="AE38" s="215"/>
      <c r="AF38" s="215"/>
      <c r="AG38" s="215"/>
      <c r="AH38" s="215"/>
    </row>
    <row r="39" spans="1:34" s="214" customFormat="1" ht="13.5" customHeight="1" x14ac:dyDescent="0.2">
      <c r="A39" s="398"/>
      <c r="B39" s="153" t="str">
        <f>[1]OBV!D47</f>
        <v>Route de l'Orée du Bois 23</v>
      </c>
      <c r="C39" s="153" t="str">
        <f t="shared" si="8"/>
        <v>La Chaux-de-Fonds</v>
      </c>
      <c r="D39" s="85" t="str">
        <f t="shared" si="8"/>
        <v>L'Orée du Bois │ côté jardin</v>
      </c>
      <c r="E39" s="85" t="str">
        <f>[1]OBV!A47</f>
        <v>0058-05</v>
      </c>
      <c r="F39" s="86">
        <f>[1]OBV!B47</f>
        <v>17769</v>
      </c>
      <c r="G39" s="153" t="str">
        <f>[1]OBV!C47</f>
        <v>Villa individuelle</v>
      </c>
      <c r="H39" s="157">
        <v>2</v>
      </c>
      <c r="I39" s="113" t="s">
        <v>0</v>
      </c>
      <c r="J39" s="220">
        <f>[1]OBV!E47</f>
        <v>5.5</v>
      </c>
      <c r="K39" s="424"/>
      <c r="L39" s="110">
        <f>[1]OBV!F47</f>
        <v>535</v>
      </c>
      <c r="M39" s="110">
        <f>[1]OBV!G47</f>
        <v>0</v>
      </c>
      <c r="N39" s="110">
        <f>[1]OBV!H47</f>
        <v>0</v>
      </c>
      <c r="O39" s="110">
        <f>[1]OBV!I47</f>
        <v>0</v>
      </c>
      <c r="P39" s="110">
        <f>[1]OBV!J47</f>
        <v>0</v>
      </c>
      <c r="Q39" s="109">
        <f t="shared" si="6"/>
        <v>535</v>
      </c>
      <c r="R39" s="110">
        <f>[1]OBV!L47</f>
        <v>0</v>
      </c>
      <c r="S39" s="110">
        <f>[1]OBV!M47</f>
        <v>0</v>
      </c>
      <c r="T39" s="110">
        <f>[1]OBV!N47</f>
        <v>0</v>
      </c>
      <c r="U39" s="110">
        <f t="shared" si="7"/>
        <v>0</v>
      </c>
      <c r="V39" s="423"/>
      <c r="W39" s="111">
        <f>[1]OBV!P47</f>
        <v>0</v>
      </c>
      <c r="X39" s="111">
        <f>[1]OBV!Q47</f>
        <v>0</v>
      </c>
      <c r="Y39" s="111">
        <f>[1]OBV!R47</f>
        <v>805000</v>
      </c>
      <c r="Z39" s="95"/>
      <c r="AA39" s="258" t="str">
        <f>[1]OBV!S47</f>
        <v>Conceiçao Antonio et Dulce</v>
      </c>
      <c r="AB39" s="157" t="str">
        <f>[1]OBV!U47</f>
        <v>Vendu</v>
      </c>
      <c r="AC39" s="97">
        <f>[1]OBV!V47</f>
        <v>41455</v>
      </c>
      <c r="AD39" s="212" t="str">
        <f>[1]OBV!W47</f>
        <v>-</v>
      </c>
      <c r="AE39" s="215"/>
      <c r="AF39" s="215"/>
      <c r="AG39" s="215"/>
      <c r="AH39" s="215"/>
    </row>
    <row r="40" spans="1:34" s="214" customFormat="1" ht="13.5" customHeight="1" x14ac:dyDescent="0.2">
      <c r="A40" s="398"/>
      <c r="B40" s="153" t="str">
        <f>[1]OBV!D48</f>
        <v>Route de l'Orée du Bois 24</v>
      </c>
      <c r="C40" s="153" t="str">
        <f t="shared" si="8"/>
        <v>La Chaux-de-Fonds</v>
      </c>
      <c r="D40" s="85" t="str">
        <f t="shared" si="8"/>
        <v>L'Orée du Bois │ côté jardin</v>
      </c>
      <c r="E40" s="85" t="str">
        <f>[1]OBV!A48</f>
        <v>0058-06</v>
      </c>
      <c r="F40" s="86">
        <f>[1]OBV!B48</f>
        <v>17772</v>
      </c>
      <c r="G40" s="153" t="str">
        <f>[1]OBV!C48</f>
        <v>Villa individuelle</v>
      </c>
      <c r="H40" s="157">
        <v>2</v>
      </c>
      <c r="I40" s="113" t="s">
        <v>0</v>
      </c>
      <c r="J40" s="220">
        <f>[1]OBV!E48</f>
        <v>5.5</v>
      </c>
      <c r="K40" s="424"/>
      <c r="L40" s="110">
        <f>[1]OBV!F48</f>
        <v>627</v>
      </c>
      <c r="M40" s="110">
        <f>[1]OBV!G48</f>
        <v>0</v>
      </c>
      <c r="N40" s="110">
        <f>[1]OBV!H48</f>
        <v>0</v>
      </c>
      <c r="O40" s="110">
        <f>[1]OBV!I48</f>
        <v>0</v>
      </c>
      <c r="P40" s="110">
        <f>[1]OBV!J48</f>
        <v>0</v>
      </c>
      <c r="Q40" s="109">
        <f t="shared" si="6"/>
        <v>627</v>
      </c>
      <c r="R40" s="110">
        <f>[1]OBV!L48</f>
        <v>0</v>
      </c>
      <c r="S40" s="110">
        <f>[1]OBV!M48</f>
        <v>0</v>
      </c>
      <c r="T40" s="110">
        <f>[1]OBV!N48</f>
        <v>0</v>
      </c>
      <c r="U40" s="110">
        <f t="shared" si="7"/>
        <v>0</v>
      </c>
      <c r="V40" s="423"/>
      <c r="W40" s="111">
        <f>[1]OBV!P48</f>
        <v>0</v>
      </c>
      <c r="X40" s="111">
        <f>[1]OBV!Q48</f>
        <v>0</v>
      </c>
      <c r="Y40" s="111">
        <f>[1]OBV!R48</f>
        <v>752000</v>
      </c>
      <c r="Z40" s="95"/>
      <c r="AA40" s="258" t="str">
        <f>[1]OBV!S48</f>
        <v>Russo Claudio et Letizia</v>
      </c>
      <c r="AB40" s="157" t="str">
        <f>[1]OBV!U48</f>
        <v>Vendu</v>
      </c>
      <c r="AC40" s="97">
        <f>[1]OBV!V48</f>
        <v>41547</v>
      </c>
      <c r="AD40" s="212" t="str">
        <f>[1]OBV!W48</f>
        <v>-</v>
      </c>
      <c r="AE40" s="215"/>
      <c r="AF40" s="215"/>
      <c r="AG40" s="215"/>
      <c r="AH40" s="215"/>
    </row>
    <row r="41" spans="1:34" s="214" customFormat="1" ht="13.5" customHeight="1" x14ac:dyDescent="0.2">
      <c r="A41" s="398"/>
      <c r="B41" s="153" t="str">
        <f>[1]OBV!D49</f>
        <v>Route de l'Orée du Bois 25</v>
      </c>
      <c r="C41" s="153" t="str">
        <f t="shared" si="8"/>
        <v>La Chaux-de-Fonds</v>
      </c>
      <c r="D41" s="85" t="str">
        <f t="shared" si="8"/>
        <v>L'Orée du Bois │ côté jardin</v>
      </c>
      <c r="E41" s="85" t="str">
        <f>[1]OBV!A49</f>
        <v>0058-07</v>
      </c>
      <c r="F41" s="86">
        <f>[1]OBV!B49</f>
        <v>17770</v>
      </c>
      <c r="G41" s="153" t="str">
        <f>[1]OBV!C49</f>
        <v>Villa individuelle</v>
      </c>
      <c r="H41" s="157">
        <v>2</v>
      </c>
      <c r="I41" s="113" t="s">
        <v>0</v>
      </c>
      <c r="J41" s="220">
        <f>[1]OBV!E49</f>
        <v>5.5</v>
      </c>
      <c r="K41" s="424"/>
      <c r="L41" s="110">
        <f>[1]OBV!F49</f>
        <v>602</v>
      </c>
      <c r="M41" s="110">
        <f>[1]OBV!G49</f>
        <v>0</v>
      </c>
      <c r="N41" s="110">
        <f>[1]OBV!H49</f>
        <v>0</v>
      </c>
      <c r="O41" s="110">
        <f>[1]OBV!I49</f>
        <v>0</v>
      </c>
      <c r="P41" s="110">
        <f>[1]OBV!J49</f>
        <v>0</v>
      </c>
      <c r="Q41" s="109">
        <f t="shared" si="6"/>
        <v>602</v>
      </c>
      <c r="R41" s="110">
        <f>[1]OBV!L49</f>
        <v>0</v>
      </c>
      <c r="S41" s="110">
        <f>[1]OBV!M49</f>
        <v>0</v>
      </c>
      <c r="T41" s="110">
        <f>[1]OBV!N49</f>
        <v>0</v>
      </c>
      <c r="U41" s="110">
        <f t="shared" si="7"/>
        <v>0</v>
      </c>
      <c r="V41" s="423"/>
      <c r="W41" s="111">
        <f>[1]OBV!P49</f>
        <v>0</v>
      </c>
      <c r="X41" s="111">
        <f>[1]OBV!Q49</f>
        <v>0</v>
      </c>
      <c r="Y41" s="111">
        <f>[1]OBV!R49</f>
        <v>848000</v>
      </c>
      <c r="Z41" s="95"/>
      <c r="AA41" s="258" t="str">
        <f>[1]OBV!S49</f>
        <v>Leogrande Fabio et Duran Ana</v>
      </c>
      <c r="AB41" s="157" t="str">
        <f>[1]OBV!U49</f>
        <v>Vendu</v>
      </c>
      <c r="AC41" s="97">
        <f>[1]OBV!V49</f>
        <v>40999</v>
      </c>
      <c r="AD41" s="212" t="str">
        <f>[1]OBV!W49</f>
        <v>-</v>
      </c>
      <c r="AE41" s="215"/>
      <c r="AF41" s="215"/>
      <c r="AG41" s="215"/>
      <c r="AH41" s="215"/>
    </row>
    <row r="42" spans="1:34" s="214" customFormat="1" ht="13.5" customHeight="1" x14ac:dyDescent="0.2">
      <c r="A42" s="398"/>
      <c r="B42" s="153" t="str">
        <f>[1]OBV!D50</f>
        <v>Route de l'Orée du Bois 26</v>
      </c>
      <c r="C42" s="153" t="str">
        <f t="shared" si="8"/>
        <v>La Chaux-de-Fonds</v>
      </c>
      <c r="D42" s="85" t="str">
        <f t="shared" si="8"/>
        <v>L'Orée du Bois │ côté jardin</v>
      </c>
      <c r="E42" s="85" t="str">
        <f>[1]OBV!A50</f>
        <v>0058-08</v>
      </c>
      <c r="F42" s="86">
        <f>[1]OBV!B50</f>
        <v>17773</v>
      </c>
      <c r="G42" s="153" t="str">
        <f>[1]OBV!C50</f>
        <v>Villa individuelle</v>
      </c>
      <c r="H42" s="157">
        <v>2</v>
      </c>
      <c r="I42" s="113" t="s">
        <v>0</v>
      </c>
      <c r="J42" s="220">
        <f>[1]OBV!E50</f>
        <v>5.5</v>
      </c>
      <c r="K42" s="424"/>
      <c r="L42" s="110">
        <f>[1]OBV!F50</f>
        <v>602</v>
      </c>
      <c r="M42" s="110">
        <f>[1]OBV!G50</f>
        <v>0</v>
      </c>
      <c r="N42" s="110">
        <f>[1]OBV!H50</f>
        <v>0</v>
      </c>
      <c r="O42" s="110">
        <f>[1]OBV!I50</f>
        <v>0</v>
      </c>
      <c r="P42" s="110">
        <f>[1]OBV!J50</f>
        <v>0</v>
      </c>
      <c r="Q42" s="109">
        <f t="shared" si="6"/>
        <v>602</v>
      </c>
      <c r="R42" s="110">
        <f>[1]OBV!L50</f>
        <v>0</v>
      </c>
      <c r="S42" s="110">
        <f>[1]OBV!M50</f>
        <v>0</v>
      </c>
      <c r="T42" s="110">
        <f>[1]OBV!N50</f>
        <v>0</v>
      </c>
      <c r="U42" s="110">
        <f t="shared" si="7"/>
        <v>0</v>
      </c>
      <c r="V42" s="423"/>
      <c r="W42" s="111">
        <f>[1]OBV!P50</f>
        <v>0</v>
      </c>
      <c r="X42" s="111">
        <f>[1]OBV!Q50</f>
        <v>0</v>
      </c>
      <c r="Y42" s="111">
        <f>[1]OBV!R50</f>
        <v>785000</v>
      </c>
      <c r="Z42" s="95"/>
      <c r="AA42" s="258" t="str">
        <f>[1]OBV!S50</f>
        <v>Aiello Lemos Cadete Rosalba et Cristiano</v>
      </c>
      <c r="AB42" s="157" t="str">
        <f>[1]OBV!U50</f>
        <v>Vendu</v>
      </c>
      <c r="AC42" s="97">
        <f>[1]OBV!V50</f>
        <v>40999</v>
      </c>
      <c r="AD42" s="212" t="str">
        <f>[1]OBV!W50</f>
        <v>-</v>
      </c>
      <c r="AE42" s="215"/>
      <c r="AF42" s="215"/>
      <c r="AG42" s="215"/>
      <c r="AH42" s="215"/>
    </row>
    <row r="43" spans="1:34" s="214" customFormat="1" ht="13.5" customHeight="1" x14ac:dyDescent="0.2">
      <c r="A43" s="398"/>
      <c r="B43" s="153" t="str">
        <f>[1]OBV!D51</f>
        <v>Route de l'Orée du Bois 27</v>
      </c>
      <c r="C43" s="153" t="str">
        <f t="shared" si="8"/>
        <v>La Chaux-de-Fonds</v>
      </c>
      <c r="D43" s="85" t="str">
        <f t="shared" si="8"/>
        <v>L'Orée du Bois │ côté jardin</v>
      </c>
      <c r="E43" s="85" t="str">
        <f>[1]OBV!A51</f>
        <v>0058-09</v>
      </c>
      <c r="F43" s="86">
        <f>[1]OBV!B51</f>
        <v>17771</v>
      </c>
      <c r="G43" s="153" t="str">
        <f>[1]OBV!C51</f>
        <v>Villa individuelle</v>
      </c>
      <c r="H43" s="157">
        <v>2</v>
      </c>
      <c r="I43" s="113" t="s">
        <v>0</v>
      </c>
      <c r="J43" s="220">
        <f>[1]OBV!E51</f>
        <v>5.5</v>
      </c>
      <c r="K43" s="424"/>
      <c r="L43" s="110">
        <f>[1]OBV!F51</f>
        <v>736</v>
      </c>
      <c r="M43" s="110">
        <f>[1]OBV!G51</f>
        <v>0</v>
      </c>
      <c r="N43" s="110">
        <f>[1]OBV!H51</f>
        <v>0</v>
      </c>
      <c r="O43" s="110">
        <f>[1]OBV!I51</f>
        <v>0</v>
      </c>
      <c r="P43" s="110">
        <f>[1]OBV!J51</f>
        <v>0</v>
      </c>
      <c r="Q43" s="109">
        <f t="shared" si="6"/>
        <v>736</v>
      </c>
      <c r="R43" s="110">
        <f>[1]OBV!L51</f>
        <v>0</v>
      </c>
      <c r="S43" s="110">
        <f>[1]OBV!M51</f>
        <v>0</v>
      </c>
      <c r="T43" s="110">
        <f>[1]OBV!N51</f>
        <v>0</v>
      </c>
      <c r="U43" s="110">
        <f t="shared" si="7"/>
        <v>0</v>
      </c>
      <c r="V43" s="423"/>
      <c r="W43" s="111">
        <f>[1]OBV!P51</f>
        <v>0</v>
      </c>
      <c r="X43" s="111">
        <f>[1]OBV!Q51</f>
        <v>0</v>
      </c>
      <c r="Y43" s="111">
        <f>[1]OBV!R51</f>
        <v>810000</v>
      </c>
      <c r="Z43" s="95"/>
      <c r="AA43" s="258" t="str">
        <f>[1]OBV!S51</f>
        <v>Hadorn Séverine et Sébastien</v>
      </c>
      <c r="AB43" s="157" t="str">
        <f>[1]OBV!U51</f>
        <v>Vendu</v>
      </c>
      <c r="AC43" s="97">
        <f>[1]OBV!V51</f>
        <v>41639</v>
      </c>
      <c r="AD43" s="212" t="str">
        <f>[1]OBV!W51</f>
        <v>-</v>
      </c>
      <c r="AE43" s="215"/>
      <c r="AF43" s="215"/>
      <c r="AG43" s="215"/>
      <c r="AH43" s="215"/>
    </row>
    <row r="44" spans="1:34" s="214" customFormat="1" ht="13.5" customHeight="1" x14ac:dyDescent="0.2">
      <c r="A44" s="398"/>
      <c r="B44" s="153" t="str">
        <f>[1]OBV!D52</f>
        <v>Route de l'Orée du Bois 28</v>
      </c>
      <c r="C44" s="153" t="str">
        <f t="shared" si="8"/>
        <v>La Chaux-de-Fonds</v>
      </c>
      <c r="D44" s="85" t="str">
        <f t="shared" si="8"/>
        <v>L'Orée du Bois │ côté jardin</v>
      </c>
      <c r="E44" s="85" t="str">
        <f>[1]OBV!A52</f>
        <v>0058-10</v>
      </c>
      <c r="F44" s="86">
        <f>[1]OBV!B52</f>
        <v>17774</v>
      </c>
      <c r="G44" s="153" t="str">
        <f>[1]OBV!C52</f>
        <v>Villa individuelle</v>
      </c>
      <c r="H44" s="157">
        <v>2</v>
      </c>
      <c r="I44" s="113" t="s">
        <v>0</v>
      </c>
      <c r="J44" s="220">
        <f>[1]OBV!E52</f>
        <v>5.5</v>
      </c>
      <c r="K44" s="424"/>
      <c r="L44" s="110">
        <f>[1]OBV!F52</f>
        <v>602</v>
      </c>
      <c r="M44" s="110">
        <f>[1]OBV!G52</f>
        <v>0</v>
      </c>
      <c r="N44" s="110">
        <f>[1]OBV!H52</f>
        <v>0</v>
      </c>
      <c r="O44" s="110">
        <f>[1]OBV!I52</f>
        <v>0</v>
      </c>
      <c r="P44" s="110">
        <f>[1]OBV!J52</f>
        <v>0</v>
      </c>
      <c r="Q44" s="109">
        <f t="shared" si="6"/>
        <v>602</v>
      </c>
      <c r="R44" s="110">
        <f>[1]OBV!L52</f>
        <v>0</v>
      </c>
      <c r="S44" s="110">
        <f>[1]OBV!M52</f>
        <v>0</v>
      </c>
      <c r="T44" s="110">
        <f>[1]OBV!N52</f>
        <v>0</v>
      </c>
      <c r="U44" s="110">
        <f t="shared" si="7"/>
        <v>0</v>
      </c>
      <c r="V44" s="423"/>
      <c r="W44" s="111">
        <f>[1]OBV!P52</f>
        <v>0</v>
      </c>
      <c r="X44" s="111">
        <f>[1]OBV!Q52</f>
        <v>0</v>
      </c>
      <c r="Y44" s="111">
        <f>[1]OBV!R52</f>
        <v>771000</v>
      </c>
      <c r="Z44" s="95"/>
      <c r="AA44" s="258" t="str">
        <f>[1]OBV!S52</f>
        <v>Phin Mak Chantha et Mak Vorleak</v>
      </c>
      <c r="AB44" s="157" t="str">
        <f>[1]OBV!U52</f>
        <v>Vendu</v>
      </c>
      <c r="AC44" s="97">
        <f>[1]OBV!V52</f>
        <v>42094</v>
      </c>
      <c r="AD44" s="212" t="str">
        <f>[1]OBV!W52</f>
        <v>-</v>
      </c>
      <c r="AE44" s="215"/>
      <c r="AF44" s="215"/>
      <c r="AG44" s="215"/>
      <c r="AH44" s="215"/>
    </row>
    <row r="45" spans="1:34" s="214" customFormat="1" ht="13.5" customHeight="1" x14ac:dyDescent="0.2">
      <c r="A45" s="398"/>
      <c r="B45" s="153" t="str">
        <f>[1]OBV!D53</f>
        <v>Route de l'Orée du Bois 29</v>
      </c>
      <c r="C45" s="153" t="str">
        <f>C44</f>
        <v>La Chaux-de-Fonds</v>
      </c>
      <c r="D45" s="85" t="str">
        <f>D44</f>
        <v>L'Orée du Bois │ côté jardin</v>
      </c>
      <c r="E45" s="85" t="str">
        <f>[1]OBV!A53</f>
        <v>0058-11</v>
      </c>
      <c r="F45" s="86">
        <f>[1]OBV!B53</f>
        <v>17775</v>
      </c>
      <c r="G45" s="153" t="str">
        <f>[1]OBV!C53</f>
        <v>Villa individuelle</v>
      </c>
      <c r="H45" s="157">
        <v>2</v>
      </c>
      <c r="I45" s="113" t="s">
        <v>0</v>
      </c>
      <c r="J45" s="220">
        <f>[1]OBV!E53</f>
        <v>5.5</v>
      </c>
      <c r="K45" s="424"/>
      <c r="L45" s="110">
        <f>[1]OBV!F53</f>
        <v>602</v>
      </c>
      <c r="M45" s="110">
        <f>[1]OBV!G53</f>
        <v>0</v>
      </c>
      <c r="N45" s="110">
        <f>[1]OBV!H53</f>
        <v>0</v>
      </c>
      <c r="O45" s="110">
        <f>[1]OBV!I53</f>
        <v>0</v>
      </c>
      <c r="P45" s="110">
        <f>[1]OBV!J53</f>
        <v>0</v>
      </c>
      <c r="Q45" s="109">
        <f t="shared" si="6"/>
        <v>602</v>
      </c>
      <c r="R45" s="110">
        <f>[1]OBV!L53</f>
        <v>0</v>
      </c>
      <c r="S45" s="110">
        <f>[1]OBV!M53</f>
        <v>0</v>
      </c>
      <c r="T45" s="110">
        <f>[1]OBV!N53</f>
        <v>0</v>
      </c>
      <c r="U45" s="110">
        <f t="shared" si="7"/>
        <v>0</v>
      </c>
      <c r="V45" s="423"/>
      <c r="W45" s="111">
        <f>[1]OBV!P53</f>
        <v>0</v>
      </c>
      <c r="X45" s="111">
        <f>[1]OBV!Q53</f>
        <v>0</v>
      </c>
      <c r="Y45" s="111">
        <f>[1]OBV!R53</f>
        <v>830000</v>
      </c>
      <c r="Z45" s="95"/>
      <c r="AA45" s="258" t="str">
        <f>[1]OBV!S53</f>
        <v>Belo Vasco et Natacha</v>
      </c>
      <c r="AB45" s="157" t="str">
        <f>[1]OBV!U53</f>
        <v>Vendu</v>
      </c>
      <c r="AC45" s="97">
        <f>[1]OBV!V53</f>
        <v>41729</v>
      </c>
      <c r="AD45" s="212" t="str">
        <f>[1]OBV!W53</f>
        <v>-</v>
      </c>
      <c r="AE45" s="215"/>
      <c r="AF45" s="215"/>
      <c r="AG45" s="215"/>
      <c r="AH45" s="215"/>
    </row>
    <row r="46" spans="1:34" s="214" customFormat="1" ht="13.5" customHeight="1" x14ac:dyDescent="0.2">
      <c r="A46" s="398"/>
      <c r="B46" s="153" t="str">
        <f>[1]OBV!D54</f>
        <v>Route de l'Orée du Bois 30</v>
      </c>
      <c r="C46" s="153" t="str">
        <f t="shared" si="8"/>
        <v>La Chaux-de-Fonds</v>
      </c>
      <c r="D46" s="85" t="str">
        <f t="shared" si="8"/>
        <v>L'Orée du Bois │ côté jardin</v>
      </c>
      <c r="E46" s="85" t="str">
        <f>[1]OBV!A54</f>
        <v>0058-12</v>
      </c>
      <c r="F46" s="86">
        <f>[1]OBV!B54</f>
        <v>17744</v>
      </c>
      <c r="G46" s="153" t="str">
        <f>[1]OBV!C54</f>
        <v>Villa individuelle</v>
      </c>
      <c r="H46" s="157">
        <v>2</v>
      </c>
      <c r="I46" s="113" t="s">
        <v>0</v>
      </c>
      <c r="J46" s="220">
        <f>[1]OBV!E54</f>
        <v>5.5</v>
      </c>
      <c r="K46" s="424"/>
      <c r="L46" s="110">
        <f>[1]OBV!F54</f>
        <v>762</v>
      </c>
      <c r="M46" s="110">
        <f>[1]OBV!G54</f>
        <v>0</v>
      </c>
      <c r="N46" s="110">
        <f>[1]OBV!H54</f>
        <v>0</v>
      </c>
      <c r="O46" s="110">
        <f>[1]OBV!I54</f>
        <v>0</v>
      </c>
      <c r="P46" s="110">
        <f>[1]OBV!J54</f>
        <v>0</v>
      </c>
      <c r="Q46" s="109">
        <f t="shared" si="6"/>
        <v>762</v>
      </c>
      <c r="R46" s="110">
        <f>[1]OBV!L54</f>
        <v>0</v>
      </c>
      <c r="S46" s="110">
        <f>[1]OBV!M54</f>
        <v>0</v>
      </c>
      <c r="T46" s="110">
        <f>[1]OBV!N54</f>
        <v>0</v>
      </c>
      <c r="U46" s="110">
        <f t="shared" si="7"/>
        <v>0</v>
      </c>
      <c r="V46" s="423"/>
      <c r="W46" s="111">
        <f>[1]OBV!P54</f>
        <v>0</v>
      </c>
      <c r="X46" s="111">
        <f>[1]OBV!Q54</f>
        <v>0</v>
      </c>
      <c r="Y46" s="111">
        <f>[1]OBV!R54</f>
        <v>805000</v>
      </c>
      <c r="Z46" s="95"/>
      <c r="AA46" s="258" t="str">
        <f>[1]OBV!S54</f>
        <v>Clémence Mariella et Christophe</v>
      </c>
      <c r="AB46" s="157" t="str">
        <f>[1]OBV!U54</f>
        <v>Vendu</v>
      </c>
      <c r="AC46" s="97">
        <f>[1]OBV!V54</f>
        <v>41820</v>
      </c>
      <c r="AD46" s="212" t="str">
        <f>[1]OBV!W54</f>
        <v>-</v>
      </c>
      <c r="AE46" s="215"/>
      <c r="AF46" s="215"/>
      <c r="AG46" s="215"/>
      <c r="AH46" s="215"/>
    </row>
    <row r="47" spans="1:34" s="214" customFormat="1" ht="13.5" customHeight="1" x14ac:dyDescent="0.2">
      <c r="A47" s="398"/>
      <c r="B47" s="153" t="str">
        <f>[1]OBV!D57</f>
        <v>Route de l'Orée du Bois 33</v>
      </c>
      <c r="C47" s="153" t="str">
        <f t="shared" si="8"/>
        <v>La Chaux-de-Fonds</v>
      </c>
      <c r="D47" s="85" t="str">
        <f t="shared" si="8"/>
        <v>L'Orée du Bois │ côté jardin</v>
      </c>
      <c r="E47" s="85" t="str">
        <f>[1]OBV!A57</f>
        <v>0058-15</v>
      </c>
      <c r="F47" s="86">
        <f>[1]OBV!B57</f>
        <v>17777</v>
      </c>
      <c r="G47" s="153" t="str">
        <f>[1]OBV!C57</f>
        <v>Villa individuelle</v>
      </c>
      <c r="H47" s="157">
        <v>2</v>
      </c>
      <c r="I47" s="113" t="s">
        <v>0</v>
      </c>
      <c r="J47" s="220">
        <f>[1]OBV!E57</f>
        <v>5.5</v>
      </c>
      <c r="K47" s="424"/>
      <c r="L47" s="110">
        <f>[1]OBV!F57</f>
        <v>559</v>
      </c>
      <c r="M47" s="110">
        <f>[1]OBV!G57</f>
        <v>0</v>
      </c>
      <c r="N47" s="110">
        <f>[1]OBV!H57</f>
        <v>0</v>
      </c>
      <c r="O47" s="110">
        <f>[1]OBV!I57</f>
        <v>0</v>
      </c>
      <c r="P47" s="110">
        <f>[1]OBV!J57</f>
        <v>0</v>
      </c>
      <c r="Q47" s="109">
        <f t="shared" si="6"/>
        <v>559</v>
      </c>
      <c r="R47" s="110">
        <f>[1]OBV!L57</f>
        <v>0</v>
      </c>
      <c r="S47" s="110">
        <f>[1]OBV!M57</f>
        <v>0</v>
      </c>
      <c r="T47" s="110">
        <f>[1]OBV!N57</f>
        <v>0</v>
      </c>
      <c r="U47" s="110">
        <f t="shared" si="7"/>
        <v>0</v>
      </c>
      <c r="V47" s="423"/>
      <c r="W47" s="111">
        <f>[1]OBV!P57</f>
        <v>170000</v>
      </c>
      <c r="X47" s="111">
        <f>[1]OBV!Q57</f>
        <v>679000</v>
      </c>
      <c r="Y47" s="111">
        <f>[1]OBV!R57</f>
        <v>849000</v>
      </c>
      <c r="Z47" s="95"/>
      <c r="AA47" s="258" t="str">
        <f>[1]OBV!S57</f>
        <v>Gomes Daniela et Pelletier Michaël</v>
      </c>
      <c r="AB47" s="157" t="str">
        <f>[1]OBV!U57</f>
        <v>Vendu</v>
      </c>
      <c r="AC47" s="97">
        <f>[1]OBV!V57</f>
        <v>42916</v>
      </c>
      <c r="AD47" s="212" t="str">
        <f>[1]OBV!W57</f>
        <v>Technicien: Nicolas Peltier│Secrétariat: Sylvie Mayer</v>
      </c>
      <c r="AE47" s="215"/>
      <c r="AF47" s="215"/>
      <c r="AG47" s="215"/>
      <c r="AH47" s="215"/>
    </row>
    <row r="48" spans="1:34" s="214" customFormat="1" ht="13.5" customHeight="1" x14ac:dyDescent="0.2">
      <c r="A48" s="398"/>
      <c r="B48" s="153" t="str">
        <f>[1]OBV!D58</f>
        <v>Route de l'Orée du Bois 34</v>
      </c>
      <c r="C48" s="153" t="str">
        <f t="shared" si="8"/>
        <v>La Chaux-de-Fonds</v>
      </c>
      <c r="D48" s="85" t="str">
        <f t="shared" si="8"/>
        <v>L'Orée du Bois │ côté jardin</v>
      </c>
      <c r="E48" s="85" t="str">
        <f>[1]OBV!A58</f>
        <v>0058-16</v>
      </c>
      <c r="F48" s="86">
        <f>[1]OBV!B58</f>
        <v>17747</v>
      </c>
      <c r="G48" s="153" t="str">
        <f>[1]OBV!C58</f>
        <v>Villa individuelle</v>
      </c>
      <c r="H48" s="157">
        <v>2</v>
      </c>
      <c r="I48" s="113" t="s">
        <v>0</v>
      </c>
      <c r="J48" s="220">
        <f>[1]OBV!E58</f>
        <v>5.5</v>
      </c>
      <c r="K48" s="424"/>
      <c r="L48" s="110">
        <f>[1]OBV!F58</f>
        <v>890</v>
      </c>
      <c r="M48" s="110">
        <f>[1]OBV!G58</f>
        <v>0</v>
      </c>
      <c r="N48" s="110">
        <f>[1]OBV!H58</f>
        <v>0</v>
      </c>
      <c r="O48" s="110">
        <f>[1]OBV!I58</f>
        <v>0</v>
      </c>
      <c r="P48" s="110">
        <f>[1]OBV!J58</f>
        <v>0</v>
      </c>
      <c r="Q48" s="109">
        <f t="shared" si="6"/>
        <v>890</v>
      </c>
      <c r="R48" s="110">
        <f>[1]OBV!L58</f>
        <v>0</v>
      </c>
      <c r="S48" s="110">
        <f>[1]OBV!M58</f>
        <v>0</v>
      </c>
      <c r="T48" s="110">
        <f>[1]OBV!N58</f>
        <v>0</v>
      </c>
      <c r="U48" s="110">
        <f t="shared" si="7"/>
        <v>0</v>
      </c>
      <c r="V48" s="423"/>
      <c r="W48" s="111">
        <f>[1]OBV!P58</f>
        <v>220000</v>
      </c>
      <c r="X48" s="111">
        <f>[1]OBV!Q58</f>
        <v>0</v>
      </c>
      <c r="Y48" s="111">
        <f>[1]OBV!R58</f>
        <v>220000</v>
      </c>
      <c r="Z48" s="95"/>
      <c r="AA48" s="258" t="str">
        <f>[1]OBV!S58</f>
        <v>Dos Santos Zechiel et Jessica</v>
      </c>
      <c r="AB48" s="157" t="str">
        <f>[1]OBV!U58</f>
        <v>Vendu</v>
      </c>
      <c r="AC48" s="97">
        <f>[1]OBV!V58</f>
        <v>43098</v>
      </c>
      <c r="AD48" s="212" t="str">
        <f>[1]OBV!W58</f>
        <v xml:space="preserve"> </v>
      </c>
      <c r="AE48" s="215"/>
      <c r="AF48" s="215"/>
      <c r="AG48" s="215"/>
      <c r="AH48" s="215"/>
    </row>
    <row r="49" spans="1:34" s="214" customFormat="1" ht="13.5" customHeight="1" x14ac:dyDescent="0.2">
      <c r="A49" s="398"/>
      <c r="B49" s="153" t="str">
        <f>[1]OBV!D59</f>
        <v>Route de l'Orée du Bois 35</v>
      </c>
      <c r="C49" s="153" t="str">
        <f t="shared" ref="C49:D49" si="9">C48</f>
        <v>La Chaux-de-Fonds</v>
      </c>
      <c r="D49" s="85" t="str">
        <f t="shared" si="9"/>
        <v>L'Orée du Bois │ côté jardin</v>
      </c>
      <c r="E49" s="85" t="str">
        <f>[1]OBV!A59</f>
        <v>0058-17</v>
      </c>
      <c r="F49" s="86">
        <f>[1]OBV!B59</f>
        <v>17778</v>
      </c>
      <c r="G49" s="153" t="str">
        <f>[1]OBV!C59</f>
        <v>Villa individuelle</v>
      </c>
      <c r="H49" s="157">
        <v>2</v>
      </c>
      <c r="I49" s="113" t="s">
        <v>0</v>
      </c>
      <c r="J49" s="220">
        <f>[1]OBV!E59</f>
        <v>5.5</v>
      </c>
      <c r="K49" s="424"/>
      <c r="L49" s="110">
        <f>[1]OBV!F59</f>
        <v>602</v>
      </c>
      <c r="M49" s="110">
        <f>[1]OBV!G59</f>
        <v>0</v>
      </c>
      <c r="N49" s="110">
        <f>[1]OBV!H59</f>
        <v>0</v>
      </c>
      <c r="O49" s="110">
        <f>[1]OBV!I59</f>
        <v>0</v>
      </c>
      <c r="P49" s="110">
        <f>[1]OBV!J59</f>
        <v>0</v>
      </c>
      <c r="Q49" s="109">
        <f t="shared" si="6"/>
        <v>602</v>
      </c>
      <c r="R49" s="110">
        <f>[1]OBV!L59</f>
        <v>0</v>
      </c>
      <c r="S49" s="110">
        <f>[1]OBV!M59</f>
        <v>0</v>
      </c>
      <c r="T49" s="110">
        <f>[1]OBV!N59</f>
        <v>0</v>
      </c>
      <c r="U49" s="110">
        <f t="shared" si="7"/>
        <v>0</v>
      </c>
      <c r="V49" s="423"/>
      <c r="W49" s="111">
        <f>[1]OBV!P59</f>
        <v>0</v>
      </c>
      <c r="X49" s="111">
        <f>[1]OBV!Q59</f>
        <v>0</v>
      </c>
      <c r="Y49" s="111">
        <f>[1]OBV!R59</f>
        <v>892200</v>
      </c>
      <c r="Z49" s="95"/>
      <c r="AA49" s="258" t="str">
        <f>[1]OBV!S59</f>
        <v>Nedeljkovic Sanela et Monteiro Gabriel</v>
      </c>
      <c r="AB49" s="157" t="str">
        <f>[1]OBV!U59</f>
        <v>Vendu</v>
      </c>
      <c r="AC49" s="97">
        <f>[1]OBV!V59</f>
        <v>42719</v>
      </c>
      <c r="AD49" s="212" t="str">
        <f>[1]OBV!W59</f>
        <v>Technicienne: Hélène Dubois│Secrétariat: Sylvie Mayer</v>
      </c>
      <c r="AE49" s="215"/>
      <c r="AF49" s="215"/>
      <c r="AG49" s="215"/>
      <c r="AH49" s="215"/>
    </row>
    <row r="50" spans="1:34" s="214" customFormat="1" ht="13.5" customHeight="1" x14ac:dyDescent="0.2">
      <c r="A50" s="398"/>
      <c r="B50" s="153" t="str">
        <f>[1]OBV!D61</f>
        <v>Route de l'Orée du Bois 37</v>
      </c>
      <c r="C50" s="153" t="str">
        <f t="shared" ref="C50:D50" si="10">C49</f>
        <v>La Chaux-de-Fonds</v>
      </c>
      <c r="D50" s="85" t="str">
        <f t="shared" si="10"/>
        <v>L'Orée du Bois │ côté jardin</v>
      </c>
      <c r="E50" s="85" t="str">
        <f>[1]OBV!A61</f>
        <v>0058-19</v>
      </c>
      <c r="F50" s="86">
        <f>[1]OBV!B61</f>
        <v>17779</v>
      </c>
      <c r="G50" s="153" t="str">
        <f>[1]OBV!C61</f>
        <v>Villa individuelle</v>
      </c>
      <c r="H50" s="157">
        <v>2</v>
      </c>
      <c r="I50" s="113" t="s">
        <v>0</v>
      </c>
      <c r="J50" s="220">
        <f>[1]OBV!E61</f>
        <v>5.5</v>
      </c>
      <c r="K50" s="424"/>
      <c r="L50" s="110">
        <f>[1]OBV!F61</f>
        <v>602</v>
      </c>
      <c r="M50" s="110">
        <f>[1]OBV!G61</f>
        <v>0</v>
      </c>
      <c r="N50" s="110">
        <f>[1]OBV!H61</f>
        <v>0</v>
      </c>
      <c r="O50" s="110">
        <f>[1]OBV!I61</f>
        <v>0</v>
      </c>
      <c r="P50" s="110">
        <f>[1]OBV!J61</f>
        <v>0</v>
      </c>
      <c r="Q50" s="109">
        <f t="shared" si="6"/>
        <v>602</v>
      </c>
      <c r="R50" s="110">
        <f>[1]OBV!L61</f>
        <v>0</v>
      </c>
      <c r="S50" s="110">
        <f>[1]OBV!M61</f>
        <v>0</v>
      </c>
      <c r="T50" s="110">
        <f>[1]OBV!N61</f>
        <v>0</v>
      </c>
      <c r="U50" s="110">
        <f t="shared" si="7"/>
        <v>0</v>
      </c>
      <c r="V50" s="423"/>
      <c r="W50" s="111">
        <f>[1]OBV!P61</f>
        <v>0</v>
      </c>
      <c r="X50" s="111">
        <f>[1]OBV!Q61</f>
        <v>0</v>
      </c>
      <c r="Y50" s="111">
        <f>[1]OBV!R61</f>
        <v>870000</v>
      </c>
      <c r="Z50" s="95"/>
      <c r="AA50" s="258" t="str">
        <f>[1]OBV!S61</f>
        <v>Dridi-Miled Yousra et Miled Maher</v>
      </c>
      <c r="AB50" s="157" t="str">
        <f>[1]OBV!U61</f>
        <v>Vendu</v>
      </c>
      <c r="AC50" s="97">
        <f>[1]OBV!V61</f>
        <v>42185</v>
      </c>
      <c r="AD50" s="212" t="str">
        <f>[1]OBV!W61</f>
        <v>-</v>
      </c>
      <c r="AE50" s="215"/>
      <c r="AF50" s="215"/>
      <c r="AG50" s="215"/>
      <c r="AH50" s="215"/>
    </row>
    <row r="51" spans="1:34" s="214" customFormat="1" ht="13.5" customHeight="1" x14ac:dyDescent="0.2">
      <c r="A51" s="398"/>
      <c r="B51" s="153" t="str">
        <f>[1]OBV!D63</f>
        <v>Route de l'Orée du Bois 39</v>
      </c>
      <c r="C51" s="153" t="str">
        <f t="shared" ref="C51:D51" si="11">C50</f>
        <v>La Chaux-de-Fonds</v>
      </c>
      <c r="D51" s="85" t="str">
        <f t="shared" si="11"/>
        <v>L'Orée du Bois │ côté jardin</v>
      </c>
      <c r="E51" s="85" t="str">
        <f>[1]OBV!A63</f>
        <v>0058-21</v>
      </c>
      <c r="F51" s="86">
        <f>[1]OBV!B63</f>
        <v>17780</v>
      </c>
      <c r="G51" s="153" t="str">
        <f>[1]OBV!C63</f>
        <v>Villa individuelle</v>
      </c>
      <c r="H51" s="157">
        <v>2</v>
      </c>
      <c r="I51" s="113" t="s">
        <v>0</v>
      </c>
      <c r="J51" s="220">
        <f>[1]OBV!E63</f>
        <v>5.5</v>
      </c>
      <c r="K51" s="424"/>
      <c r="L51" s="110">
        <f>[1]OBV!F63</f>
        <v>602</v>
      </c>
      <c r="M51" s="110">
        <f>[1]OBV!G63</f>
        <v>0</v>
      </c>
      <c r="N51" s="110">
        <f>[1]OBV!H63</f>
        <v>0</v>
      </c>
      <c r="O51" s="110">
        <f>[1]OBV!I63</f>
        <v>0</v>
      </c>
      <c r="P51" s="110">
        <f>[1]OBV!J63</f>
        <v>0</v>
      </c>
      <c r="Q51" s="109">
        <f t="shared" si="6"/>
        <v>602</v>
      </c>
      <c r="R51" s="110">
        <f>[1]OBV!L63</f>
        <v>0</v>
      </c>
      <c r="S51" s="110">
        <f>[1]OBV!M63</f>
        <v>0</v>
      </c>
      <c r="T51" s="110">
        <f>[1]OBV!N63</f>
        <v>0</v>
      </c>
      <c r="U51" s="110">
        <f t="shared" si="7"/>
        <v>0</v>
      </c>
      <c r="V51" s="423"/>
      <c r="W51" s="111">
        <f>[1]OBV!P63</f>
        <v>0</v>
      </c>
      <c r="X51" s="111">
        <f>[1]OBV!Q63</f>
        <v>0</v>
      </c>
      <c r="Y51" s="111">
        <f>[1]OBV!R63</f>
        <v>831000</v>
      </c>
      <c r="Z51" s="95"/>
      <c r="AA51" s="258" t="str">
        <f>[1]OBV!S63</f>
        <v>Di Nuzzo-Ricci Catia et Di Nuzzo Giovanni</v>
      </c>
      <c r="AB51" s="157" t="str">
        <f>[1]OBV!U63</f>
        <v>Vendu</v>
      </c>
      <c r="AC51" s="97">
        <f>[1]OBV!V63</f>
        <v>42346</v>
      </c>
      <c r="AD51" s="212" t="str">
        <f>[1]OBV!W63</f>
        <v>Technicien: Joao Reis-Rodrigues</v>
      </c>
      <c r="AE51" s="215"/>
      <c r="AF51" s="215"/>
      <c r="AG51" s="215"/>
      <c r="AH51" s="215"/>
    </row>
    <row r="52" spans="1:34" s="214" customFormat="1" ht="13.5" customHeight="1" x14ac:dyDescent="0.2">
      <c r="A52" s="398"/>
      <c r="B52" s="153" t="str">
        <f>[1]OBV!D65</f>
        <v>Route de l'Orée du Bois 41</v>
      </c>
      <c r="C52" s="153" t="str">
        <f t="shared" ref="C52:D52" si="12">C51</f>
        <v>La Chaux-de-Fonds</v>
      </c>
      <c r="D52" s="85" t="str">
        <f t="shared" si="12"/>
        <v>L'Orée du Bois │ côté jardin</v>
      </c>
      <c r="E52" s="85" t="str">
        <f>[1]OBV!A65</f>
        <v>0058-23</v>
      </c>
      <c r="F52" s="86">
        <f>[1]OBV!B65</f>
        <v>17781</v>
      </c>
      <c r="G52" s="153" t="str">
        <f>[1]OBV!C65</f>
        <v>Villa individuelle</v>
      </c>
      <c r="H52" s="157">
        <v>2</v>
      </c>
      <c r="I52" s="113" t="s">
        <v>0</v>
      </c>
      <c r="J52" s="220">
        <f>[1]OBV!E65</f>
        <v>5.5</v>
      </c>
      <c r="K52" s="424"/>
      <c r="L52" s="110">
        <f>[1]OBV!F65</f>
        <v>602</v>
      </c>
      <c r="M52" s="110">
        <f>[1]OBV!G65</f>
        <v>0</v>
      </c>
      <c r="N52" s="110">
        <f>[1]OBV!H65</f>
        <v>0</v>
      </c>
      <c r="O52" s="110">
        <f>[1]OBV!I65</f>
        <v>0</v>
      </c>
      <c r="P52" s="110">
        <f>[1]OBV!J65</f>
        <v>0</v>
      </c>
      <c r="Q52" s="109">
        <f t="shared" si="6"/>
        <v>602</v>
      </c>
      <c r="R52" s="110">
        <f>[1]OBV!L65</f>
        <v>0</v>
      </c>
      <c r="S52" s="110">
        <f>[1]OBV!M65</f>
        <v>0</v>
      </c>
      <c r="T52" s="110">
        <f>[1]OBV!N65</f>
        <v>0</v>
      </c>
      <c r="U52" s="110">
        <f t="shared" si="7"/>
        <v>0</v>
      </c>
      <c r="V52" s="423"/>
      <c r="W52" s="111">
        <f>[1]OBV!P65</f>
        <v>0</v>
      </c>
      <c r="X52" s="111">
        <f>[1]OBV!Q65</f>
        <v>0</v>
      </c>
      <c r="Y52" s="111">
        <f>[1]OBV!R65</f>
        <v>815000</v>
      </c>
      <c r="Z52" s="95"/>
      <c r="AA52" s="258" t="str">
        <f>[1]OBV!S65</f>
        <v>Dubois Laurent et Gessler Maria</v>
      </c>
      <c r="AB52" s="157" t="str">
        <f>[1]OBV!U65</f>
        <v>Vendu</v>
      </c>
      <c r="AC52" s="97">
        <f>[1]OBV!V65</f>
        <v>41992</v>
      </c>
      <c r="AD52" s="212" t="str">
        <f>[1]OBV!W65</f>
        <v>-</v>
      </c>
      <c r="AE52" s="215"/>
      <c r="AF52" s="215"/>
      <c r="AG52" s="215"/>
      <c r="AH52" s="215"/>
    </row>
    <row r="53" spans="1:34" s="214" customFormat="1" ht="13.5" customHeight="1" x14ac:dyDescent="0.2">
      <c r="A53" s="398"/>
      <c r="B53" s="153" t="str">
        <f>[1]OBV!D68</f>
        <v>Route de l'Orée du Bois 44</v>
      </c>
      <c r="C53" s="153" t="str">
        <f t="shared" ref="C53:D53" si="13">C52</f>
        <v>La Chaux-de-Fonds</v>
      </c>
      <c r="D53" s="85" t="str">
        <f t="shared" si="13"/>
        <v>L'Orée du Bois │ côté jardin</v>
      </c>
      <c r="E53" s="85" t="str">
        <f>[1]OBV!A68</f>
        <v>0058-26</v>
      </c>
      <c r="F53" s="86">
        <f>[1]OBV!B68</f>
        <v>17752</v>
      </c>
      <c r="G53" s="153" t="str">
        <f>[1]OBV!C68</f>
        <v>Villa individuelle</v>
      </c>
      <c r="H53" s="157">
        <v>2</v>
      </c>
      <c r="I53" s="113" t="s">
        <v>0</v>
      </c>
      <c r="J53" s="220">
        <f>[1]OBV!E68</f>
        <v>5.5</v>
      </c>
      <c r="K53" s="424"/>
      <c r="L53" s="110">
        <f>[1]OBV!F68</f>
        <v>909</v>
      </c>
      <c r="M53" s="110">
        <f>[1]OBV!G68</f>
        <v>0</v>
      </c>
      <c r="N53" s="110">
        <f>[1]OBV!H68</f>
        <v>0</v>
      </c>
      <c r="O53" s="110">
        <f>[1]OBV!I68</f>
        <v>0</v>
      </c>
      <c r="P53" s="110">
        <f>[1]OBV!J68</f>
        <v>0</v>
      </c>
      <c r="Q53" s="109">
        <f t="shared" si="6"/>
        <v>909</v>
      </c>
      <c r="R53" s="110">
        <f>[1]OBV!L68</f>
        <v>0</v>
      </c>
      <c r="S53" s="110">
        <f>[1]OBV!M68</f>
        <v>0</v>
      </c>
      <c r="T53" s="110">
        <f>[1]OBV!N68</f>
        <v>0</v>
      </c>
      <c r="U53" s="110">
        <f t="shared" si="7"/>
        <v>0</v>
      </c>
      <c r="V53" s="423"/>
      <c r="W53" s="111">
        <f>[1]OBV!P68</f>
        <v>0</v>
      </c>
      <c r="X53" s="111">
        <f>[1]OBV!Q68</f>
        <v>0</v>
      </c>
      <c r="Y53" s="111">
        <f>[1]OBV!R68</f>
        <v>968000</v>
      </c>
      <c r="Z53" s="95"/>
      <c r="AA53" s="258" t="str">
        <f>[1]OBV!S68</f>
        <v xml:space="preserve">Faneca Laure et Johann </v>
      </c>
      <c r="AB53" s="157" t="str">
        <f>[1]OBV!U68</f>
        <v>Vendu</v>
      </c>
      <c r="AC53" s="97">
        <f>[1]OBV!V68</f>
        <v>42094</v>
      </c>
      <c r="AD53" s="212" t="str">
        <f>[1]OBV!W68</f>
        <v>-</v>
      </c>
      <c r="AE53" s="215"/>
      <c r="AF53" s="215"/>
      <c r="AG53" s="215"/>
      <c r="AH53" s="215"/>
    </row>
    <row r="54" spans="1:34" s="214" customFormat="1" ht="13.5" customHeight="1" x14ac:dyDescent="0.2">
      <c r="A54" s="398"/>
      <c r="B54" s="153" t="str">
        <f>[1]OBV!D70</f>
        <v>Route de l'Orée du Bois 46</v>
      </c>
      <c r="C54" s="153" t="str">
        <f t="shared" ref="C54:D54" si="14">C53</f>
        <v>La Chaux-de-Fonds</v>
      </c>
      <c r="D54" s="85" t="str">
        <f t="shared" si="14"/>
        <v>L'Orée du Bois │ côté jardin</v>
      </c>
      <c r="E54" s="85" t="str">
        <f>[1]OBV!A70</f>
        <v>0058-28</v>
      </c>
      <c r="F54" s="86">
        <f>[1]OBV!B70</f>
        <v>17754</v>
      </c>
      <c r="G54" s="153" t="str">
        <f>[1]OBV!C70</f>
        <v>Villa individuelle</v>
      </c>
      <c r="H54" s="157">
        <v>2</v>
      </c>
      <c r="I54" s="113" t="s">
        <v>0</v>
      </c>
      <c r="J54" s="220">
        <f>[1]OBV!E70</f>
        <v>5.5</v>
      </c>
      <c r="K54" s="424"/>
      <c r="L54" s="110">
        <f>[1]OBV!F70</f>
        <v>1562</v>
      </c>
      <c r="M54" s="110">
        <f>[1]OBV!G70</f>
        <v>0</v>
      </c>
      <c r="N54" s="110">
        <f>[1]OBV!H70</f>
        <v>0</v>
      </c>
      <c r="O54" s="110">
        <f>[1]OBV!I70</f>
        <v>0</v>
      </c>
      <c r="P54" s="110">
        <f>[1]OBV!J70</f>
        <v>0</v>
      </c>
      <c r="Q54" s="109">
        <f t="shared" si="6"/>
        <v>1562</v>
      </c>
      <c r="R54" s="110">
        <f>[1]OBV!L70</f>
        <v>0</v>
      </c>
      <c r="S54" s="110">
        <f>[1]OBV!M70</f>
        <v>0</v>
      </c>
      <c r="T54" s="110">
        <f>[1]OBV!N70</f>
        <v>0</v>
      </c>
      <c r="U54" s="110">
        <f t="shared" si="7"/>
        <v>0</v>
      </c>
      <c r="V54" s="423"/>
      <c r="W54" s="111">
        <f>[1]OBV!P70</f>
        <v>0</v>
      </c>
      <c r="X54" s="111">
        <f>[1]OBV!Q70</f>
        <v>0</v>
      </c>
      <c r="Y54" s="111">
        <f>[1]OBV!R70</f>
        <v>1900000</v>
      </c>
      <c r="Z54" s="95"/>
      <c r="AA54" s="258" t="str">
        <f>[1]OBV!S70</f>
        <v>Papace Cosimo et Isabel Maria</v>
      </c>
      <c r="AB54" s="157" t="str">
        <f>[1]OBV!U70</f>
        <v>Vendu</v>
      </c>
      <c r="AC54" s="97">
        <f>[1]OBV!V70</f>
        <v>42613</v>
      </c>
      <c r="AD54" s="212" t="str">
        <f>[1]OBV!W70</f>
        <v>Technicien: Joao Reis-Rodrigues│Secrétariat: Sylvie Mayer</v>
      </c>
      <c r="AE54" s="215"/>
      <c r="AF54" s="215"/>
      <c r="AG54" s="215"/>
      <c r="AH54" s="215"/>
    </row>
    <row r="55" spans="1:34" s="214" customFormat="1" ht="13.5" customHeight="1" x14ac:dyDescent="0.2">
      <c r="A55" s="398"/>
      <c r="B55" s="153" t="str">
        <f>[1]OBV!D72</f>
        <v>Route de l'Orée du Bois 48</v>
      </c>
      <c r="C55" s="153" t="str">
        <f t="shared" ref="C55:D55" si="15">C54</f>
        <v>La Chaux-de-Fonds</v>
      </c>
      <c r="D55" s="85" t="str">
        <f t="shared" si="15"/>
        <v>L'Orée du Bois │ côté jardin</v>
      </c>
      <c r="E55" s="85" t="str">
        <f>[1]OBV!A72</f>
        <v>0058-30</v>
      </c>
      <c r="F55" s="86">
        <f>[1]OBV!B72</f>
        <v>19490</v>
      </c>
      <c r="G55" s="153" t="str">
        <f>[1]OBV!C72</f>
        <v>Villa mitoyenne</v>
      </c>
      <c r="H55" s="157">
        <v>2</v>
      </c>
      <c r="I55" s="113" t="s">
        <v>0</v>
      </c>
      <c r="J55" s="220">
        <f>[1]OBV!E72</f>
        <v>4.5</v>
      </c>
      <c r="K55" s="424"/>
      <c r="L55" s="110">
        <f>[1]OBV!F72</f>
        <v>460</v>
      </c>
      <c r="M55" s="110">
        <f>[1]OBV!G72</f>
        <v>0</v>
      </c>
      <c r="N55" s="110">
        <f>[1]OBV!H72</f>
        <v>0</v>
      </c>
      <c r="O55" s="110">
        <f>[1]OBV!I72</f>
        <v>0</v>
      </c>
      <c r="P55" s="110">
        <f>[1]OBV!J72</f>
        <v>0</v>
      </c>
      <c r="Q55" s="109">
        <f t="shared" si="6"/>
        <v>460</v>
      </c>
      <c r="R55" s="110">
        <f>[1]OBV!L72</f>
        <v>0</v>
      </c>
      <c r="S55" s="110">
        <f>[1]OBV!M72</f>
        <v>0</v>
      </c>
      <c r="T55" s="110">
        <f>[1]OBV!N72</f>
        <v>0</v>
      </c>
      <c r="U55" s="110">
        <f t="shared" si="7"/>
        <v>0</v>
      </c>
      <c r="V55" s="423"/>
      <c r="W55" s="111">
        <f>[1]OBV!P72</f>
        <v>0</v>
      </c>
      <c r="X55" s="111">
        <f>[1]OBV!Q72</f>
        <v>0</v>
      </c>
      <c r="Y55" s="111">
        <f>[1]OBV!R72</f>
        <v>834500</v>
      </c>
      <c r="Z55" s="95"/>
      <c r="AA55" s="258" t="str">
        <f>[1]OBV!S72</f>
        <v>Barbier Valérie et Stéphane</v>
      </c>
      <c r="AB55" s="157" t="str">
        <f>[1]OBV!U72</f>
        <v>Vendu</v>
      </c>
      <c r="AC55" s="97">
        <f>[1]OBV!V72</f>
        <v>42551</v>
      </c>
      <c r="AD55" s="212" t="str">
        <f>[1]OBV!W72</f>
        <v>Technicien: Joao Reis-Rodrigues</v>
      </c>
      <c r="AE55" s="215"/>
      <c r="AF55" s="215"/>
      <c r="AG55" s="215"/>
      <c r="AH55" s="215"/>
    </row>
    <row r="56" spans="1:34" s="214" customFormat="1" ht="13.5" customHeight="1" x14ac:dyDescent="0.2">
      <c r="A56" s="398"/>
      <c r="B56" s="153" t="str">
        <f>[1]OBV!D73</f>
        <v>Route de l'Orée du Bois 48 a</v>
      </c>
      <c r="C56" s="153" t="str">
        <f t="shared" ref="C56:D56" si="16">C55</f>
        <v>La Chaux-de-Fonds</v>
      </c>
      <c r="D56" s="85" t="str">
        <f t="shared" si="16"/>
        <v>L'Orée du Bois │ côté jardin</v>
      </c>
      <c r="E56" s="85" t="str">
        <f>[1]OBV!A73</f>
        <v>0058-30a</v>
      </c>
      <c r="F56" s="86">
        <f>[1]OBV!B73</f>
        <v>19491</v>
      </c>
      <c r="G56" s="153" t="str">
        <f>[1]OBV!C73</f>
        <v>Villa mitoyenne</v>
      </c>
      <c r="H56" s="157">
        <v>2</v>
      </c>
      <c r="I56" s="113" t="s">
        <v>0</v>
      </c>
      <c r="J56" s="220">
        <f>[1]OBV!E73</f>
        <v>4.5</v>
      </c>
      <c r="K56" s="424"/>
      <c r="L56" s="110">
        <f>[1]OBV!F73</f>
        <v>456</v>
      </c>
      <c r="M56" s="110">
        <f>[1]OBV!G73</f>
        <v>0</v>
      </c>
      <c r="N56" s="110">
        <f>[1]OBV!H73</f>
        <v>0</v>
      </c>
      <c r="O56" s="110">
        <f>[1]OBV!I73</f>
        <v>0</v>
      </c>
      <c r="P56" s="110">
        <f>[1]OBV!J73</f>
        <v>0</v>
      </c>
      <c r="Q56" s="109">
        <f t="shared" si="6"/>
        <v>456</v>
      </c>
      <c r="R56" s="110">
        <f>[1]OBV!L73</f>
        <v>0</v>
      </c>
      <c r="S56" s="110">
        <f>[1]OBV!M73</f>
        <v>0</v>
      </c>
      <c r="T56" s="110">
        <f>[1]OBV!N73</f>
        <v>0</v>
      </c>
      <c r="U56" s="110">
        <f t="shared" si="7"/>
        <v>0</v>
      </c>
      <c r="V56" s="423"/>
      <c r="W56" s="111">
        <f>[1]OBV!P73</f>
        <v>0</v>
      </c>
      <c r="X56" s="111">
        <f>[1]OBV!Q73</f>
        <v>0</v>
      </c>
      <c r="Y56" s="111">
        <f>[1]OBV!R73</f>
        <v>795000</v>
      </c>
      <c r="Z56" s="95"/>
      <c r="AA56" s="258" t="str">
        <f>[1]OBV!S73</f>
        <v>Widmer Laurence</v>
      </c>
      <c r="AB56" s="157" t="str">
        <f>[1]OBV!U73</f>
        <v>Vendu</v>
      </c>
      <c r="AC56" s="97">
        <f>[1]OBV!V73</f>
        <v>42551</v>
      </c>
      <c r="AD56" s="212" t="str">
        <f>[1]OBV!W73</f>
        <v>Technicien: Joao Reis-Rodrigues</v>
      </c>
      <c r="AE56" s="215"/>
      <c r="AF56" s="215"/>
      <c r="AG56" s="215"/>
      <c r="AH56" s="215"/>
    </row>
    <row r="57" spans="1:34" s="214" customFormat="1" ht="13.5" customHeight="1" x14ac:dyDescent="0.2">
      <c r="A57" s="398"/>
      <c r="B57" s="153" t="str">
        <f>[1]OBV!D74</f>
        <v>Route de l'Orée du Bois 49</v>
      </c>
      <c r="C57" s="153" t="str">
        <f t="shared" ref="C57:D57" si="17">C56</f>
        <v>La Chaux-de-Fonds</v>
      </c>
      <c r="D57" s="85" t="str">
        <f t="shared" si="17"/>
        <v>L'Orée du Bois │ côté jardin</v>
      </c>
      <c r="E57" s="85" t="str">
        <f>[1]OBV!A74</f>
        <v>0058-31</v>
      </c>
      <c r="F57" s="86">
        <f>[1]OBV!B74</f>
        <v>17758</v>
      </c>
      <c r="G57" s="153" t="str">
        <f>[1]OBV!C74</f>
        <v>Villa individuelle</v>
      </c>
      <c r="H57" s="157">
        <v>2</v>
      </c>
      <c r="I57" s="113" t="s">
        <v>0</v>
      </c>
      <c r="J57" s="220">
        <f>[1]OBV!E74</f>
        <v>5.5</v>
      </c>
      <c r="K57" s="424"/>
      <c r="L57" s="110">
        <f>[1]OBV!F74</f>
        <v>1232</v>
      </c>
      <c r="M57" s="110">
        <f>[1]OBV!G74</f>
        <v>0</v>
      </c>
      <c r="N57" s="110">
        <f>[1]OBV!H74</f>
        <v>0</v>
      </c>
      <c r="O57" s="110">
        <f>[1]OBV!I74</f>
        <v>0</v>
      </c>
      <c r="P57" s="110">
        <f>[1]OBV!J74</f>
        <v>0</v>
      </c>
      <c r="Q57" s="109">
        <f t="shared" si="6"/>
        <v>1232</v>
      </c>
      <c r="R57" s="110">
        <f>[1]OBV!L74</f>
        <v>0</v>
      </c>
      <c r="S57" s="110">
        <f>[1]OBV!M74</f>
        <v>0</v>
      </c>
      <c r="T57" s="110">
        <f>[1]OBV!N74</f>
        <v>0</v>
      </c>
      <c r="U57" s="110">
        <f t="shared" si="7"/>
        <v>0</v>
      </c>
      <c r="V57" s="423"/>
      <c r="W57" s="111">
        <f>[1]OBV!P74</f>
        <v>0</v>
      </c>
      <c r="X57" s="111">
        <f>[1]OBV!Q74</f>
        <v>0</v>
      </c>
      <c r="Y57" s="111">
        <f>[1]OBV!R74</f>
        <v>1590000</v>
      </c>
      <c r="Z57" s="95"/>
      <c r="AA57" s="258" t="str">
        <f>[1]OBV!S74</f>
        <v>Calçada Susana et Paulo</v>
      </c>
      <c r="AB57" s="157" t="str">
        <f>[1]OBV!U74</f>
        <v>Vendu</v>
      </c>
      <c r="AC57" s="97">
        <f>[1]OBV!V74</f>
        <v>42244</v>
      </c>
      <c r="AD57" s="212" t="str">
        <f>[1]OBV!W74</f>
        <v>-</v>
      </c>
      <c r="AE57" s="215"/>
      <c r="AF57" s="215"/>
      <c r="AG57" s="215"/>
      <c r="AH57" s="215"/>
    </row>
    <row r="58" spans="1:34" s="214" customFormat="1" ht="13.5" customHeight="1" x14ac:dyDescent="0.2">
      <c r="A58" s="398"/>
      <c r="B58" s="153" t="str">
        <f>[1]OBV!D75</f>
        <v>Route de l'Orée du Bois 50</v>
      </c>
      <c r="C58" s="153" t="str">
        <f t="shared" ref="C58:D58" si="18">C57</f>
        <v>La Chaux-de-Fonds</v>
      </c>
      <c r="D58" s="85" t="str">
        <f t="shared" si="18"/>
        <v>L'Orée du Bois │ côté jardin</v>
      </c>
      <c r="E58" s="85" t="str">
        <f>[1]OBV!A75</f>
        <v>0058-32</v>
      </c>
      <c r="F58" s="86">
        <f>[1]OBV!B75</f>
        <v>17759</v>
      </c>
      <c r="G58" s="153" t="str">
        <f>[1]OBV!C75</f>
        <v>Villa individuelle</v>
      </c>
      <c r="H58" s="157">
        <v>2</v>
      </c>
      <c r="I58" s="113" t="s">
        <v>0</v>
      </c>
      <c r="J58" s="220">
        <f>[1]OBV!E75</f>
        <v>5.5</v>
      </c>
      <c r="K58" s="424"/>
      <c r="L58" s="110">
        <f>[1]OBV!F75</f>
        <v>2005</v>
      </c>
      <c r="M58" s="110">
        <f>[1]OBV!G75</f>
        <v>0</v>
      </c>
      <c r="N58" s="110">
        <f>[1]OBV!H75</f>
        <v>0</v>
      </c>
      <c r="O58" s="110">
        <f>[1]OBV!I75</f>
        <v>0</v>
      </c>
      <c r="P58" s="110">
        <f>[1]OBV!J75</f>
        <v>0</v>
      </c>
      <c r="Q58" s="109">
        <f t="shared" si="6"/>
        <v>2005</v>
      </c>
      <c r="R58" s="110">
        <f>[1]OBV!L75</f>
        <v>0</v>
      </c>
      <c r="S58" s="110">
        <f>[1]OBV!M75</f>
        <v>0</v>
      </c>
      <c r="T58" s="110">
        <f>[1]OBV!N75</f>
        <v>0</v>
      </c>
      <c r="U58" s="110">
        <f t="shared" si="7"/>
        <v>0</v>
      </c>
      <c r="V58" s="423"/>
      <c r="W58" s="111">
        <f>[1]OBV!P75</f>
        <v>0</v>
      </c>
      <c r="X58" s="111">
        <f>[1]OBV!Q75</f>
        <v>0</v>
      </c>
      <c r="Y58" s="111">
        <f>[1]OBV!R75</f>
        <v>1063000</v>
      </c>
      <c r="Z58" s="95"/>
      <c r="AA58" s="258" t="str">
        <f>[1]OBV!S75</f>
        <v>Sammali Vuillemin Sarah et Deschenaux Sven</v>
      </c>
      <c r="AB58" s="157" t="str">
        <f>[1]OBV!U75</f>
        <v>Vendu</v>
      </c>
      <c r="AC58" s="97">
        <f>[1]OBV!V75</f>
        <v>42704</v>
      </c>
      <c r="AD58" s="212" t="str">
        <f>[1]OBV!W75</f>
        <v>Technicienne: Hélène Dubois│Secrétariat: Sylvie Mayer</v>
      </c>
      <c r="AE58" s="215"/>
      <c r="AF58" s="215"/>
      <c r="AG58" s="215"/>
      <c r="AH58" s="215"/>
    </row>
    <row r="59" spans="1:34" s="214" customFormat="1" ht="13.5" customHeight="1" x14ac:dyDescent="0.2">
      <c r="A59" s="398"/>
      <c r="B59" s="153" t="str">
        <f>[1]OBV!D76</f>
        <v>Route de l'Orée du Bois 51 a</v>
      </c>
      <c r="C59" s="153" t="str">
        <f t="shared" ref="C59:D59" si="19">C58</f>
        <v>La Chaux-de-Fonds</v>
      </c>
      <c r="D59" s="85" t="str">
        <f t="shared" si="19"/>
        <v>L'Orée du Bois │ côté jardin</v>
      </c>
      <c r="E59" s="85" t="str">
        <f>[1]OBV!A76</f>
        <v>0058-33</v>
      </c>
      <c r="F59" s="86">
        <f>[1]OBV!B76</f>
        <v>18555</v>
      </c>
      <c r="G59" s="153" t="str">
        <f>[1]OBV!C76</f>
        <v>Villa mitoyenne</v>
      </c>
      <c r="H59" s="157">
        <v>2</v>
      </c>
      <c r="I59" s="113" t="s">
        <v>0</v>
      </c>
      <c r="J59" s="220">
        <f>[1]OBV!E76</f>
        <v>5.5</v>
      </c>
      <c r="K59" s="424"/>
      <c r="L59" s="110">
        <f>[1]OBV!F76</f>
        <v>260</v>
      </c>
      <c r="M59" s="110">
        <f>[1]OBV!G76</f>
        <v>0</v>
      </c>
      <c r="N59" s="110">
        <f>[1]OBV!H76</f>
        <v>0</v>
      </c>
      <c r="O59" s="110">
        <f>[1]OBV!I76</f>
        <v>0</v>
      </c>
      <c r="P59" s="110">
        <f>[1]OBV!J76</f>
        <v>0</v>
      </c>
      <c r="Q59" s="109">
        <f t="shared" si="6"/>
        <v>260</v>
      </c>
      <c r="R59" s="110">
        <f>[1]OBV!L76</f>
        <v>0</v>
      </c>
      <c r="S59" s="110">
        <f>[1]OBV!M76</f>
        <v>0</v>
      </c>
      <c r="T59" s="110">
        <f>[1]OBV!N76</f>
        <v>0</v>
      </c>
      <c r="U59" s="110">
        <f t="shared" si="7"/>
        <v>0</v>
      </c>
      <c r="V59" s="423"/>
      <c r="W59" s="111">
        <f>[1]OBV!P76</f>
        <v>0</v>
      </c>
      <c r="X59" s="111">
        <f>[1]OBV!Q76</f>
        <v>0</v>
      </c>
      <c r="Y59" s="111">
        <f>[1]OBV!R76</f>
        <v>595000</v>
      </c>
      <c r="Z59" s="95"/>
      <c r="AA59" s="258" t="str">
        <f>[1]OBV!S76</f>
        <v>Conti Fabienne et Sébastien</v>
      </c>
      <c r="AB59" s="157" t="str">
        <f>[1]OBV!U76</f>
        <v>Vendu</v>
      </c>
      <c r="AC59" s="97">
        <f>[1]OBV!V76</f>
        <v>40999</v>
      </c>
      <c r="AD59" s="212" t="str">
        <f>[1]OBV!W76</f>
        <v>-</v>
      </c>
      <c r="AE59" s="215"/>
      <c r="AF59" s="215"/>
      <c r="AG59" s="215"/>
      <c r="AH59" s="215"/>
    </row>
    <row r="60" spans="1:34" s="214" customFormat="1" ht="13.5" customHeight="1" x14ac:dyDescent="0.2">
      <c r="A60" s="398"/>
      <c r="B60" s="153" t="str">
        <f>[1]OBV!D77</f>
        <v>Route de l'Orée du Bois 51 b</v>
      </c>
      <c r="C60" s="153" t="str">
        <f t="shared" ref="C60:D60" si="20">C59</f>
        <v>La Chaux-de-Fonds</v>
      </c>
      <c r="D60" s="85" t="str">
        <f t="shared" si="20"/>
        <v>L'Orée du Bois │ côté jardin</v>
      </c>
      <c r="E60" s="85" t="str">
        <f>[1]OBV!A77</f>
        <v>0058-33a</v>
      </c>
      <c r="F60" s="86">
        <f>[1]OBV!B77</f>
        <v>18554</v>
      </c>
      <c r="G60" s="153" t="str">
        <f>[1]OBV!C77</f>
        <v>Villa mitoyenne</v>
      </c>
      <c r="H60" s="157">
        <v>2</v>
      </c>
      <c r="I60" s="113" t="s">
        <v>0</v>
      </c>
      <c r="J60" s="220">
        <f>[1]OBV!E77</f>
        <v>5.5</v>
      </c>
      <c r="K60" s="424"/>
      <c r="L60" s="110">
        <f>[1]OBV!F77</f>
        <v>509.5</v>
      </c>
      <c r="M60" s="110">
        <f>[1]OBV!G77</f>
        <v>0</v>
      </c>
      <c r="N60" s="110">
        <f>[1]OBV!H77</f>
        <v>0</v>
      </c>
      <c r="O60" s="110">
        <f>[1]OBV!I77</f>
        <v>0</v>
      </c>
      <c r="P60" s="110">
        <f>[1]OBV!J77</f>
        <v>0</v>
      </c>
      <c r="Q60" s="109">
        <f t="shared" si="6"/>
        <v>509.5</v>
      </c>
      <c r="R60" s="110">
        <f>[1]OBV!L77</f>
        <v>0</v>
      </c>
      <c r="S60" s="110">
        <f>[1]OBV!M77</f>
        <v>0</v>
      </c>
      <c r="T60" s="110">
        <f>[1]OBV!N77</f>
        <v>0</v>
      </c>
      <c r="U60" s="110">
        <f t="shared" si="7"/>
        <v>0</v>
      </c>
      <c r="V60" s="423"/>
      <c r="W60" s="111">
        <f>[1]OBV!P77</f>
        <v>0</v>
      </c>
      <c r="X60" s="111">
        <f>[1]OBV!Q77</f>
        <v>0</v>
      </c>
      <c r="Y60" s="111">
        <f>[1]OBV!R77</f>
        <v>615000</v>
      </c>
      <c r="Z60" s="95"/>
      <c r="AA60" s="258" t="str">
        <f>[1]OBV!S77</f>
        <v>Fiore Virginie et Fabio</v>
      </c>
      <c r="AB60" s="157" t="str">
        <f>[1]OBV!U77</f>
        <v>Vendu</v>
      </c>
      <c r="AC60" s="97">
        <f>[1]OBV!V77</f>
        <v>40999</v>
      </c>
      <c r="AD60" s="212" t="str">
        <f>[1]OBV!W77</f>
        <v>-</v>
      </c>
      <c r="AE60" s="215"/>
      <c r="AF60" s="215"/>
      <c r="AG60" s="215"/>
      <c r="AH60" s="215"/>
    </row>
    <row r="61" spans="1:34" s="214" customFormat="1" ht="13.5" customHeight="1" x14ac:dyDescent="0.2">
      <c r="A61" s="398"/>
      <c r="B61" s="153" t="str">
        <f>[1]OBV!D78</f>
        <v>Route de l'Orée du Bois 52</v>
      </c>
      <c r="C61" s="153" t="str">
        <f t="shared" ref="C61:D61" si="21">C60</f>
        <v>La Chaux-de-Fonds</v>
      </c>
      <c r="D61" s="85" t="str">
        <f t="shared" si="21"/>
        <v>L'Orée du Bois │ côté jardin</v>
      </c>
      <c r="E61" s="85" t="str">
        <f>[1]OBV!A78</f>
        <v>0058-34</v>
      </c>
      <c r="F61" s="86">
        <f>[1]OBV!B78</f>
        <v>17776</v>
      </c>
      <c r="G61" s="153" t="str">
        <f>[1]OBV!C78</f>
        <v>Villa individuelle</v>
      </c>
      <c r="H61" s="157">
        <v>2</v>
      </c>
      <c r="I61" s="113" t="s">
        <v>0</v>
      </c>
      <c r="J61" s="220">
        <f>[1]OBV!E78</f>
        <v>5.5</v>
      </c>
      <c r="K61" s="424"/>
      <c r="L61" s="110">
        <f>[1]OBV!F78</f>
        <v>560</v>
      </c>
      <c r="M61" s="110">
        <f>[1]OBV!G78</f>
        <v>0</v>
      </c>
      <c r="N61" s="110">
        <f>[1]OBV!H78</f>
        <v>0</v>
      </c>
      <c r="O61" s="110">
        <f>[1]OBV!I78</f>
        <v>0</v>
      </c>
      <c r="P61" s="110">
        <f>[1]OBV!J78</f>
        <v>0</v>
      </c>
      <c r="Q61" s="109">
        <f t="shared" si="6"/>
        <v>560</v>
      </c>
      <c r="R61" s="110">
        <f>[1]OBV!L78</f>
        <v>0</v>
      </c>
      <c r="S61" s="110">
        <f>[1]OBV!M78</f>
        <v>0</v>
      </c>
      <c r="T61" s="110">
        <f>[1]OBV!N78</f>
        <v>0</v>
      </c>
      <c r="U61" s="110">
        <f t="shared" si="7"/>
        <v>0</v>
      </c>
      <c r="V61" s="423"/>
      <c r="W61" s="111">
        <f>[1]OBV!P78</f>
        <v>0</v>
      </c>
      <c r="X61" s="111">
        <f>[1]OBV!Q78</f>
        <v>0</v>
      </c>
      <c r="Y61" s="111">
        <f>[1]OBV!R78</f>
        <v>790000</v>
      </c>
      <c r="Z61" s="95"/>
      <c r="AA61" s="258" t="str">
        <f>[1]OBV!S78</f>
        <v>Falce Anna-Rita et Antonio</v>
      </c>
      <c r="AB61" s="157" t="str">
        <f>[1]OBV!U78</f>
        <v>Vendu</v>
      </c>
      <c r="AC61" s="97">
        <f>[1]OBV!V78</f>
        <v>42719</v>
      </c>
      <c r="AD61" s="212" t="str">
        <f>[1]OBV!W78</f>
        <v>Technicienne: Hélène Dubois│Secrétariat: Sylvie Mayer</v>
      </c>
      <c r="AE61" s="215"/>
      <c r="AF61" s="215"/>
      <c r="AG61" s="215"/>
      <c r="AH61" s="215"/>
    </row>
    <row r="62" spans="1:34" s="214" customFormat="1" ht="13.5" customHeight="1" x14ac:dyDescent="0.2">
      <c r="A62" s="398"/>
      <c r="B62" s="153" t="str">
        <f>[1]OBV!D79</f>
        <v xml:space="preserve">Route de l'Orée du Bois 53 </v>
      </c>
      <c r="C62" s="153" t="str">
        <f t="shared" ref="C62:D62" si="22">C61</f>
        <v>La Chaux-de-Fonds</v>
      </c>
      <c r="D62" s="85" t="str">
        <f t="shared" si="22"/>
        <v>L'Orée du Bois │ côté jardin</v>
      </c>
      <c r="E62" s="85" t="str">
        <f>[1]OBV!A79</f>
        <v>0058-35</v>
      </c>
      <c r="F62" s="86">
        <f>[1]OBV!B79</f>
        <v>17761</v>
      </c>
      <c r="G62" s="153" t="str">
        <f>[1]OBV!C79</f>
        <v>Villa individuelle</v>
      </c>
      <c r="H62" s="157">
        <v>2</v>
      </c>
      <c r="I62" s="113" t="s">
        <v>0</v>
      </c>
      <c r="J62" s="220">
        <f>[1]OBV!E79</f>
        <v>5.5</v>
      </c>
      <c r="K62" s="424"/>
      <c r="L62" s="110">
        <f>[1]OBV!F79</f>
        <v>959</v>
      </c>
      <c r="M62" s="110">
        <f>[1]OBV!G79</f>
        <v>0</v>
      </c>
      <c r="N62" s="110">
        <f>[1]OBV!H79</f>
        <v>0</v>
      </c>
      <c r="O62" s="110">
        <f>[1]OBV!I79</f>
        <v>0</v>
      </c>
      <c r="P62" s="110">
        <f>[1]OBV!J79</f>
        <v>0</v>
      </c>
      <c r="Q62" s="109">
        <f t="shared" si="6"/>
        <v>959</v>
      </c>
      <c r="R62" s="110">
        <f>[1]OBV!L79</f>
        <v>0</v>
      </c>
      <c r="S62" s="110">
        <f>[1]OBV!M79</f>
        <v>0</v>
      </c>
      <c r="T62" s="110">
        <f>[1]OBV!N79</f>
        <v>0</v>
      </c>
      <c r="U62" s="110">
        <f t="shared" si="7"/>
        <v>0</v>
      </c>
      <c r="V62" s="423"/>
      <c r="W62" s="111">
        <f>[1]OBV!P79</f>
        <v>0</v>
      </c>
      <c r="X62" s="111">
        <f>[1]OBV!Q79</f>
        <v>0</v>
      </c>
      <c r="Y62" s="111">
        <f>[1]OBV!R79</f>
        <v>241000</v>
      </c>
      <c r="Z62" s="95"/>
      <c r="AA62" s="258" t="str">
        <f>[1]OBV!S79</f>
        <v>Cibrario Vincent et Sandra</v>
      </c>
      <c r="AB62" s="157" t="str">
        <f>[1]OBV!U79</f>
        <v>Vendu</v>
      </c>
      <c r="AC62" s="97">
        <f>[1]OBV!V79</f>
        <v>40908</v>
      </c>
      <c r="AD62" s="212" t="str">
        <f>[1]OBV!W79</f>
        <v>-</v>
      </c>
      <c r="AE62" s="215"/>
      <c r="AF62" s="215"/>
      <c r="AG62" s="215"/>
      <c r="AH62" s="215"/>
    </row>
    <row r="63" spans="1:34" s="214" customFormat="1" ht="13.5" customHeight="1" x14ac:dyDescent="0.2">
      <c r="A63" s="398"/>
      <c r="B63" s="153" t="str">
        <f>[1]OBV!D80</f>
        <v>Route de l'Orée du Bois 54</v>
      </c>
      <c r="C63" s="153" t="str">
        <f t="shared" ref="C63:D63" si="23">C62</f>
        <v>La Chaux-de-Fonds</v>
      </c>
      <c r="D63" s="85" t="str">
        <f t="shared" si="23"/>
        <v>L'Orée du Bois │ côté jardin</v>
      </c>
      <c r="E63" s="85" t="str">
        <f>[1]OBV!A80</f>
        <v>0058-36</v>
      </c>
      <c r="F63" s="86">
        <f>[1]OBV!B80</f>
        <v>18558</v>
      </c>
      <c r="G63" s="153" t="str">
        <f>[1]OBV!C80</f>
        <v>Villa mitoyenne</v>
      </c>
      <c r="H63" s="157">
        <v>2</v>
      </c>
      <c r="I63" s="113" t="s">
        <v>0</v>
      </c>
      <c r="J63" s="220">
        <f>[1]OBV!E80</f>
        <v>5.5</v>
      </c>
      <c r="K63" s="424"/>
      <c r="L63" s="110">
        <f>[1]OBV!F80</f>
        <v>436</v>
      </c>
      <c r="M63" s="110">
        <f>[1]OBV!G80</f>
        <v>0</v>
      </c>
      <c r="N63" s="110">
        <f>[1]OBV!H80</f>
        <v>0</v>
      </c>
      <c r="O63" s="110">
        <f>[1]OBV!I80</f>
        <v>0</v>
      </c>
      <c r="P63" s="110">
        <f>[1]OBV!J80</f>
        <v>0</v>
      </c>
      <c r="Q63" s="109">
        <f t="shared" si="6"/>
        <v>436</v>
      </c>
      <c r="R63" s="110">
        <f>[1]OBV!L80</f>
        <v>0</v>
      </c>
      <c r="S63" s="110">
        <f>[1]OBV!M80</f>
        <v>0</v>
      </c>
      <c r="T63" s="110">
        <f>[1]OBV!N80</f>
        <v>0</v>
      </c>
      <c r="U63" s="110">
        <f t="shared" si="7"/>
        <v>0</v>
      </c>
      <c r="V63" s="423"/>
      <c r="W63" s="111">
        <f>[1]OBV!P80</f>
        <v>0</v>
      </c>
      <c r="X63" s="111">
        <f>[1]OBV!Q80</f>
        <v>0</v>
      </c>
      <c r="Y63" s="111">
        <f>[1]OBV!R80</f>
        <v>585000</v>
      </c>
      <c r="Z63" s="95"/>
      <c r="AA63" s="258" t="str">
        <f>[1]OBV!S80</f>
        <v>Te Chay et Laurianne</v>
      </c>
      <c r="AB63" s="157" t="str">
        <f>[1]OBV!U80</f>
        <v>Vendu</v>
      </c>
      <c r="AC63" s="97">
        <f>[1]OBV!V80</f>
        <v>41364</v>
      </c>
      <c r="AD63" s="212" t="str">
        <f>[1]OBV!W80</f>
        <v>-</v>
      </c>
      <c r="AE63" s="215"/>
      <c r="AF63" s="215"/>
      <c r="AG63" s="215"/>
      <c r="AH63" s="215"/>
    </row>
    <row r="64" spans="1:34" s="214" customFormat="1" ht="13.5" customHeight="1" x14ac:dyDescent="0.2">
      <c r="A64" s="398"/>
      <c r="B64" s="153" t="str">
        <f>[1]OBV!D81</f>
        <v>Route de l'Orée du Bois 54 a</v>
      </c>
      <c r="C64" s="153" t="str">
        <f t="shared" ref="C64:D64" si="24">C63</f>
        <v>La Chaux-de-Fonds</v>
      </c>
      <c r="D64" s="85" t="str">
        <f t="shared" si="24"/>
        <v>L'Orée du Bois │ côté jardin</v>
      </c>
      <c r="E64" s="85" t="str">
        <f>[1]OBV!A81</f>
        <v>0058-36a</v>
      </c>
      <c r="F64" s="86">
        <f>[1]OBV!B81</f>
        <v>18557</v>
      </c>
      <c r="G64" s="153" t="str">
        <f>[1]OBV!C81</f>
        <v>Villa mitoyenne</v>
      </c>
      <c r="H64" s="157">
        <v>2</v>
      </c>
      <c r="I64" s="113" t="s">
        <v>0</v>
      </c>
      <c r="J64" s="220">
        <f>[1]OBV!E81</f>
        <v>5.5</v>
      </c>
      <c r="K64" s="424"/>
      <c r="L64" s="110">
        <f>[1]OBV!F81</f>
        <v>436</v>
      </c>
      <c r="M64" s="110">
        <f>[1]OBV!G81</f>
        <v>0</v>
      </c>
      <c r="N64" s="110">
        <f>[1]OBV!H81</f>
        <v>0</v>
      </c>
      <c r="O64" s="110">
        <f>[1]OBV!I81</f>
        <v>0</v>
      </c>
      <c r="P64" s="110">
        <f>[1]OBV!J81</f>
        <v>0</v>
      </c>
      <c r="Q64" s="109">
        <f t="shared" si="6"/>
        <v>436</v>
      </c>
      <c r="R64" s="110">
        <f>[1]OBV!L81</f>
        <v>0</v>
      </c>
      <c r="S64" s="110">
        <f>[1]OBV!M81</f>
        <v>0</v>
      </c>
      <c r="T64" s="110">
        <f>[1]OBV!N81</f>
        <v>0</v>
      </c>
      <c r="U64" s="110">
        <f t="shared" si="7"/>
        <v>0</v>
      </c>
      <c r="V64" s="423"/>
      <c r="W64" s="111">
        <f>[1]OBV!P81</f>
        <v>0</v>
      </c>
      <c r="X64" s="111">
        <f>[1]OBV!Q81</f>
        <v>0</v>
      </c>
      <c r="Y64" s="111">
        <f>[1]OBV!R81</f>
        <v>635000</v>
      </c>
      <c r="Z64" s="95"/>
      <c r="AA64" s="258" t="str">
        <f>[1]OBV!S81</f>
        <v>Cordova Aurore et Jaime</v>
      </c>
      <c r="AB64" s="157" t="str">
        <f>[1]OBV!U81</f>
        <v>Vendu</v>
      </c>
      <c r="AC64" s="97">
        <f>[1]OBV!V81</f>
        <v>41166</v>
      </c>
      <c r="AD64" s="212" t="str">
        <f>[1]OBV!W81</f>
        <v>-</v>
      </c>
      <c r="AE64" s="215"/>
      <c r="AF64" s="215"/>
      <c r="AG64" s="215"/>
      <c r="AH64" s="215"/>
    </row>
    <row r="65" spans="1:34" s="214" customFormat="1" ht="13.5" customHeight="1" x14ac:dyDescent="0.2">
      <c r="A65" s="398"/>
      <c r="B65" s="153" t="str">
        <f>[1]OBV!D82</f>
        <v>Route de l'Orée du Bois 55</v>
      </c>
      <c r="C65" s="153" t="str">
        <f t="shared" ref="C65:D65" si="25">C64</f>
        <v>La Chaux-de-Fonds</v>
      </c>
      <c r="D65" s="85" t="str">
        <f t="shared" si="25"/>
        <v>L'Orée du Bois │ côté jardin</v>
      </c>
      <c r="E65" s="85" t="str">
        <f>[1]OBV!A82</f>
        <v>0058-37</v>
      </c>
      <c r="F65" s="86">
        <f>[1]OBV!B82</f>
        <v>17763</v>
      </c>
      <c r="G65" s="153" t="str">
        <f>[1]OBV!C82</f>
        <v>Villa individuelle</v>
      </c>
      <c r="H65" s="157">
        <v>2</v>
      </c>
      <c r="I65" s="113" t="s">
        <v>0</v>
      </c>
      <c r="J65" s="220">
        <f>[1]OBV!E82</f>
        <v>5.5</v>
      </c>
      <c r="K65" s="424"/>
      <c r="L65" s="110">
        <f>[1]OBV!F82</f>
        <v>871</v>
      </c>
      <c r="M65" s="110">
        <f>[1]OBV!G82</f>
        <v>0</v>
      </c>
      <c r="N65" s="110">
        <f>[1]OBV!H82</f>
        <v>0</v>
      </c>
      <c r="O65" s="110">
        <f>[1]OBV!I82</f>
        <v>0</v>
      </c>
      <c r="P65" s="110">
        <f>[1]OBV!J82</f>
        <v>0</v>
      </c>
      <c r="Q65" s="109">
        <f t="shared" ref="Q65:Q72" si="26">SUM(L65:P65)</f>
        <v>871</v>
      </c>
      <c r="R65" s="110">
        <f>[1]OBV!L82</f>
        <v>0</v>
      </c>
      <c r="S65" s="110">
        <f>[1]OBV!M82</f>
        <v>0</v>
      </c>
      <c r="T65" s="110">
        <f>[1]OBV!N82</f>
        <v>0</v>
      </c>
      <c r="U65" s="110">
        <f t="shared" ref="U65:U72" si="27">SUM(R65:T65)</f>
        <v>0</v>
      </c>
      <c r="V65" s="423"/>
      <c r="W65" s="111">
        <f>[1]OBV!P82</f>
        <v>0</v>
      </c>
      <c r="X65" s="111">
        <f>[1]OBV!Q82</f>
        <v>0</v>
      </c>
      <c r="Y65" s="111">
        <f>[1]OBV!R82</f>
        <v>720000</v>
      </c>
      <c r="Z65" s="95"/>
      <c r="AA65" s="258" t="str">
        <f>[1]OBV!S82</f>
        <v>Steiner Sarah et Bruno</v>
      </c>
      <c r="AB65" s="157" t="str">
        <f>[1]OBV!U82</f>
        <v>Vendu</v>
      </c>
      <c r="AC65" s="97">
        <f>[1]OBV!V82</f>
        <v>40633</v>
      </c>
      <c r="AD65" s="212" t="str">
        <f>[1]OBV!W82</f>
        <v>-</v>
      </c>
      <c r="AE65" s="215"/>
      <c r="AF65" s="215"/>
      <c r="AG65" s="215"/>
      <c r="AH65" s="215"/>
    </row>
    <row r="66" spans="1:34" s="214" customFormat="1" ht="13.5" customHeight="1" x14ac:dyDescent="0.2">
      <c r="A66" s="398"/>
      <c r="B66" s="153" t="str">
        <f>[1]OBV!D83</f>
        <v>Route de l'Orée du Bois 56</v>
      </c>
      <c r="C66" s="153" t="str">
        <f t="shared" ref="C66:D66" si="28">C65</f>
        <v>La Chaux-de-Fonds</v>
      </c>
      <c r="D66" s="85" t="str">
        <f t="shared" si="28"/>
        <v>L'Orée du Bois │ côté jardin</v>
      </c>
      <c r="E66" s="85" t="str">
        <f>[1]OBV!A83</f>
        <v>0058-38</v>
      </c>
      <c r="F66" s="86">
        <f>[1]OBV!B83</f>
        <v>17768</v>
      </c>
      <c r="G66" s="153" t="str">
        <f>[1]OBV!C83</f>
        <v>Villa individuelle</v>
      </c>
      <c r="H66" s="157">
        <v>2</v>
      </c>
      <c r="I66" s="113" t="s">
        <v>0</v>
      </c>
      <c r="J66" s="220">
        <f>[1]OBV!E83</f>
        <v>5.5</v>
      </c>
      <c r="K66" s="424"/>
      <c r="L66" s="110">
        <f>[1]OBV!F83</f>
        <v>600</v>
      </c>
      <c r="M66" s="110">
        <f>[1]OBV!G83</f>
        <v>0</v>
      </c>
      <c r="N66" s="110">
        <f>[1]OBV!H83</f>
        <v>0</v>
      </c>
      <c r="O66" s="110">
        <f>[1]OBV!I83</f>
        <v>0</v>
      </c>
      <c r="P66" s="110">
        <f>[1]OBV!J83</f>
        <v>0</v>
      </c>
      <c r="Q66" s="109">
        <f t="shared" si="26"/>
        <v>600</v>
      </c>
      <c r="R66" s="110">
        <f>[1]OBV!L83</f>
        <v>0</v>
      </c>
      <c r="S66" s="110">
        <f>[1]OBV!M83</f>
        <v>0</v>
      </c>
      <c r="T66" s="110">
        <f>[1]OBV!N83</f>
        <v>0</v>
      </c>
      <c r="U66" s="110">
        <f t="shared" si="27"/>
        <v>0</v>
      </c>
      <c r="V66" s="423"/>
      <c r="W66" s="111">
        <f>[1]OBV!P83</f>
        <v>0</v>
      </c>
      <c r="X66" s="111">
        <f>[1]OBV!Q83</f>
        <v>0</v>
      </c>
      <c r="Y66" s="111">
        <f>[1]OBV!R83</f>
        <v>805000</v>
      </c>
      <c r="Z66" s="95"/>
      <c r="AA66" s="258" t="str">
        <f>[1]OBV!S83</f>
        <v>Manfredonia Sabrina et Antonio</v>
      </c>
      <c r="AB66" s="157" t="str">
        <f>[1]OBV!U83</f>
        <v>Vendu</v>
      </c>
      <c r="AC66" s="97">
        <f>[1]OBV!V83</f>
        <v>41912</v>
      </c>
      <c r="AD66" s="212" t="str">
        <f>[1]OBV!W83</f>
        <v>-</v>
      </c>
      <c r="AE66" s="215"/>
      <c r="AF66" s="215"/>
      <c r="AG66" s="215"/>
      <c r="AH66" s="215"/>
    </row>
    <row r="67" spans="1:34" s="214" customFormat="1" ht="13.5" customHeight="1" x14ac:dyDescent="0.2">
      <c r="A67" s="398"/>
      <c r="B67" s="153" t="str">
        <f>[1]OBV!D84</f>
        <v>Route de l'Orée du Bois 57</v>
      </c>
      <c r="C67" s="153" t="str">
        <f t="shared" ref="C67:D67" si="29">C66</f>
        <v>La Chaux-de-Fonds</v>
      </c>
      <c r="D67" s="85" t="str">
        <f t="shared" si="29"/>
        <v>L'Orée du Bois │ côté jardin</v>
      </c>
      <c r="E67" s="85" t="str">
        <f>[1]OBV!A84</f>
        <v>0058-39</v>
      </c>
      <c r="F67" s="86">
        <f>[1]OBV!B84</f>
        <v>17764</v>
      </c>
      <c r="G67" s="153" t="str">
        <f>[1]OBV!C84</f>
        <v>Villa individuelle</v>
      </c>
      <c r="H67" s="157">
        <v>2</v>
      </c>
      <c r="I67" s="113" t="s">
        <v>0</v>
      </c>
      <c r="J67" s="220">
        <f>[1]OBV!E84</f>
        <v>5.5</v>
      </c>
      <c r="K67" s="424"/>
      <c r="L67" s="110">
        <f>[1]OBV!F84</f>
        <v>875</v>
      </c>
      <c r="M67" s="110">
        <f>[1]OBV!G84</f>
        <v>0</v>
      </c>
      <c r="N67" s="110">
        <f>[1]OBV!H84</f>
        <v>0</v>
      </c>
      <c r="O67" s="110">
        <f>[1]OBV!I84</f>
        <v>0</v>
      </c>
      <c r="P67" s="110">
        <f>[1]OBV!J84</f>
        <v>0</v>
      </c>
      <c r="Q67" s="109">
        <f t="shared" si="26"/>
        <v>875</v>
      </c>
      <c r="R67" s="110">
        <f>[1]OBV!L84</f>
        <v>0</v>
      </c>
      <c r="S67" s="110">
        <f>[1]OBV!M84</f>
        <v>0</v>
      </c>
      <c r="T67" s="110">
        <f>[1]OBV!N84</f>
        <v>0</v>
      </c>
      <c r="U67" s="110">
        <f t="shared" si="27"/>
        <v>0</v>
      </c>
      <c r="V67" s="423"/>
      <c r="W67" s="111">
        <f>[1]OBV!P84</f>
        <v>0</v>
      </c>
      <c r="X67" s="111">
        <f>[1]OBV!Q84</f>
        <v>0</v>
      </c>
      <c r="Y67" s="111">
        <f>[1]OBV!R84</f>
        <v>850000</v>
      </c>
      <c r="Z67" s="95"/>
      <c r="AA67" s="258" t="str">
        <f>[1]OBV!S84</f>
        <v>Mandola Rosa Maria et Mirko</v>
      </c>
      <c r="AB67" s="157" t="str">
        <f>[1]OBV!U84</f>
        <v>Vendu</v>
      </c>
      <c r="AC67" s="97">
        <f>[1]OBV!V84</f>
        <v>40816</v>
      </c>
      <c r="AD67" s="212" t="str">
        <f>[1]OBV!W84</f>
        <v>-</v>
      </c>
      <c r="AE67" s="215"/>
      <c r="AF67" s="215"/>
      <c r="AG67" s="215"/>
      <c r="AH67" s="215"/>
    </row>
    <row r="68" spans="1:34" s="214" customFormat="1" ht="13.5" customHeight="1" x14ac:dyDescent="0.2">
      <c r="A68" s="398"/>
      <c r="B68" s="153" t="str">
        <f>[1]OBV!D85</f>
        <v>Route de l'Orée du Bois 58 a</v>
      </c>
      <c r="C68" s="153" t="str">
        <f t="shared" ref="C68:D72" si="30">C67</f>
        <v>La Chaux-de-Fonds</v>
      </c>
      <c r="D68" s="85" t="str">
        <f t="shared" si="30"/>
        <v>L'Orée du Bois │ côté jardin</v>
      </c>
      <c r="E68" s="85" t="str">
        <f>[1]OBV!A85</f>
        <v>0058-40</v>
      </c>
      <c r="F68" s="86">
        <f>[1]OBV!B85</f>
        <v>18412</v>
      </c>
      <c r="G68" s="153" t="str">
        <f>[1]OBV!C85</f>
        <v>Villa mitoyenne</v>
      </c>
      <c r="H68" s="157">
        <v>2</v>
      </c>
      <c r="I68" s="113" t="s">
        <v>0</v>
      </c>
      <c r="J68" s="220">
        <f>[1]OBV!E85</f>
        <v>5.5</v>
      </c>
      <c r="K68" s="424"/>
      <c r="L68" s="110">
        <f>[1]OBV!F85</f>
        <v>422</v>
      </c>
      <c r="M68" s="110">
        <f>[1]OBV!G85</f>
        <v>0</v>
      </c>
      <c r="N68" s="110">
        <f>[1]OBV!H85</f>
        <v>0</v>
      </c>
      <c r="O68" s="110">
        <f>[1]OBV!I85</f>
        <v>0</v>
      </c>
      <c r="P68" s="110">
        <f>[1]OBV!J85</f>
        <v>0</v>
      </c>
      <c r="Q68" s="109">
        <f t="shared" si="26"/>
        <v>422</v>
      </c>
      <c r="R68" s="110">
        <f>[1]OBV!L85</f>
        <v>0</v>
      </c>
      <c r="S68" s="110">
        <f>[1]OBV!M85</f>
        <v>0</v>
      </c>
      <c r="T68" s="110">
        <f>[1]OBV!N85</f>
        <v>0</v>
      </c>
      <c r="U68" s="110">
        <f t="shared" si="27"/>
        <v>0</v>
      </c>
      <c r="V68" s="423"/>
      <c r="W68" s="111">
        <f>[1]OBV!P85</f>
        <v>0</v>
      </c>
      <c r="X68" s="111">
        <f>[1]OBV!Q85</f>
        <v>0</v>
      </c>
      <c r="Y68" s="111">
        <f>[1]OBV!R85</f>
        <v>595000</v>
      </c>
      <c r="Z68" s="95"/>
      <c r="AA68" s="258" t="str">
        <f>[1]OBV!S85</f>
        <v>Monard Jeannine et Régis</v>
      </c>
      <c r="AB68" s="157" t="str">
        <f>[1]OBV!U85</f>
        <v>Vendu</v>
      </c>
      <c r="AC68" s="97">
        <f>[1]OBV!V85</f>
        <v>40877</v>
      </c>
      <c r="AD68" s="212" t="str">
        <f>[1]OBV!W85</f>
        <v>-</v>
      </c>
      <c r="AE68" s="215"/>
      <c r="AF68" s="215"/>
      <c r="AG68" s="215"/>
      <c r="AH68" s="215"/>
    </row>
    <row r="69" spans="1:34" s="214" customFormat="1" ht="13.5" customHeight="1" x14ac:dyDescent="0.2">
      <c r="A69" s="398"/>
      <c r="B69" s="153" t="str">
        <f>[1]OBV!D86</f>
        <v>Route de l'Orée du Bois 58 b</v>
      </c>
      <c r="C69" s="153" t="str">
        <f t="shared" si="30"/>
        <v>La Chaux-de-Fonds</v>
      </c>
      <c r="D69" s="85" t="str">
        <f t="shared" si="30"/>
        <v>L'Orée du Bois │ côté jardin</v>
      </c>
      <c r="E69" s="85" t="str">
        <f>[1]OBV!A86</f>
        <v>0058-40a</v>
      </c>
      <c r="F69" s="86">
        <f>[1]OBV!B86</f>
        <v>18411</v>
      </c>
      <c r="G69" s="153" t="str">
        <f>[1]OBV!C86</f>
        <v>Villa mitoyenne</v>
      </c>
      <c r="H69" s="157">
        <v>2</v>
      </c>
      <c r="I69" s="113" t="s">
        <v>0</v>
      </c>
      <c r="J69" s="220">
        <f>[1]OBV!E86</f>
        <v>5.5</v>
      </c>
      <c r="K69" s="424"/>
      <c r="L69" s="110">
        <f>[1]OBV!F86</f>
        <v>422</v>
      </c>
      <c r="M69" s="110">
        <f>[1]OBV!G86</f>
        <v>0</v>
      </c>
      <c r="N69" s="110">
        <f>[1]OBV!H86</f>
        <v>0</v>
      </c>
      <c r="O69" s="110">
        <f>[1]OBV!I86</f>
        <v>0</v>
      </c>
      <c r="P69" s="110">
        <f>[1]OBV!J86</f>
        <v>0</v>
      </c>
      <c r="Q69" s="109">
        <f t="shared" si="26"/>
        <v>422</v>
      </c>
      <c r="R69" s="110">
        <f>[1]OBV!L86</f>
        <v>0</v>
      </c>
      <c r="S69" s="110">
        <f>[1]OBV!M86</f>
        <v>0</v>
      </c>
      <c r="T69" s="110">
        <f>[1]OBV!N86</f>
        <v>0</v>
      </c>
      <c r="U69" s="110">
        <f t="shared" si="27"/>
        <v>0</v>
      </c>
      <c r="V69" s="423"/>
      <c r="W69" s="111">
        <f>[1]OBV!P86</f>
        <v>0</v>
      </c>
      <c r="X69" s="111">
        <f>[1]OBV!Q86</f>
        <v>0</v>
      </c>
      <c r="Y69" s="111">
        <f>[1]OBV!R86</f>
        <v>595000</v>
      </c>
      <c r="Z69" s="95"/>
      <c r="AA69" s="258" t="str">
        <f>[1]OBV!S86</f>
        <v>Grandjean Frédéric et Schnell Manon</v>
      </c>
      <c r="AB69" s="157" t="str">
        <f>[1]OBV!U86</f>
        <v>Vendu</v>
      </c>
      <c r="AC69" s="97">
        <f>[1]OBV!V86</f>
        <v>40877</v>
      </c>
      <c r="AD69" s="212" t="str">
        <f>[1]OBV!W86</f>
        <v>-</v>
      </c>
      <c r="AE69" s="215"/>
      <c r="AF69" s="215"/>
      <c r="AG69" s="215"/>
      <c r="AH69" s="215"/>
    </row>
    <row r="70" spans="1:34" s="214" customFormat="1" ht="13.5" customHeight="1" x14ac:dyDescent="0.2">
      <c r="A70" s="398"/>
      <c r="B70" s="153" t="str">
        <f>[1]OBV!D87</f>
        <v>Route de l'Orée du Bois 59</v>
      </c>
      <c r="C70" s="153" t="str">
        <f t="shared" si="30"/>
        <v>La Chaux-de-Fonds</v>
      </c>
      <c r="D70" s="85" t="str">
        <f t="shared" si="30"/>
        <v>L'Orée du Bois │ côté jardin</v>
      </c>
      <c r="E70" s="85" t="str">
        <f>[1]OBV!A87</f>
        <v>0058-41</v>
      </c>
      <c r="F70" s="86">
        <f>[1]OBV!B87</f>
        <v>17767</v>
      </c>
      <c r="G70" s="153" t="str">
        <f>[1]OBV!C87</f>
        <v>Villa individuelle</v>
      </c>
      <c r="H70" s="157">
        <v>2</v>
      </c>
      <c r="I70" s="113" t="s">
        <v>0</v>
      </c>
      <c r="J70" s="220">
        <f>[1]OBV!E87</f>
        <v>5.5</v>
      </c>
      <c r="K70" s="424"/>
      <c r="L70" s="110">
        <f>[1]OBV!F87</f>
        <v>646</v>
      </c>
      <c r="M70" s="110">
        <f>[1]OBV!G87</f>
        <v>0</v>
      </c>
      <c r="N70" s="110">
        <f>[1]OBV!H87</f>
        <v>0</v>
      </c>
      <c r="O70" s="110">
        <f>[1]OBV!I87</f>
        <v>0</v>
      </c>
      <c r="P70" s="110">
        <f>[1]OBV!J87</f>
        <v>0</v>
      </c>
      <c r="Q70" s="109">
        <f t="shared" si="26"/>
        <v>646</v>
      </c>
      <c r="R70" s="110">
        <f>[1]OBV!L87</f>
        <v>0</v>
      </c>
      <c r="S70" s="110">
        <f>[1]OBV!M87</f>
        <v>0</v>
      </c>
      <c r="T70" s="110">
        <f>[1]OBV!N87</f>
        <v>0</v>
      </c>
      <c r="U70" s="110">
        <f t="shared" si="27"/>
        <v>0</v>
      </c>
      <c r="V70" s="423"/>
      <c r="W70" s="111">
        <f>[1]OBV!P87</f>
        <v>0</v>
      </c>
      <c r="X70" s="111">
        <f>[1]OBV!Q87</f>
        <v>0</v>
      </c>
      <c r="Y70" s="111">
        <f>[1]OBV!R87</f>
        <v>0</v>
      </c>
      <c r="Z70" s="95"/>
      <c r="AA70" s="258" t="str">
        <f>[1]OBV!S87</f>
        <v>Moser Adrien et Olivia</v>
      </c>
      <c r="AB70" s="157" t="str">
        <f>[1]OBV!U87</f>
        <v>Vendu</v>
      </c>
      <c r="AC70" s="97">
        <f>[1]OBV!V87</f>
        <v>41820</v>
      </c>
      <c r="AD70" s="212" t="str">
        <f>[1]OBV!W87</f>
        <v>-</v>
      </c>
      <c r="AE70" s="215"/>
      <c r="AF70" s="215"/>
      <c r="AG70" s="215"/>
      <c r="AH70" s="215"/>
    </row>
    <row r="71" spans="1:34" s="214" customFormat="1" ht="13.5" customHeight="1" x14ac:dyDescent="0.2">
      <c r="A71" s="398"/>
      <c r="B71" s="153" t="str">
        <f>[1]OBV!D88</f>
        <v>Route de l'Orée du Bois 60</v>
      </c>
      <c r="C71" s="153" t="str">
        <f t="shared" si="30"/>
        <v>La Chaux-de-Fonds</v>
      </c>
      <c r="D71" s="85" t="str">
        <f t="shared" si="30"/>
        <v>L'Orée du Bois │ côté jardin</v>
      </c>
      <c r="E71" s="85" t="str">
        <f>[1]OBV!A88</f>
        <v>0058-42</v>
      </c>
      <c r="F71" s="86">
        <f>[1]OBV!B88</f>
        <v>18614</v>
      </c>
      <c r="G71" s="153" t="str">
        <f>[1]OBV!C88</f>
        <v>Villa mitoyenne</v>
      </c>
      <c r="H71" s="157">
        <v>2</v>
      </c>
      <c r="I71" s="113" t="s">
        <v>0</v>
      </c>
      <c r="J71" s="220">
        <f>[1]OBV!E88</f>
        <v>5.5</v>
      </c>
      <c r="K71" s="424"/>
      <c r="L71" s="110">
        <f>[1]OBV!F88</f>
        <v>299</v>
      </c>
      <c r="M71" s="110">
        <f>[1]OBV!G88</f>
        <v>0</v>
      </c>
      <c r="N71" s="110">
        <f>[1]OBV!H88</f>
        <v>0</v>
      </c>
      <c r="O71" s="110">
        <f>[1]OBV!I88</f>
        <v>0</v>
      </c>
      <c r="P71" s="110">
        <f>[1]OBV!J88</f>
        <v>0</v>
      </c>
      <c r="Q71" s="109">
        <f t="shared" si="26"/>
        <v>299</v>
      </c>
      <c r="R71" s="110">
        <f>[1]OBV!L88</f>
        <v>0</v>
      </c>
      <c r="S71" s="110">
        <f>[1]OBV!M88</f>
        <v>0</v>
      </c>
      <c r="T71" s="110">
        <f>[1]OBV!N88</f>
        <v>0</v>
      </c>
      <c r="U71" s="110">
        <f t="shared" si="27"/>
        <v>0</v>
      </c>
      <c r="V71" s="423"/>
      <c r="W71" s="111">
        <f>[1]OBV!P88</f>
        <v>0</v>
      </c>
      <c r="X71" s="111">
        <f>[1]OBV!Q88</f>
        <v>0</v>
      </c>
      <c r="Y71" s="111">
        <f>[1]OBV!R88</f>
        <v>605000</v>
      </c>
      <c r="Z71" s="95"/>
      <c r="AA71" s="258" t="str">
        <f>[1]OBV!S88</f>
        <v>Da Conceiçâo Rosa Anne-Sophie et André Rafael</v>
      </c>
      <c r="AB71" s="157" t="str">
        <f>[1]OBV!U88</f>
        <v>Vendu</v>
      </c>
      <c r="AC71" s="97">
        <f>[1]OBV!V88</f>
        <v>41364</v>
      </c>
      <c r="AD71" s="212" t="str">
        <f>[1]OBV!W88</f>
        <v>-</v>
      </c>
      <c r="AE71" s="215"/>
      <c r="AF71" s="215"/>
      <c r="AG71" s="215"/>
      <c r="AH71" s="215"/>
    </row>
    <row r="72" spans="1:34" s="214" customFormat="1" ht="13.5" customHeight="1" x14ac:dyDescent="0.2">
      <c r="A72" s="398"/>
      <c r="B72" s="252" t="str">
        <f>[1]OBV!D89</f>
        <v>Route de l'Orée du Bois 60 a</v>
      </c>
      <c r="C72" s="153" t="str">
        <f t="shared" si="30"/>
        <v>La Chaux-de-Fonds</v>
      </c>
      <c r="D72" s="85" t="str">
        <f t="shared" si="30"/>
        <v>L'Orée du Bois │ côté jardin</v>
      </c>
      <c r="E72" s="85" t="str">
        <f>[1]OBV!A89</f>
        <v>0058-42a</v>
      </c>
      <c r="F72" s="86">
        <f>[1]OBV!B89</f>
        <v>18613</v>
      </c>
      <c r="G72" s="153" t="str">
        <f>[1]OBV!C89</f>
        <v>Villa mitoyenne</v>
      </c>
      <c r="H72" s="157">
        <v>2</v>
      </c>
      <c r="I72" s="113" t="s">
        <v>0</v>
      </c>
      <c r="J72" s="265">
        <f>[1]OBV!E89</f>
        <v>5.5</v>
      </c>
      <c r="K72" s="424"/>
      <c r="L72" s="267">
        <f>[1]OBV!F89</f>
        <v>299</v>
      </c>
      <c r="M72" s="110">
        <f>[1]OBV!G89</f>
        <v>0</v>
      </c>
      <c r="N72" s="110">
        <f>[1]OBV!H89</f>
        <v>0</v>
      </c>
      <c r="O72" s="110">
        <f>[1]OBV!I89</f>
        <v>0</v>
      </c>
      <c r="P72" s="110">
        <f>[1]OBV!J89</f>
        <v>0</v>
      </c>
      <c r="Q72" s="109">
        <f t="shared" si="26"/>
        <v>299</v>
      </c>
      <c r="R72" s="267">
        <f>[1]OBV!L89</f>
        <v>0</v>
      </c>
      <c r="S72" s="110">
        <f>[1]OBV!M89</f>
        <v>0</v>
      </c>
      <c r="T72" s="110">
        <f>[1]OBV!N89</f>
        <v>0</v>
      </c>
      <c r="U72" s="155">
        <f t="shared" si="27"/>
        <v>0</v>
      </c>
      <c r="V72" s="423"/>
      <c r="W72" s="111">
        <f>[1]OBV!P89</f>
        <v>0</v>
      </c>
      <c r="X72" s="111">
        <f>[1]OBV!Q89</f>
        <v>0</v>
      </c>
      <c r="Y72" s="405">
        <f>[1]OBV!R89</f>
        <v>585000</v>
      </c>
      <c r="Z72" s="95"/>
      <c r="AA72" s="408" t="str">
        <f>[1]OBV!S89</f>
        <v xml:space="preserve">Dos Santos Zechiel et Jessica </v>
      </c>
      <c r="AB72" s="157" t="str">
        <f>[1]OBV!U89</f>
        <v>Vendu</v>
      </c>
      <c r="AC72" s="97">
        <f>[1]OBV!V89</f>
        <v>41364</v>
      </c>
      <c r="AD72" s="212" t="str">
        <f>[1]OBV!W89</f>
        <v>-</v>
      </c>
      <c r="AE72" s="215"/>
      <c r="AF72" s="215"/>
      <c r="AG72" s="215"/>
      <c r="AH72" s="215"/>
    </row>
    <row r="73" spans="1:34" s="214" customFormat="1" x14ac:dyDescent="0.2">
      <c r="A73" s="398"/>
      <c r="B73" s="153" t="s">
        <v>1716</v>
      </c>
      <c r="C73" s="153" t="s">
        <v>589</v>
      </c>
      <c r="D73" s="84" t="s">
        <v>0</v>
      </c>
      <c r="E73" s="85" t="s">
        <v>1717</v>
      </c>
      <c r="F73" s="86">
        <v>9636</v>
      </c>
      <c r="G73" s="153" t="s">
        <v>1718</v>
      </c>
      <c r="H73" s="157">
        <v>2</v>
      </c>
      <c r="I73" s="113" t="s">
        <v>0</v>
      </c>
      <c r="J73" s="154">
        <v>5.5</v>
      </c>
      <c r="K73" s="424"/>
      <c r="L73" s="110">
        <v>593</v>
      </c>
      <c r="M73" s="110" t="s">
        <v>0</v>
      </c>
      <c r="N73" s="110" t="s">
        <v>0</v>
      </c>
      <c r="O73" s="110" t="s">
        <v>0</v>
      </c>
      <c r="P73" s="110" t="s">
        <v>0</v>
      </c>
      <c r="Q73" s="109">
        <f t="shared" ref="Q73:Q74" si="31">SUM(L73:P73)</f>
        <v>593</v>
      </c>
      <c r="R73" s="110"/>
      <c r="S73" s="110"/>
      <c r="T73" s="110"/>
      <c r="U73" s="155">
        <f t="shared" ref="U73:U74" si="32">SUM(R73:T73)</f>
        <v>0</v>
      </c>
      <c r="V73" s="423"/>
      <c r="W73" s="111">
        <v>0</v>
      </c>
      <c r="X73" s="111">
        <v>0</v>
      </c>
      <c r="Y73" s="111">
        <v>570000</v>
      </c>
      <c r="Z73" s="95"/>
      <c r="AA73" s="147" t="s">
        <v>1719</v>
      </c>
      <c r="AB73" s="157" t="s">
        <v>421</v>
      </c>
      <c r="AC73" s="102">
        <v>41364</v>
      </c>
      <c r="AD73" s="113" t="s">
        <v>0</v>
      </c>
      <c r="AE73" s="215"/>
      <c r="AF73" s="215"/>
      <c r="AG73" s="215"/>
      <c r="AH73" s="215"/>
    </row>
    <row r="74" spans="1:34" s="214" customFormat="1" x14ac:dyDescent="0.2">
      <c r="A74" s="398"/>
      <c r="B74" s="252" t="s">
        <v>1720</v>
      </c>
      <c r="C74" s="153" t="s">
        <v>589</v>
      </c>
      <c r="D74" s="84" t="s">
        <v>0</v>
      </c>
      <c r="E74" s="85" t="s">
        <v>1721</v>
      </c>
      <c r="F74" s="86">
        <v>9635</v>
      </c>
      <c r="G74" s="153" t="s">
        <v>1718</v>
      </c>
      <c r="H74" s="157">
        <v>2</v>
      </c>
      <c r="I74" s="113" t="s">
        <v>0</v>
      </c>
      <c r="J74" s="407">
        <v>5.5</v>
      </c>
      <c r="K74" s="424"/>
      <c r="L74" s="267">
        <v>607</v>
      </c>
      <c r="M74" s="110" t="s">
        <v>0</v>
      </c>
      <c r="N74" s="110" t="s">
        <v>0</v>
      </c>
      <c r="O74" s="110" t="s">
        <v>0</v>
      </c>
      <c r="P74" s="110" t="s">
        <v>0</v>
      </c>
      <c r="Q74" s="109">
        <f t="shared" si="31"/>
        <v>607</v>
      </c>
      <c r="R74" s="110" t="s">
        <v>0</v>
      </c>
      <c r="S74" s="110" t="s">
        <v>0</v>
      </c>
      <c r="T74" s="110" t="s">
        <v>0</v>
      </c>
      <c r="U74" s="155">
        <f t="shared" si="32"/>
        <v>0</v>
      </c>
      <c r="V74" s="423"/>
      <c r="W74" s="111">
        <v>0</v>
      </c>
      <c r="X74" s="111">
        <v>0</v>
      </c>
      <c r="Y74" s="405">
        <v>560000</v>
      </c>
      <c r="Z74" s="95"/>
      <c r="AA74" s="406" t="s">
        <v>1722</v>
      </c>
      <c r="AB74" s="157" t="s">
        <v>421</v>
      </c>
      <c r="AC74" s="102">
        <v>41453</v>
      </c>
      <c r="AD74" s="113" t="s">
        <v>0</v>
      </c>
      <c r="AE74" s="215"/>
      <c r="AF74" s="215"/>
      <c r="AG74" s="215"/>
      <c r="AH74" s="215"/>
    </row>
    <row r="75" spans="1:34" s="214" customFormat="1" x14ac:dyDescent="0.2">
      <c r="A75" s="398"/>
      <c r="B75" s="153" t="s">
        <v>1851</v>
      </c>
      <c r="C75" s="153" t="s">
        <v>71</v>
      </c>
      <c r="D75" s="84" t="s">
        <v>0</v>
      </c>
      <c r="E75" s="85" t="s">
        <v>1852</v>
      </c>
      <c r="F75" s="86">
        <v>17802</v>
      </c>
      <c r="G75" s="153" t="s">
        <v>382</v>
      </c>
      <c r="H75" s="147">
        <v>2</v>
      </c>
      <c r="I75" s="113" t="s">
        <v>0</v>
      </c>
      <c r="J75" s="154">
        <v>5.5</v>
      </c>
      <c r="K75" s="424"/>
      <c r="L75" s="110">
        <v>440</v>
      </c>
      <c r="M75" s="110" t="s">
        <v>0</v>
      </c>
      <c r="N75" s="110" t="s">
        <v>0</v>
      </c>
      <c r="O75" s="110" t="s">
        <v>0</v>
      </c>
      <c r="P75" s="110" t="s">
        <v>0</v>
      </c>
      <c r="Q75" s="109">
        <f t="shared" ref="Q75:Q76" si="33">SUM(L75:P75)</f>
        <v>440</v>
      </c>
      <c r="R75" s="89" t="s">
        <v>0</v>
      </c>
      <c r="S75" s="89" t="s">
        <v>0</v>
      </c>
      <c r="T75" s="89" t="s">
        <v>0</v>
      </c>
      <c r="U75" s="110">
        <f t="shared" ref="U75:U76" si="34">SUM(R75:T75)</f>
        <v>0</v>
      </c>
      <c r="V75" s="423"/>
      <c r="W75" s="156">
        <v>120000</v>
      </c>
      <c r="X75" s="156">
        <f>660000+89000</f>
        <v>749000</v>
      </c>
      <c r="Y75" s="111">
        <f>SUM(Tableau811[[#This Row],[Terrain
(a)]:[Construction
(b)]])</f>
        <v>869000</v>
      </c>
      <c r="Z75" s="95"/>
      <c r="AA75" s="147" t="s">
        <v>1853</v>
      </c>
      <c r="AB75" s="157" t="s">
        <v>82</v>
      </c>
      <c r="AC75" s="97">
        <v>41455</v>
      </c>
      <c r="AD75" s="113" t="s">
        <v>0</v>
      </c>
      <c r="AE75" s="215"/>
      <c r="AF75" s="215"/>
      <c r="AG75" s="215"/>
      <c r="AH75" s="215"/>
    </row>
    <row r="76" spans="1:34" s="214" customFormat="1" x14ac:dyDescent="0.2">
      <c r="A76" s="398"/>
      <c r="B76" s="153" t="s">
        <v>1855</v>
      </c>
      <c r="C76" s="153" t="s">
        <v>71</v>
      </c>
      <c r="D76" s="84" t="s">
        <v>0</v>
      </c>
      <c r="E76" s="85" t="s">
        <v>1856</v>
      </c>
      <c r="F76" s="86">
        <v>17800</v>
      </c>
      <c r="G76" s="153" t="s">
        <v>382</v>
      </c>
      <c r="H76" s="147">
        <v>2</v>
      </c>
      <c r="I76" s="113" t="s">
        <v>0</v>
      </c>
      <c r="J76" s="220">
        <v>5.5</v>
      </c>
      <c r="K76" s="424"/>
      <c r="L76" s="110">
        <v>595</v>
      </c>
      <c r="M76" s="110" t="s">
        <v>0</v>
      </c>
      <c r="N76" s="110" t="s">
        <v>0</v>
      </c>
      <c r="O76" s="110" t="s">
        <v>0</v>
      </c>
      <c r="P76" s="110" t="s">
        <v>0</v>
      </c>
      <c r="Q76" s="109">
        <f t="shared" si="33"/>
        <v>595</v>
      </c>
      <c r="R76" s="89" t="s">
        <v>0</v>
      </c>
      <c r="S76" s="89" t="s">
        <v>0</v>
      </c>
      <c r="T76" s="89" t="s">
        <v>0</v>
      </c>
      <c r="U76" s="110">
        <f t="shared" si="34"/>
        <v>0</v>
      </c>
      <c r="V76" s="423"/>
      <c r="W76" s="156">
        <v>160000</v>
      </c>
      <c r="X76" s="156">
        <v>735000</v>
      </c>
      <c r="Y76" s="111">
        <f>SUM(Tableau811[[#This Row],[Terrain
(a)]:[Construction
(b)]])</f>
        <v>895000</v>
      </c>
      <c r="Z76" s="95"/>
      <c r="AA76" s="147" t="s">
        <v>1857</v>
      </c>
      <c r="AB76" s="157" t="s">
        <v>82</v>
      </c>
      <c r="AC76" s="97">
        <v>41547</v>
      </c>
      <c r="AD76" s="113" t="s">
        <v>0</v>
      </c>
      <c r="AE76" s="215"/>
      <c r="AF76" s="215"/>
      <c r="AG76" s="215"/>
      <c r="AH76" s="215"/>
    </row>
    <row r="77" spans="1:34" s="17" customFormat="1" ht="13.5" thickBot="1" x14ac:dyDescent="0.25">
      <c r="A77" s="254"/>
      <c r="B77" s="383">
        <f>SUBTOTAL(103,Tableau811[Adresse])</f>
        <v>71</v>
      </c>
      <c r="C77" s="383"/>
      <c r="D77" s="383"/>
      <c r="E77" s="383"/>
      <c r="F77" s="383"/>
      <c r="G77" s="383"/>
      <c r="H77" s="384"/>
      <c r="I77" s="383"/>
      <c r="J77" s="383">
        <f>SUBTOTAL(101,Tableau811[Nb de pièces])</f>
        <v>5.443661971830986</v>
      </c>
      <c r="K77" s="383"/>
      <c r="L77" s="413">
        <f>SUBTOTAL(101,Tableau811[Parcelle
m²])</f>
        <v>646.0593220338983</v>
      </c>
      <c r="M77" s="413">
        <f>SUBTOTAL(101,Tableau811[SBP
sous-sol
m²])</f>
        <v>0</v>
      </c>
      <c r="N77" s="413">
        <f>SUBTOTAL(101,Tableau811[SBP
rez
m²])</f>
        <v>0</v>
      </c>
      <c r="O77" s="413">
        <f>SUBTOTAL(101,Tableau811[SBP
étage
m²])</f>
        <v>0</v>
      </c>
      <c r="P77" s="413">
        <f>SUBTOTAL(101,Tableau811[SBP
autre
m²])</f>
        <v>0</v>
      </c>
      <c r="Q77" s="413">
        <f>SUBTOTAL(101,Tableau811[SBP
S
m²])</f>
        <v>536.86619718309862</v>
      </c>
      <c r="R77" s="413">
        <f>SUBTOTAL(101,Tableau811[SBP
sous-sol
m²])</f>
        <v>0</v>
      </c>
      <c r="S77" s="413">
        <f>SUBTOTAL(101,Tableau811[SBP
rez
m²])</f>
        <v>0</v>
      </c>
      <c r="T77" s="413">
        <f>SUBTOTAL(101,Tableau811[SBP
étage
m²])</f>
        <v>0</v>
      </c>
      <c r="U77" s="413">
        <f>SUBTOTAL(101,Tableau811[SBP
autre
m²])</f>
        <v>0</v>
      </c>
      <c r="V77" s="383"/>
      <c r="W77" s="385">
        <f>SUBTOTAL(109,Tableau811[Terrain
(a)])</f>
        <v>2865000</v>
      </c>
      <c r="X77" s="385">
        <f>SUBTOTAL(109,Tableau811[Construction
(b)])</f>
        <v>9200500</v>
      </c>
      <c r="Y77" s="385">
        <f>SUBTOTAL(109,Tableau811[Total
(a)+(b)])</f>
        <v>49763000</v>
      </c>
      <c r="Z77" s="410"/>
      <c r="AA77" s="383"/>
      <c r="AB77" s="383"/>
      <c r="AC77" s="383"/>
      <c r="AD77" s="384"/>
      <c r="AE77" s="19"/>
      <c r="AF77" s="19"/>
      <c r="AG77" s="19"/>
      <c r="AH77" s="19"/>
    </row>
  </sheetData>
  <mergeCells count="1">
    <mergeCell ref="L4:U4"/>
  </mergeCells>
  <pageMargins left="0.7" right="0.7" top="0.75" bottom="0.75" header="0.3" footer="0.3"/>
  <pageSetup paperSize="9" orientation="portrait" r:id="rId1"/>
  <tableParts count="1">
    <tablePart r:id="rId2"/>
  </tableParts>
</worksheet>
</file>

<file path=xl/worksheets/sheet6.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6">
    <tabColor theme="9" tint="-0.249977111117893"/>
  </sheetPr>
  <dimension ref="A1:U484"/>
  <sheetViews>
    <sheetView workbookViewId="0">
      <selection activeCell="BS33" sqref="BS33"/>
    </sheetView>
  </sheetViews>
  <sheetFormatPr baseColWidth="10" defaultColWidth="10" defaultRowHeight="12.75" outlineLevelCol="1" x14ac:dyDescent="0.2"/>
  <cols>
    <col min="1" max="1" width="3.25" style="6" customWidth="1"/>
    <col min="2" max="2" width="24.625" style="3" hidden="1" customWidth="1" outlineLevel="1"/>
    <col min="3" max="3" width="12.125" style="3" hidden="1" customWidth="1" outlineLevel="1"/>
    <col min="4" max="4" width="18" style="3" hidden="1" customWidth="1" outlineLevel="1"/>
    <col min="5" max="5" width="7.125" style="3" hidden="1" customWidth="1" outlineLevel="1"/>
    <col min="6" max="6" width="10.625" style="5" hidden="1" customWidth="1" outlineLevel="1"/>
    <col min="7" max="7" width="28.5" style="3" hidden="1" customWidth="1" outlineLevel="1"/>
    <col min="8" max="8" width="12.125" style="5" hidden="1" customWidth="1" outlineLevel="1"/>
    <col min="9" max="9" width="11.375" style="4" hidden="1" customWidth="1" outlineLevel="1"/>
    <col min="10" max="10" width="3.25" style="6" customWidth="1" collapsed="1"/>
    <col min="11" max="11" width="14.25" style="8" hidden="1" customWidth="1" outlineLevel="1"/>
    <col min="12" max="12" width="3.25" style="6" customWidth="1" collapsed="1"/>
    <col min="13" max="13" width="66.875" style="5" hidden="1" customWidth="1" outlineLevel="1"/>
    <col min="14" max="14" width="10.875" style="5" hidden="1" customWidth="1" outlineLevel="1"/>
    <col min="15" max="15" width="14.5" style="9" hidden="1" customWidth="1" outlineLevel="1"/>
    <col min="16" max="16" width="13.375" style="10" hidden="1" customWidth="1" outlineLevel="1"/>
    <col min="17" max="17" width="82.75" style="11" hidden="1" customWidth="1" outlineLevel="1"/>
    <col min="18" max="18" width="10" style="19" collapsed="1"/>
    <col min="19" max="16384" width="10" style="19"/>
  </cols>
  <sheetData>
    <row r="1" spans="1:21" ht="75" customHeight="1" x14ac:dyDescent="0.2">
      <c r="A1" s="392" t="s">
        <v>1922</v>
      </c>
      <c r="B1" s="392"/>
      <c r="C1" s="392"/>
      <c r="D1" s="392"/>
      <c r="E1" s="2"/>
      <c r="F1" s="4"/>
      <c r="T1" s="6"/>
      <c r="U1" s="20"/>
    </row>
    <row r="2" spans="1:21" ht="12.75" customHeight="1" thickBot="1" x14ac:dyDescent="0.25">
      <c r="A2" s="2"/>
      <c r="E2" s="2"/>
      <c r="F2" s="4"/>
      <c r="T2" s="6"/>
      <c r="U2" s="20"/>
    </row>
    <row r="3" spans="1:21" s="438" customFormat="1" ht="69.95" customHeight="1" thickBot="1" x14ac:dyDescent="0.3">
      <c r="A3" s="426" t="s">
        <v>2</v>
      </c>
      <c r="B3" s="427" t="s">
        <v>3</v>
      </c>
      <c r="C3" s="427"/>
      <c r="D3" s="427"/>
      <c r="E3" s="427"/>
      <c r="F3" s="428"/>
      <c r="G3" s="427"/>
      <c r="H3" s="428"/>
      <c r="I3" s="428"/>
      <c r="J3" s="432" t="s">
        <v>5</v>
      </c>
      <c r="K3" s="433"/>
      <c r="L3" s="434" t="s">
        <v>6</v>
      </c>
      <c r="M3" s="428"/>
      <c r="N3" s="428"/>
      <c r="O3" s="435"/>
      <c r="P3" s="436"/>
      <c r="Q3" s="437"/>
    </row>
    <row r="4" spans="1:21" ht="40.15" customHeight="1" thickBot="1" x14ac:dyDescent="0.25">
      <c r="A4" s="22"/>
      <c r="B4" s="28" t="s">
        <v>2</v>
      </c>
      <c r="C4" s="29"/>
      <c r="D4" s="29"/>
      <c r="E4" s="29"/>
      <c r="F4" s="29"/>
      <c r="G4" s="29"/>
      <c r="H4" s="29"/>
      <c r="I4" s="29"/>
      <c r="J4" s="24"/>
      <c r="K4" s="37" t="s">
        <v>5</v>
      </c>
      <c r="L4" s="25"/>
      <c r="M4" s="40"/>
      <c r="N4" s="40"/>
      <c r="O4" s="40"/>
      <c r="P4" s="40"/>
      <c r="Q4" s="40"/>
    </row>
    <row r="5" spans="1:21" s="81" customFormat="1" ht="50.25" customHeight="1" thickBot="1" x14ac:dyDescent="0.3">
      <c r="A5" s="45" t="s">
        <v>11</v>
      </c>
      <c r="B5" s="46" t="s">
        <v>12</v>
      </c>
      <c r="C5" s="47" t="s">
        <v>13</v>
      </c>
      <c r="D5" s="46" t="s">
        <v>14</v>
      </c>
      <c r="E5" s="48" t="s">
        <v>15</v>
      </c>
      <c r="F5" s="49" t="s">
        <v>16</v>
      </c>
      <c r="G5" s="46" t="s">
        <v>17</v>
      </c>
      <c r="H5" s="50" t="s">
        <v>18</v>
      </c>
      <c r="I5" s="49" t="s">
        <v>1935</v>
      </c>
      <c r="J5" s="63" t="s">
        <v>42</v>
      </c>
      <c r="K5" s="444" t="s">
        <v>1933</v>
      </c>
      <c r="L5" s="66" t="s">
        <v>47</v>
      </c>
      <c r="M5" s="439" t="s">
        <v>48</v>
      </c>
      <c r="N5" s="440" t="s">
        <v>49</v>
      </c>
      <c r="O5" s="441" t="s">
        <v>50</v>
      </c>
      <c r="P5" s="442" t="s">
        <v>51</v>
      </c>
      <c r="Q5" s="443" t="s">
        <v>52</v>
      </c>
    </row>
    <row r="6" spans="1:21" s="81" customFormat="1" ht="13.5" customHeight="1" thickBot="1" x14ac:dyDescent="0.3">
      <c r="A6" s="251"/>
      <c r="B6" s="84" t="str">
        <f>[1]SCP!V43</f>
        <v>Rue Stavay-Mollondin 27, 27a et 29</v>
      </c>
      <c r="C6" s="84" t="s">
        <v>71</v>
      </c>
      <c r="D6" s="84" t="str">
        <f>[1]SCP!V42</f>
        <v>-</v>
      </c>
      <c r="E6" s="85" t="str">
        <f>[1]SCP!A41</f>
        <v>0011-01</v>
      </c>
      <c r="F6" s="86" t="str">
        <f>[1]SCP!B41</f>
        <v>COP 16759</v>
      </c>
      <c r="G6" s="85" t="str">
        <f>[1]SCP!C41</f>
        <v>Place de parc intérieure simple</v>
      </c>
      <c r="H6" s="86" t="str">
        <f>[1]SCP!D41</f>
        <v>Sous-sol</v>
      </c>
      <c r="I6" s="86">
        <f>[1]SCP!E41</f>
        <v>1</v>
      </c>
      <c r="J6" s="395"/>
      <c r="K6" s="93">
        <f>[1]SCP!F41</f>
        <v>29000</v>
      </c>
      <c r="L6" s="396"/>
      <c r="M6" s="96" t="str">
        <f>[1]SCP!G41</f>
        <v>Droz Viviane</v>
      </c>
      <c r="N6" s="86" t="str">
        <f>[1]SCP!I41</f>
        <v>Vendu</v>
      </c>
      <c r="O6" s="97">
        <f>[1]SCP!J41</f>
        <v>41517</v>
      </c>
      <c r="P6" s="98" t="s">
        <v>0</v>
      </c>
      <c r="Q6" s="99" t="str">
        <f>[1]SCP!K41</f>
        <v xml:space="preserve"> </v>
      </c>
    </row>
    <row r="7" spans="1:21" s="399" customFormat="1" ht="13.5" customHeight="1" thickBot="1" x14ac:dyDescent="0.25">
      <c r="A7" s="398"/>
      <c r="B7" s="107" t="str">
        <f>B6</f>
        <v>Rue Stavay-Mollondin 27, 27a et 29</v>
      </c>
      <c r="C7" s="107" t="str">
        <f>C6</f>
        <v>La Chaux-de-Fonds</v>
      </c>
      <c r="D7" s="84" t="str">
        <f>D6</f>
        <v>-</v>
      </c>
      <c r="E7" s="85" t="str">
        <f>[1]SCP!A42</f>
        <v>0011-02</v>
      </c>
      <c r="F7" s="86" t="str">
        <f>[1]SCP!B42</f>
        <v>COP 16760</v>
      </c>
      <c r="G7" s="85" t="str">
        <f>[1]SCP!C42</f>
        <v>Place de parc intérieure simple</v>
      </c>
      <c r="H7" s="86" t="str">
        <f>[1]SCP!D42</f>
        <v>Sous-sol</v>
      </c>
      <c r="I7" s="86">
        <f>[1]SCP!E42</f>
        <v>2</v>
      </c>
      <c r="J7" s="395"/>
      <c r="K7" s="93" t="str">
        <f>[1]SCP!F42</f>
        <v>-</v>
      </c>
      <c r="L7" s="396"/>
      <c r="M7" s="96" t="str">
        <f>[1]SCP!G42</f>
        <v>Carrillo Munoz Juana</v>
      </c>
      <c r="N7" s="86" t="str">
        <f>[1]SCP!I42</f>
        <v>Vendu</v>
      </c>
      <c r="O7" s="97" t="str">
        <f>[1]SCP!J42</f>
        <v>-</v>
      </c>
      <c r="P7" s="98" t="s">
        <v>0</v>
      </c>
      <c r="Q7" s="99" t="str">
        <f>[1]SCP!K42</f>
        <v xml:space="preserve"> </v>
      </c>
    </row>
    <row r="8" spans="1:21" s="399" customFormat="1" ht="13.5" customHeight="1" thickBot="1" x14ac:dyDescent="0.25">
      <c r="A8" s="398"/>
      <c r="B8" s="107" t="str">
        <f t="shared" ref="B8:D19" si="0">B7</f>
        <v>Rue Stavay-Mollondin 27, 27a et 29</v>
      </c>
      <c r="C8" s="107" t="str">
        <f t="shared" si="0"/>
        <v>La Chaux-de-Fonds</v>
      </c>
      <c r="D8" s="84" t="str">
        <f t="shared" si="0"/>
        <v>-</v>
      </c>
      <c r="E8" s="85" t="str">
        <f>[1]SCP!A43</f>
        <v>0011-03</v>
      </c>
      <c r="F8" s="86" t="str">
        <f>[1]SCP!B43</f>
        <v>COP 16761</v>
      </c>
      <c r="G8" s="85" t="str">
        <f>[1]SCP!C43</f>
        <v>Place de parc intérieure simple</v>
      </c>
      <c r="H8" s="86" t="str">
        <f>[1]SCP!D43</f>
        <v>Sous-sol</v>
      </c>
      <c r="I8" s="86">
        <f>[1]SCP!E43</f>
        <v>3</v>
      </c>
      <c r="J8" s="395"/>
      <c r="K8" s="93" t="str">
        <f>[1]SCP!F43</f>
        <v>-</v>
      </c>
      <c r="L8" s="396"/>
      <c r="M8" s="96" t="str">
        <f>[1]SCP!G43</f>
        <v>Boichat Jean-Pierre et Nathalie</v>
      </c>
      <c r="N8" s="86" t="str">
        <f>[1]SCP!I43</f>
        <v>Vendu</v>
      </c>
      <c r="O8" s="97" t="str">
        <f>[1]SCP!J43</f>
        <v>-</v>
      </c>
      <c r="P8" s="98" t="s">
        <v>0</v>
      </c>
      <c r="Q8" s="99" t="str">
        <f>[1]SCP!K43</f>
        <v xml:space="preserve"> </v>
      </c>
    </row>
    <row r="9" spans="1:21" s="399" customFormat="1" ht="13.5" customHeight="1" thickBot="1" x14ac:dyDescent="0.25">
      <c r="A9" s="398"/>
      <c r="B9" s="107" t="str">
        <f t="shared" si="0"/>
        <v>Rue Stavay-Mollondin 27, 27a et 29</v>
      </c>
      <c r="C9" s="107" t="str">
        <f t="shared" si="0"/>
        <v>La Chaux-de-Fonds</v>
      </c>
      <c r="D9" s="84" t="str">
        <f t="shared" si="0"/>
        <v>-</v>
      </c>
      <c r="E9" s="85" t="str">
        <f>[1]SCP!A44</f>
        <v>0011-04</v>
      </c>
      <c r="F9" s="86" t="str">
        <f>[1]SCP!B44</f>
        <v>COP 16762</v>
      </c>
      <c r="G9" s="85" t="str">
        <f>[1]SCP!C44</f>
        <v>Place de parc intérieure simple</v>
      </c>
      <c r="H9" s="86" t="str">
        <f>[1]SCP!D44</f>
        <v>Sous-sol</v>
      </c>
      <c r="I9" s="86">
        <f>[1]SCP!E44</f>
        <v>4</v>
      </c>
      <c r="J9" s="395"/>
      <c r="K9" s="93" t="str">
        <f>[1]SCP!F44</f>
        <v>-</v>
      </c>
      <c r="L9" s="396"/>
      <c r="M9" s="96" t="str">
        <f>[1]SCP!G44</f>
        <v>Eggmann Edith</v>
      </c>
      <c r="N9" s="86" t="str">
        <f>[1]SCP!I44</f>
        <v>Vendu</v>
      </c>
      <c r="O9" s="97" t="str">
        <f>[1]SCP!J44</f>
        <v>-</v>
      </c>
      <c r="P9" s="98" t="s">
        <v>0</v>
      </c>
      <c r="Q9" s="99" t="str">
        <f>[1]SCP!K44</f>
        <v xml:space="preserve"> </v>
      </c>
    </row>
    <row r="10" spans="1:21" s="399" customFormat="1" ht="13.5" customHeight="1" thickBot="1" x14ac:dyDescent="0.25">
      <c r="A10" s="398"/>
      <c r="B10" s="107" t="str">
        <f t="shared" si="0"/>
        <v>Rue Stavay-Mollondin 27, 27a et 29</v>
      </c>
      <c r="C10" s="107" t="str">
        <f t="shared" si="0"/>
        <v>La Chaux-de-Fonds</v>
      </c>
      <c r="D10" s="84" t="str">
        <f t="shared" si="0"/>
        <v>-</v>
      </c>
      <c r="E10" s="85" t="str">
        <f>[1]SCP!A45</f>
        <v>0011-05</v>
      </c>
      <c r="F10" s="86" t="str">
        <f>[1]SCP!B45</f>
        <v>COP 16763</v>
      </c>
      <c r="G10" s="85" t="str">
        <f>[1]SCP!C45</f>
        <v>Place de parc intérieure simple</v>
      </c>
      <c r="H10" s="86" t="str">
        <f>[1]SCP!D45</f>
        <v>Sous-sol</v>
      </c>
      <c r="I10" s="86">
        <f>[1]SCP!E45</f>
        <v>5</v>
      </c>
      <c r="J10" s="395"/>
      <c r="K10" s="93" t="str">
        <f>[1]SCP!F45</f>
        <v>-</v>
      </c>
      <c r="L10" s="396"/>
      <c r="M10" s="96" t="str">
        <f>[1]SCP!G45</f>
        <v>Forte Thierry et Muriel</v>
      </c>
      <c r="N10" s="86" t="str">
        <f>[1]SCP!I45</f>
        <v>Vendu</v>
      </c>
      <c r="O10" s="97" t="str">
        <f>[1]SCP!J45</f>
        <v>-</v>
      </c>
      <c r="P10" s="98" t="s">
        <v>0</v>
      </c>
      <c r="Q10" s="99" t="str">
        <f>[1]SCP!K45</f>
        <v xml:space="preserve"> </v>
      </c>
    </row>
    <row r="11" spans="1:21" s="399" customFormat="1" ht="13.5" customHeight="1" thickBot="1" x14ac:dyDescent="0.25">
      <c r="A11" s="398"/>
      <c r="B11" s="107" t="str">
        <f t="shared" si="0"/>
        <v>Rue Stavay-Mollondin 27, 27a et 29</v>
      </c>
      <c r="C11" s="107" t="str">
        <f t="shared" si="0"/>
        <v>La Chaux-de-Fonds</v>
      </c>
      <c r="D11" s="84" t="str">
        <f t="shared" si="0"/>
        <v>-</v>
      </c>
      <c r="E11" s="85" t="str">
        <f>[1]SCP!A46</f>
        <v>0011-06</v>
      </c>
      <c r="F11" s="86" t="str">
        <f>[1]SCP!B46</f>
        <v>COP 16764</v>
      </c>
      <c r="G11" s="85" t="str">
        <f>[1]SCP!C46</f>
        <v>Place de parc intérieure simple</v>
      </c>
      <c r="H11" s="86" t="str">
        <f>[1]SCP!D46</f>
        <v>Sous-sol</v>
      </c>
      <c r="I11" s="86">
        <f>[1]SCP!E46</f>
        <v>6</v>
      </c>
      <c r="J11" s="395"/>
      <c r="K11" s="93" t="str">
        <f>[1]SCP!F46</f>
        <v>-</v>
      </c>
      <c r="L11" s="396"/>
      <c r="M11" s="96" t="str">
        <f>[1]SCP!G46</f>
        <v>Schönholzer Hans-Peter et Nicole</v>
      </c>
      <c r="N11" s="86" t="str">
        <f>[1]SCP!I46</f>
        <v>Vendu</v>
      </c>
      <c r="O11" s="97" t="str">
        <f>[1]SCP!J46</f>
        <v>-</v>
      </c>
      <c r="P11" s="98" t="s">
        <v>0</v>
      </c>
      <c r="Q11" s="99" t="str">
        <f>[1]SCP!K46</f>
        <v xml:space="preserve"> </v>
      </c>
    </row>
    <row r="12" spans="1:21" s="399" customFormat="1" ht="13.5" customHeight="1" thickBot="1" x14ac:dyDescent="0.25">
      <c r="A12" s="398"/>
      <c r="B12" s="107" t="str">
        <f t="shared" si="0"/>
        <v>Rue Stavay-Mollondin 27, 27a et 29</v>
      </c>
      <c r="C12" s="107" t="str">
        <f t="shared" si="0"/>
        <v>La Chaux-de-Fonds</v>
      </c>
      <c r="D12" s="84" t="str">
        <f t="shared" si="0"/>
        <v>-</v>
      </c>
      <c r="E12" s="85" t="str">
        <f>[1]SCP!A47</f>
        <v>0011-07</v>
      </c>
      <c r="F12" s="86" t="str">
        <f>[1]SCP!B47</f>
        <v>COP 16765</v>
      </c>
      <c r="G12" s="85" t="str">
        <f>[1]SCP!C47</f>
        <v>Place de parc intérieure simple</v>
      </c>
      <c r="H12" s="86" t="str">
        <f>[1]SCP!D47</f>
        <v>Sous-sol</v>
      </c>
      <c r="I12" s="86">
        <f>[1]SCP!E47</f>
        <v>7</v>
      </c>
      <c r="J12" s="395"/>
      <c r="K12" s="93" t="str">
        <f>[1]SCP!F47</f>
        <v>-</v>
      </c>
      <c r="L12" s="396"/>
      <c r="M12" s="96" t="str">
        <f>[1]SCP!G47</f>
        <v>Riesen Claude-Alain et Edith</v>
      </c>
      <c r="N12" s="86" t="str">
        <f>[1]SCP!I47</f>
        <v>Vendu</v>
      </c>
      <c r="O12" s="97" t="str">
        <f>[1]SCP!J47</f>
        <v>-</v>
      </c>
      <c r="P12" s="98" t="s">
        <v>0</v>
      </c>
      <c r="Q12" s="99" t="str">
        <f>[1]SCP!K47</f>
        <v xml:space="preserve"> </v>
      </c>
    </row>
    <row r="13" spans="1:21" s="399" customFormat="1" ht="13.5" customHeight="1" thickBot="1" x14ac:dyDescent="0.25">
      <c r="A13" s="398"/>
      <c r="B13" s="107" t="str">
        <f t="shared" si="0"/>
        <v>Rue Stavay-Mollondin 27, 27a et 29</v>
      </c>
      <c r="C13" s="107" t="str">
        <f t="shared" si="0"/>
        <v>La Chaux-de-Fonds</v>
      </c>
      <c r="D13" s="84" t="str">
        <f t="shared" si="0"/>
        <v>-</v>
      </c>
      <c r="E13" s="85" t="str">
        <f>[1]SCP!A48</f>
        <v>0011-08</v>
      </c>
      <c r="F13" s="86" t="str">
        <f>[1]SCP!B48</f>
        <v>COP 16766</v>
      </c>
      <c r="G13" s="85" t="str">
        <f>[1]SCP!C48</f>
        <v>Place de parc intérieure simple</v>
      </c>
      <c r="H13" s="86" t="str">
        <f>[1]SCP!D48</f>
        <v>Sous-sol</v>
      </c>
      <c r="I13" s="86">
        <f>[1]SCP!E48</f>
        <v>8</v>
      </c>
      <c r="J13" s="395"/>
      <c r="K13" s="93">
        <f>[1]SCP!F48</f>
        <v>27000</v>
      </c>
      <c r="L13" s="396"/>
      <c r="M13" s="96" t="str">
        <f>[1]SCP!G48</f>
        <v>Mavilla Alain et Maria-Nieves</v>
      </c>
      <c r="N13" s="86" t="str">
        <f>[1]SCP!I48</f>
        <v>Vendu</v>
      </c>
      <c r="O13" s="97">
        <f>[1]SCP!J48</f>
        <v>42093</v>
      </c>
      <c r="P13" s="98" t="s">
        <v>0</v>
      </c>
      <c r="Q13" s="99" t="str">
        <f>[1]SCP!K48</f>
        <v xml:space="preserve"> </v>
      </c>
    </row>
    <row r="14" spans="1:21" s="399" customFormat="1" ht="13.5" customHeight="1" thickBot="1" x14ac:dyDescent="0.25">
      <c r="A14" s="398"/>
      <c r="B14" s="107" t="str">
        <f t="shared" si="0"/>
        <v>Rue Stavay-Mollondin 27, 27a et 29</v>
      </c>
      <c r="C14" s="107" t="str">
        <f t="shared" si="0"/>
        <v>La Chaux-de-Fonds</v>
      </c>
      <c r="D14" s="84" t="str">
        <f t="shared" si="0"/>
        <v>-</v>
      </c>
      <c r="E14" s="85" t="str">
        <f>[1]SCP!A49</f>
        <v>0011-09</v>
      </c>
      <c r="F14" s="86" t="str">
        <f>[1]SCP!B49</f>
        <v>COP 16767</v>
      </c>
      <c r="G14" s="85" t="str">
        <f>[1]SCP!C49</f>
        <v>Place de parc intérieure simple</v>
      </c>
      <c r="H14" s="86" t="str">
        <f>[1]SCP!D49</f>
        <v>Sous-sol</v>
      </c>
      <c r="I14" s="86">
        <f>[1]SCP!E49</f>
        <v>9</v>
      </c>
      <c r="J14" s="395"/>
      <c r="K14" s="93" t="str">
        <f>[1]SCP!F49</f>
        <v>-</v>
      </c>
      <c r="L14" s="396"/>
      <c r="M14" s="96" t="str">
        <f>[1]SCP!G49</f>
        <v>Meyrat Didier et Brigitte</v>
      </c>
      <c r="N14" s="86" t="str">
        <f>[1]SCP!I49</f>
        <v>Vendu</v>
      </c>
      <c r="O14" s="97" t="str">
        <f>[1]SCP!J49</f>
        <v>-</v>
      </c>
      <c r="P14" s="98" t="s">
        <v>0</v>
      </c>
      <c r="Q14" s="99" t="str">
        <f>[1]SCP!K49</f>
        <v xml:space="preserve"> </v>
      </c>
    </row>
    <row r="15" spans="1:21" s="399" customFormat="1" ht="13.5" customHeight="1" thickBot="1" x14ac:dyDescent="0.25">
      <c r="A15" s="398"/>
      <c r="B15" s="107" t="str">
        <f t="shared" si="0"/>
        <v>Rue Stavay-Mollondin 27, 27a et 29</v>
      </c>
      <c r="C15" s="107" t="str">
        <f t="shared" si="0"/>
        <v>La Chaux-de-Fonds</v>
      </c>
      <c r="D15" s="84" t="str">
        <f t="shared" si="0"/>
        <v>-</v>
      </c>
      <c r="E15" s="85" t="str">
        <f>[1]SCP!A50</f>
        <v>0011-10</v>
      </c>
      <c r="F15" s="86" t="str">
        <f>[1]SCP!B50</f>
        <v>COP 16768</v>
      </c>
      <c r="G15" s="85" t="str">
        <f>[1]SCP!C50</f>
        <v>Place de parc intérieure simple</v>
      </c>
      <c r="H15" s="86" t="str">
        <f>[1]SCP!D50</f>
        <v>Sous-sol</v>
      </c>
      <c r="I15" s="86">
        <f>[1]SCP!E50</f>
        <v>10</v>
      </c>
      <c r="J15" s="395"/>
      <c r="K15" s="93" t="str">
        <f>[1]SCP!F50</f>
        <v>-</v>
      </c>
      <c r="L15" s="396"/>
      <c r="M15" s="96" t="str">
        <f>[1]SCP!G50</f>
        <v>Pini Marlène</v>
      </c>
      <c r="N15" s="86" t="str">
        <f>[1]SCP!I50</f>
        <v>Vendu</v>
      </c>
      <c r="O15" s="97" t="str">
        <f>[1]SCP!J50</f>
        <v>-</v>
      </c>
      <c r="P15" s="98" t="s">
        <v>0</v>
      </c>
      <c r="Q15" s="99" t="str">
        <f>[1]SCP!K50</f>
        <v xml:space="preserve"> </v>
      </c>
    </row>
    <row r="16" spans="1:21" s="399" customFormat="1" ht="13.5" customHeight="1" thickBot="1" x14ac:dyDescent="0.25">
      <c r="A16" s="398"/>
      <c r="B16" s="107" t="str">
        <f t="shared" si="0"/>
        <v>Rue Stavay-Mollondin 27, 27a et 29</v>
      </c>
      <c r="C16" s="107" t="str">
        <f t="shared" si="0"/>
        <v>La Chaux-de-Fonds</v>
      </c>
      <c r="D16" s="84" t="str">
        <f t="shared" si="0"/>
        <v>-</v>
      </c>
      <c r="E16" s="85" t="str">
        <f>[1]SCP!A51</f>
        <v>0011-11</v>
      </c>
      <c r="F16" s="86" t="str">
        <f>[1]SCP!B51</f>
        <v>COP 16769</v>
      </c>
      <c r="G16" s="85" t="str">
        <f>[1]SCP!C51</f>
        <v>Place de parc intérieure simple</v>
      </c>
      <c r="H16" s="86" t="str">
        <f>[1]SCP!D51</f>
        <v>Sous-sol</v>
      </c>
      <c r="I16" s="86">
        <f>[1]SCP!E51</f>
        <v>11</v>
      </c>
      <c r="J16" s="395"/>
      <c r="K16" s="93" t="str">
        <f>[1]SCP!F51</f>
        <v>-</v>
      </c>
      <c r="L16" s="396"/>
      <c r="M16" s="96" t="str">
        <f>[1]SCP!G51</f>
        <v>Valoppi Luigini et Alfonsina</v>
      </c>
      <c r="N16" s="86" t="str">
        <f>[1]SCP!I51</f>
        <v>Vendu</v>
      </c>
      <c r="O16" s="97" t="str">
        <f>[1]SCP!J51</f>
        <v>-</v>
      </c>
      <c r="P16" s="98" t="s">
        <v>0</v>
      </c>
      <c r="Q16" s="99" t="str">
        <f>[1]SCP!K51</f>
        <v xml:space="preserve"> </v>
      </c>
    </row>
    <row r="17" spans="1:17" s="399" customFormat="1" ht="13.5" customHeight="1" thickBot="1" x14ac:dyDescent="0.25">
      <c r="A17" s="398"/>
      <c r="B17" s="107" t="str">
        <f t="shared" si="0"/>
        <v>Rue Stavay-Mollondin 27, 27a et 29</v>
      </c>
      <c r="C17" s="107" t="str">
        <f t="shared" si="0"/>
        <v>La Chaux-de-Fonds</v>
      </c>
      <c r="D17" s="84" t="str">
        <f t="shared" si="0"/>
        <v>-</v>
      </c>
      <c r="E17" s="85" t="str">
        <f>[1]SCP!A52</f>
        <v>0011-12</v>
      </c>
      <c r="F17" s="86" t="str">
        <f>[1]SCP!B52</f>
        <v>COP 16770</v>
      </c>
      <c r="G17" s="85" t="str">
        <f>[1]SCP!C52</f>
        <v>Place de parc intérieure simple</v>
      </c>
      <c r="H17" s="86" t="str">
        <f>[1]SCP!D52</f>
        <v>Sous-sol</v>
      </c>
      <c r="I17" s="86">
        <f>[1]SCP!E52</f>
        <v>12</v>
      </c>
      <c r="J17" s="395"/>
      <c r="K17" s="93" t="str">
        <f>[1]SCP!F52</f>
        <v>-</v>
      </c>
      <c r="L17" s="396"/>
      <c r="M17" s="96" t="str">
        <f>[1]SCP!G52</f>
        <v>Cochard Olivier et Borrani Nikla</v>
      </c>
      <c r="N17" s="86" t="str">
        <f>[1]SCP!I52</f>
        <v>Vendu</v>
      </c>
      <c r="O17" s="97" t="str">
        <f>[1]SCP!J52</f>
        <v>-</v>
      </c>
      <c r="P17" s="98" t="s">
        <v>0</v>
      </c>
      <c r="Q17" s="99" t="str">
        <f>[1]SCP!K52</f>
        <v xml:space="preserve"> </v>
      </c>
    </row>
    <row r="18" spans="1:17" s="399" customFormat="1" ht="13.5" customHeight="1" thickBot="1" x14ac:dyDescent="0.25">
      <c r="A18" s="398"/>
      <c r="B18" s="107" t="str">
        <f t="shared" si="0"/>
        <v>Rue Stavay-Mollondin 27, 27a et 29</v>
      </c>
      <c r="C18" s="107" t="str">
        <f t="shared" si="0"/>
        <v>La Chaux-de-Fonds</v>
      </c>
      <c r="D18" s="84" t="str">
        <f t="shared" si="0"/>
        <v>-</v>
      </c>
      <c r="E18" s="85" t="str">
        <f>[1]SCP!A53</f>
        <v>0011-13</v>
      </c>
      <c r="F18" s="86" t="str">
        <f>[1]SCP!B53</f>
        <v>COP 16771</v>
      </c>
      <c r="G18" s="85" t="str">
        <f>[1]SCP!C53</f>
        <v>Place de parc intérieure simple</v>
      </c>
      <c r="H18" s="86" t="str">
        <f>[1]SCP!D53</f>
        <v>Sous-sol</v>
      </c>
      <c r="I18" s="86">
        <f>[1]SCP!E53</f>
        <v>13</v>
      </c>
      <c r="J18" s="395"/>
      <c r="K18" s="93" t="str">
        <f>[1]SCP!F53</f>
        <v>-</v>
      </c>
      <c r="L18" s="396"/>
      <c r="M18" s="96" t="str">
        <f>[1]SCP!G53</f>
        <v>Favre-Bulle Jutta</v>
      </c>
      <c r="N18" s="86" t="str">
        <f>[1]SCP!I53</f>
        <v>Vendu</v>
      </c>
      <c r="O18" s="97" t="str">
        <f>[1]SCP!J53</f>
        <v>-</v>
      </c>
      <c r="P18" s="98" t="s">
        <v>0</v>
      </c>
      <c r="Q18" s="99" t="str">
        <f>[1]SCP!K53</f>
        <v xml:space="preserve"> </v>
      </c>
    </row>
    <row r="19" spans="1:17" s="399" customFormat="1" ht="13.5" customHeight="1" thickBot="1" x14ac:dyDescent="0.25">
      <c r="A19" s="398"/>
      <c r="B19" s="107" t="str">
        <f t="shared" si="0"/>
        <v>Rue Stavay-Mollondin 27, 27a et 29</v>
      </c>
      <c r="C19" s="107" t="str">
        <f t="shared" si="0"/>
        <v>La Chaux-de-Fonds</v>
      </c>
      <c r="D19" s="84" t="str">
        <f t="shared" si="0"/>
        <v>-</v>
      </c>
      <c r="E19" s="85" t="str">
        <f>[1]SCP!A54</f>
        <v>0011-14</v>
      </c>
      <c r="F19" s="86" t="str">
        <f>[1]SCP!B54</f>
        <v>COP 16772</v>
      </c>
      <c r="G19" s="85" t="str">
        <f>[1]SCP!C54</f>
        <v>Place de parc intérieure double</v>
      </c>
      <c r="H19" s="86" t="str">
        <f>[1]SCP!D54</f>
        <v>Sous-sol</v>
      </c>
      <c r="I19" s="86">
        <f>[1]SCP!E54</f>
        <v>14</v>
      </c>
      <c r="J19" s="395"/>
      <c r="K19" s="93">
        <f>[1]SCP!F54</f>
        <v>39000</v>
      </c>
      <c r="L19" s="396"/>
      <c r="M19" s="96" t="str">
        <f>[1]SCP!G54</f>
        <v>Geiser Frédérique et Valentine</v>
      </c>
      <c r="N19" s="86" t="str">
        <f>[1]SCP!I54</f>
        <v>Vendu</v>
      </c>
      <c r="O19" s="97">
        <f>[1]SCP!J54</f>
        <v>40513</v>
      </c>
      <c r="P19" s="98" t="s">
        <v>0</v>
      </c>
      <c r="Q19" s="99" t="str">
        <f>[1]SCP!K54</f>
        <v xml:space="preserve"> </v>
      </c>
    </row>
    <row r="20" spans="1:17" s="399" customFormat="1" ht="13.5" customHeight="1" thickBot="1" x14ac:dyDescent="0.25">
      <c r="A20" s="398"/>
      <c r="B20" s="107" t="str">
        <f>B19</f>
        <v>Rue Stavay-Mollondin 27, 27a et 29</v>
      </c>
      <c r="C20" s="107" t="str">
        <f>C19</f>
        <v>La Chaux-de-Fonds</v>
      </c>
      <c r="D20" s="84" t="str">
        <f>D19</f>
        <v>-</v>
      </c>
      <c r="E20" s="85" t="str">
        <f>[1]SCP!A55</f>
        <v>0011-15</v>
      </c>
      <c r="F20" s="86" t="str">
        <f>[1]SCP!B55</f>
        <v>COP 16773</v>
      </c>
      <c r="G20" s="85" t="str">
        <f>[1]SCP!C55</f>
        <v>Place de parc intérieure double</v>
      </c>
      <c r="H20" s="86" t="str">
        <f>[1]SCP!D55</f>
        <v>Sous-sol</v>
      </c>
      <c r="I20" s="86">
        <f>[1]SCP!E55</f>
        <v>15</v>
      </c>
      <c r="J20" s="395"/>
      <c r="K20" s="93">
        <f>[1]SCP!F55</f>
        <v>42000</v>
      </c>
      <c r="L20" s="396"/>
      <c r="M20" s="96" t="str">
        <f>[1]SCP!G55</f>
        <v>cf. Quorum</v>
      </c>
      <c r="N20" s="86" t="str">
        <f>[1]SCP!I55</f>
        <v>Loué</v>
      </c>
      <c r="O20" s="97" t="str">
        <f>[1]SCP!J55</f>
        <v>-</v>
      </c>
      <c r="P20" s="98" t="s">
        <v>0</v>
      </c>
      <c r="Q20" s="99" t="str">
        <f>[1]SCP!K55</f>
        <v xml:space="preserve">La place de parc occupée par M. Limoli a été résiliée au profit de M. Durini pour le terme du 30.09.16 </v>
      </c>
    </row>
    <row r="21" spans="1:17" s="399" customFormat="1" ht="13.5" customHeight="1" thickBot="1" x14ac:dyDescent="0.25">
      <c r="A21" s="398"/>
      <c r="B21" s="107" t="str">
        <f t="shared" ref="B21:D27" si="1">B20</f>
        <v>Rue Stavay-Mollondin 27, 27a et 29</v>
      </c>
      <c r="C21" s="107" t="str">
        <f t="shared" si="1"/>
        <v>La Chaux-de-Fonds</v>
      </c>
      <c r="D21" s="84" t="str">
        <f t="shared" si="1"/>
        <v>-</v>
      </c>
      <c r="E21" s="85" t="str">
        <f>[1]SCP!A56</f>
        <v>0011-16</v>
      </c>
      <c r="F21" s="86" t="str">
        <f>[1]SCP!B56</f>
        <v>COP 16774</v>
      </c>
      <c r="G21" s="85" t="str">
        <f>[1]SCP!C56</f>
        <v>Place de parc intérieure double</v>
      </c>
      <c r="H21" s="86" t="str">
        <f>[1]SCP!D56</f>
        <v>Sous-sol</v>
      </c>
      <c r="I21" s="86">
        <f>[1]SCP!E56</f>
        <v>16</v>
      </c>
      <c r="J21" s="395"/>
      <c r="K21" s="93">
        <f>[1]SCP!F56</f>
        <v>42000</v>
      </c>
      <c r="L21" s="396"/>
      <c r="M21" s="96" t="str">
        <f>[1]SCP!G56</f>
        <v>Bouille Jean-Paul et Valérie</v>
      </c>
      <c r="N21" s="86" t="str">
        <f>[1]SCP!I56</f>
        <v>Vendu</v>
      </c>
      <c r="O21" s="97">
        <f>[1]SCP!J56</f>
        <v>42409</v>
      </c>
      <c r="P21" s="98" t="s">
        <v>0</v>
      </c>
      <c r="Q21" s="99" t="str">
        <f>[1]SCP!K56</f>
        <v xml:space="preserve"> </v>
      </c>
    </row>
    <row r="22" spans="1:17" s="399" customFormat="1" ht="13.5" customHeight="1" thickBot="1" x14ac:dyDescent="0.25">
      <c r="A22" s="398"/>
      <c r="B22" s="107" t="str">
        <f t="shared" si="1"/>
        <v>Rue Stavay-Mollondin 27, 27a et 29</v>
      </c>
      <c r="C22" s="107" t="str">
        <f t="shared" si="1"/>
        <v>La Chaux-de-Fonds</v>
      </c>
      <c r="D22" s="84" t="str">
        <f t="shared" si="1"/>
        <v>-</v>
      </c>
      <c r="E22" s="85" t="str">
        <f>[1]SCP!A57</f>
        <v>0011-17</v>
      </c>
      <c r="F22" s="86" t="str">
        <f>[1]SCP!B57</f>
        <v>COP 16775</v>
      </c>
      <c r="G22" s="85" t="str">
        <f>[1]SCP!C57</f>
        <v>Place de parc intérieure double</v>
      </c>
      <c r="H22" s="86" t="str">
        <f>[1]SCP!D57</f>
        <v>Sous-sol</v>
      </c>
      <c r="I22" s="86">
        <f>[1]SCP!E57</f>
        <v>17</v>
      </c>
      <c r="J22" s="395"/>
      <c r="K22" s="93">
        <f>[1]SCP!F57</f>
        <v>42000</v>
      </c>
      <c r="L22" s="396"/>
      <c r="M22" s="96" t="str">
        <f>[1]SCP!G57</f>
        <v>Bouille Georges et Monika</v>
      </c>
      <c r="N22" s="86" t="str">
        <f>[1]SCP!I57</f>
        <v>Vendu</v>
      </c>
      <c r="O22" s="97">
        <f>[1]SCP!J57</f>
        <v>42419</v>
      </c>
      <c r="P22" s="98" t="s">
        <v>0</v>
      </c>
      <c r="Q22" s="99" t="str">
        <f>[1]SCP!K57</f>
        <v xml:space="preserve"> </v>
      </c>
    </row>
    <row r="23" spans="1:17" s="399" customFormat="1" ht="13.5" customHeight="1" thickBot="1" x14ac:dyDescent="0.25">
      <c r="A23" s="398"/>
      <c r="B23" s="107" t="str">
        <f t="shared" si="1"/>
        <v>Rue Stavay-Mollondin 27, 27a et 29</v>
      </c>
      <c r="C23" s="107" t="str">
        <f t="shared" si="1"/>
        <v>La Chaux-de-Fonds</v>
      </c>
      <c r="D23" s="84" t="str">
        <f t="shared" si="1"/>
        <v>-</v>
      </c>
      <c r="E23" s="85" t="str">
        <f>[1]SCP!A58</f>
        <v>0011-18</v>
      </c>
      <c r="F23" s="86" t="str">
        <f>[1]SCP!B58</f>
        <v>COP 16776</v>
      </c>
      <c r="G23" s="85" t="str">
        <f>[1]SCP!C58</f>
        <v>Place de parc intérieure double</v>
      </c>
      <c r="H23" s="86" t="str">
        <f>[1]SCP!D58</f>
        <v>Sous-sol</v>
      </c>
      <c r="I23" s="86">
        <f>[1]SCP!E58</f>
        <v>18</v>
      </c>
      <c r="J23" s="395"/>
      <c r="K23" s="93" t="str">
        <f>[1]SCP!F58</f>
        <v>-</v>
      </c>
      <c r="L23" s="396"/>
      <c r="M23" s="96" t="str">
        <f>[1]SCP!G58</f>
        <v>Figueiredo David et Maria</v>
      </c>
      <c r="N23" s="86" t="str">
        <f>[1]SCP!I58</f>
        <v>Vendu</v>
      </c>
      <c r="O23" s="97" t="str">
        <f>[1]SCP!J58</f>
        <v>-</v>
      </c>
      <c r="P23" s="98" t="s">
        <v>0</v>
      </c>
      <c r="Q23" s="99" t="str">
        <f>[1]SCP!K58</f>
        <v xml:space="preserve"> </v>
      </c>
    </row>
    <row r="24" spans="1:17" s="399" customFormat="1" ht="13.5" customHeight="1" thickBot="1" x14ac:dyDescent="0.25">
      <c r="A24" s="398"/>
      <c r="B24" s="107" t="str">
        <f t="shared" si="1"/>
        <v>Rue Stavay-Mollondin 27, 27a et 29</v>
      </c>
      <c r="C24" s="107" t="str">
        <f t="shared" si="1"/>
        <v>La Chaux-de-Fonds</v>
      </c>
      <c r="D24" s="84" t="str">
        <f t="shared" si="1"/>
        <v>-</v>
      </c>
      <c r="E24" s="85" t="str">
        <f>[1]SCP!A59</f>
        <v>0011-19</v>
      </c>
      <c r="F24" s="86" t="str">
        <f>[1]SCP!B59</f>
        <v>COP 16777</v>
      </c>
      <c r="G24" s="85" t="str">
        <f>[1]SCP!C59</f>
        <v>Place de parc intérieure double</v>
      </c>
      <c r="H24" s="86" t="str">
        <f>[1]SCP!D59</f>
        <v>Sous-sol</v>
      </c>
      <c r="I24" s="86">
        <f>[1]SCP!E59</f>
        <v>19</v>
      </c>
      <c r="J24" s="395"/>
      <c r="K24" s="93" t="str">
        <f>[1]SCP!F59</f>
        <v>-</v>
      </c>
      <c r="L24" s="396"/>
      <c r="M24" s="96" t="str">
        <f>[1]SCP!G59</f>
        <v>First Art Sàrl</v>
      </c>
      <c r="N24" s="86" t="str">
        <f>[1]SCP!I59</f>
        <v>Vendu</v>
      </c>
      <c r="O24" s="97" t="str">
        <f>[1]SCP!J59</f>
        <v>-</v>
      </c>
      <c r="P24" s="98" t="s">
        <v>0</v>
      </c>
      <c r="Q24" s="99" t="str">
        <f>[1]SCP!K59</f>
        <v xml:space="preserve"> </v>
      </c>
    </row>
    <row r="25" spans="1:17" s="399" customFormat="1" ht="13.5" customHeight="1" thickBot="1" x14ac:dyDescent="0.25">
      <c r="A25" s="398"/>
      <c r="B25" s="107" t="str">
        <f t="shared" si="1"/>
        <v>Rue Stavay-Mollondin 27, 27a et 29</v>
      </c>
      <c r="C25" s="107" t="str">
        <f t="shared" si="1"/>
        <v>La Chaux-de-Fonds</v>
      </c>
      <c r="D25" s="84" t="str">
        <f t="shared" si="1"/>
        <v>-</v>
      </c>
      <c r="E25" s="85" t="str">
        <f>[1]SCP!A60</f>
        <v>0011-20</v>
      </c>
      <c r="F25" s="86" t="str">
        <f>[1]SCP!B60</f>
        <v>COP 16778</v>
      </c>
      <c r="G25" s="85" t="str">
        <f>[1]SCP!C60</f>
        <v>Place de parc intérieure double</v>
      </c>
      <c r="H25" s="86" t="str">
        <f>[1]SCP!D60</f>
        <v>Sous-sol</v>
      </c>
      <c r="I25" s="86">
        <f>[1]SCP!E60</f>
        <v>20</v>
      </c>
      <c r="J25" s="395"/>
      <c r="K25" s="93">
        <f>[1]SCP!F60</f>
        <v>39000</v>
      </c>
      <c r="L25" s="396"/>
      <c r="M25" s="96" t="str">
        <f>[1]SCP!G60</f>
        <v>Tanner Yves-Alain</v>
      </c>
      <c r="N25" s="86" t="str">
        <f>[1]SCP!I60</f>
        <v>Vendu</v>
      </c>
      <c r="O25" s="97">
        <f>[1]SCP!J60</f>
        <v>40989</v>
      </c>
      <c r="P25" s="98" t="s">
        <v>0</v>
      </c>
      <c r="Q25" s="99" t="str">
        <f>[1]SCP!K60</f>
        <v xml:space="preserve"> </v>
      </c>
    </row>
    <row r="26" spans="1:17" s="399" customFormat="1" ht="13.5" customHeight="1" thickBot="1" x14ac:dyDescent="0.25">
      <c r="A26" s="398"/>
      <c r="B26" s="107" t="str">
        <f t="shared" si="1"/>
        <v>Rue Stavay-Mollondin 27, 27a et 29</v>
      </c>
      <c r="C26" s="107" t="str">
        <f t="shared" si="1"/>
        <v>La Chaux-de-Fonds</v>
      </c>
      <c r="D26" s="84" t="str">
        <f t="shared" si="1"/>
        <v>-</v>
      </c>
      <c r="E26" s="85" t="str">
        <f>[1]SCP!A61</f>
        <v>0011-21</v>
      </c>
      <c r="F26" s="86" t="str">
        <f>[1]SCP!B61</f>
        <v>COP 16779</v>
      </c>
      <c r="G26" s="85" t="str">
        <f>[1]SCP!C61</f>
        <v>Place de parc intérieure double</v>
      </c>
      <c r="H26" s="86" t="str">
        <f>[1]SCP!D61</f>
        <v>Sous-sol</v>
      </c>
      <c r="I26" s="86">
        <f>[1]SCP!E61</f>
        <v>21</v>
      </c>
      <c r="J26" s="395"/>
      <c r="K26" s="93">
        <f>[1]SCP!F61</f>
        <v>39000</v>
      </c>
      <c r="L26" s="396"/>
      <c r="M26" s="96" t="str">
        <f>[1]SCP!G61</f>
        <v>First Art Sàrl</v>
      </c>
      <c r="N26" s="86" t="str">
        <f>[1]SCP!I61</f>
        <v>Vendu</v>
      </c>
      <c r="O26" s="97">
        <f>[1]SCP!J61</f>
        <v>39417</v>
      </c>
      <c r="P26" s="98" t="s">
        <v>0</v>
      </c>
      <c r="Q26" s="99" t="str">
        <f>[1]SCP!K61</f>
        <v xml:space="preserve"> </v>
      </c>
    </row>
    <row r="27" spans="1:17" s="399" customFormat="1" ht="13.5" customHeight="1" thickBot="1" x14ac:dyDescent="0.25">
      <c r="A27" s="398"/>
      <c r="B27" s="107" t="str">
        <f t="shared" si="1"/>
        <v>Rue Stavay-Mollondin 27, 27a et 29</v>
      </c>
      <c r="C27" s="107" t="str">
        <f t="shared" si="1"/>
        <v>La Chaux-de-Fonds</v>
      </c>
      <c r="D27" s="84" t="str">
        <f t="shared" si="1"/>
        <v>-</v>
      </c>
      <c r="E27" s="85" t="str">
        <f>[1]SCP!A62</f>
        <v>0011-22</v>
      </c>
      <c r="F27" s="86" t="str">
        <f>[1]SCP!B62</f>
        <v>COP 16780</v>
      </c>
      <c r="G27" s="85" t="str">
        <f>[1]SCP!C62</f>
        <v>Place de parc intérieure double</v>
      </c>
      <c r="H27" s="86" t="str">
        <f>[1]SCP!D62</f>
        <v>Sous-sol</v>
      </c>
      <c r="I27" s="86">
        <f>[1]SCP!E62</f>
        <v>22</v>
      </c>
      <c r="J27" s="395"/>
      <c r="K27" s="93">
        <f>[1]SCP!F62</f>
        <v>39000</v>
      </c>
      <c r="L27" s="396"/>
      <c r="M27" s="96" t="str">
        <f>[1]SCP!G62</f>
        <v>Richardet Eveline</v>
      </c>
      <c r="N27" s="86" t="str">
        <f>[1]SCP!I62</f>
        <v>Vendu</v>
      </c>
      <c r="O27" s="97">
        <f>[1]SCP!J62</f>
        <v>38353</v>
      </c>
      <c r="P27" s="98" t="s">
        <v>0</v>
      </c>
      <c r="Q27" s="99" t="str">
        <f>[1]SCP!K62</f>
        <v xml:space="preserve"> </v>
      </c>
    </row>
    <row r="28" spans="1:17" s="399" customFormat="1" ht="13.5" customHeight="1" thickBot="1" x14ac:dyDescent="0.25">
      <c r="A28" s="398"/>
      <c r="B28" s="107" t="str">
        <f>B27</f>
        <v>Rue Stavay-Mollondin 27, 27a et 29</v>
      </c>
      <c r="C28" s="107" t="str">
        <f>C27</f>
        <v>La Chaux-de-Fonds</v>
      </c>
      <c r="D28" s="84" t="str">
        <f>D27</f>
        <v>-</v>
      </c>
      <c r="E28" s="85" t="str">
        <f>[1]SCP!A63</f>
        <v>0011-23</v>
      </c>
      <c r="F28" s="86" t="str">
        <f>[1]SCP!B63</f>
        <v>COP 16781</v>
      </c>
      <c r="G28" s="85" t="str">
        <f>[1]SCP!C63</f>
        <v>Place de parc intérieure double</v>
      </c>
      <c r="H28" s="86" t="str">
        <f>[1]SCP!D63</f>
        <v>Sous-sol</v>
      </c>
      <c r="I28" s="86">
        <f>[1]SCP!E63</f>
        <v>23</v>
      </c>
      <c r="J28" s="395"/>
      <c r="K28" s="93">
        <f>[1]SCP!F63</f>
        <v>42000</v>
      </c>
      <c r="L28" s="396"/>
      <c r="M28" s="96" t="str">
        <f>[1]SCP!G63</f>
        <v>Alves Pereira Rui Manuel et Sousa Leiticia</v>
      </c>
      <c r="N28" s="86" t="str">
        <f>[1]SCP!I63</f>
        <v>Vendu</v>
      </c>
      <c r="O28" s="97">
        <f>[1]SCP!J63</f>
        <v>42461</v>
      </c>
      <c r="P28" s="98" t="s">
        <v>0</v>
      </c>
      <c r="Q28" s="99" t="str">
        <f>[1]SCP!K63</f>
        <v xml:space="preserve"> </v>
      </c>
    </row>
    <row r="29" spans="1:17" s="399" customFormat="1" ht="13.5" customHeight="1" thickBot="1" x14ac:dyDescent="0.25">
      <c r="A29" s="398"/>
      <c r="B29" s="107" t="str">
        <f t="shared" ref="B29:D35" si="2">B28</f>
        <v>Rue Stavay-Mollondin 27, 27a et 29</v>
      </c>
      <c r="C29" s="107" t="str">
        <f t="shared" si="2"/>
        <v>La Chaux-de-Fonds</v>
      </c>
      <c r="D29" s="84" t="str">
        <f t="shared" si="2"/>
        <v>-</v>
      </c>
      <c r="E29" s="85" t="str">
        <f>[1]SCP!A64</f>
        <v>0011-24</v>
      </c>
      <c r="F29" s="86" t="str">
        <f>[1]SCP!B64</f>
        <v>COP 16782</v>
      </c>
      <c r="G29" s="85" t="str">
        <f>[1]SCP!C64</f>
        <v>Place de parc intérieure double</v>
      </c>
      <c r="H29" s="86" t="str">
        <f>[1]SCP!D64</f>
        <v>Sous-sol</v>
      </c>
      <c r="I29" s="86">
        <f>[1]SCP!E64</f>
        <v>24</v>
      </c>
      <c r="J29" s="395"/>
      <c r="K29" s="93" t="str">
        <f>[1]SCP!F64</f>
        <v>-</v>
      </c>
      <c r="L29" s="396"/>
      <c r="M29" s="96" t="str">
        <f>[1]SCP!G64</f>
        <v>Kafexhiu Shpend  et Boudry Kafexhiu Laurence</v>
      </c>
      <c r="N29" s="86" t="str">
        <f>[1]SCP!I64</f>
        <v>Vendu</v>
      </c>
      <c r="O29" s="97" t="str">
        <f>[1]SCP!J64</f>
        <v>-</v>
      </c>
      <c r="P29" s="98" t="s">
        <v>0</v>
      </c>
      <c r="Q29" s="99" t="str">
        <f>[1]SCP!K64</f>
        <v xml:space="preserve"> </v>
      </c>
    </row>
    <row r="30" spans="1:17" s="399" customFormat="1" ht="13.5" customHeight="1" thickBot="1" x14ac:dyDescent="0.25">
      <c r="A30" s="398"/>
      <c r="B30" s="107" t="str">
        <f t="shared" si="2"/>
        <v>Rue Stavay-Mollondin 27, 27a et 29</v>
      </c>
      <c r="C30" s="107" t="str">
        <f t="shared" si="2"/>
        <v>La Chaux-de-Fonds</v>
      </c>
      <c r="D30" s="84" t="str">
        <f t="shared" si="2"/>
        <v>-</v>
      </c>
      <c r="E30" s="85" t="str">
        <f>[1]SCP!A65</f>
        <v>0011-25</v>
      </c>
      <c r="F30" s="86" t="str">
        <f>[1]SCP!B65</f>
        <v>COP 16783</v>
      </c>
      <c r="G30" s="85" t="str">
        <f>[1]SCP!C65</f>
        <v>Place de parc intérieure simple</v>
      </c>
      <c r="H30" s="86" t="str">
        <f>[1]SCP!D65</f>
        <v>Sous-sol</v>
      </c>
      <c r="I30" s="86">
        <f>[1]SCP!E65</f>
        <v>25</v>
      </c>
      <c r="J30" s="395"/>
      <c r="K30" s="93" t="str">
        <f>[1]SCP!F65</f>
        <v>-</v>
      </c>
      <c r="L30" s="396"/>
      <c r="M30" s="96" t="str">
        <f>[1]SCP!G65</f>
        <v>Kafexhiu Shpend  et Boudry Kafexhiu Laurence</v>
      </c>
      <c r="N30" s="86" t="str">
        <f>[1]SCP!I65</f>
        <v>Vendu</v>
      </c>
      <c r="O30" s="97" t="str">
        <f>[1]SCP!J65</f>
        <v>-</v>
      </c>
      <c r="P30" s="98" t="s">
        <v>0</v>
      </c>
      <c r="Q30" s="99" t="str">
        <f>[1]SCP!K65</f>
        <v xml:space="preserve"> </v>
      </c>
    </row>
    <row r="31" spans="1:17" s="399" customFormat="1" ht="13.5" customHeight="1" thickBot="1" x14ac:dyDescent="0.25">
      <c r="A31" s="398"/>
      <c r="B31" s="107" t="str">
        <f t="shared" si="2"/>
        <v>Rue Stavay-Mollondin 27, 27a et 29</v>
      </c>
      <c r="C31" s="107" t="str">
        <f t="shared" si="2"/>
        <v>La Chaux-de-Fonds</v>
      </c>
      <c r="D31" s="84" t="str">
        <f t="shared" si="2"/>
        <v>-</v>
      </c>
      <c r="E31" s="85" t="str">
        <f>[1]SCP!A66</f>
        <v>0011-26</v>
      </c>
      <c r="F31" s="86" t="str">
        <f>[1]SCP!B66</f>
        <v>COP 16784</v>
      </c>
      <c r="G31" s="85" t="str">
        <f>[1]SCP!C66</f>
        <v>Place de parc intérieure simple</v>
      </c>
      <c r="H31" s="86" t="str">
        <f>[1]SCP!D66</f>
        <v>Sous-sol</v>
      </c>
      <c r="I31" s="86">
        <f>[1]SCP!E66</f>
        <v>26</v>
      </c>
      <c r="J31" s="395"/>
      <c r="K31" s="93" t="str">
        <f>[1]SCP!F66</f>
        <v>-</v>
      </c>
      <c r="L31" s="396"/>
      <c r="M31" s="96" t="str">
        <f>[1]SCP!G66</f>
        <v>Kafexhiu Shpend  et Boudry Kafexhiu Laurence</v>
      </c>
      <c r="N31" s="86" t="str">
        <f>[1]SCP!I66</f>
        <v>Vendu</v>
      </c>
      <c r="O31" s="97" t="str">
        <f>[1]SCP!J66</f>
        <v>-</v>
      </c>
      <c r="P31" s="98" t="s">
        <v>0</v>
      </c>
      <c r="Q31" s="99" t="str">
        <f>[1]SCP!K66</f>
        <v xml:space="preserve"> </v>
      </c>
    </row>
    <row r="32" spans="1:17" s="399" customFormat="1" ht="13.5" customHeight="1" thickBot="1" x14ac:dyDescent="0.25">
      <c r="A32" s="398"/>
      <c r="B32" s="107" t="str">
        <f t="shared" si="2"/>
        <v>Rue Stavay-Mollondin 27, 27a et 29</v>
      </c>
      <c r="C32" s="107" t="str">
        <f t="shared" si="2"/>
        <v>La Chaux-de-Fonds</v>
      </c>
      <c r="D32" s="84" t="str">
        <f t="shared" si="2"/>
        <v>-</v>
      </c>
      <c r="E32" s="85" t="str">
        <f>[1]SCP!A67</f>
        <v>0011-27</v>
      </c>
      <c r="F32" s="86" t="str">
        <f>[1]SCP!B67</f>
        <v>COP 16785</v>
      </c>
      <c r="G32" s="85" t="str">
        <f>[1]SCP!C67</f>
        <v>Place de parc intérieure simple</v>
      </c>
      <c r="H32" s="86" t="str">
        <f>[1]SCP!D67</f>
        <v>Sous-sol</v>
      </c>
      <c r="I32" s="86">
        <f>[1]SCP!E67</f>
        <v>27</v>
      </c>
      <c r="J32" s="395"/>
      <c r="K32" s="93" t="str">
        <f>[1]SCP!F67</f>
        <v>-</v>
      </c>
      <c r="L32" s="396"/>
      <c r="M32" s="96" t="str">
        <f>[1]SCP!G67</f>
        <v>Robert Nicolas et Jessie</v>
      </c>
      <c r="N32" s="86" t="str">
        <f>[1]SCP!I67</f>
        <v>Vendu</v>
      </c>
      <c r="O32" s="97" t="str">
        <f>[1]SCP!J67</f>
        <v>-</v>
      </c>
      <c r="P32" s="98" t="s">
        <v>0</v>
      </c>
      <c r="Q32" s="99" t="str">
        <f>[1]SCP!K67</f>
        <v xml:space="preserve"> </v>
      </c>
    </row>
    <row r="33" spans="1:17" s="399" customFormat="1" ht="13.5" customHeight="1" thickBot="1" x14ac:dyDescent="0.25">
      <c r="A33" s="398"/>
      <c r="B33" s="107" t="str">
        <f t="shared" si="2"/>
        <v>Rue Stavay-Mollondin 27, 27a et 29</v>
      </c>
      <c r="C33" s="107" t="str">
        <f t="shared" si="2"/>
        <v>La Chaux-de-Fonds</v>
      </c>
      <c r="D33" s="84" t="str">
        <f t="shared" si="2"/>
        <v>-</v>
      </c>
      <c r="E33" s="85" t="str">
        <f>[1]SCP!A68</f>
        <v>0011-28</v>
      </c>
      <c r="F33" s="86" t="str">
        <f>[1]SCP!B68</f>
        <v>COP 16786</v>
      </c>
      <c r="G33" s="85" t="str">
        <f>[1]SCP!C68</f>
        <v>Place de parc intérieure simple</v>
      </c>
      <c r="H33" s="86" t="str">
        <f>[1]SCP!D68</f>
        <v>Sous-sol</v>
      </c>
      <c r="I33" s="86">
        <f>[1]SCP!E68</f>
        <v>28</v>
      </c>
      <c r="J33" s="395"/>
      <c r="K33" s="93" t="str">
        <f>[1]SCP!F68</f>
        <v>-</v>
      </c>
      <c r="L33" s="396"/>
      <c r="M33" s="96" t="str">
        <f>[1]SCP!G68</f>
        <v>Delisle Laurent</v>
      </c>
      <c r="N33" s="86" t="str">
        <f>[1]SCP!I68</f>
        <v>Vendu</v>
      </c>
      <c r="O33" s="97" t="str">
        <f>[1]SCP!J68</f>
        <v>-</v>
      </c>
      <c r="P33" s="98" t="s">
        <v>0</v>
      </c>
      <c r="Q33" s="99" t="str">
        <f>[1]SCP!K68</f>
        <v xml:space="preserve"> </v>
      </c>
    </row>
    <row r="34" spans="1:17" s="399" customFormat="1" ht="13.5" customHeight="1" thickBot="1" x14ac:dyDescent="0.25">
      <c r="A34" s="398"/>
      <c r="B34" s="107" t="str">
        <f t="shared" si="2"/>
        <v>Rue Stavay-Mollondin 27, 27a et 29</v>
      </c>
      <c r="C34" s="107" t="str">
        <f t="shared" si="2"/>
        <v>La Chaux-de-Fonds</v>
      </c>
      <c r="D34" s="84" t="str">
        <f t="shared" si="2"/>
        <v>-</v>
      </c>
      <c r="E34" s="85" t="str">
        <f>[1]SCP!A69</f>
        <v>0011-29</v>
      </c>
      <c r="F34" s="86" t="str">
        <f>[1]SCP!B69</f>
        <v>COP 16787</v>
      </c>
      <c r="G34" s="85" t="str">
        <f>[1]SCP!C69</f>
        <v>Place de parc intérieure simple</v>
      </c>
      <c r="H34" s="86" t="str">
        <f>[1]SCP!D69</f>
        <v>Sous-sol</v>
      </c>
      <c r="I34" s="86">
        <f>[1]SCP!E69</f>
        <v>29</v>
      </c>
      <c r="J34" s="395"/>
      <c r="K34" s="93" t="str">
        <f>[1]SCP!F69</f>
        <v>-</v>
      </c>
      <c r="L34" s="396"/>
      <c r="M34" s="96" t="str">
        <f>[1]SCP!G69</f>
        <v>Cortese Catia</v>
      </c>
      <c r="N34" s="86" t="str">
        <f>[1]SCP!I69</f>
        <v>Vendu</v>
      </c>
      <c r="O34" s="97" t="str">
        <f>[1]SCP!J69</f>
        <v>-</v>
      </c>
      <c r="P34" s="98" t="s">
        <v>0</v>
      </c>
      <c r="Q34" s="99" t="str">
        <f>[1]SCP!K69</f>
        <v xml:space="preserve"> </v>
      </c>
    </row>
    <row r="35" spans="1:17" s="399" customFormat="1" ht="13.5" customHeight="1" thickBot="1" x14ac:dyDescent="0.25">
      <c r="A35" s="398"/>
      <c r="B35" s="107" t="str">
        <f t="shared" si="2"/>
        <v>Rue Stavay-Mollondin 27, 27a et 29</v>
      </c>
      <c r="C35" s="107" t="str">
        <f t="shared" si="2"/>
        <v>La Chaux-de-Fonds</v>
      </c>
      <c r="D35" s="84" t="str">
        <f t="shared" si="2"/>
        <v>-</v>
      </c>
      <c r="E35" s="85" t="str">
        <f>[1]SCP!A70</f>
        <v>0011-30</v>
      </c>
      <c r="F35" s="86" t="str">
        <f>[1]SCP!B70</f>
        <v>COP 16788</v>
      </c>
      <c r="G35" s="85" t="str">
        <f>[1]SCP!C70</f>
        <v>Place de parc intérieure simple</v>
      </c>
      <c r="H35" s="86" t="str">
        <f>[1]SCP!D70</f>
        <v>Sous-sol</v>
      </c>
      <c r="I35" s="86">
        <f>[1]SCP!E70</f>
        <v>30</v>
      </c>
      <c r="J35" s="395"/>
      <c r="K35" s="93">
        <f>[1]SCP!F70</f>
        <v>27000</v>
      </c>
      <c r="L35" s="396"/>
      <c r="M35" s="96" t="str">
        <f>[1]SCP!G70</f>
        <v>Jenni Roland et Patricia</v>
      </c>
      <c r="N35" s="86" t="str">
        <f>[1]SCP!I70</f>
        <v>Vendu</v>
      </c>
      <c r="O35" s="97">
        <f>[1]SCP!J70</f>
        <v>41927</v>
      </c>
      <c r="P35" s="98" t="s">
        <v>0</v>
      </c>
      <c r="Q35" s="99" t="str">
        <f>[1]SCP!K70</f>
        <v xml:space="preserve"> </v>
      </c>
    </row>
    <row r="36" spans="1:17" s="399" customFormat="1" ht="13.5" customHeight="1" thickBot="1" x14ac:dyDescent="0.25">
      <c r="A36" s="398"/>
      <c r="B36" s="107" t="str">
        <f>B35</f>
        <v>Rue Stavay-Mollondin 27, 27a et 29</v>
      </c>
      <c r="C36" s="107" t="str">
        <f>C35</f>
        <v>La Chaux-de-Fonds</v>
      </c>
      <c r="D36" s="84" t="str">
        <f>D35</f>
        <v>-</v>
      </c>
      <c r="E36" s="85" t="str">
        <f>[1]SCP!A71</f>
        <v>0011-31</v>
      </c>
      <c r="F36" s="86" t="str">
        <f>[1]SCP!B71</f>
        <v>RS 7478</v>
      </c>
      <c r="G36" s="85" t="str">
        <f>[1]SCP!C71</f>
        <v>Place de parc extérieure simple</v>
      </c>
      <c r="H36" s="86" t="str">
        <f>[1]SCP!D71</f>
        <v>Extérieur</v>
      </c>
      <c r="I36" s="86">
        <f>[1]SCP!E71</f>
        <v>1</v>
      </c>
      <c r="J36" s="395"/>
      <c r="K36" s="93" t="str">
        <f>[1]SCP!F71</f>
        <v>-</v>
      </c>
      <c r="L36" s="396"/>
      <c r="M36" s="96" t="str">
        <f>[1]SCP!G71</f>
        <v>FD: n° 16724/H (Richardet Evelyne)</v>
      </c>
      <c r="N36" s="86" t="str">
        <f>[1]SCP!I71</f>
        <v>Vendu</v>
      </c>
      <c r="O36" s="97">
        <f>[1]SCP!J71</f>
        <v>38353</v>
      </c>
      <c r="P36" s="98" t="s">
        <v>0</v>
      </c>
      <c r="Q36" s="99" t="str">
        <f>[1]SCP!K71</f>
        <v xml:space="preserve"> </v>
      </c>
    </row>
    <row r="37" spans="1:17" s="399" customFormat="1" ht="13.5" customHeight="1" thickBot="1" x14ac:dyDescent="0.25">
      <c r="A37" s="398"/>
      <c r="B37" s="107" t="str">
        <f t="shared" ref="B37:D44" si="3">B36</f>
        <v>Rue Stavay-Mollondin 27, 27a et 29</v>
      </c>
      <c r="C37" s="107" t="str">
        <f t="shared" si="3"/>
        <v>La Chaux-de-Fonds</v>
      </c>
      <c r="D37" s="84" t="str">
        <f t="shared" si="3"/>
        <v>-</v>
      </c>
      <c r="E37" s="85" t="str">
        <f>[1]SCP!A72</f>
        <v>0011-32</v>
      </c>
      <c r="F37" s="86" t="str">
        <f>[1]SCP!B72</f>
        <v>RS 7479</v>
      </c>
      <c r="G37" s="85" t="str">
        <f>[1]SCP!C72</f>
        <v>Place de parc extérieure simple</v>
      </c>
      <c r="H37" s="86" t="str">
        <f>[1]SCP!D72</f>
        <v>Extérieur</v>
      </c>
      <c r="I37" s="86">
        <f>[1]SCP!E72</f>
        <v>2</v>
      </c>
      <c r="J37" s="395"/>
      <c r="K37" s="93" t="str">
        <f>[1]SCP!F72</f>
        <v>-</v>
      </c>
      <c r="L37" s="396"/>
      <c r="M37" s="96" t="str">
        <f>[1]SCP!G72</f>
        <v>RR/Visiteurs</v>
      </c>
      <c r="N37" s="86" t="s">
        <v>73</v>
      </c>
      <c r="O37" s="97" t="str">
        <f>[1]SCP!J72</f>
        <v>-</v>
      </c>
      <c r="P37" s="98" t="s">
        <v>0</v>
      </c>
      <c r="Q37" s="99" t="str">
        <f>[1]SCP!K72</f>
        <v>Convention Parel</v>
      </c>
    </row>
    <row r="38" spans="1:17" s="399" customFormat="1" ht="13.5" customHeight="1" thickBot="1" x14ac:dyDescent="0.25">
      <c r="A38" s="398"/>
      <c r="B38" s="107" t="str">
        <f t="shared" si="3"/>
        <v>Rue Stavay-Mollondin 27, 27a et 29</v>
      </c>
      <c r="C38" s="107" t="str">
        <f t="shared" si="3"/>
        <v>La Chaux-de-Fonds</v>
      </c>
      <c r="D38" s="84" t="str">
        <f t="shared" si="3"/>
        <v>-</v>
      </c>
      <c r="E38" s="85" t="str">
        <f>[1]SCP!A73</f>
        <v>0011-33</v>
      </c>
      <c r="F38" s="86" t="str">
        <f>[1]SCP!B73</f>
        <v>RS 7480</v>
      </c>
      <c r="G38" s="85" t="str">
        <f>[1]SCP!C73</f>
        <v>Place de parc extérieure simple</v>
      </c>
      <c r="H38" s="86" t="str">
        <f>[1]SCP!D73</f>
        <v>Extérieur</v>
      </c>
      <c r="I38" s="86">
        <f>[1]SCP!E73</f>
        <v>3</v>
      </c>
      <c r="J38" s="395"/>
      <c r="K38" s="93" t="str">
        <f>[1]SCP!F73</f>
        <v>-</v>
      </c>
      <c r="L38" s="396"/>
      <c r="M38" s="96" t="str">
        <f>[1]SCP!G73</f>
        <v>RR/Visiteurs</v>
      </c>
      <c r="N38" s="86" t="s">
        <v>73</v>
      </c>
      <c r="O38" s="97" t="str">
        <f>[1]SCP!J73</f>
        <v>-</v>
      </c>
      <c r="P38" s="98" t="s">
        <v>0</v>
      </c>
      <c r="Q38" s="99" t="str">
        <f>[1]SCP!K73</f>
        <v>Convention Parel</v>
      </c>
    </row>
    <row r="39" spans="1:17" s="399" customFormat="1" ht="13.5" customHeight="1" thickBot="1" x14ac:dyDescent="0.25">
      <c r="A39" s="398"/>
      <c r="B39" s="107" t="str">
        <f t="shared" si="3"/>
        <v>Rue Stavay-Mollondin 27, 27a et 29</v>
      </c>
      <c r="C39" s="107" t="str">
        <f t="shared" si="3"/>
        <v>La Chaux-de-Fonds</v>
      </c>
      <c r="D39" s="84" t="str">
        <f t="shared" si="3"/>
        <v>-</v>
      </c>
      <c r="E39" s="85" t="str">
        <f>[1]SCP!A74</f>
        <v>0011-34</v>
      </c>
      <c r="F39" s="86" t="str">
        <f>[1]SCP!B74</f>
        <v>RS 7481</v>
      </c>
      <c r="G39" s="85" t="str">
        <f>[1]SCP!C74</f>
        <v>Place de parc extérieure simple</v>
      </c>
      <c r="H39" s="86" t="str">
        <f>[1]SCP!D74</f>
        <v>Extérieur</v>
      </c>
      <c r="I39" s="86">
        <f>[1]SCP!E74</f>
        <v>4</v>
      </c>
      <c r="J39" s="395"/>
      <c r="K39" s="93" t="str">
        <f>[1]SCP!F74</f>
        <v>-</v>
      </c>
      <c r="L39" s="396"/>
      <c r="M39" s="96" t="str">
        <f>[1]SCP!G74</f>
        <v>RR/Visiteurs</v>
      </c>
      <c r="N39" s="86" t="s">
        <v>73</v>
      </c>
      <c r="O39" s="97" t="str">
        <f>[1]SCP!J74</f>
        <v>-</v>
      </c>
      <c r="P39" s="98" t="s">
        <v>0</v>
      </c>
      <c r="Q39" s="99" t="str">
        <f>[1]SCP!K74</f>
        <v>Convention Parel</v>
      </c>
    </row>
    <row r="40" spans="1:17" s="399" customFormat="1" ht="13.5" customHeight="1" thickBot="1" x14ac:dyDescent="0.25">
      <c r="A40" s="398"/>
      <c r="B40" s="107" t="str">
        <f t="shared" si="3"/>
        <v>Rue Stavay-Mollondin 27, 27a et 29</v>
      </c>
      <c r="C40" s="107" t="str">
        <f t="shared" si="3"/>
        <v>La Chaux-de-Fonds</v>
      </c>
      <c r="D40" s="84" t="str">
        <f t="shared" si="3"/>
        <v>-</v>
      </c>
      <c r="E40" s="85" t="str">
        <f>[1]SCP!A75</f>
        <v>0011-35</v>
      </c>
      <c r="F40" s="86" t="str">
        <f>[1]SCP!B75</f>
        <v>RS 7482</v>
      </c>
      <c r="G40" s="85" t="str">
        <f>[1]SCP!C75</f>
        <v>Place de parc extérieure simple</v>
      </c>
      <c r="H40" s="86" t="str">
        <f>[1]SCP!D75</f>
        <v>Extérieur</v>
      </c>
      <c r="I40" s="86">
        <f>[1]SCP!E75</f>
        <v>5</v>
      </c>
      <c r="J40" s="395"/>
      <c r="K40" s="93" t="str">
        <f>[1]SCP!F75</f>
        <v>-</v>
      </c>
      <c r="L40" s="396"/>
      <c r="M40" s="96" t="str">
        <f>[1]SCP!G75</f>
        <v>Razzano Francesco et Patricia</v>
      </c>
      <c r="N40" s="86" t="str">
        <f>[1]SCP!I75</f>
        <v>Vendu</v>
      </c>
      <c r="O40" s="97">
        <f>[1]SCP!J75</f>
        <v>38353</v>
      </c>
      <c r="P40" s="98" t="s">
        <v>0</v>
      </c>
      <c r="Q40" s="99" t="str">
        <f>[1]SCP!K75</f>
        <v xml:space="preserve"> </v>
      </c>
    </row>
    <row r="41" spans="1:17" s="399" customFormat="1" ht="13.5" customHeight="1" thickBot="1" x14ac:dyDescent="0.25">
      <c r="A41" s="398"/>
      <c r="B41" s="107" t="str">
        <f t="shared" si="3"/>
        <v>Rue Stavay-Mollondin 27, 27a et 29</v>
      </c>
      <c r="C41" s="107" t="str">
        <f t="shared" si="3"/>
        <v>La Chaux-de-Fonds</v>
      </c>
      <c r="D41" s="84" t="str">
        <f t="shared" si="3"/>
        <v>-</v>
      </c>
      <c r="E41" s="85" t="str">
        <f>[1]SCP!A76</f>
        <v>0011-36</v>
      </c>
      <c r="F41" s="86" t="str">
        <f>[1]SCP!B76</f>
        <v>RS 7483</v>
      </c>
      <c r="G41" s="85" t="str">
        <f>[1]SCP!C76</f>
        <v>Place de parc extérieure simple</v>
      </c>
      <c r="H41" s="86" t="str">
        <f>[1]SCP!D76</f>
        <v>Extérieur</v>
      </c>
      <c r="I41" s="86">
        <f>[1]SCP!E76</f>
        <v>6</v>
      </c>
      <c r="J41" s="395"/>
      <c r="K41" s="93" t="str">
        <f>[1]SCP!F76</f>
        <v>-</v>
      </c>
      <c r="L41" s="396"/>
      <c r="M41" s="96" t="str">
        <f>[1]SCP!G76</f>
        <v>Chappatte Philippe-Henri et Patricia</v>
      </c>
      <c r="N41" s="86" t="str">
        <f>[1]SCP!I76</f>
        <v>Vendu</v>
      </c>
      <c r="O41" s="97">
        <f>[1]SCP!J76</f>
        <v>38353</v>
      </c>
      <c r="P41" s="98" t="s">
        <v>0</v>
      </c>
      <c r="Q41" s="99" t="str">
        <f>[1]SCP!K76</f>
        <v xml:space="preserve"> </v>
      </c>
    </row>
    <row r="42" spans="1:17" s="399" customFormat="1" ht="13.5" customHeight="1" thickBot="1" x14ac:dyDescent="0.25">
      <c r="A42" s="398"/>
      <c r="B42" s="107" t="str">
        <f t="shared" si="3"/>
        <v>Rue Stavay-Mollondin 27, 27a et 29</v>
      </c>
      <c r="C42" s="107" t="str">
        <f t="shared" si="3"/>
        <v>La Chaux-de-Fonds</v>
      </c>
      <c r="D42" s="84" t="str">
        <f t="shared" si="3"/>
        <v>-</v>
      </c>
      <c r="E42" s="85" t="str">
        <f>[1]SCP!A77</f>
        <v>0011-37</v>
      </c>
      <c r="F42" s="86" t="str">
        <f>[1]SCP!B77</f>
        <v>RS 7484</v>
      </c>
      <c r="G42" s="85" t="str">
        <f>[1]SCP!C77</f>
        <v>Place de parc extérieure simple</v>
      </c>
      <c r="H42" s="86" t="str">
        <f>[1]SCP!D77</f>
        <v>Extérieur</v>
      </c>
      <c r="I42" s="86">
        <f>[1]SCP!E77</f>
        <v>7</v>
      </c>
      <c r="J42" s="395"/>
      <c r="K42" s="93" t="str">
        <f>[1]SCP!F77</f>
        <v>-</v>
      </c>
      <c r="L42" s="396"/>
      <c r="M42" s="96" t="str">
        <f>[1]SCP!G77</f>
        <v>RR</v>
      </c>
      <c r="N42" s="86" t="s">
        <v>74</v>
      </c>
      <c r="O42" s="97" t="str">
        <f>[1]SCP!J77</f>
        <v>-</v>
      </c>
      <c r="P42" s="98" t="s">
        <v>0</v>
      </c>
      <c r="Q42" s="99" t="str">
        <f>[1]SCP!K77</f>
        <v>Convention Parel</v>
      </c>
    </row>
    <row r="43" spans="1:17" s="399" customFormat="1" ht="13.5" customHeight="1" thickBot="1" x14ac:dyDescent="0.25">
      <c r="A43" s="398"/>
      <c r="B43" s="107" t="str">
        <f t="shared" si="3"/>
        <v>Rue Stavay-Mollondin 27, 27a et 29</v>
      </c>
      <c r="C43" s="107" t="str">
        <f t="shared" si="3"/>
        <v>La Chaux-de-Fonds</v>
      </c>
      <c r="D43" s="84" t="str">
        <f t="shared" si="3"/>
        <v>-</v>
      </c>
      <c r="E43" s="85" t="str">
        <f>[1]SCP!A78</f>
        <v>0011-38</v>
      </c>
      <c r="F43" s="86" t="str">
        <f>[1]SCP!B78</f>
        <v>RS 7485</v>
      </c>
      <c r="G43" s="85" t="str">
        <f>[1]SCP!C78</f>
        <v>Place de parc extérieure simple</v>
      </c>
      <c r="H43" s="86" t="str">
        <f>[1]SCP!D78</f>
        <v>Extérieur</v>
      </c>
      <c r="I43" s="86">
        <f>[1]SCP!E78</f>
        <v>8</v>
      </c>
      <c r="J43" s="395"/>
      <c r="K43" s="93" t="str">
        <f>[1]SCP!F78</f>
        <v>-</v>
      </c>
      <c r="L43" s="396"/>
      <c r="M43" s="96" t="str">
        <f>[1]SCP!G78</f>
        <v>FD: n° 16734/S (Riesen Claude-Alain et Edith)</v>
      </c>
      <c r="N43" s="86" t="str">
        <f>[1]SCP!I78</f>
        <v>Vendu</v>
      </c>
      <c r="O43" s="97">
        <f>[1]SCP!J78</f>
        <v>38353</v>
      </c>
      <c r="P43" s="98" t="s">
        <v>0</v>
      </c>
      <c r="Q43" s="99" t="str">
        <f>[1]SCP!K78</f>
        <v xml:space="preserve"> </v>
      </c>
    </row>
    <row r="44" spans="1:17" s="399" customFormat="1" ht="13.5" customHeight="1" thickBot="1" x14ac:dyDescent="0.25">
      <c r="A44" s="398"/>
      <c r="B44" s="107" t="str">
        <f t="shared" si="3"/>
        <v>Rue Stavay-Mollondin 27, 27a et 29</v>
      </c>
      <c r="C44" s="107" t="str">
        <f t="shared" si="3"/>
        <v>La Chaux-de-Fonds</v>
      </c>
      <c r="D44" s="84" t="str">
        <f t="shared" si="3"/>
        <v>-</v>
      </c>
      <c r="E44" s="85" t="str">
        <f>[1]SCP!A79</f>
        <v>0011-39</v>
      </c>
      <c r="F44" s="86" t="str">
        <f>[1]SCP!B79</f>
        <v>RS 7486</v>
      </c>
      <c r="G44" s="85" t="str">
        <f>[1]SCP!C79</f>
        <v>Place de parc extérieure simple</v>
      </c>
      <c r="H44" s="86" t="str">
        <f>[1]SCP!D79</f>
        <v>Extérieur</v>
      </c>
      <c r="I44" s="86">
        <f>[1]SCP!E79</f>
        <v>9</v>
      </c>
      <c r="J44" s="395"/>
      <c r="K44" s="93" t="str">
        <f>[1]SCP!F79</f>
        <v>-</v>
      </c>
      <c r="L44" s="396"/>
      <c r="M44" s="96" t="str">
        <f>[1]SCP!G79</f>
        <v>Schönholzer Hans-Peter et Nicole</v>
      </c>
      <c r="N44" s="86" t="str">
        <f>[1]SCP!I79</f>
        <v>Vendu</v>
      </c>
      <c r="O44" s="97">
        <f>[1]SCP!J79</f>
        <v>38353</v>
      </c>
      <c r="P44" s="98" t="s">
        <v>0</v>
      </c>
      <c r="Q44" s="99" t="str">
        <f>[1]SCP!K79</f>
        <v xml:space="preserve"> </v>
      </c>
    </row>
    <row r="45" spans="1:17" s="399" customFormat="1" ht="13.5" customHeight="1" thickBot="1" x14ac:dyDescent="0.3">
      <c r="A45" s="398"/>
      <c r="B45" s="84" t="s">
        <v>121</v>
      </c>
      <c r="C45" s="84" t="s">
        <v>71</v>
      </c>
      <c r="D45" s="84" t="s">
        <v>0</v>
      </c>
      <c r="E45" s="85" t="s">
        <v>161</v>
      </c>
      <c r="F45" s="86" t="s">
        <v>162</v>
      </c>
      <c r="G45" s="85" t="s">
        <v>163</v>
      </c>
      <c r="H45" s="113" t="s">
        <v>86</v>
      </c>
      <c r="I45" s="86">
        <v>1</v>
      </c>
      <c r="J45" s="395"/>
      <c r="K45" s="93">
        <v>8000</v>
      </c>
      <c r="L45" s="396"/>
      <c r="M45" s="96" t="s">
        <v>149</v>
      </c>
      <c r="N45" s="86" t="s">
        <v>82</v>
      </c>
      <c r="O45" s="102">
        <v>38717</v>
      </c>
      <c r="P45" s="98" t="s">
        <v>0</v>
      </c>
      <c r="Q45" s="113" t="s">
        <v>0</v>
      </c>
    </row>
    <row r="46" spans="1:17" s="399" customFormat="1" ht="13.5" customHeight="1" thickBot="1" x14ac:dyDescent="0.3">
      <c r="A46" s="398"/>
      <c r="B46" s="84" t="s">
        <v>121</v>
      </c>
      <c r="C46" s="84" t="s">
        <v>71</v>
      </c>
      <c r="D46" s="84" t="s">
        <v>0</v>
      </c>
      <c r="E46" s="85" t="s">
        <v>164</v>
      </c>
      <c r="F46" s="86" t="s">
        <v>165</v>
      </c>
      <c r="G46" s="85" t="s">
        <v>163</v>
      </c>
      <c r="H46" s="113" t="s">
        <v>86</v>
      </c>
      <c r="I46" s="86">
        <v>2</v>
      </c>
      <c r="J46" s="395"/>
      <c r="K46" s="93">
        <v>8000</v>
      </c>
      <c r="L46" s="396"/>
      <c r="M46" s="96" t="s">
        <v>160</v>
      </c>
      <c r="N46" s="86" t="s">
        <v>82</v>
      </c>
      <c r="O46" s="102">
        <v>38706</v>
      </c>
      <c r="P46" s="98" t="s">
        <v>0</v>
      </c>
      <c r="Q46" s="113" t="s">
        <v>0</v>
      </c>
    </row>
    <row r="47" spans="1:17" s="399" customFormat="1" ht="13.5" customHeight="1" thickBot="1" x14ac:dyDescent="0.3">
      <c r="A47" s="398"/>
      <c r="B47" s="84" t="s">
        <v>121</v>
      </c>
      <c r="C47" s="84" t="s">
        <v>71</v>
      </c>
      <c r="D47" s="84" t="s">
        <v>0</v>
      </c>
      <c r="E47" s="85" t="s">
        <v>166</v>
      </c>
      <c r="F47" s="86" t="s">
        <v>167</v>
      </c>
      <c r="G47" s="85" t="s">
        <v>163</v>
      </c>
      <c r="H47" s="113" t="s">
        <v>86</v>
      </c>
      <c r="I47" s="86">
        <v>3</v>
      </c>
      <c r="J47" s="395"/>
      <c r="K47" s="93">
        <v>8000</v>
      </c>
      <c r="L47" s="396"/>
      <c r="M47" s="96" t="s">
        <v>153</v>
      </c>
      <c r="N47" s="86" t="s">
        <v>82</v>
      </c>
      <c r="O47" s="102">
        <v>38717</v>
      </c>
      <c r="P47" s="98" t="s">
        <v>0</v>
      </c>
      <c r="Q47" s="113" t="s">
        <v>0</v>
      </c>
    </row>
    <row r="48" spans="1:17" s="399" customFormat="1" ht="13.5" customHeight="1" thickBot="1" x14ac:dyDescent="0.3">
      <c r="A48" s="398"/>
      <c r="B48" s="84" t="s">
        <v>121</v>
      </c>
      <c r="C48" s="84" t="s">
        <v>71</v>
      </c>
      <c r="D48" s="84" t="s">
        <v>0</v>
      </c>
      <c r="E48" s="85" t="s">
        <v>168</v>
      </c>
      <c r="F48" s="86" t="s">
        <v>169</v>
      </c>
      <c r="G48" s="85" t="s">
        <v>163</v>
      </c>
      <c r="H48" s="113" t="s">
        <v>86</v>
      </c>
      <c r="I48" s="86">
        <v>4</v>
      </c>
      <c r="J48" s="395"/>
      <c r="K48" s="93">
        <v>8000</v>
      </c>
      <c r="L48" s="396"/>
      <c r="M48" s="96" t="s">
        <v>139</v>
      </c>
      <c r="N48" s="86" t="s">
        <v>82</v>
      </c>
      <c r="O48" s="102">
        <v>38709</v>
      </c>
      <c r="P48" s="98" t="s">
        <v>0</v>
      </c>
      <c r="Q48" s="113" t="s">
        <v>0</v>
      </c>
    </row>
    <row r="49" spans="1:17" s="399" customFormat="1" ht="13.5" customHeight="1" thickBot="1" x14ac:dyDescent="0.3">
      <c r="A49" s="398"/>
      <c r="B49" s="84" t="s">
        <v>121</v>
      </c>
      <c r="C49" s="84" t="s">
        <v>71</v>
      </c>
      <c r="D49" s="84" t="s">
        <v>0</v>
      </c>
      <c r="E49" s="85" t="s">
        <v>170</v>
      </c>
      <c r="F49" s="86" t="s">
        <v>171</v>
      </c>
      <c r="G49" s="85" t="s">
        <v>163</v>
      </c>
      <c r="H49" s="113" t="s">
        <v>86</v>
      </c>
      <c r="I49" s="86">
        <v>5</v>
      </c>
      <c r="J49" s="395"/>
      <c r="K49" s="93">
        <v>8000</v>
      </c>
      <c r="L49" s="396"/>
      <c r="M49" s="96" t="s">
        <v>136</v>
      </c>
      <c r="N49" s="86" t="s">
        <v>82</v>
      </c>
      <c r="O49" s="102">
        <v>38709</v>
      </c>
      <c r="P49" s="98" t="s">
        <v>0</v>
      </c>
      <c r="Q49" s="113" t="s">
        <v>0</v>
      </c>
    </row>
    <row r="50" spans="1:17" s="399" customFormat="1" ht="13.5" customHeight="1" thickBot="1" x14ac:dyDescent="0.3">
      <c r="A50" s="398"/>
      <c r="B50" s="84" t="s">
        <v>121</v>
      </c>
      <c r="C50" s="84" t="s">
        <v>71</v>
      </c>
      <c r="D50" s="84" t="s">
        <v>0</v>
      </c>
      <c r="E50" s="85" t="s">
        <v>172</v>
      </c>
      <c r="F50" s="86" t="s">
        <v>173</v>
      </c>
      <c r="G50" s="85" t="s">
        <v>163</v>
      </c>
      <c r="H50" s="113" t="s">
        <v>86</v>
      </c>
      <c r="I50" s="86">
        <v>6</v>
      </c>
      <c r="J50" s="395"/>
      <c r="K50" s="93">
        <v>8000</v>
      </c>
      <c r="L50" s="396"/>
      <c r="M50" s="96" t="s">
        <v>143</v>
      </c>
      <c r="N50" s="86" t="s">
        <v>82</v>
      </c>
      <c r="O50" s="102">
        <v>38709</v>
      </c>
      <c r="P50" s="98" t="s">
        <v>0</v>
      </c>
      <c r="Q50" s="113" t="s">
        <v>0</v>
      </c>
    </row>
    <row r="51" spans="1:17" s="399" customFormat="1" ht="13.5" customHeight="1" thickBot="1" x14ac:dyDescent="0.3">
      <c r="A51" s="398"/>
      <c r="B51" s="84" t="s">
        <v>121</v>
      </c>
      <c r="C51" s="84" t="s">
        <v>71</v>
      </c>
      <c r="D51" s="84" t="s">
        <v>0</v>
      </c>
      <c r="E51" s="85" t="s">
        <v>174</v>
      </c>
      <c r="F51" s="86" t="s">
        <v>175</v>
      </c>
      <c r="G51" s="85" t="s">
        <v>163</v>
      </c>
      <c r="H51" s="113" t="s">
        <v>86</v>
      </c>
      <c r="I51" s="86">
        <v>7</v>
      </c>
      <c r="J51" s="395"/>
      <c r="K51" s="93">
        <v>8000</v>
      </c>
      <c r="L51" s="396"/>
      <c r="M51" s="96" t="s">
        <v>125</v>
      </c>
      <c r="N51" s="86" t="s">
        <v>82</v>
      </c>
      <c r="O51" s="102">
        <v>38709</v>
      </c>
      <c r="P51" s="98" t="s">
        <v>0</v>
      </c>
      <c r="Q51" s="113" t="s">
        <v>0</v>
      </c>
    </row>
    <row r="52" spans="1:17" s="399" customFormat="1" ht="13.5" customHeight="1" thickBot="1" x14ac:dyDescent="0.3">
      <c r="A52" s="398"/>
      <c r="B52" s="393" t="s">
        <v>121</v>
      </c>
      <c r="C52" s="84" t="s">
        <v>71</v>
      </c>
      <c r="D52" s="84" t="s">
        <v>0</v>
      </c>
      <c r="E52" s="85" t="s">
        <v>176</v>
      </c>
      <c r="F52" s="86" t="s">
        <v>177</v>
      </c>
      <c r="G52" s="85" t="s">
        <v>163</v>
      </c>
      <c r="H52" s="113" t="s">
        <v>86</v>
      </c>
      <c r="I52" s="86">
        <v>8</v>
      </c>
      <c r="J52" s="395"/>
      <c r="K52" s="451">
        <v>8000</v>
      </c>
      <c r="L52" s="396"/>
      <c r="M52" s="403" t="s">
        <v>157</v>
      </c>
      <c r="N52" s="86" t="s">
        <v>82</v>
      </c>
      <c r="O52" s="102">
        <v>38626</v>
      </c>
      <c r="P52" s="98" t="s">
        <v>0</v>
      </c>
      <c r="Q52" s="113" t="s">
        <v>0</v>
      </c>
    </row>
    <row r="53" spans="1:17" s="401" customFormat="1" ht="13.5" customHeight="1" thickBot="1" x14ac:dyDescent="0.25">
      <c r="A53" s="398"/>
      <c r="B53" s="393" t="s">
        <v>178</v>
      </c>
      <c r="C53" s="84" t="s">
        <v>71</v>
      </c>
      <c r="D53" s="84" t="s">
        <v>0</v>
      </c>
      <c r="E53" s="85" t="s">
        <v>216</v>
      </c>
      <c r="F53" s="86" t="s">
        <v>217</v>
      </c>
      <c r="G53" s="85" t="s">
        <v>218</v>
      </c>
      <c r="H53" s="86" t="s">
        <v>219</v>
      </c>
      <c r="I53" s="86">
        <v>1</v>
      </c>
      <c r="J53" s="395"/>
      <c r="K53" s="451">
        <v>29000</v>
      </c>
      <c r="L53" s="396"/>
      <c r="M53" s="425" t="s">
        <v>206</v>
      </c>
      <c r="N53" s="86" t="s">
        <v>82</v>
      </c>
      <c r="O53" s="102">
        <v>38352</v>
      </c>
      <c r="P53" s="98" t="s">
        <v>0</v>
      </c>
      <c r="Q53" s="113" t="s">
        <v>0</v>
      </c>
    </row>
    <row r="54" spans="1:17" s="401" customFormat="1" ht="13.5" customHeight="1" thickBot="1" x14ac:dyDescent="0.25">
      <c r="A54" s="398"/>
      <c r="B54" s="107" t="s">
        <v>220</v>
      </c>
      <c r="C54" s="107" t="s">
        <v>71</v>
      </c>
      <c r="D54" s="84" t="s">
        <v>0</v>
      </c>
      <c r="E54" s="85" t="s">
        <v>254</v>
      </c>
      <c r="F54" s="86" t="s">
        <v>255</v>
      </c>
      <c r="G54" s="153" t="s">
        <v>218</v>
      </c>
      <c r="H54" s="147" t="s">
        <v>219</v>
      </c>
      <c r="I54" s="86">
        <v>1</v>
      </c>
      <c r="J54" s="395"/>
      <c r="K54" s="156" t="s">
        <v>0</v>
      </c>
      <c r="L54" s="396"/>
      <c r="M54" s="157" t="s">
        <v>203</v>
      </c>
      <c r="N54" s="147" t="s">
        <v>82</v>
      </c>
      <c r="O54" s="102">
        <v>38260</v>
      </c>
      <c r="P54" s="158" t="s">
        <v>0</v>
      </c>
      <c r="Q54" s="113" t="s">
        <v>0</v>
      </c>
    </row>
    <row r="55" spans="1:17" s="401" customFormat="1" ht="13.5" customHeight="1" thickBot="1" x14ac:dyDescent="0.25">
      <c r="A55" s="398"/>
      <c r="B55" s="107" t="s">
        <v>220</v>
      </c>
      <c r="C55" s="107" t="str">
        <f t="shared" ref="C55:C73" si="4">C54</f>
        <v>La Chaux-de-Fonds</v>
      </c>
      <c r="D55" s="84" t="s">
        <v>0</v>
      </c>
      <c r="E55" s="85" t="s">
        <v>256</v>
      </c>
      <c r="F55" s="86" t="s">
        <v>257</v>
      </c>
      <c r="G55" s="153" t="s">
        <v>218</v>
      </c>
      <c r="H55" s="147" t="s">
        <v>219</v>
      </c>
      <c r="I55" s="86">
        <v>2</v>
      </c>
      <c r="J55" s="395"/>
      <c r="K55" s="156" t="s">
        <v>0</v>
      </c>
      <c r="L55" s="396"/>
      <c r="M55" s="157" t="s">
        <v>190</v>
      </c>
      <c r="N55" s="147" t="s">
        <v>82</v>
      </c>
      <c r="O55" s="102">
        <v>38260</v>
      </c>
      <c r="P55" s="158" t="s">
        <v>0</v>
      </c>
      <c r="Q55" s="113" t="s">
        <v>0</v>
      </c>
    </row>
    <row r="56" spans="1:17" s="401" customFormat="1" ht="13.5" customHeight="1" thickBot="1" x14ac:dyDescent="0.25">
      <c r="A56" s="398"/>
      <c r="B56" s="107" t="s">
        <v>220</v>
      </c>
      <c r="C56" s="107" t="str">
        <f t="shared" si="4"/>
        <v>La Chaux-de-Fonds</v>
      </c>
      <c r="D56" s="84" t="s">
        <v>0</v>
      </c>
      <c r="E56" s="85" t="s">
        <v>258</v>
      </c>
      <c r="F56" s="86" t="s">
        <v>259</v>
      </c>
      <c r="G56" s="153" t="s">
        <v>218</v>
      </c>
      <c r="H56" s="147" t="s">
        <v>219</v>
      </c>
      <c r="I56" s="86">
        <v>3</v>
      </c>
      <c r="J56" s="395"/>
      <c r="K56" s="156" t="s">
        <v>0</v>
      </c>
      <c r="L56" s="396"/>
      <c r="M56" s="157" t="s">
        <v>253</v>
      </c>
      <c r="N56" s="147" t="s">
        <v>82</v>
      </c>
      <c r="O56" s="102">
        <v>38352</v>
      </c>
      <c r="P56" s="158" t="s">
        <v>0</v>
      </c>
      <c r="Q56" s="113" t="s">
        <v>0</v>
      </c>
    </row>
    <row r="57" spans="1:17" s="401" customFormat="1" ht="13.5" customHeight="1" thickBot="1" x14ac:dyDescent="0.25">
      <c r="A57" s="398"/>
      <c r="B57" s="107" t="s">
        <v>220</v>
      </c>
      <c r="C57" s="107" t="str">
        <f t="shared" si="4"/>
        <v>La Chaux-de-Fonds</v>
      </c>
      <c r="D57" s="84" t="s">
        <v>0</v>
      </c>
      <c r="E57" s="85" t="s">
        <v>260</v>
      </c>
      <c r="F57" s="86" t="s">
        <v>261</v>
      </c>
      <c r="G57" s="153" t="s">
        <v>218</v>
      </c>
      <c r="H57" s="147" t="s">
        <v>219</v>
      </c>
      <c r="I57" s="86">
        <v>4</v>
      </c>
      <c r="J57" s="395"/>
      <c r="K57" s="156" t="s">
        <v>0</v>
      </c>
      <c r="L57" s="396"/>
      <c r="M57" s="157" t="s">
        <v>262</v>
      </c>
      <c r="N57" s="147" t="s">
        <v>82</v>
      </c>
      <c r="O57" s="102">
        <v>38260</v>
      </c>
      <c r="P57" s="158" t="s">
        <v>0</v>
      </c>
      <c r="Q57" s="113" t="s">
        <v>0</v>
      </c>
    </row>
    <row r="58" spans="1:17" s="401" customFormat="1" ht="13.5" customHeight="1" thickBot="1" x14ac:dyDescent="0.25">
      <c r="A58" s="398"/>
      <c r="B58" s="107" t="s">
        <v>220</v>
      </c>
      <c r="C58" s="107" t="str">
        <f t="shared" si="4"/>
        <v>La Chaux-de-Fonds</v>
      </c>
      <c r="D58" s="84" t="s">
        <v>0</v>
      </c>
      <c r="E58" s="85" t="s">
        <v>263</v>
      </c>
      <c r="F58" s="86" t="s">
        <v>264</v>
      </c>
      <c r="G58" s="153" t="s">
        <v>218</v>
      </c>
      <c r="H58" s="147" t="s">
        <v>219</v>
      </c>
      <c r="I58" s="86">
        <v>5</v>
      </c>
      <c r="J58" s="395"/>
      <c r="K58" s="156" t="s">
        <v>0</v>
      </c>
      <c r="L58" s="396"/>
      <c r="M58" s="157" t="s">
        <v>247</v>
      </c>
      <c r="N58" s="147" t="s">
        <v>82</v>
      </c>
      <c r="O58" s="102">
        <v>38260</v>
      </c>
      <c r="P58" s="158" t="s">
        <v>0</v>
      </c>
      <c r="Q58" s="113" t="s">
        <v>0</v>
      </c>
    </row>
    <row r="59" spans="1:17" s="401" customFormat="1" ht="13.5" customHeight="1" thickBot="1" x14ac:dyDescent="0.25">
      <c r="A59" s="398"/>
      <c r="B59" s="107" t="s">
        <v>220</v>
      </c>
      <c r="C59" s="107" t="str">
        <f t="shared" si="4"/>
        <v>La Chaux-de-Fonds</v>
      </c>
      <c r="D59" s="84" t="s">
        <v>0</v>
      </c>
      <c r="E59" s="85" t="s">
        <v>265</v>
      </c>
      <c r="F59" s="86" t="s">
        <v>266</v>
      </c>
      <c r="G59" s="153" t="s">
        <v>218</v>
      </c>
      <c r="H59" s="147" t="s">
        <v>219</v>
      </c>
      <c r="I59" s="86">
        <v>6</v>
      </c>
      <c r="J59" s="395"/>
      <c r="K59" s="156" t="s">
        <v>0</v>
      </c>
      <c r="L59" s="396"/>
      <c r="M59" s="157" t="s">
        <v>227</v>
      </c>
      <c r="N59" s="147" t="s">
        <v>82</v>
      </c>
      <c r="O59" s="102">
        <v>38352</v>
      </c>
      <c r="P59" s="158" t="s">
        <v>0</v>
      </c>
      <c r="Q59" s="113" t="s">
        <v>0</v>
      </c>
    </row>
    <row r="60" spans="1:17" s="401" customFormat="1" ht="13.5" customHeight="1" thickBot="1" x14ac:dyDescent="0.25">
      <c r="A60" s="398"/>
      <c r="B60" s="107" t="s">
        <v>220</v>
      </c>
      <c r="C60" s="107" t="str">
        <f t="shared" si="4"/>
        <v>La Chaux-de-Fonds</v>
      </c>
      <c r="D60" s="84" t="s">
        <v>0</v>
      </c>
      <c r="E60" s="85" t="s">
        <v>267</v>
      </c>
      <c r="F60" s="86" t="s">
        <v>268</v>
      </c>
      <c r="G60" s="153" t="s">
        <v>218</v>
      </c>
      <c r="H60" s="147" t="s">
        <v>219</v>
      </c>
      <c r="I60" s="86">
        <v>7</v>
      </c>
      <c r="J60" s="395"/>
      <c r="K60" s="156" t="s">
        <v>0</v>
      </c>
      <c r="L60" s="396"/>
      <c r="M60" s="96" t="s">
        <v>212</v>
      </c>
      <c r="N60" s="147" t="s">
        <v>82</v>
      </c>
      <c r="O60" s="102">
        <v>38260</v>
      </c>
      <c r="P60" s="158" t="s">
        <v>0</v>
      </c>
      <c r="Q60" s="113" t="s">
        <v>0</v>
      </c>
    </row>
    <row r="61" spans="1:17" s="401" customFormat="1" ht="13.5" customHeight="1" thickBot="1" x14ac:dyDescent="0.25">
      <c r="A61" s="398"/>
      <c r="B61" s="107" t="s">
        <v>220</v>
      </c>
      <c r="C61" s="107" t="str">
        <f t="shared" si="4"/>
        <v>La Chaux-de-Fonds</v>
      </c>
      <c r="D61" s="84" t="s">
        <v>0</v>
      </c>
      <c r="E61" s="85" t="s">
        <v>269</v>
      </c>
      <c r="F61" s="86" t="s">
        <v>217</v>
      </c>
      <c r="G61" s="153" t="s">
        <v>218</v>
      </c>
      <c r="H61" s="147" t="s">
        <v>219</v>
      </c>
      <c r="I61" s="86">
        <v>8</v>
      </c>
      <c r="J61" s="395"/>
      <c r="K61" s="156" t="s">
        <v>0</v>
      </c>
      <c r="L61" s="396"/>
      <c r="M61" s="96" t="s">
        <v>206</v>
      </c>
      <c r="N61" s="147" t="s">
        <v>82</v>
      </c>
      <c r="O61" s="102">
        <v>38260</v>
      </c>
      <c r="P61" s="158" t="s">
        <v>0</v>
      </c>
      <c r="Q61" s="113" t="s">
        <v>0</v>
      </c>
    </row>
    <row r="62" spans="1:17" s="401" customFormat="1" ht="13.5" customHeight="1" thickBot="1" x14ac:dyDescent="0.25">
      <c r="A62" s="398"/>
      <c r="B62" s="107" t="s">
        <v>220</v>
      </c>
      <c r="C62" s="107" t="str">
        <f t="shared" si="4"/>
        <v>La Chaux-de-Fonds</v>
      </c>
      <c r="D62" s="84" t="s">
        <v>0</v>
      </c>
      <c r="E62" s="85" t="s">
        <v>270</v>
      </c>
      <c r="F62" s="86" t="s">
        <v>271</v>
      </c>
      <c r="G62" s="153" t="s">
        <v>218</v>
      </c>
      <c r="H62" s="147" t="s">
        <v>219</v>
      </c>
      <c r="I62" s="86">
        <v>9</v>
      </c>
      <c r="J62" s="395"/>
      <c r="K62" s="156" t="s">
        <v>0</v>
      </c>
      <c r="L62" s="396"/>
      <c r="M62" s="96" t="s">
        <v>200</v>
      </c>
      <c r="N62" s="147" t="s">
        <v>82</v>
      </c>
      <c r="O62" s="102">
        <v>38260</v>
      </c>
      <c r="P62" s="158" t="s">
        <v>0</v>
      </c>
      <c r="Q62" s="113" t="s">
        <v>0</v>
      </c>
    </row>
    <row r="63" spans="1:17" s="401" customFormat="1" ht="13.5" customHeight="1" thickBot="1" x14ac:dyDescent="0.25">
      <c r="A63" s="398"/>
      <c r="B63" s="107" t="s">
        <v>220</v>
      </c>
      <c r="C63" s="107" t="str">
        <f t="shared" si="4"/>
        <v>La Chaux-de-Fonds</v>
      </c>
      <c r="D63" s="84" t="s">
        <v>0</v>
      </c>
      <c r="E63" s="85" t="s">
        <v>272</v>
      </c>
      <c r="F63" s="86" t="s">
        <v>273</v>
      </c>
      <c r="G63" s="153" t="s">
        <v>218</v>
      </c>
      <c r="H63" s="147" t="s">
        <v>219</v>
      </c>
      <c r="I63" s="86">
        <v>10</v>
      </c>
      <c r="J63" s="395"/>
      <c r="K63" s="156" t="s">
        <v>0</v>
      </c>
      <c r="L63" s="396"/>
      <c r="M63" s="157" t="s">
        <v>215</v>
      </c>
      <c r="N63" s="147" t="s">
        <v>82</v>
      </c>
      <c r="O63" s="102">
        <v>38260</v>
      </c>
      <c r="P63" s="158" t="s">
        <v>0</v>
      </c>
      <c r="Q63" s="113" t="s">
        <v>0</v>
      </c>
    </row>
    <row r="64" spans="1:17" s="401" customFormat="1" ht="13.5" customHeight="1" thickBot="1" x14ac:dyDescent="0.25">
      <c r="A64" s="398"/>
      <c r="B64" s="107" t="s">
        <v>220</v>
      </c>
      <c r="C64" s="107" t="str">
        <f t="shared" si="4"/>
        <v>La Chaux-de-Fonds</v>
      </c>
      <c r="D64" s="84" t="s">
        <v>0</v>
      </c>
      <c r="E64" s="85" t="s">
        <v>274</v>
      </c>
      <c r="F64" s="86" t="s">
        <v>275</v>
      </c>
      <c r="G64" s="153" t="s">
        <v>218</v>
      </c>
      <c r="H64" s="147" t="s">
        <v>219</v>
      </c>
      <c r="I64" s="86">
        <v>11</v>
      </c>
      <c r="J64" s="395"/>
      <c r="K64" s="156" t="s">
        <v>0</v>
      </c>
      <c r="L64" s="396"/>
      <c r="M64" s="157" t="s">
        <v>215</v>
      </c>
      <c r="N64" s="147" t="s">
        <v>82</v>
      </c>
      <c r="O64" s="102">
        <v>38260</v>
      </c>
      <c r="P64" s="158" t="s">
        <v>0</v>
      </c>
      <c r="Q64" s="113" t="s">
        <v>0</v>
      </c>
    </row>
    <row r="65" spans="1:17" s="401" customFormat="1" ht="13.5" customHeight="1" thickBot="1" x14ac:dyDescent="0.25">
      <c r="A65" s="398"/>
      <c r="B65" s="107" t="s">
        <v>220</v>
      </c>
      <c r="C65" s="107" t="str">
        <f t="shared" si="4"/>
        <v>La Chaux-de-Fonds</v>
      </c>
      <c r="D65" s="84" t="s">
        <v>0</v>
      </c>
      <c r="E65" s="85" t="s">
        <v>276</v>
      </c>
      <c r="F65" s="86" t="s">
        <v>277</v>
      </c>
      <c r="G65" s="153" t="s">
        <v>218</v>
      </c>
      <c r="H65" s="147" t="s">
        <v>219</v>
      </c>
      <c r="I65" s="86">
        <v>12</v>
      </c>
      <c r="J65" s="395"/>
      <c r="K65" s="156" t="s">
        <v>0</v>
      </c>
      <c r="L65" s="396"/>
      <c r="M65" s="157" t="s">
        <v>231</v>
      </c>
      <c r="N65" s="147" t="s">
        <v>82</v>
      </c>
      <c r="O65" s="102">
        <v>38657</v>
      </c>
      <c r="P65" s="158" t="s">
        <v>0</v>
      </c>
      <c r="Q65" s="113" t="s">
        <v>0</v>
      </c>
    </row>
    <row r="66" spans="1:17" s="401" customFormat="1" ht="13.5" customHeight="1" thickBot="1" x14ac:dyDescent="0.25">
      <c r="A66" s="398"/>
      <c r="B66" s="107" t="s">
        <v>220</v>
      </c>
      <c r="C66" s="107" t="str">
        <f t="shared" si="4"/>
        <v>La Chaux-de-Fonds</v>
      </c>
      <c r="D66" s="84" t="s">
        <v>0</v>
      </c>
      <c r="E66" s="85" t="s">
        <v>278</v>
      </c>
      <c r="F66" s="86" t="s">
        <v>279</v>
      </c>
      <c r="G66" s="153" t="s">
        <v>218</v>
      </c>
      <c r="H66" s="147" t="s">
        <v>219</v>
      </c>
      <c r="I66" s="86">
        <v>13</v>
      </c>
      <c r="J66" s="395"/>
      <c r="K66" s="156" t="s">
        <v>0</v>
      </c>
      <c r="L66" s="396"/>
      <c r="M66" s="157" t="s">
        <v>243</v>
      </c>
      <c r="N66" s="147" t="s">
        <v>82</v>
      </c>
      <c r="O66" s="102">
        <v>38352</v>
      </c>
      <c r="P66" s="158" t="s">
        <v>0</v>
      </c>
      <c r="Q66" s="113" t="s">
        <v>0</v>
      </c>
    </row>
    <row r="67" spans="1:17" s="401" customFormat="1" ht="13.5" customHeight="1" thickBot="1" x14ac:dyDescent="0.25">
      <c r="A67" s="398"/>
      <c r="B67" s="107" t="s">
        <v>220</v>
      </c>
      <c r="C67" s="107" t="str">
        <f t="shared" si="4"/>
        <v>La Chaux-de-Fonds</v>
      </c>
      <c r="D67" s="84" t="s">
        <v>0</v>
      </c>
      <c r="E67" s="85" t="s">
        <v>280</v>
      </c>
      <c r="F67" s="86" t="s">
        <v>281</v>
      </c>
      <c r="G67" s="153" t="s">
        <v>218</v>
      </c>
      <c r="H67" s="147" t="s">
        <v>219</v>
      </c>
      <c r="I67" s="86">
        <v>14</v>
      </c>
      <c r="J67" s="395"/>
      <c r="K67" s="156" t="s">
        <v>0</v>
      </c>
      <c r="L67" s="396"/>
      <c r="M67" s="157" t="s">
        <v>237</v>
      </c>
      <c r="N67" s="147" t="s">
        <v>82</v>
      </c>
      <c r="O67" s="102">
        <v>38260</v>
      </c>
      <c r="P67" s="158" t="s">
        <v>0</v>
      </c>
      <c r="Q67" s="113" t="s">
        <v>0</v>
      </c>
    </row>
    <row r="68" spans="1:17" s="401" customFormat="1" ht="13.5" customHeight="1" thickBot="1" x14ac:dyDescent="0.25">
      <c r="A68" s="398"/>
      <c r="B68" s="107" t="s">
        <v>220</v>
      </c>
      <c r="C68" s="107" t="str">
        <f t="shared" si="4"/>
        <v>La Chaux-de-Fonds</v>
      </c>
      <c r="D68" s="84" t="s">
        <v>0</v>
      </c>
      <c r="E68" s="85" t="s">
        <v>282</v>
      </c>
      <c r="F68" s="86" t="s">
        <v>283</v>
      </c>
      <c r="G68" s="153" t="s">
        <v>218</v>
      </c>
      <c r="H68" s="147" t="s">
        <v>219</v>
      </c>
      <c r="I68" s="86">
        <v>15</v>
      </c>
      <c r="J68" s="395"/>
      <c r="K68" s="156" t="s">
        <v>0</v>
      </c>
      <c r="L68" s="396"/>
      <c r="M68" s="147" t="s">
        <v>187</v>
      </c>
      <c r="N68" s="147" t="s">
        <v>82</v>
      </c>
      <c r="O68" s="102">
        <v>38533</v>
      </c>
      <c r="P68" s="158" t="s">
        <v>0</v>
      </c>
      <c r="Q68" s="113" t="s">
        <v>0</v>
      </c>
    </row>
    <row r="69" spans="1:17" s="401" customFormat="1" ht="13.5" customHeight="1" thickBot="1" x14ac:dyDescent="0.25">
      <c r="A69" s="398"/>
      <c r="B69" s="107" t="s">
        <v>220</v>
      </c>
      <c r="C69" s="107" t="str">
        <f t="shared" si="4"/>
        <v>La Chaux-de-Fonds</v>
      </c>
      <c r="D69" s="84" t="s">
        <v>0</v>
      </c>
      <c r="E69" s="85" t="s">
        <v>284</v>
      </c>
      <c r="F69" s="86" t="s">
        <v>285</v>
      </c>
      <c r="G69" s="153" t="s">
        <v>218</v>
      </c>
      <c r="H69" s="147" t="s">
        <v>219</v>
      </c>
      <c r="I69" s="86">
        <v>16</v>
      </c>
      <c r="J69" s="395"/>
      <c r="K69" s="156" t="s">
        <v>0</v>
      </c>
      <c r="L69" s="396"/>
      <c r="M69" s="147" t="s">
        <v>187</v>
      </c>
      <c r="N69" s="147" t="s">
        <v>82</v>
      </c>
      <c r="O69" s="102">
        <v>38533</v>
      </c>
      <c r="P69" s="158" t="s">
        <v>0</v>
      </c>
      <c r="Q69" s="113" t="s">
        <v>0</v>
      </c>
    </row>
    <row r="70" spans="1:17" s="401" customFormat="1" ht="13.5" customHeight="1" thickBot="1" x14ac:dyDescent="0.25">
      <c r="A70" s="398"/>
      <c r="B70" s="107" t="s">
        <v>220</v>
      </c>
      <c r="C70" s="107" t="str">
        <f t="shared" si="4"/>
        <v>La Chaux-de-Fonds</v>
      </c>
      <c r="D70" s="84" t="s">
        <v>0</v>
      </c>
      <c r="E70" s="85" t="s">
        <v>286</v>
      </c>
      <c r="F70" s="86" t="s">
        <v>287</v>
      </c>
      <c r="G70" s="153" t="s">
        <v>218</v>
      </c>
      <c r="H70" s="147" t="s">
        <v>219</v>
      </c>
      <c r="I70" s="86">
        <v>17</v>
      </c>
      <c r="J70" s="395"/>
      <c r="K70" s="156" t="s">
        <v>0</v>
      </c>
      <c r="L70" s="396"/>
      <c r="M70" s="157" t="s">
        <v>250</v>
      </c>
      <c r="N70" s="147" t="s">
        <v>82</v>
      </c>
      <c r="O70" s="102">
        <v>38533</v>
      </c>
      <c r="P70" s="158" t="s">
        <v>0</v>
      </c>
      <c r="Q70" s="113" t="s">
        <v>0</v>
      </c>
    </row>
    <row r="71" spans="1:17" s="401" customFormat="1" ht="13.5" customHeight="1" thickBot="1" x14ac:dyDescent="0.25">
      <c r="A71" s="398"/>
      <c r="B71" s="107" t="s">
        <v>220</v>
      </c>
      <c r="C71" s="107" t="str">
        <f t="shared" si="4"/>
        <v>La Chaux-de-Fonds</v>
      </c>
      <c r="D71" s="84" t="s">
        <v>0</v>
      </c>
      <c r="E71" s="85" t="s">
        <v>288</v>
      </c>
      <c r="F71" s="86" t="s">
        <v>289</v>
      </c>
      <c r="G71" s="153" t="s">
        <v>218</v>
      </c>
      <c r="H71" s="147" t="s">
        <v>219</v>
      </c>
      <c r="I71" s="86">
        <v>18</v>
      </c>
      <c r="J71" s="395"/>
      <c r="K71" s="156" t="s">
        <v>0</v>
      </c>
      <c r="L71" s="396"/>
      <c r="M71" s="157" t="s">
        <v>234</v>
      </c>
      <c r="N71" s="147" t="s">
        <v>82</v>
      </c>
      <c r="O71" s="102">
        <v>38442</v>
      </c>
      <c r="P71" s="158" t="s">
        <v>0</v>
      </c>
      <c r="Q71" s="113" t="s">
        <v>0</v>
      </c>
    </row>
    <row r="72" spans="1:17" s="401" customFormat="1" ht="13.5" customHeight="1" thickBot="1" x14ac:dyDescent="0.25">
      <c r="A72" s="398"/>
      <c r="B72" s="107" t="s">
        <v>220</v>
      </c>
      <c r="C72" s="107" t="str">
        <f t="shared" si="4"/>
        <v>La Chaux-de-Fonds</v>
      </c>
      <c r="D72" s="84" t="s">
        <v>0</v>
      </c>
      <c r="E72" s="85" t="s">
        <v>290</v>
      </c>
      <c r="F72" s="86" t="s">
        <v>291</v>
      </c>
      <c r="G72" s="153" t="s">
        <v>218</v>
      </c>
      <c r="H72" s="147" t="s">
        <v>219</v>
      </c>
      <c r="I72" s="86">
        <v>19</v>
      </c>
      <c r="J72" s="395"/>
      <c r="K72" s="156" t="s">
        <v>0</v>
      </c>
      <c r="L72" s="396"/>
      <c r="M72" s="157" t="s">
        <v>223</v>
      </c>
      <c r="N72" s="147" t="s">
        <v>82</v>
      </c>
      <c r="O72" s="102">
        <v>38352</v>
      </c>
      <c r="P72" s="158" t="s">
        <v>0</v>
      </c>
      <c r="Q72" s="113" t="s">
        <v>0</v>
      </c>
    </row>
    <row r="73" spans="1:17" s="401" customFormat="1" ht="13.5" customHeight="1" thickBot="1" x14ac:dyDescent="0.25">
      <c r="A73" s="398"/>
      <c r="B73" s="420" t="s">
        <v>220</v>
      </c>
      <c r="C73" s="107" t="str">
        <f t="shared" si="4"/>
        <v>La Chaux-de-Fonds</v>
      </c>
      <c r="D73" s="84" t="s">
        <v>0</v>
      </c>
      <c r="E73" s="85" t="s">
        <v>292</v>
      </c>
      <c r="F73" s="86" t="s">
        <v>293</v>
      </c>
      <c r="G73" s="153" t="s">
        <v>218</v>
      </c>
      <c r="H73" s="147" t="s">
        <v>219</v>
      </c>
      <c r="I73" s="86">
        <v>20</v>
      </c>
      <c r="J73" s="395"/>
      <c r="K73" s="422" t="s">
        <v>0</v>
      </c>
      <c r="L73" s="396"/>
      <c r="M73" s="421" t="s">
        <v>181</v>
      </c>
      <c r="N73" s="147" t="s">
        <v>82</v>
      </c>
      <c r="O73" s="102">
        <v>38260</v>
      </c>
      <c r="P73" s="158" t="s">
        <v>0</v>
      </c>
      <c r="Q73" s="113" t="s">
        <v>0</v>
      </c>
    </row>
    <row r="74" spans="1:17" s="401" customFormat="1" ht="13.5" customHeight="1" thickBot="1" x14ac:dyDescent="0.25">
      <c r="A74" s="398"/>
      <c r="B74" s="107" t="s">
        <v>294</v>
      </c>
      <c r="C74" s="107" t="s">
        <v>71</v>
      </c>
      <c r="D74" s="84" t="s">
        <v>0</v>
      </c>
      <c r="E74" s="85" t="s">
        <v>343</v>
      </c>
      <c r="F74" s="86" t="s">
        <v>344</v>
      </c>
      <c r="G74" s="153" t="s">
        <v>345</v>
      </c>
      <c r="H74" s="147" t="s">
        <v>219</v>
      </c>
      <c r="I74" s="86">
        <v>1</v>
      </c>
      <c r="J74" s="395"/>
      <c r="K74" s="111" t="s">
        <v>346</v>
      </c>
      <c r="L74" s="396"/>
      <c r="M74" s="157" t="s">
        <v>316</v>
      </c>
      <c r="N74" s="147" t="s">
        <v>82</v>
      </c>
      <c r="O74" s="102">
        <v>38625</v>
      </c>
      <c r="P74" s="158" t="s">
        <v>0</v>
      </c>
      <c r="Q74" s="113" t="s">
        <v>0</v>
      </c>
    </row>
    <row r="75" spans="1:17" s="401" customFormat="1" ht="13.5" customHeight="1" thickBot="1" x14ac:dyDescent="0.25">
      <c r="A75" s="398"/>
      <c r="B75" s="107" t="str">
        <f t="shared" ref="B75:C79" si="5">B74</f>
        <v>Chemin des Prés-Verts 18</v>
      </c>
      <c r="C75" s="107" t="str">
        <f t="shared" si="5"/>
        <v>La Chaux-de-Fonds</v>
      </c>
      <c r="D75" s="84" t="s">
        <v>0</v>
      </c>
      <c r="E75" s="85" t="s">
        <v>347</v>
      </c>
      <c r="F75" s="86" t="s">
        <v>348</v>
      </c>
      <c r="G75" s="153" t="s">
        <v>345</v>
      </c>
      <c r="H75" s="147" t="s">
        <v>219</v>
      </c>
      <c r="I75" s="86">
        <v>2</v>
      </c>
      <c r="J75" s="395"/>
      <c r="K75" s="111" t="s">
        <v>346</v>
      </c>
      <c r="L75" s="396"/>
      <c r="M75" s="157" t="s">
        <v>324</v>
      </c>
      <c r="N75" s="147" t="s">
        <v>82</v>
      </c>
      <c r="O75" s="102">
        <v>38533</v>
      </c>
      <c r="P75" s="158" t="s">
        <v>0</v>
      </c>
      <c r="Q75" s="113" t="s">
        <v>0</v>
      </c>
    </row>
    <row r="76" spans="1:17" s="401" customFormat="1" ht="13.5" customHeight="1" thickBot="1" x14ac:dyDescent="0.25">
      <c r="A76" s="398"/>
      <c r="B76" s="107" t="str">
        <f t="shared" si="5"/>
        <v>Chemin des Prés-Verts 18</v>
      </c>
      <c r="C76" s="107" t="str">
        <f t="shared" si="5"/>
        <v>La Chaux-de-Fonds</v>
      </c>
      <c r="D76" s="84" t="s">
        <v>0</v>
      </c>
      <c r="E76" s="85" t="s">
        <v>349</v>
      </c>
      <c r="F76" s="86" t="s">
        <v>350</v>
      </c>
      <c r="G76" s="153" t="s">
        <v>345</v>
      </c>
      <c r="H76" s="147" t="s">
        <v>219</v>
      </c>
      <c r="I76" s="86">
        <v>3</v>
      </c>
      <c r="J76" s="395"/>
      <c r="K76" s="111" t="s">
        <v>346</v>
      </c>
      <c r="L76" s="396"/>
      <c r="M76" s="157" t="s">
        <v>299</v>
      </c>
      <c r="N76" s="147" t="s">
        <v>82</v>
      </c>
      <c r="O76" s="102">
        <v>38442</v>
      </c>
      <c r="P76" s="158" t="s">
        <v>0</v>
      </c>
      <c r="Q76" s="113" t="s">
        <v>0</v>
      </c>
    </row>
    <row r="77" spans="1:17" s="401" customFormat="1" ht="13.5" customHeight="1" thickBot="1" x14ac:dyDescent="0.25">
      <c r="A77" s="398"/>
      <c r="B77" s="107" t="str">
        <f t="shared" si="5"/>
        <v>Chemin des Prés-Verts 18</v>
      </c>
      <c r="C77" s="107" t="str">
        <f t="shared" si="5"/>
        <v>La Chaux-de-Fonds</v>
      </c>
      <c r="D77" s="84" t="s">
        <v>0</v>
      </c>
      <c r="E77" s="85" t="s">
        <v>351</v>
      </c>
      <c r="F77" s="86" t="s">
        <v>352</v>
      </c>
      <c r="G77" s="153" t="s">
        <v>345</v>
      </c>
      <c r="H77" s="147" t="s">
        <v>219</v>
      </c>
      <c r="I77" s="86">
        <v>4</v>
      </c>
      <c r="J77" s="395"/>
      <c r="K77" s="111" t="s">
        <v>346</v>
      </c>
      <c r="L77" s="396"/>
      <c r="M77" s="157" t="s">
        <v>310</v>
      </c>
      <c r="N77" s="147" t="s">
        <v>82</v>
      </c>
      <c r="O77" s="102">
        <v>38748</v>
      </c>
      <c r="P77" s="158" t="s">
        <v>0</v>
      </c>
      <c r="Q77" s="113" t="s">
        <v>0</v>
      </c>
    </row>
    <row r="78" spans="1:17" s="401" customFormat="1" ht="13.5" customHeight="1" thickBot="1" x14ac:dyDescent="0.25">
      <c r="A78" s="398"/>
      <c r="B78" s="107" t="str">
        <f t="shared" si="5"/>
        <v>Chemin des Prés-Verts 18</v>
      </c>
      <c r="C78" s="107" t="str">
        <f t="shared" si="5"/>
        <v>La Chaux-de-Fonds</v>
      </c>
      <c r="D78" s="84" t="s">
        <v>0</v>
      </c>
      <c r="E78" s="85" t="s">
        <v>353</v>
      </c>
      <c r="F78" s="86" t="s">
        <v>354</v>
      </c>
      <c r="G78" s="153" t="s">
        <v>355</v>
      </c>
      <c r="H78" s="147" t="s">
        <v>219</v>
      </c>
      <c r="I78" s="86">
        <v>5</v>
      </c>
      <c r="J78" s="395"/>
      <c r="K78" s="111" t="s">
        <v>356</v>
      </c>
      <c r="L78" s="396"/>
      <c r="M78" s="157" t="s">
        <v>342</v>
      </c>
      <c r="N78" s="147" t="s">
        <v>82</v>
      </c>
      <c r="O78" s="102">
        <v>38533</v>
      </c>
      <c r="P78" s="158" t="s">
        <v>0</v>
      </c>
      <c r="Q78" s="113" t="s">
        <v>0</v>
      </c>
    </row>
    <row r="79" spans="1:17" s="401" customFormat="1" ht="13.5" customHeight="1" thickBot="1" x14ac:dyDescent="0.25">
      <c r="A79" s="398"/>
      <c r="B79" s="107" t="str">
        <f t="shared" si="5"/>
        <v>Chemin des Prés-Verts 18</v>
      </c>
      <c r="C79" s="107" t="str">
        <f t="shared" si="5"/>
        <v>La Chaux-de-Fonds</v>
      </c>
      <c r="D79" s="84" t="s">
        <v>0</v>
      </c>
      <c r="E79" s="85" t="s">
        <v>357</v>
      </c>
      <c r="F79" s="86" t="s">
        <v>358</v>
      </c>
      <c r="G79" s="153" t="s">
        <v>345</v>
      </c>
      <c r="H79" s="147" t="s">
        <v>219</v>
      </c>
      <c r="I79" s="86">
        <v>6</v>
      </c>
      <c r="J79" s="395"/>
      <c r="K79" s="111" t="s">
        <v>346</v>
      </c>
      <c r="L79" s="396"/>
      <c r="M79" s="157" t="s">
        <v>307</v>
      </c>
      <c r="N79" s="147" t="s">
        <v>82</v>
      </c>
      <c r="O79" s="102">
        <v>38442</v>
      </c>
      <c r="P79" s="158" t="s">
        <v>0</v>
      </c>
      <c r="Q79" s="113" t="s">
        <v>0</v>
      </c>
    </row>
    <row r="80" spans="1:17" s="401" customFormat="1" ht="13.5" customHeight="1" thickBot="1" x14ac:dyDescent="0.25">
      <c r="A80" s="398"/>
      <c r="B80" s="107" t="str">
        <f t="shared" ref="B80:C88" si="6">B79</f>
        <v>Chemin des Prés-Verts 18</v>
      </c>
      <c r="C80" s="107" t="str">
        <f t="shared" si="6"/>
        <v>La Chaux-de-Fonds</v>
      </c>
      <c r="D80" s="84" t="s">
        <v>0</v>
      </c>
      <c r="E80" s="85" t="s">
        <v>359</v>
      </c>
      <c r="F80" s="86" t="s">
        <v>360</v>
      </c>
      <c r="G80" s="153" t="s">
        <v>345</v>
      </c>
      <c r="H80" s="147" t="s">
        <v>219</v>
      </c>
      <c r="I80" s="86">
        <v>7</v>
      </c>
      <c r="J80" s="395"/>
      <c r="K80" s="111" t="s">
        <v>346</v>
      </c>
      <c r="L80" s="396"/>
      <c r="M80" s="157" t="s">
        <v>313</v>
      </c>
      <c r="N80" s="147" t="s">
        <v>82</v>
      </c>
      <c r="O80" s="102">
        <v>38533</v>
      </c>
      <c r="P80" s="158" t="s">
        <v>0</v>
      </c>
      <c r="Q80" s="113" t="s">
        <v>0</v>
      </c>
    </row>
    <row r="81" spans="1:17" s="215" customFormat="1" ht="13.5" customHeight="1" thickBot="1" x14ac:dyDescent="0.25">
      <c r="A81" s="398"/>
      <c r="B81" s="107" t="str">
        <f t="shared" si="6"/>
        <v>Chemin des Prés-Verts 18</v>
      </c>
      <c r="C81" s="107" t="str">
        <f t="shared" si="6"/>
        <v>La Chaux-de-Fonds</v>
      </c>
      <c r="D81" s="84" t="s">
        <v>0</v>
      </c>
      <c r="E81" s="85" t="s">
        <v>361</v>
      </c>
      <c r="F81" s="86" t="s">
        <v>362</v>
      </c>
      <c r="G81" s="153" t="s">
        <v>355</v>
      </c>
      <c r="H81" s="147" t="s">
        <v>219</v>
      </c>
      <c r="I81" s="86">
        <v>8</v>
      </c>
      <c r="J81" s="395"/>
      <c r="K81" s="111" t="s">
        <v>356</v>
      </c>
      <c r="L81" s="396"/>
      <c r="M81" s="157" t="s">
        <v>320</v>
      </c>
      <c r="N81" s="147" t="s">
        <v>82</v>
      </c>
      <c r="O81" s="102">
        <v>38442</v>
      </c>
      <c r="P81" s="158" t="s">
        <v>0</v>
      </c>
      <c r="Q81" s="113" t="s">
        <v>0</v>
      </c>
    </row>
    <row r="82" spans="1:17" s="215" customFormat="1" ht="13.5" customHeight="1" thickBot="1" x14ac:dyDescent="0.25">
      <c r="A82" s="398"/>
      <c r="B82" s="107" t="str">
        <f t="shared" si="6"/>
        <v>Chemin des Prés-Verts 18</v>
      </c>
      <c r="C82" s="107" t="str">
        <f t="shared" si="6"/>
        <v>La Chaux-de-Fonds</v>
      </c>
      <c r="D82" s="84" t="s">
        <v>0</v>
      </c>
      <c r="E82" s="85" t="s">
        <v>363</v>
      </c>
      <c r="F82" s="86" t="s">
        <v>364</v>
      </c>
      <c r="G82" s="153" t="s">
        <v>355</v>
      </c>
      <c r="H82" s="147" t="s">
        <v>219</v>
      </c>
      <c r="I82" s="86">
        <v>9</v>
      </c>
      <c r="J82" s="395"/>
      <c r="K82" s="111" t="s">
        <v>356</v>
      </c>
      <c r="L82" s="396"/>
      <c r="M82" s="157" t="s">
        <v>332</v>
      </c>
      <c r="N82" s="147" t="s">
        <v>82</v>
      </c>
      <c r="O82" s="102">
        <v>38687</v>
      </c>
      <c r="P82" s="158" t="s">
        <v>0</v>
      </c>
      <c r="Q82" s="113" t="s">
        <v>0</v>
      </c>
    </row>
    <row r="83" spans="1:17" s="215" customFormat="1" ht="13.5" customHeight="1" thickBot="1" x14ac:dyDescent="0.25">
      <c r="A83" s="398"/>
      <c r="B83" s="107" t="str">
        <f t="shared" si="6"/>
        <v>Chemin des Prés-Verts 18</v>
      </c>
      <c r="C83" s="107" t="str">
        <f t="shared" si="6"/>
        <v>La Chaux-de-Fonds</v>
      </c>
      <c r="D83" s="84" t="s">
        <v>0</v>
      </c>
      <c r="E83" s="85" t="s">
        <v>365</v>
      </c>
      <c r="F83" s="86" t="s">
        <v>366</v>
      </c>
      <c r="G83" s="153" t="s">
        <v>355</v>
      </c>
      <c r="H83" s="147" t="s">
        <v>219</v>
      </c>
      <c r="I83" s="86">
        <v>10</v>
      </c>
      <c r="J83" s="395"/>
      <c r="K83" s="111" t="s">
        <v>356</v>
      </c>
      <c r="L83" s="396"/>
      <c r="M83" s="157" t="s">
        <v>335</v>
      </c>
      <c r="N83" s="147" t="s">
        <v>82</v>
      </c>
      <c r="O83" s="102">
        <v>38533</v>
      </c>
      <c r="P83" s="158" t="s">
        <v>0</v>
      </c>
      <c r="Q83" s="113" t="s">
        <v>0</v>
      </c>
    </row>
    <row r="84" spans="1:17" s="215" customFormat="1" ht="13.5" customHeight="1" thickBot="1" x14ac:dyDescent="0.25">
      <c r="A84" s="398"/>
      <c r="B84" s="107" t="str">
        <f t="shared" si="6"/>
        <v>Chemin des Prés-Verts 18</v>
      </c>
      <c r="C84" s="107" t="str">
        <f t="shared" si="6"/>
        <v>La Chaux-de-Fonds</v>
      </c>
      <c r="D84" s="84" t="s">
        <v>0</v>
      </c>
      <c r="E84" s="85" t="s">
        <v>367</v>
      </c>
      <c r="F84" s="86" t="s">
        <v>368</v>
      </c>
      <c r="G84" s="153" t="s">
        <v>163</v>
      </c>
      <c r="H84" s="147" t="s">
        <v>369</v>
      </c>
      <c r="I84" s="86">
        <v>1</v>
      </c>
      <c r="J84" s="395"/>
      <c r="K84" s="111">
        <v>10000</v>
      </c>
      <c r="L84" s="396"/>
      <c r="M84" s="157" t="s">
        <v>370</v>
      </c>
      <c r="N84" s="147" t="s">
        <v>82</v>
      </c>
      <c r="O84" s="102">
        <v>38533</v>
      </c>
      <c r="P84" s="158" t="s">
        <v>0</v>
      </c>
      <c r="Q84" s="113" t="s">
        <v>0</v>
      </c>
    </row>
    <row r="85" spans="1:17" s="215" customFormat="1" ht="13.5" customHeight="1" thickBot="1" x14ac:dyDescent="0.25">
      <c r="A85" s="398"/>
      <c r="B85" s="107" t="str">
        <f t="shared" si="6"/>
        <v>Chemin des Prés-Verts 18</v>
      </c>
      <c r="C85" s="107" t="str">
        <f t="shared" si="6"/>
        <v>La Chaux-de-Fonds</v>
      </c>
      <c r="D85" s="84" t="s">
        <v>0</v>
      </c>
      <c r="E85" s="85" t="s">
        <v>371</v>
      </c>
      <c r="F85" s="86" t="s">
        <v>372</v>
      </c>
      <c r="G85" s="153" t="s">
        <v>163</v>
      </c>
      <c r="H85" s="147" t="s">
        <v>369</v>
      </c>
      <c r="I85" s="86">
        <v>2</v>
      </c>
      <c r="J85" s="395"/>
      <c r="K85" s="111">
        <v>10000</v>
      </c>
      <c r="L85" s="396"/>
      <c r="M85" s="157" t="s">
        <v>329</v>
      </c>
      <c r="N85" s="147" t="s">
        <v>82</v>
      </c>
      <c r="O85" s="102">
        <v>38504</v>
      </c>
      <c r="P85" s="158" t="s">
        <v>0</v>
      </c>
      <c r="Q85" s="113" t="s">
        <v>0</v>
      </c>
    </row>
    <row r="86" spans="1:17" s="215" customFormat="1" ht="13.5" customHeight="1" thickBot="1" x14ac:dyDescent="0.25">
      <c r="A86" s="398"/>
      <c r="B86" s="107" t="str">
        <f t="shared" si="6"/>
        <v>Chemin des Prés-Verts 18</v>
      </c>
      <c r="C86" s="107" t="str">
        <f t="shared" si="6"/>
        <v>La Chaux-de-Fonds</v>
      </c>
      <c r="D86" s="84" t="s">
        <v>0</v>
      </c>
      <c r="E86" s="85" t="s">
        <v>373</v>
      </c>
      <c r="F86" s="86" t="s">
        <v>374</v>
      </c>
      <c r="G86" s="153" t="s">
        <v>163</v>
      </c>
      <c r="H86" s="147" t="s">
        <v>369</v>
      </c>
      <c r="I86" s="86">
        <v>3</v>
      </c>
      <c r="J86" s="395"/>
      <c r="K86" s="111">
        <v>10000</v>
      </c>
      <c r="L86" s="396"/>
      <c r="M86" s="157" t="s">
        <v>338</v>
      </c>
      <c r="N86" s="147" t="s">
        <v>82</v>
      </c>
      <c r="O86" s="102">
        <v>38533</v>
      </c>
      <c r="P86" s="158" t="s">
        <v>0</v>
      </c>
      <c r="Q86" s="113" t="s">
        <v>0</v>
      </c>
    </row>
    <row r="87" spans="1:17" s="215" customFormat="1" ht="13.5" customHeight="1" thickBot="1" x14ac:dyDescent="0.25">
      <c r="A87" s="398"/>
      <c r="B87" s="107" t="str">
        <f t="shared" si="6"/>
        <v>Chemin des Prés-Verts 18</v>
      </c>
      <c r="C87" s="107" t="str">
        <f t="shared" si="6"/>
        <v>La Chaux-de-Fonds</v>
      </c>
      <c r="D87" s="84" t="s">
        <v>0</v>
      </c>
      <c r="E87" s="85" t="s">
        <v>375</v>
      </c>
      <c r="F87" s="86" t="s">
        <v>376</v>
      </c>
      <c r="G87" s="153" t="s">
        <v>163</v>
      </c>
      <c r="H87" s="147" t="s">
        <v>369</v>
      </c>
      <c r="I87" s="86">
        <v>4</v>
      </c>
      <c r="J87" s="395"/>
      <c r="K87" s="111">
        <v>10000</v>
      </c>
      <c r="L87" s="396"/>
      <c r="M87" s="157" t="s">
        <v>316</v>
      </c>
      <c r="N87" s="147" t="s">
        <v>82</v>
      </c>
      <c r="O87" s="102">
        <v>38625</v>
      </c>
      <c r="P87" s="158" t="s">
        <v>0</v>
      </c>
      <c r="Q87" s="113" t="s">
        <v>0</v>
      </c>
    </row>
    <row r="88" spans="1:17" s="215" customFormat="1" ht="13.5" customHeight="1" thickBot="1" x14ac:dyDescent="0.25">
      <c r="A88" s="398"/>
      <c r="B88" s="420" t="str">
        <f t="shared" si="6"/>
        <v>Chemin des Prés-Verts 18</v>
      </c>
      <c r="C88" s="107" t="str">
        <f t="shared" si="6"/>
        <v>La Chaux-de-Fonds</v>
      </c>
      <c r="D88" s="84" t="s">
        <v>0</v>
      </c>
      <c r="E88" s="85" t="s">
        <v>377</v>
      </c>
      <c r="F88" s="86" t="s">
        <v>378</v>
      </c>
      <c r="G88" s="153" t="s">
        <v>163</v>
      </c>
      <c r="H88" s="147" t="s">
        <v>369</v>
      </c>
      <c r="I88" s="86">
        <v>5</v>
      </c>
      <c r="J88" s="395"/>
      <c r="K88" s="404">
        <v>10000</v>
      </c>
      <c r="L88" s="396"/>
      <c r="M88" s="421" t="s">
        <v>379</v>
      </c>
      <c r="N88" s="147" t="s">
        <v>82</v>
      </c>
      <c r="O88" s="102">
        <v>38653</v>
      </c>
      <c r="P88" s="158" t="s">
        <v>0</v>
      </c>
      <c r="Q88" s="113" t="s">
        <v>0</v>
      </c>
    </row>
    <row r="89" spans="1:17" s="215" customFormat="1" ht="13.5" customHeight="1" thickBot="1" x14ac:dyDescent="0.25">
      <c r="A89" s="398"/>
      <c r="B89" s="107" t="s">
        <v>389</v>
      </c>
      <c r="C89" s="107" t="s">
        <v>71</v>
      </c>
      <c r="D89" s="84" t="s">
        <v>0</v>
      </c>
      <c r="E89" s="85" t="s">
        <v>406</v>
      </c>
      <c r="F89" s="86">
        <v>14077</v>
      </c>
      <c r="G89" s="153" t="s">
        <v>218</v>
      </c>
      <c r="H89" s="147" t="s">
        <v>219</v>
      </c>
      <c r="I89" s="86">
        <v>1</v>
      </c>
      <c r="J89" s="395"/>
      <c r="K89" s="111">
        <v>26000</v>
      </c>
      <c r="L89" s="396"/>
      <c r="M89" s="157" t="s">
        <v>407</v>
      </c>
      <c r="N89" s="147" t="s">
        <v>82</v>
      </c>
      <c r="O89" s="102">
        <v>42095</v>
      </c>
      <c r="P89" s="158" t="s">
        <v>0</v>
      </c>
      <c r="Q89" s="113" t="s">
        <v>0</v>
      </c>
    </row>
    <row r="90" spans="1:17" s="215" customFormat="1" ht="13.5" customHeight="1" thickBot="1" x14ac:dyDescent="0.25">
      <c r="A90" s="398"/>
      <c r="B90" s="107" t="str">
        <f t="shared" ref="B90:D98" si="7">B89</f>
        <v>Les Cornes-Morel 4</v>
      </c>
      <c r="C90" s="107" t="str">
        <f t="shared" si="7"/>
        <v>La Chaux-de-Fonds</v>
      </c>
      <c r="D90" s="84" t="str">
        <f t="shared" si="7"/>
        <v>-</v>
      </c>
      <c r="E90" s="85" t="s">
        <v>408</v>
      </c>
      <c r="F90" s="86">
        <v>14078</v>
      </c>
      <c r="G90" s="153" t="s">
        <v>218</v>
      </c>
      <c r="H90" s="147" t="s">
        <v>219</v>
      </c>
      <c r="I90" s="86">
        <v>2</v>
      </c>
      <c r="J90" s="395"/>
      <c r="K90" s="111">
        <v>26000</v>
      </c>
      <c r="L90" s="396"/>
      <c r="M90" s="157" t="s">
        <v>407</v>
      </c>
      <c r="N90" s="147" t="s">
        <v>82</v>
      </c>
      <c r="O90" s="102">
        <v>42095</v>
      </c>
      <c r="P90" s="158" t="s">
        <v>0</v>
      </c>
      <c r="Q90" s="113" t="s">
        <v>0</v>
      </c>
    </row>
    <row r="91" spans="1:17" s="215" customFormat="1" ht="13.5" customHeight="1" thickBot="1" x14ac:dyDescent="0.25">
      <c r="A91" s="398"/>
      <c r="B91" s="107" t="str">
        <f t="shared" si="7"/>
        <v>Les Cornes-Morel 4</v>
      </c>
      <c r="C91" s="107" t="str">
        <f t="shared" si="7"/>
        <v>La Chaux-de-Fonds</v>
      </c>
      <c r="D91" s="84" t="str">
        <f t="shared" si="7"/>
        <v>-</v>
      </c>
      <c r="E91" s="85" t="s">
        <v>409</v>
      </c>
      <c r="F91" s="86">
        <v>14079</v>
      </c>
      <c r="G91" s="153" t="s">
        <v>218</v>
      </c>
      <c r="H91" s="147" t="s">
        <v>219</v>
      </c>
      <c r="I91" s="86">
        <v>3</v>
      </c>
      <c r="J91" s="395"/>
      <c r="K91" s="111">
        <v>26000</v>
      </c>
      <c r="L91" s="396"/>
      <c r="M91" s="157" t="s">
        <v>392</v>
      </c>
      <c r="N91" s="147" t="s">
        <v>82</v>
      </c>
      <c r="O91" s="102">
        <v>38803</v>
      </c>
      <c r="P91" s="158" t="s">
        <v>0</v>
      </c>
      <c r="Q91" s="113" t="s">
        <v>0</v>
      </c>
    </row>
    <row r="92" spans="1:17" s="215" customFormat="1" ht="13.5" customHeight="1" thickBot="1" x14ac:dyDescent="0.25">
      <c r="A92" s="398"/>
      <c r="B92" s="107" t="str">
        <f t="shared" si="7"/>
        <v>Les Cornes-Morel 4</v>
      </c>
      <c r="C92" s="107" t="str">
        <f t="shared" si="7"/>
        <v>La Chaux-de-Fonds</v>
      </c>
      <c r="D92" s="84" t="str">
        <f t="shared" si="7"/>
        <v>-</v>
      </c>
      <c r="E92" s="85" t="s">
        <v>410</v>
      </c>
      <c r="F92" s="86">
        <v>14080</v>
      </c>
      <c r="G92" s="153" t="s">
        <v>218</v>
      </c>
      <c r="H92" s="147" t="s">
        <v>219</v>
      </c>
      <c r="I92" s="86">
        <v>4</v>
      </c>
      <c r="J92" s="395"/>
      <c r="K92" s="111">
        <v>26000</v>
      </c>
      <c r="L92" s="396"/>
      <c r="M92" s="157" t="s">
        <v>401</v>
      </c>
      <c r="N92" s="147" t="s">
        <v>82</v>
      </c>
      <c r="O92" s="102">
        <v>38793</v>
      </c>
      <c r="P92" s="158" t="s">
        <v>0</v>
      </c>
      <c r="Q92" s="113" t="s">
        <v>0</v>
      </c>
    </row>
    <row r="93" spans="1:17" s="215" customFormat="1" ht="13.5" customHeight="1" thickBot="1" x14ac:dyDescent="0.25">
      <c r="A93" s="398"/>
      <c r="B93" s="107" t="str">
        <f t="shared" si="7"/>
        <v>Les Cornes-Morel 4</v>
      </c>
      <c r="C93" s="107" t="str">
        <f t="shared" si="7"/>
        <v>La Chaux-de-Fonds</v>
      </c>
      <c r="D93" s="84" t="str">
        <f t="shared" si="7"/>
        <v>-</v>
      </c>
      <c r="E93" s="85" t="s">
        <v>411</v>
      </c>
      <c r="F93" s="86">
        <v>14081</v>
      </c>
      <c r="G93" s="153" t="s">
        <v>218</v>
      </c>
      <c r="H93" s="147" t="s">
        <v>219</v>
      </c>
      <c r="I93" s="86">
        <v>5</v>
      </c>
      <c r="J93" s="395"/>
      <c r="K93" s="111">
        <v>26000</v>
      </c>
      <c r="L93" s="396"/>
      <c r="M93" s="157" t="s">
        <v>398</v>
      </c>
      <c r="N93" s="147" t="s">
        <v>82</v>
      </c>
      <c r="O93" s="102">
        <v>38793</v>
      </c>
      <c r="P93" s="158" t="s">
        <v>0</v>
      </c>
      <c r="Q93" s="113" t="s">
        <v>0</v>
      </c>
    </row>
    <row r="94" spans="1:17" s="215" customFormat="1" ht="13.5" customHeight="1" thickBot="1" x14ac:dyDescent="0.25">
      <c r="A94" s="398"/>
      <c r="B94" s="107" t="str">
        <f t="shared" si="7"/>
        <v>Les Cornes-Morel 4</v>
      </c>
      <c r="C94" s="107" t="str">
        <f t="shared" si="7"/>
        <v>La Chaux-de-Fonds</v>
      </c>
      <c r="D94" s="84" t="str">
        <f t="shared" si="7"/>
        <v>-</v>
      </c>
      <c r="E94" s="85" t="s">
        <v>412</v>
      </c>
      <c r="F94" s="86">
        <v>14082</v>
      </c>
      <c r="G94" s="153" t="s">
        <v>218</v>
      </c>
      <c r="H94" s="147" t="s">
        <v>219</v>
      </c>
      <c r="I94" s="86">
        <v>6</v>
      </c>
      <c r="J94" s="395"/>
      <c r="K94" s="111">
        <v>26000</v>
      </c>
      <c r="L94" s="396"/>
      <c r="M94" s="157" t="s">
        <v>401</v>
      </c>
      <c r="N94" s="147" t="s">
        <v>82</v>
      </c>
      <c r="O94" s="102">
        <v>38793</v>
      </c>
      <c r="P94" s="158" t="s">
        <v>0</v>
      </c>
      <c r="Q94" s="113" t="s">
        <v>0</v>
      </c>
    </row>
    <row r="95" spans="1:17" s="215" customFormat="1" ht="13.5" customHeight="1" thickBot="1" x14ac:dyDescent="0.25">
      <c r="A95" s="398"/>
      <c r="B95" s="107" t="str">
        <f t="shared" si="7"/>
        <v>Les Cornes-Morel 4</v>
      </c>
      <c r="C95" s="107" t="str">
        <f t="shared" si="7"/>
        <v>La Chaux-de-Fonds</v>
      </c>
      <c r="D95" s="84" t="str">
        <f t="shared" si="7"/>
        <v>-</v>
      </c>
      <c r="E95" s="85" t="s">
        <v>413</v>
      </c>
      <c r="F95" s="86">
        <v>14083</v>
      </c>
      <c r="G95" s="153" t="s">
        <v>218</v>
      </c>
      <c r="H95" s="147" t="s">
        <v>219</v>
      </c>
      <c r="I95" s="86">
        <v>7</v>
      </c>
      <c r="J95" s="395"/>
      <c r="K95" s="111">
        <v>30000</v>
      </c>
      <c r="L95" s="396"/>
      <c r="M95" s="157" t="s">
        <v>405</v>
      </c>
      <c r="N95" s="147" t="s">
        <v>82</v>
      </c>
      <c r="O95" s="102">
        <v>38806</v>
      </c>
      <c r="P95" s="158" t="s">
        <v>0</v>
      </c>
      <c r="Q95" s="113" t="s">
        <v>0</v>
      </c>
    </row>
    <row r="96" spans="1:17" s="215" customFormat="1" ht="13.5" customHeight="1" thickBot="1" x14ac:dyDescent="0.25">
      <c r="A96" s="398"/>
      <c r="B96" s="107" t="str">
        <f t="shared" si="7"/>
        <v>Les Cornes-Morel 4</v>
      </c>
      <c r="C96" s="107" t="str">
        <f t="shared" si="7"/>
        <v>La Chaux-de-Fonds</v>
      </c>
      <c r="D96" s="84" t="str">
        <f t="shared" si="7"/>
        <v>-</v>
      </c>
      <c r="E96" s="85" t="s">
        <v>414</v>
      </c>
      <c r="F96" s="86">
        <v>14084</v>
      </c>
      <c r="G96" s="153" t="s">
        <v>163</v>
      </c>
      <c r="H96" s="147" t="s">
        <v>369</v>
      </c>
      <c r="I96" s="86">
        <v>1</v>
      </c>
      <c r="J96" s="395"/>
      <c r="K96" s="111">
        <v>8000</v>
      </c>
      <c r="L96" s="396"/>
      <c r="M96" s="157" t="s">
        <v>405</v>
      </c>
      <c r="N96" s="147" t="s">
        <v>82</v>
      </c>
      <c r="O96" s="102">
        <v>38806</v>
      </c>
      <c r="P96" s="158" t="s">
        <v>0</v>
      </c>
      <c r="Q96" s="113" t="s">
        <v>0</v>
      </c>
    </row>
    <row r="97" spans="1:17" s="215" customFormat="1" ht="13.5" customHeight="1" thickBot="1" x14ac:dyDescent="0.25">
      <c r="A97" s="398"/>
      <c r="B97" s="107" t="str">
        <f t="shared" si="7"/>
        <v>Les Cornes-Morel 4</v>
      </c>
      <c r="C97" s="107" t="str">
        <f t="shared" si="7"/>
        <v>La Chaux-de-Fonds</v>
      </c>
      <c r="D97" s="84" t="str">
        <f t="shared" si="7"/>
        <v>-</v>
      </c>
      <c r="E97" s="85" t="s">
        <v>415</v>
      </c>
      <c r="F97" s="86">
        <v>14085</v>
      </c>
      <c r="G97" s="153" t="s">
        <v>163</v>
      </c>
      <c r="H97" s="147" t="s">
        <v>369</v>
      </c>
      <c r="I97" s="86">
        <v>2</v>
      </c>
      <c r="J97" s="395"/>
      <c r="K97" s="111">
        <v>8000</v>
      </c>
      <c r="L97" s="396"/>
      <c r="M97" s="157" t="s">
        <v>73</v>
      </c>
      <c r="N97" s="147" t="s">
        <v>82</v>
      </c>
      <c r="O97" s="102">
        <v>38806</v>
      </c>
      <c r="P97" s="158" t="s">
        <v>0</v>
      </c>
      <c r="Q97" s="113" t="s">
        <v>0</v>
      </c>
    </row>
    <row r="98" spans="1:17" s="215" customFormat="1" ht="13.5" customHeight="1" thickBot="1" x14ac:dyDescent="0.25">
      <c r="A98" s="398"/>
      <c r="B98" s="420" t="str">
        <f t="shared" si="7"/>
        <v>Les Cornes-Morel 4</v>
      </c>
      <c r="C98" s="107" t="str">
        <f t="shared" si="7"/>
        <v>La Chaux-de-Fonds</v>
      </c>
      <c r="D98" s="84" t="str">
        <f t="shared" si="7"/>
        <v>-</v>
      </c>
      <c r="E98" s="85" t="s">
        <v>416</v>
      </c>
      <c r="F98" s="86">
        <v>14086</v>
      </c>
      <c r="G98" s="153" t="s">
        <v>163</v>
      </c>
      <c r="H98" s="147" t="s">
        <v>369</v>
      </c>
      <c r="I98" s="86">
        <v>3</v>
      </c>
      <c r="J98" s="395"/>
      <c r="K98" s="111">
        <v>8000</v>
      </c>
      <c r="L98" s="396"/>
      <c r="M98" s="157" t="s">
        <v>392</v>
      </c>
      <c r="N98" s="147" t="s">
        <v>82</v>
      </c>
      <c r="O98" s="102">
        <v>38803</v>
      </c>
      <c r="P98" s="158" t="s">
        <v>0</v>
      </c>
      <c r="Q98" s="113" t="s">
        <v>0</v>
      </c>
    </row>
    <row r="99" spans="1:17" s="215" customFormat="1" ht="13.5" customHeight="1" thickBot="1" x14ac:dyDescent="0.25">
      <c r="A99" s="398"/>
      <c r="B99" s="107" t="s">
        <v>466</v>
      </c>
      <c r="C99" s="107" t="s">
        <v>71</v>
      </c>
      <c r="D99" s="84" t="s">
        <v>0</v>
      </c>
      <c r="E99" s="85" t="s">
        <v>467</v>
      </c>
      <c r="F99" s="86">
        <v>17002</v>
      </c>
      <c r="G99" s="153" t="s">
        <v>218</v>
      </c>
      <c r="H99" s="147" t="s">
        <v>219</v>
      </c>
      <c r="I99" s="86">
        <v>1</v>
      </c>
      <c r="J99" s="395"/>
      <c r="K99" s="156">
        <v>25000</v>
      </c>
      <c r="L99" s="396"/>
      <c r="M99" s="157" t="s">
        <v>465</v>
      </c>
      <c r="N99" s="147" t="s">
        <v>421</v>
      </c>
      <c r="O99" s="102">
        <v>38701</v>
      </c>
      <c r="P99" s="158" t="s">
        <v>0</v>
      </c>
      <c r="Q99" s="158" t="s">
        <v>0</v>
      </c>
    </row>
    <row r="100" spans="1:17" s="215" customFormat="1" ht="13.5" customHeight="1" thickBot="1" x14ac:dyDescent="0.25">
      <c r="A100" s="398"/>
      <c r="B100" s="107" t="s">
        <v>466</v>
      </c>
      <c r="C100" s="107" t="s">
        <v>71</v>
      </c>
      <c r="D100" s="84" t="s">
        <v>0</v>
      </c>
      <c r="E100" s="85" t="s">
        <v>468</v>
      </c>
      <c r="F100" s="86">
        <v>17003</v>
      </c>
      <c r="G100" s="153" t="s">
        <v>218</v>
      </c>
      <c r="H100" s="147" t="s">
        <v>219</v>
      </c>
      <c r="I100" s="86">
        <v>2</v>
      </c>
      <c r="J100" s="395"/>
      <c r="K100" s="156">
        <v>25000</v>
      </c>
      <c r="L100" s="396"/>
      <c r="M100" s="157" t="s">
        <v>425</v>
      </c>
      <c r="N100" s="147" t="s">
        <v>421</v>
      </c>
      <c r="O100" s="102">
        <v>38352</v>
      </c>
      <c r="P100" s="158" t="s">
        <v>0</v>
      </c>
      <c r="Q100" s="158" t="s">
        <v>0</v>
      </c>
    </row>
    <row r="101" spans="1:17" s="215" customFormat="1" ht="13.5" customHeight="1" thickBot="1" x14ac:dyDescent="0.25">
      <c r="A101" s="398"/>
      <c r="B101" s="107" t="s">
        <v>466</v>
      </c>
      <c r="C101" s="107" t="s">
        <v>71</v>
      </c>
      <c r="D101" s="84" t="s">
        <v>0</v>
      </c>
      <c r="E101" s="85" t="s">
        <v>469</v>
      </c>
      <c r="F101" s="86">
        <v>17004</v>
      </c>
      <c r="G101" s="153" t="s">
        <v>218</v>
      </c>
      <c r="H101" s="147" t="s">
        <v>219</v>
      </c>
      <c r="I101" s="86">
        <v>3</v>
      </c>
      <c r="J101" s="395"/>
      <c r="K101" s="156">
        <v>25000</v>
      </c>
      <c r="L101" s="396"/>
      <c r="M101" s="157" t="s">
        <v>465</v>
      </c>
      <c r="N101" s="147" t="s">
        <v>421</v>
      </c>
      <c r="O101" s="102">
        <v>38718</v>
      </c>
      <c r="P101" s="158" t="s">
        <v>0</v>
      </c>
      <c r="Q101" s="158" t="s">
        <v>0</v>
      </c>
    </row>
    <row r="102" spans="1:17" s="215" customFormat="1" ht="13.5" customHeight="1" thickBot="1" x14ac:dyDescent="0.25">
      <c r="A102" s="398"/>
      <c r="B102" s="107" t="s">
        <v>466</v>
      </c>
      <c r="C102" s="107" t="s">
        <v>71</v>
      </c>
      <c r="D102" s="84" t="s">
        <v>0</v>
      </c>
      <c r="E102" s="85" t="s">
        <v>470</v>
      </c>
      <c r="F102" s="86">
        <v>17005</v>
      </c>
      <c r="G102" s="153" t="s">
        <v>218</v>
      </c>
      <c r="H102" s="147" t="s">
        <v>219</v>
      </c>
      <c r="I102" s="86">
        <v>4</v>
      </c>
      <c r="J102" s="395"/>
      <c r="K102" s="156">
        <v>25000</v>
      </c>
      <c r="L102" s="396"/>
      <c r="M102" s="157" t="s">
        <v>461</v>
      </c>
      <c r="N102" s="147" t="s">
        <v>421</v>
      </c>
      <c r="O102" s="102">
        <v>38352</v>
      </c>
      <c r="P102" s="158" t="s">
        <v>0</v>
      </c>
      <c r="Q102" s="158" t="s">
        <v>0</v>
      </c>
    </row>
    <row r="103" spans="1:17" s="215" customFormat="1" ht="13.5" customHeight="1" thickBot="1" x14ac:dyDescent="0.25">
      <c r="A103" s="398"/>
      <c r="B103" s="107" t="s">
        <v>466</v>
      </c>
      <c r="C103" s="107" t="s">
        <v>71</v>
      </c>
      <c r="D103" s="84" t="s">
        <v>0</v>
      </c>
      <c r="E103" s="85" t="s">
        <v>471</v>
      </c>
      <c r="F103" s="86">
        <v>17006</v>
      </c>
      <c r="G103" s="153" t="s">
        <v>218</v>
      </c>
      <c r="H103" s="147" t="s">
        <v>219</v>
      </c>
      <c r="I103" s="86">
        <v>5</v>
      </c>
      <c r="J103" s="395"/>
      <c r="K103" s="156">
        <v>25000</v>
      </c>
      <c r="L103" s="396"/>
      <c r="M103" s="157" t="s">
        <v>461</v>
      </c>
      <c r="N103" s="147" t="s">
        <v>421</v>
      </c>
      <c r="O103" s="102">
        <v>38352</v>
      </c>
      <c r="P103" s="158" t="s">
        <v>0</v>
      </c>
      <c r="Q103" s="158" t="s">
        <v>0</v>
      </c>
    </row>
    <row r="104" spans="1:17" s="215" customFormat="1" ht="13.5" customHeight="1" thickBot="1" x14ac:dyDescent="0.25">
      <c r="A104" s="398"/>
      <c r="B104" s="107" t="s">
        <v>466</v>
      </c>
      <c r="C104" s="107" t="s">
        <v>71</v>
      </c>
      <c r="D104" s="84" t="s">
        <v>0</v>
      </c>
      <c r="E104" s="85" t="s">
        <v>472</v>
      </c>
      <c r="F104" s="86">
        <v>17007</v>
      </c>
      <c r="G104" s="153" t="s">
        <v>218</v>
      </c>
      <c r="H104" s="147" t="s">
        <v>219</v>
      </c>
      <c r="I104" s="86">
        <v>6</v>
      </c>
      <c r="J104" s="395"/>
      <c r="K104" s="156">
        <v>25000</v>
      </c>
      <c r="L104" s="396"/>
      <c r="M104" s="157" t="s">
        <v>433</v>
      </c>
      <c r="N104" s="147" t="s">
        <v>421</v>
      </c>
      <c r="O104" s="102">
        <v>39062</v>
      </c>
      <c r="P104" s="158" t="s">
        <v>0</v>
      </c>
      <c r="Q104" s="158" t="s">
        <v>0</v>
      </c>
    </row>
    <row r="105" spans="1:17" s="215" customFormat="1" ht="13.5" customHeight="1" thickBot="1" x14ac:dyDescent="0.25">
      <c r="A105" s="398"/>
      <c r="B105" s="107" t="s">
        <v>466</v>
      </c>
      <c r="C105" s="107" t="s">
        <v>71</v>
      </c>
      <c r="D105" s="84" t="s">
        <v>0</v>
      </c>
      <c r="E105" s="85" t="s">
        <v>473</v>
      </c>
      <c r="F105" s="86">
        <v>17008</v>
      </c>
      <c r="G105" s="153" t="s">
        <v>218</v>
      </c>
      <c r="H105" s="147" t="s">
        <v>219</v>
      </c>
      <c r="I105" s="86">
        <v>7</v>
      </c>
      <c r="J105" s="395"/>
      <c r="K105" s="111">
        <v>28000</v>
      </c>
      <c r="L105" s="396"/>
      <c r="M105" s="157" t="s">
        <v>429</v>
      </c>
      <c r="N105" s="147" t="s">
        <v>82</v>
      </c>
      <c r="O105" s="102">
        <v>40224</v>
      </c>
      <c r="P105" s="158" t="s">
        <v>0</v>
      </c>
      <c r="Q105" s="158" t="s">
        <v>0</v>
      </c>
    </row>
    <row r="106" spans="1:17" s="215" customFormat="1" ht="13.5" customHeight="1" thickBot="1" x14ac:dyDescent="0.25">
      <c r="A106" s="398"/>
      <c r="B106" s="107" t="s">
        <v>466</v>
      </c>
      <c r="C106" s="107" t="s">
        <v>71</v>
      </c>
      <c r="D106" s="84" t="s">
        <v>0</v>
      </c>
      <c r="E106" s="85" t="s">
        <v>474</v>
      </c>
      <c r="F106" s="86">
        <v>17009</v>
      </c>
      <c r="G106" s="153" t="s">
        <v>218</v>
      </c>
      <c r="H106" s="147" t="s">
        <v>219</v>
      </c>
      <c r="I106" s="86">
        <v>8</v>
      </c>
      <c r="J106" s="395"/>
      <c r="K106" s="111">
        <v>25000</v>
      </c>
      <c r="L106" s="396"/>
      <c r="M106" s="157" t="s">
        <v>457</v>
      </c>
      <c r="N106" s="147" t="s">
        <v>421</v>
      </c>
      <c r="O106" s="102">
        <v>39569</v>
      </c>
      <c r="P106" s="158" t="s">
        <v>0</v>
      </c>
      <c r="Q106" s="158" t="s">
        <v>0</v>
      </c>
    </row>
    <row r="107" spans="1:17" s="215" customFormat="1" ht="13.5" customHeight="1" thickBot="1" x14ac:dyDescent="0.25">
      <c r="A107" s="398"/>
      <c r="B107" s="107" t="s">
        <v>466</v>
      </c>
      <c r="C107" s="107" t="s">
        <v>71</v>
      </c>
      <c r="D107" s="84" t="s">
        <v>0</v>
      </c>
      <c r="E107" s="85" t="s">
        <v>475</v>
      </c>
      <c r="F107" s="86">
        <v>17010</v>
      </c>
      <c r="G107" s="153" t="s">
        <v>218</v>
      </c>
      <c r="H107" s="147" t="s">
        <v>219</v>
      </c>
      <c r="I107" s="86">
        <v>9</v>
      </c>
      <c r="J107" s="395"/>
      <c r="K107" s="111">
        <v>25000</v>
      </c>
      <c r="L107" s="396"/>
      <c r="M107" s="157" t="s">
        <v>457</v>
      </c>
      <c r="N107" s="147" t="s">
        <v>421</v>
      </c>
      <c r="O107" s="102">
        <v>38352</v>
      </c>
      <c r="P107" s="158" t="s">
        <v>0</v>
      </c>
      <c r="Q107" s="158" t="s">
        <v>0</v>
      </c>
    </row>
    <row r="108" spans="1:17" s="215" customFormat="1" ht="13.5" customHeight="1" thickBot="1" x14ac:dyDescent="0.25">
      <c r="A108" s="398"/>
      <c r="B108" s="107" t="s">
        <v>466</v>
      </c>
      <c r="C108" s="107" t="s">
        <v>71</v>
      </c>
      <c r="D108" s="84" t="s">
        <v>0</v>
      </c>
      <c r="E108" s="85" t="s">
        <v>476</v>
      </c>
      <c r="F108" s="86">
        <v>17011</v>
      </c>
      <c r="G108" s="153" t="s">
        <v>218</v>
      </c>
      <c r="H108" s="147" t="s">
        <v>219</v>
      </c>
      <c r="I108" s="86">
        <v>10</v>
      </c>
      <c r="J108" s="395"/>
      <c r="K108" s="111">
        <v>23800</v>
      </c>
      <c r="L108" s="396"/>
      <c r="M108" s="157" t="s">
        <v>453</v>
      </c>
      <c r="N108" s="147" t="s">
        <v>421</v>
      </c>
      <c r="O108" s="102">
        <v>38896</v>
      </c>
      <c r="P108" s="158" t="s">
        <v>0</v>
      </c>
      <c r="Q108" s="158" t="s">
        <v>0</v>
      </c>
    </row>
    <row r="109" spans="1:17" s="215" customFormat="1" ht="13.5" customHeight="1" thickBot="1" x14ac:dyDescent="0.25">
      <c r="A109" s="398"/>
      <c r="B109" s="107" t="s">
        <v>466</v>
      </c>
      <c r="C109" s="107" t="s">
        <v>71</v>
      </c>
      <c r="D109" s="84" t="s">
        <v>0</v>
      </c>
      <c r="E109" s="85" t="s">
        <v>477</v>
      </c>
      <c r="F109" s="86">
        <v>17012</v>
      </c>
      <c r="G109" s="153" t="s">
        <v>218</v>
      </c>
      <c r="H109" s="147" t="s">
        <v>219</v>
      </c>
      <c r="I109" s="86">
        <v>11</v>
      </c>
      <c r="J109" s="395"/>
      <c r="K109" s="111">
        <v>23800</v>
      </c>
      <c r="L109" s="396"/>
      <c r="M109" s="157" t="s">
        <v>453</v>
      </c>
      <c r="N109" s="147" t="s">
        <v>421</v>
      </c>
      <c r="O109" s="102">
        <v>38896</v>
      </c>
      <c r="P109" s="158" t="s">
        <v>0</v>
      </c>
      <c r="Q109" s="158" t="s">
        <v>0</v>
      </c>
    </row>
    <row r="110" spans="1:17" s="215" customFormat="1" ht="13.5" customHeight="1" thickBot="1" x14ac:dyDescent="0.25">
      <c r="A110" s="398"/>
      <c r="B110" s="107" t="s">
        <v>466</v>
      </c>
      <c r="C110" s="107" t="s">
        <v>71</v>
      </c>
      <c r="D110" s="84" t="s">
        <v>0</v>
      </c>
      <c r="E110" s="85" t="s">
        <v>478</v>
      </c>
      <c r="F110" s="86">
        <v>17013</v>
      </c>
      <c r="G110" s="153" t="s">
        <v>218</v>
      </c>
      <c r="H110" s="147" t="s">
        <v>219</v>
      </c>
      <c r="I110" s="86">
        <v>12</v>
      </c>
      <c r="J110" s="395"/>
      <c r="K110" s="111">
        <v>26000</v>
      </c>
      <c r="L110" s="396"/>
      <c r="M110" s="157" t="s">
        <v>441</v>
      </c>
      <c r="N110" s="147" t="s">
        <v>421</v>
      </c>
      <c r="O110" s="102">
        <v>39171</v>
      </c>
      <c r="P110" s="158" t="s">
        <v>0</v>
      </c>
      <c r="Q110" s="158" t="s">
        <v>0</v>
      </c>
    </row>
    <row r="111" spans="1:17" s="215" customFormat="1" ht="13.5" customHeight="1" thickBot="1" x14ac:dyDescent="0.25">
      <c r="A111" s="398"/>
      <c r="B111" s="107" t="s">
        <v>466</v>
      </c>
      <c r="C111" s="107" t="s">
        <v>71</v>
      </c>
      <c r="D111" s="84" t="s">
        <v>0</v>
      </c>
      <c r="E111" s="85" t="s">
        <v>479</v>
      </c>
      <c r="F111" s="86">
        <v>17014</v>
      </c>
      <c r="G111" s="153" t="s">
        <v>218</v>
      </c>
      <c r="H111" s="147" t="s">
        <v>219</v>
      </c>
      <c r="I111" s="86">
        <v>13</v>
      </c>
      <c r="J111" s="395"/>
      <c r="K111" s="111">
        <v>25000</v>
      </c>
      <c r="L111" s="396"/>
      <c r="M111" s="157" t="s">
        <v>441</v>
      </c>
      <c r="N111" s="147" t="s">
        <v>421</v>
      </c>
      <c r="O111" s="102">
        <v>38352</v>
      </c>
      <c r="P111" s="158" t="s">
        <v>0</v>
      </c>
      <c r="Q111" s="158" t="s">
        <v>0</v>
      </c>
    </row>
    <row r="112" spans="1:17" s="215" customFormat="1" ht="13.5" customHeight="1" thickBot="1" x14ac:dyDescent="0.25">
      <c r="A112" s="398"/>
      <c r="B112" s="107" t="s">
        <v>466</v>
      </c>
      <c r="C112" s="107" t="s">
        <v>71</v>
      </c>
      <c r="D112" s="84" t="s">
        <v>0</v>
      </c>
      <c r="E112" s="85" t="s">
        <v>480</v>
      </c>
      <c r="F112" s="86">
        <v>17015</v>
      </c>
      <c r="G112" s="153" t="s">
        <v>218</v>
      </c>
      <c r="H112" s="147" t="s">
        <v>219</v>
      </c>
      <c r="I112" s="86">
        <v>14</v>
      </c>
      <c r="J112" s="395"/>
      <c r="K112" s="111">
        <v>25000</v>
      </c>
      <c r="L112" s="396"/>
      <c r="M112" s="157" t="s">
        <v>429</v>
      </c>
      <c r="N112" s="147" t="s">
        <v>421</v>
      </c>
      <c r="O112" s="102">
        <v>39447</v>
      </c>
      <c r="P112" s="158" t="s">
        <v>0</v>
      </c>
      <c r="Q112" s="158" t="s">
        <v>0</v>
      </c>
    </row>
    <row r="113" spans="1:17" s="215" customFormat="1" ht="13.5" customHeight="1" thickBot="1" x14ac:dyDescent="0.25">
      <c r="A113" s="398"/>
      <c r="B113" s="107" t="s">
        <v>466</v>
      </c>
      <c r="C113" s="107" t="s">
        <v>71</v>
      </c>
      <c r="D113" s="84" t="s">
        <v>0</v>
      </c>
      <c r="E113" s="85" t="s">
        <v>481</v>
      </c>
      <c r="F113" s="86">
        <v>17016</v>
      </c>
      <c r="G113" s="153" t="s">
        <v>218</v>
      </c>
      <c r="H113" s="147" t="s">
        <v>219</v>
      </c>
      <c r="I113" s="86">
        <v>15</v>
      </c>
      <c r="J113" s="395"/>
      <c r="K113" s="111">
        <v>25000</v>
      </c>
      <c r="L113" s="396"/>
      <c r="M113" s="157" t="s">
        <v>445</v>
      </c>
      <c r="N113" s="147" t="s">
        <v>421</v>
      </c>
      <c r="O113" s="102">
        <v>38352</v>
      </c>
      <c r="P113" s="158" t="s">
        <v>0</v>
      </c>
      <c r="Q113" s="158" t="s">
        <v>0</v>
      </c>
    </row>
    <row r="114" spans="1:17" s="215" customFormat="1" ht="13.5" customHeight="1" thickBot="1" x14ac:dyDescent="0.25">
      <c r="A114" s="398"/>
      <c r="B114" s="107" t="s">
        <v>466</v>
      </c>
      <c r="C114" s="107" t="s">
        <v>71</v>
      </c>
      <c r="D114" s="84" t="s">
        <v>0</v>
      </c>
      <c r="E114" s="85" t="s">
        <v>482</v>
      </c>
      <c r="F114" s="86">
        <v>17017</v>
      </c>
      <c r="G114" s="153" t="s">
        <v>218</v>
      </c>
      <c r="H114" s="147" t="s">
        <v>219</v>
      </c>
      <c r="I114" s="86">
        <v>16</v>
      </c>
      <c r="J114" s="395"/>
      <c r="K114" s="111">
        <v>25000</v>
      </c>
      <c r="L114" s="396"/>
      <c r="M114" s="157" t="s">
        <v>445</v>
      </c>
      <c r="N114" s="147" t="s">
        <v>421</v>
      </c>
      <c r="O114" s="102">
        <v>39600</v>
      </c>
      <c r="P114" s="158" t="s">
        <v>0</v>
      </c>
      <c r="Q114" s="158" t="s">
        <v>0</v>
      </c>
    </row>
    <row r="115" spans="1:17" s="215" customFormat="1" ht="13.5" customHeight="1" thickBot="1" x14ac:dyDescent="0.25">
      <c r="A115" s="398"/>
      <c r="B115" s="107" t="s">
        <v>466</v>
      </c>
      <c r="C115" s="107" t="s">
        <v>71</v>
      </c>
      <c r="D115" s="84" t="s">
        <v>0</v>
      </c>
      <c r="E115" s="85" t="s">
        <v>483</v>
      </c>
      <c r="F115" s="86">
        <v>17018</v>
      </c>
      <c r="G115" s="153" t="s">
        <v>218</v>
      </c>
      <c r="H115" s="147" t="s">
        <v>219</v>
      </c>
      <c r="I115" s="86">
        <v>17</v>
      </c>
      <c r="J115" s="395"/>
      <c r="K115" s="111">
        <v>25000</v>
      </c>
      <c r="L115" s="396"/>
      <c r="M115" s="157" t="s">
        <v>437</v>
      </c>
      <c r="N115" s="147" t="s">
        <v>421</v>
      </c>
      <c r="O115" s="102">
        <v>38352</v>
      </c>
      <c r="P115" s="158" t="s">
        <v>0</v>
      </c>
      <c r="Q115" s="158" t="s">
        <v>0</v>
      </c>
    </row>
    <row r="116" spans="1:17" s="215" customFormat="1" ht="13.5" customHeight="1" thickBot="1" x14ac:dyDescent="0.25">
      <c r="A116" s="398"/>
      <c r="B116" s="107" t="s">
        <v>466</v>
      </c>
      <c r="C116" s="107" t="s">
        <v>71</v>
      </c>
      <c r="D116" s="84" t="s">
        <v>0</v>
      </c>
      <c r="E116" s="85" t="s">
        <v>484</v>
      </c>
      <c r="F116" s="86">
        <v>17019</v>
      </c>
      <c r="G116" s="153" t="s">
        <v>218</v>
      </c>
      <c r="H116" s="147" t="s">
        <v>219</v>
      </c>
      <c r="I116" s="86">
        <v>18</v>
      </c>
      <c r="J116" s="395"/>
      <c r="K116" s="111">
        <v>25000</v>
      </c>
      <c r="L116" s="396"/>
      <c r="M116" s="157" t="s">
        <v>437</v>
      </c>
      <c r="N116" s="147" t="s">
        <v>421</v>
      </c>
      <c r="O116" s="102">
        <v>38352</v>
      </c>
      <c r="P116" s="158" t="s">
        <v>0</v>
      </c>
      <c r="Q116" s="158" t="s">
        <v>0</v>
      </c>
    </row>
    <row r="117" spans="1:17" s="215" customFormat="1" ht="13.5" customHeight="1" thickBot="1" x14ac:dyDescent="0.25">
      <c r="A117" s="398"/>
      <c r="B117" s="107" t="s">
        <v>466</v>
      </c>
      <c r="C117" s="107" t="s">
        <v>71</v>
      </c>
      <c r="D117" s="84" t="s">
        <v>0</v>
      </c>
      <c r="E117" s="85" t="s">
        <v>485</v>
      </c>
      <c r="F117" s="86">
        <v>17020</v>
      </c>
      <c r="G117" s="153" t="s">
        <v>218</v>
      </c>
      <c r="H117" s="147" t="s">
        <v>219</v>
      </c>
      <c r="I117" s="86">
        <v>19</v>
      </c>
      <c r="J117" s="395"/>
      <c r="K117" s="111">
        <v>25000</v>
      </c>
      <c r="L117" s="396"/>
      <c r="M117" s="157" t="s">
        <v>449</v>
      </c>
      <c r="N117" s="147" t="s">
        <v>421</v>
      </c>
      <c r="O117" s="102">
        <v>39508</v>
      </c>
      <c r="P117" s="158" t="s">
        <v>0</v>
      </c>
      <c r="Q117" s="158" t="s">
        <v>0</v>
      </c>
    </row>
    <row r="118" spans="1:17" s="215" customFormat="1" ht="13.5" customHeight="1" thickBot="1" x14ac:dyDescent="0.25">
      <c r="A118" s="398"/>
      <c r="B118" s="107" t="s">
        <v>466</v>
      </c>
      <c r="C118" s="107" t="s">
        <v>71</v>
      </c>
      <c r="D118" s="84" t="s">
        <v>0</v>
      </c>
      <c r="E118" s="85" t="s">
        <v>486</v>
      </c>
      <c r="F118" s="86">
        <v>17021</v>
      </c>
      <c r="G118" s="153" t="s">
        <v>218</v>
      </c>
      <c r="H118" s="147" t="s">
        <v>219</v>
      </c>
      <c r="I118" s="86">
        <v>20</v>
      </c>
      <c r="J118" s="395"/>
      <c r="K118" s="111">
        <v>25000</v>
      </c>
      <c r="L118" s="396"/>
      <c r="M118" s="157" t="s">
        <v>449</v>
      </c>
      <c r="N118" s="147" t="s">
        <v>421</v>
      </c>
      <c r="O118" s="102">
        <v>39508</v>
      </c>
      <c r="P118" s="158" t="s">
        <v>0</v>
      </c>
      <c r="Q118" s="158" t="s">
        <v>0</v>
      </c>
    </row>
    <row r="119" spans="1:17" s="215" customFormat="1" ht="13.5" customHeight="1" thickBot="1" x14ac:dyDescent="0.25">
      <c r="A119" s="398"/>
      <c r="B119" s="107" t="s">
        <v>466</v>
      </c>
      <c r="C119" s="107" t="s">
        <v>71</v>
      </c>
      <c r="D119" s="84" t="s">
        <v>0</v>
      </c>
      <c r="E119" s="85" t="s">
        <v>487</v>
      </c>
      <c r="F119" s="86">
        <v>17022</v>
      </c>
      <c r="G119" s="153" t="s">
        <v>218</v>
      </c>
      <c r="H119" s="147" t="s">
        <v>219</v>
      </c>
      <c r="I119" s="86">
        <v>21</v>
      </c>
      <c r="J119" s="395"/>
      <c r="K119" s="111">
        <v>25000</v>
      </c>
      <c r="L119" s="396"/>
      <c r="M119" s="157" t="s">
        <v>488</v>
      </c>
      <c r="N119" s="147" t="s">
        <v>421</v>
      </c>
      <c r="O119" s="102">
        <v>38352</v>
      </c>
      <c r="P119" s="158" t="s">
        <v>0</v>
      </c>
      <c r="Q119" s="158" t="s">
        <v>0</v>
      </c>
    </row>
    <row r="120" spans="1:17" s="215" customFormat="1" ht="13.5" customHeight="1" thickBot="1" x14ac:dyDescent="0.25">
      <c r="A120" s="398"/>
      <c r="B120" s="107" t="s">
        <v>466</v>
      </c>
      <c r="C120" s="107" t="s">
        <v>71</v>
      </c>
      <c r="D120" s="84" t="s">
        <v>0</v>
      </c>
      <c r="E120" s="85" t="s">
        <v>489</v>
      </c>
      <c r="F120" s="86">
        <v>17023</v>
      </c>
      <c r="G120" s="153" t="s">
        <v>218</v>
      </c>
      <c r="H120" s="147" t="s">
        <v>219</v>
      </c>
      <c r="I120" s="86">
        <v>22</v>
      </c>
      <c r="J120" s="395"/>
      <c r="K120" s="111">
        <v>27200</v>
      </c>
      <c r="L120" s="396"/>
      <c r="M120" s="157" t="s">
        <v>420</v>
      </c>
      <c r="N120" s="147" t="s">
        <v>421</v>
      </c>
      <c r="O120" s="102">
        <v>39783</v>
      </c>
      <c r="P120" s="158" t="s">
        <v>0</v>
      </c>
      <c r="Q120" s="158" t="s">
        <v>0</v>
      </c>
    </row>
    <row r="121" spans="1:17" s="215" customFormat="1" ht="13.5" customHeight="1" thickBot="1" x14ac:dyDescent="0.25">
      <c r="A121" s="398"/>
      <c r="B121" s="107" t="s">
        <v>466</v>
      </c>
      <c r="C121" s="107" t="s">
        <v>71</v>
      </c>
      <c r="D121" s="84" t="s">
        <v>0</v>
      </c>
      <c r="E121" s="85" t="s">
        <v>490</v>
      </c>
      <c r="F121" s="86">
        <v>17024</v>
      </c>
      <c r="G121" s="153" t="s">
        <v>218</v>
      </c>
      <c r="H121" s="147" t="s">
        <v>219</v>
      </c>
      <c r="I121" s="86">
        <v>23</v>
      </c>
      <c r="J121" s="395"/>
      <c r="K121" s="111">
        <v>25000</v>
      </c>
      <c r="L121" s="396"/>
      <c r="M121" s="157" t="s">
        <v>491</v>
      </c>
      <c r="N121" s="147" t="s">
        <v>421</v>
      </c>
      <c r="O121" s="102">
        <v>40786</v>
      </c>
      <c r="P121" s="158" t="s">
        <v>0</v>
      </c>
      <c r="Q121" s="158" t="s">
        <v>0</v>
      </c>
    </row>
    <row r="122" spans="1:17" s="215" customFormat="1" ht="13.5" customHeight="1" thickBot="1" x14ac:dyDescent="0.25">
      <c r="A122" s="398"/>
      <c r="B122" s="107" t="s">
        <v>466</v>
      </c>
      <c r="C122" s="107" t="s">
        <v>71</v>
      </c>
      <c r="D122" s="84" t="s">
        <v>0</v>
      </c>
      <c r="E122" s="85" t="s">
        <v>492</v>
      </c>
      <c r="F122" s="86">
        <v>17025</v>
      </c>
      <c r="G122" s="153" t="s">
        <v>218</v>
      </c>
      <c r="H122" s="147" t="s">
        <v>219</v>
      </c>
      <c r="I122" s="86">
        <v>24</v>
      </c>
      <c r="J122" s="395"/>
      <c r="K122" s="111">
        <v>25000</v>
      </c>
      <c r="L122" s="396"/>
      <c r="M122" s="157" t="s">
        <v>491</v>
      </c>
      <c r="N122" s="147" t="s">
        <v>421</v>
      </c>
      <c r="O122" s="102">
        <v>40786</v>
      </c>
      <c r="P122" s="158" t="s">
        <v>0</v>
      </c>
      <c r="Q122" s="158" t="s">
        <v>0</v>
      </c>
    </row>
    <row r="123" spans="1:17" s="215" customFormat="1" ht="13.5" customHeight="1" thickBot="1" x14ac:dyDescent="0.25">
      <c r="A123" s="398"/>
      <c r="B123" s="107" t="s">
        <v>466</v>
      </c>
      <c r="C123" s="107" t="s">
        <v>71</v>
      </c>
      <c r="D123" s="84" t="s">
        <v>0</v>
      </c>
      <c r="E123" s="85" t="s">
        <v>493</v>
      </c>
      <c r="F123" s="86">
        <v>17026</v>
      </c>
      <c r="G123" s="153" t="s">
        <v>218</v>
      </c>
      <c r="H123" s="147" t="s">
        <v>219</v>
      </c>
      <c r="I123" s="86">
        <v>25</v>
      </c>
      <c r="J123" s="395"/>
      <c r="K123" s="111">
        <v>25000</v>
      </c>
      <c r="L123" s="396"/>
      <c r="M123" s="157" t="s">
        <v>491</v>
      </c>
      <c r="N123" s="147" t="s">
        <v>421</v>
      </c>
      <c r="O123" s="102">
        <v>40786</v>
      </c>
      <c r="P123" s="158" t="s">
        <v>0</v>
      </c>
      <c r="Q123" s="158" t="s">
        <v>0</v>
      </c>
    </row>
    <row r="124" spans="1:17" s="215" customFormat="1" ht="13.5" customHeight="1" thickBot="1" x14ac:dyDescent="0.25">
      <c r="A124" s="398"/>
      <c r="B124" s="107" t="s">
        <v>466</v>
      </c>
      <c r="C124" s="107" t="s">
        <v>71</v>
      </c>
      <c r="D124" s="84" t="s">
        <v>0</v>
      </c>
      <c r="E124" s="85" t="s">
        <v>494</v>
      </c>
      <c r="F124" s="86">
        <v>17027</v>
      </c>
      <c r="G124" s="153" t="s">
        <v>218</v>
      </c>
      <c r="H124" s="147" t="s">
        <v>219</v>
      </c>
      <c r="I124" s="86">
        <v>26</v>
      </c>
      <c r="J124" s="395"/>
      <c r="K124" s="111">
        <v>25000</v>
      </c>
      <c r="L124" s="396"/>
      <c r="M124" s="157" t="s">
        <v>495</v>
      </c>
      <c r="N124" s="147" t="s">
        <v>421</v>
      </c>
      <c r="O124" s="102">
        <v>38352</v>
      </c>
      <c r="P124" s="158" t="s">
        <v>0</v>
      </c>
      <c r="Q124" s="158" t="s">
        <v>0</v>
      </c>
    </row>
    <row r="125" spans="1:17" s="215" customFormat="1" ht="13.5" customHeight="1" thickBot="1" x14ac:dyDescent="0.25">
      <c r="A125" s="398"/>
      <c r="B125" s="107" t="s">
        <v>466</v>
      </c>
      <c r="C125" s="107" t="s">
        <v>71</v>
      </c>
      <c r="D125" s="84" t="s">
        <v>0</v>
      </c>
      <c r="E125" s="85" t="s">
        <v>496</v>
      </c>
      <c r="F125" s="86">
        <v>17028</v>
      </c>
      <c r="G125" s="153" t="s">
        <v>218</v>
      </c>
      <c r="H125" s="147" t="s">
        <v>219</v>
      </c>
      <c r="I125" s="86">
        <v>27</v>
      </c>
      <c r="J125" s="395"/>
      <c r="K125" s="111">
        <v>25000</v>
      </c>
      <c r="L125" s="396"/>
      <c r="M125" s="157" t="s">
        <v>495</v>
      </c>
      <c r="N125" s="147" t="s">
        <v>421</v>
      </c>
      <c r="O125" s="102">
        <v>38352</v>
      </c>
      <c r="P125" s="158" t="s">
        <v>0</v>
      </c>
      <c r="Q125" s="158" t="s">
        <v>0</v>
      </c>
    </row>
    <row r="126" spans="1:17" s="215" customFormat="1" ht="13.5" customHeight="1" thickBot="1" x14ac:dyDescent="0.25">
      <c r="A126" s="398"/>
      <c r="B126" s="107" t="s">
        <v>466</v>
      </c>
      <c r="C126" s="107" t="s">
        <v>71</v>
      </c>
      <c r="D126" s="84" t="s">
        <v>0</v>
      </c>
      <c r="E126" s="85" t="s">
        <v>497</v>
      </c>
      <c r="F126" s="86">
        <v>17029</v>
      </c>
      <c r="G126" s="153" t="s">
        <v>218</v>
      </c>
      <c r="H126" s="147" t="s">
        <v>219</v>
      </c>
      <c r="I126" s="86">
        <v>28</v>
      </c>
      <c r="J126" s="395"/>
      <c r="K126" s="111">
        <v>25000</v>
      </c>
      <c r="L126" s="396"/>
      <c r="M126" s="157" t="s">
        <v>498</v>
      </c>
      <c r="N126" s="147" t="s">
        <v>421</v>
      </c>
      <c r="O126" s="102">
        <v>38838</v>
      </c>
      <c r="P126" s="158" t="s">
        <v>0</v>
      </c>
      <c r="Q126" s="158" t="s">
        <v>0</v>
      </c>
    </row>
    <row r="127" spans="1:17" s="215" customFormat="1" ht="13.5" customHeight="1" thickBot="1" x14ac:dyDescent="0.25">
      <c r="A127" s="398"/>
      <c r="B127" s="420" t="s">
        <v>466</v>
      </c>
      <c r="C127" s="107" t="s">
        <v>71</v>
      </c>
      <c r="D127" s="84" t="s">
        <v>0</v>
      </c>
      <c r="E127" s="85" t="s">
        <v>499</v>
      </c>
      <c r="F127" s="86">
        <v>17030</v>
      </c>
      <c r="G127" s="153" t="s">
        <v>218</v>
      </c>
      <c r="H127" s="147" t="s">
        <v>219</v>
      </c>
      <c r="I127" s="86">
        <v>29</v>
      </c>
      <c r="J127" s="395"/>
      <c r="K127" s="404">
        <v>28800</v>
      </c>
      <c r="L127" s="396"/>
      <c r="M127" s="421" t="s">
        <v>500</v>
      </c>
      <c r="N127" s="147" t="s">
        <v>421</v>
      </c>
      <c r="O127" s="102">
        <v>38456</v>
      </c>
      <c r="P127" s="158" t="s">
        <v>0</v>
      </c>
      <c r="Q127" s="158" t="s">
        <v>0</v>
      </c>
    </row>
    <row r="128" spans="1:17" s="215" customFormat="1" ht="13.5" customHeight="1" thickBot="1" x14ac:dyDescent="0.25">
      <c r="A128" s="398"/>
      <c r="B128" s="107" t="s">
        <v>501</v>
      </c>
      <c r="C128" s="107" t="s">
        <v>502</v>
      </c>
      <c r="D128" s="84" t="s">
        <v>503</v>
      </c>
      <c r="E128" s="85" t="s">
        <v>537</v>
      </c>
      <c r="F128" s="86" t="s">
        <v>92</v>
      </c>
      <c r="G128" s="153" t="s">
        <v>163</v>
      </c>
      <c r="H128" s="147" t="s">
        <v>86</v>
      </c>
      <c r="I128" s="113">
        <v>1</v>
      </c>
      <c r="J128" s="395"/>
      <c r="K128" s="111">
        <v>8000</v>
      </c>
      <c r="L128" s="396"/>
      <c r="M128" s="157" t="s">
        <v>508</v>
      </c>
      <c r="N128" s="147" t="s">
        <v>421</v>
      </c>
      <c r="O128" s="102">
        <v>40087</v>
      </c>
      <c r="P128" s="158" t="s">
        <v>0</v>
      </c>
      <c r="Q128" s="113" t="s">
        <v>0</v>
      </c>
    </row>
    <row r="129" spans="1:17" s="215" customFormat="1" ht="13.5" customHeight="1" thickBot="1" x14ac:dyDescent="0.25">
      <c r="A129" s="398"/>
      <c r="B129" s="107" t="s">
        <v>501</v>
      </c>
      <c r="C129" s="107" t="s">
        <v>502</v>
      </c>
      <c r="D129" s="84" t="s">
        <v>503</v>
      </c>
      <c r="E129" s="85" t="s">
        <v>538</v>
      </c>
      <c r="F129" s="86" t="s">
        <v>92</v>
      </c>
      <c r="G129" s="153" t="s">
        <v>163</v>
      </c>
      <c r="H129" s="147" t="s">
        <v>86</v>
      </c>
      <c r="I129" s="113">
        <v>2</v>
      </c>
      <c r="J129" s="395"/>
      <c r="K129" s="111">
        <v>8000</v>
      </c>
      <c r="L129" s="396"/>
      <c r="M129" s="157" t="s">
        <v>514</v>
      </c>
      <c r="N129" s="147" t="s">
        <v>421</v>
      </c>
      <c r="O129" s="102">
        <v>40087</v>
      </c>
      <c r="P129" s="158" t="s">
        <v>0</v>
      </c>
      <c r="Q129" s="113" t="s">
        <v>0</v>
      </c>
    </row>
    <row r="130" spans="1:17" s="215" customFormat="1" ht="13.5" customHeight="1" thickBot="1" x14ac:dyDescent="0.25">
      <c r="A130" s="398"/>
      <c r="B130" s="107" t="s">
        <v>501</v>
      </c>
      <c r="C130" s="107" t="s">
        <v>502</v>
      </c>
      <c r="D130" s="84" t="s">
        <v>503</v>
      </c>
      <c r="E130" s="85" t="s">
        <v>539</v>
      </c>
      <c r="F130" s="86" t="s">
        <v>92</v>
      </c>
      <c r="G130" s="153" t="s">
        <v>163</v>
      </c>
      <c r="H130" s="147" t="s">
        <v>86</v>
      </c>
      <c r="I130" s="113">
        <v>3</v>
      </c>
      <c r="J130" s="395"/>
      <c r="K130" s="111">
        <v>8000</v>
      </c>
      <c r="L130" s="396"/>
      <c r="M130" s="157" t="s">
        <v>514</v>
      </c>
      <c r="N130" s="147" t="s">
        <v>421</v>
      </c>
      <c r="O130" s="102">
        <v>40087</v>
      </c>
      <c r="P130" s="158" t="s">
        <v>0</v>
      </c>
      <c r="Q130" s="113" t="s">
        <v>0</v>
      </c>
    </row>
    <row r="131" spans="1:17" s="215" customFormat="1" ht="13.5" customHeight="1" thickBot="1" x14ac:dyDescent="0.25">
      <c r="A131" s="398"/>
      <c r="B131" s="107" t="s">
        <v>501</v>
      </c>
      <c r="C131" s="107" t="s">
        <v>502</v>
      </c>
      <c r="D131" s="84" t="s">
        <v>503</v>
      </c>
      <c r="E131" s="85" t="s">
        <v>540</v>
      </c>
      <c r="F131" s="86" t="s">
        <v>92</v>
      </c>
      <c r="G131" s="153" t="s">
        <v>163</v>
      </c>
      <c r="H131" s="147" t="s">
        <v>86</v>
      </c>
      <c r="I131" s="113">
        <v>4</v>
      </c>
      <c r="J131" s="395"/>
      <c r="K131" s="111">
        <v>8000</v>
      </c>
      <c r="L131" s="396"/>
      <c r="M131" s="157" t="s">
        <v>81</v>
      </c>
      <c r="N131" s="147" t="s">
        <v>421</v>
      </c>
      <c r="O131" s="102">
        <v>40087</v>
      </c>
      <c r="P131" s="158" t="s">
        <v>0</v>
      </c>
      <c r="Q131" s="113" t="s">
        <v>0</v>
      </c>
    </row>
    <row r="132" spans="1:17" s="215" customFormat="1" ht="13.5" customHeight="1" thickBot="1" x14ac:dyDescent="0.25">
      <c r="A132" s="398"/>
      <c r="B132" s="420" t="s">
        <v>501</v>
      </c>
      <c r="C132" s="107" t="s">
        <v>502</v>
      </c>
      <c r="D132" s="84" t="s">
        <v>503</v>
      </c>
      <c r="E132" s="85" t="s">
        <v>541</v>
      </c>
      <c r="F132" s="86" t="s">
        <v>92</v>
      </c>
      <c r="G132" s="153" t="s">
        <v>163</v>
      </c>
      <c r="H132" s="147" t="s">
        <v>86</v>
      </c>
      <c r="I132" s="113">
        <v>5</v>
      </c>
      <c r="J132" s="395"/>
      <c r="K132" s="404">
        <v>8000</v>
      </c>
      <c r="L132" s="396"/>
      <c r="M132" s="421" t="s">
        <v>81</v>
      </c>
      <c r="N132" s="147" t="s">
        <v>421</v>
      </c>
      <c r="O132" s="102">
        <v>40087</v>
      </c>
      <c r="P132" s="158" t="s">
        <v>0</v>
      </c>
      <c r="Q132" s="113" t="s">
        <v>0</v>
      </c>
    </row>
    <row r="133" spans="1:17" s="215" customFormat="1" ht="13.5" customHeight="1" thickBot="1" x14ac:dyDescent="0.25">
      <c r="A133" s="398"/>
      <c r="B133" s="85" t="s">
        <v>1925</v>
      </c>
      <c r="C133" s="85" t="s">
        <v>1926</v>
      </c>
      <c r="D133" s="84" t="s">
        <v>0</v>
      </c>
      <c r="E133" s="85" t="str">
        <f>[1]GaC!A48</f>
        <v>0049-08</v>
      </c>
      <c r="F133" s="86" t="str">
        <f>[1]GaC!B48</f>
        <v>C5449</v>
      </c>
      <c r="G133" s="85" t="str">
        <f>[1]GaC!C48</f>
        <v>Place de parc intérieure simple</v>
      </c>
      <c r="H133" s="86" t="str">
        <f>[1]GaC!D48</f>
        <v>Sous-sol</v>
      </c>
      <c r="I133" s="86">
        <f>[1]GaC!E48</f>
        <v>1</v>
      </c>
      <c r="J133" s="395"/>
      <c r="K133" s="93">
        <f>[1]GaC!N48</f>
        <v>28000</v>
      </c>
      <c r="L133" s="396"/>
      <c r="M133" s="96" t="str">
        <f>[1]GaC!O48</f>
        <v>-</v>
      </c>
      <c r="N133" s="113" t="str">
        <f>[1]GaC!Q48</f>
        <v>A vendre</v>
      </c>
      <c r="O133" s="97">
        <f>[1]GaC!R48</f>
        <v>43105</v>
      </c>
      <c r="P133" s="98" t="s">
        <v>0</v>
      </c>
      <c r="Q133" s="212" t="str">
        <f>[1]GaC!S48</f>
        <v>EJ prévisionnelle: aujourd'hui  + 6 mois !</v>
      </c>
    </row>
    <row r="134" spans="1:17" s="215" customFormat="1" ht="13.5" customHeight="1" thickBot="1" x14ac:dyDescent="0.25">
      <c r="A134" s="398"/>
      <c r="B134" s="85" t="str">
        <f t="shared" ref="B134:D142" si="8">B133</f>
        <v>Rue de la Gare 5a</v>
      </c>
      <c r="C134" s="85" t="str">
        <f t="shared" si="8"/>
        <v>Corcelles</v>
      </c>
      <c r="D134" s="85" t="str">
        <f t="shared" si="8"/>
        <v>-</v>
      </c>
      <c r="E134" s="85" t="str">
        <f>[1]GaC!A49</f>
        <v>0049-09</v>
      </c>
      <c r="F134" s="86" t="str">
        <f>[1]GaC!B49</f>
        <v>C5450</v>
      </c>
      <c r="G134" s="85" t="str">
        <f>[1]GaC!C49</f>
        <v>Place de parc intérieure simple</v>
      </c>
      <c r="H134" s="86" t="str">
        <f>[1]GaC!D49</f>
        <v>Sous-sol</v>
      </c>
      <c r="I134" s="86">
        <f>[1]GaC!E49</f>
        <v>2</v>
      </c>
      <c r="J134" s="395"/>
      <c r="K134" s="93">
        <f>[1]GaC!N49</f>
        <v>28000</v>
      </c>
      <c r="L134" s="396"/>
      <c r="M134" s="96" t="str">
        <f>[1]GaC!O49</f>
        <v>cf. Quorum</v>
      </c>
      <c r="N134" s="113" t="str">
        <f>[1]GaC!Q49</f>
        <v>Loué</v>
      </c>
      <c r="O134" s="97">
        <f>[1]GaC!R49</f>
        <v>43105</v>
      </c>
      <c r="P134" s="98" t="s">
        <v>0</v>
      </c>
      <c r="Q134" s="212" t="str">
        <f>[1]GaC!S49</f>
        <v>EJ prévisionnelle: aujourd'hui  + 6 mois !</v>
      </c>
    </row>
    <row r="135" spans="1:17" s="215" customFormat="1" ht="13.5" customHeight="1" thickBot="1" x14ac:dyDescent="0.25">
      <c r="A135" s="398"/>
      <c r="B135" s="85" t="str">
        <f t="shared" si="8"/>
        <v>Rue de la Gare 5a</v>
      </c>
      <c r="C135" s="85" t="str">
        <f t="shared" si="8"/>
        <v>Corcelles</v>
      </c>
      <c r="D135" s="85" t="str">
        <f t="shared" si="8"/>
        <v>-</v>
      </c>
      <c r="E135" s="85" t="str">
        <f>[1]GaC!A50</f>
        <v>0049-10</v>
      </c>
      <c r="F135" s="86" t="str">
        <f>[1]GaC!B50</f>
        <v>C5451</v>
      </c>
      <c r="G135" s="85" t="str">
        <f>[1]GaC!C50</f>
        <v>Place de parc intérieure simple</v>
      </c>
      <c r="H135" s="86" t="str">
        <f>[1]GaC!D50</f>
        <v>Sous-sol</v>
      </c>
      <c r="I135" s="86">
        <f>[1]GaC!E50</f>
        <v>3</v>
      </c>
      <c r="J135" s="395"/>
      <c r="K135" s="93">
        <f>[1]GaC!N50</f>
        <v>28000</v>
      </c>
      <c r="L135" s="396"/>
      <c r="M135" s="96" t="str">
        <f>[1]GaC!O50</f>
        <v>-</v>
      </c>
      <c r="N135" s="113" t="str">
        <f>[1]GaC!Q50</f>
        <v>A vendre</v>
      </c>
      <c r="O135" s="97">
        <f>[1]GaC!R50</f>
        <v>43105</v>
      </c>
      <c r="P135" s="98" t="s">
        <v>0</v>
      </c>
      <c r="Q135" s="212" t="str">
        <f>[1]GaC!S50</f>
        <v>EJ prévisionnelle: aujourd'hui  + 6 mois !</v>
      </c>
    </row>
    <row r="136" spans="1:17" s="215" customFormat="1" ht="13.5" customHeight="1" thickBot="1" x14ac:dyDescent="0.25">
      <c r="A136" s="398"/>
      <c r="B136" s="85" t="str">
        <f t="shared" si="8"/>
        <v>Rue de la Gare 5a</v>
      </c>
      <c r="C136" s="85" t="str">
        <f t="shared" si="8"/>
        <v>Corcelles</v>
      </c>
      <c r="D136" s="85" t="str">
        <f t="shared" si="8"/>
        <v>-</v>
      </c>
      <c r="E136" s="85" t="str">
        <f>[1]GaC!A51</f>
        <v>0049-11</v>
      </c>
      <c r="F136" s="86" t="str">
        <f>[1]GaC!B51</f>
        <v>C5452</v>
      </c>
      <c r="G136" s="85" t="str">
        <f>[1]GaC!C51</f>
        <v>Place de parc intérieure simple</v>
      </c>
      <c r="H136" s="86" t="str">
        <f>[1]GaC!D51</f>
        <v>Sous-sol</v>
      </c>
      <c r="I136" s="86">
        <f>[1]GaC!E51</f>
        <v>4</v>
      </c>
      <c r="J136" s="395"/>
      <c r="K136" s="93">
        <f>[1]GaC!N51</f>
        <v>28000</v>
      </c>
      <c r="L136" s="396"/>
      <c r="M136" s="96" t="str">
        <f>[1]GaC!O51</f>
        <v>Jean-Baptiste Marie-Junie</v>
      </c>
      <c r="N136" s="113" t="str">
        <f>[1]GaC!Q51</f>
        <v>Vendu</v>
      </c>
      <c r="O136" s="97">
        <f>[1]GaC!R51</f>
        <v>39263</v>
      </c>
      <c r="P136" s="98" t="s">
        <v>0</v>
      </c>
      <c r="Q136" s="212" t="str">
        <f>[1]GaC!S51</f>
        <v>-</v>
      </c>
    </row>
    <row r="137" spans="1:17" s="215" customFormat="1" ht="13.5" customHeight="1" thickBot="1" x14ac:dyDescent="0.25">
      <c r="A137" s="398"/>
      <c r="B137" s="85" t="str">
        <f t="shared" si="8"/>
        <v>Rue de la Gare 5a</v>
      </c>
      <c r="C137" s="85" t="str">
        <f t="shared" si="8"/>
        <v>Corcelles</v>
      </c>
      <c r="D137" s="85" t="str">
        <f t="shared" si="8"/>
        <v>-</v>
      </c>
      <c r="E137" s="85" t="str">
        <f>[1]GaC!A52</f>
        <v>0049-12</v>
      </c>
      <c r="F137" s="86" t="str">
        <f>[1]GaC!B52</f>
        <v>C5453</v>
      </c>
      <c r="G137" s="85" t="str">
        <f>[1]GaC!C52</f>
        <v>Place de parc intérieure simple</v>
      </c>
      <c r="H137" s="86" t="str">
        <f>[1]GaC!D52</f>
        <v>Sous-sol</v>
      </c>
      <c r="I137" s="86">
        <f>[1]GaC!E52</f>
        <v>5</v>
      </c>
      <c r="J137" s="395"/>
      <c r="K137" s="93">
        <f>[1]GaC!N52</f>
        <v>28000</v>
      </c>
      <c r="L137" s="396"/>
      <c r="M137" s="96" t="str">
        <f>[1]GaC!O52</f>
        <v>Jeanneret Isabelle</v>
      </c>
      <c r="N137" s="113" t="str">
        <f>[1]GaC!Q52</f>
        <v>Vendu</v>
      </c>
      <c r="O137" s="97">
        <f>[1]GaC!R52</f>
        <v>40999</v>
      </c>
      <c r="P137" s="98" t="s">
        <v>0</v>
      </c>
      <c r="Q137" s="212" t="str">
        <f>[1]GaC!S52</f>
        <v>-</v>
      </c>
    </row>
    <row r="138" spans="1:17" s="215" customFormat="1" ht="13.5" customHeight="1" thickBot="1" x14ac:dyDescent="0.25">
      <c r="A138" s="398"/>
      <c r="B138" s="85" t="str">
        <f t="shared" si="8"/>
        <v>Rue de la Gare 5a</v>
      </c>
      <c r="C138" s="85" t="str">
        <f t="shared" si="8"/>
        <v>Corcelles</v>
      </c>
      <c r="D138" s="85" t="str">
        <f t="shared" si="8"/>
        <v>-</v>
      </c>
      <c r="E138" s="85" t="str">
        <f>[1]GaC!A53</f>
        <v>0049-13</v>
      </c>
      <c r="F138" s="86" t="str">
        <f>[1]GaC!B53</f>
        <v>C5454</v>
      </c>
      <c r="G138" s="85" t="str">
        <f>[1]GaC!C53</f>
        <v>Place de parc intérieure simple</v>
      </c>
      <c r="H138" s="86" t="str">
        <f>[1]GaC!D53</f>
        <v>Sous-sol</v>
      </c>
      <c r="I138" s="86">
        <f>[1]GaC!E53</f>
        <v>6</v>
      </c>
      <c r="J138" s="395"/>
      <c r="K138" s="93">
        <f>[1]GaC!N53</f>
        <v>28000</v>
      </c>
      <c r="L138" s="396"/>
      <c r="M138" s="96" t="str">
        <f>[1]GaC!O53</f>
        <v>-</v>
      </c>
      <c r="N138" s="113" t="str">
        <f>[1]GaC!Q53</f>
        <v>A vendre</v>
      </c>
      <c r="O138" s="97">
        <f>[1]GaC!R53</f>
        <v>43105</v>
      </c>
      <c r="P138" s="98" t="s">
        <v>0</v>
      </c>
      <c r="Q138" s="212" t="str">
        <f>[1]GaC!S53</f>
        <v>EJ prévisionnelle: aujourd'hui  + 6 mois !</v>
      </c>
    </row>
    <row r="139" spans="1:17" s="215" customFormat="1" ht="13.5" customHeight="1" thickBot="1" x14ac:dyDescent="0.25">
      <c r="A139" s="398"/>
      <c r="B139" s="85" t="str">
        <f t="shared" si="8"/>
        <v>Rue de la Gare 5a</v>
      </c>
      <c r="C139" s="85" t="str">
        <f t="shared" si="8"/>
        <v>Corcelles</v>
      </c>
      <c r="D139" s="85" t="str">
        <f t="shared" si="8"/>
        <v>-</v>
      </c>
      <c r="E139" s="85" t="str">
        <f>[1]GaC!A54</f>
        <v>0049-14</v>
      </c>
      <c r="F139" s="86" t="str">
        <f>[1]GaC!B54</f>
        <v>C5455</v>
      </c>
      <c r="G139" s="85" t="str">
        <f>[1]GaC!C54</f>
        <v>Place de parc intérieure simple</v>
      </c>
      <c r="H139" s="86" t="str">
        <f>[1]GaC!D54</f>
        <v>Sous-sol</v>
      </c>
      <c r="I139" s="86">
        <f>[1]GaC!E54</f>
        <v>7</v>
      </c>
      <c r="J139" s="395"/>
      <c r="K139" s="93">
        <f>[1]GaC!N54</f>
        <v>28000</v>
      </c>
      <c r="L139" s="396"/>
      <c r="M139" s="96" t="str">
        <f>[1]GaC!O54</f>
        <v>Ricci Fabienne et Charles</v>
      </c>
      <c r="N139" s="113" t="str">
        <f>[1]GaC!Q54</f>
        <v>Vendu</v>
      </c>
      <c r="O139" s="97">
        <f>[1]GaC!R54</f>
        <v>39538</v>
      </c>
      <c r="P139" s="98" t="s">
        <v>0</v>
      </c>
      <c r="Q139" s="212" t="str">
        <f>[1]GaC!S54</f>
        <v>-</v>
      </c>
    </row>
    <row r="140" spans="1:17" s="215" customFormat="1" ht="13.5" customHeight="1" thickBot="1" x14ac:dyDescent="0.25">
      <c r="A140" s="398"/>
      <c r="B140" s="85" t="str">
        <f t="shared" si="8"/>
        <v>Rue de la Gare 5a</v>
      </c>
      <c r="C140" s="85" t="str">
        <f t="shared" si="8"/>
        <v>Corcelles</v>
      </c>
      <c r="D140" s="85" t="str">
        <f t="shared" si="8"/>
        <v>-</v>
      </c>
      <c r="E140" s="85" t="str">
        <f>[1]GaC!A55</f>
        <v>0049-15</v>
      </c>
      <c r="F140" s="86" t="str">
        <f>[1]GaC!B55</f>
        <v>C5456</v>
      </c>
      <c r="G140" s="85" t="str">
        <f>[1]GaC!C55</f>
        <v>Place de parc intérieure simple</v>
      </c>
      <c r="H140" s="86" t="str">
        <f>[1]GaC!D55</f>
        <v>Sous-sol</v>
      </c>
      <c r="I140" s="86">
        <f>[1]GaC!E55</f>
        <v>8</v>
      </c>
      <c r="J140" s="395"/>
      <c r="K140" s="93">
        <f>[1]GaC!N55</f>
        <v>35000</v>
      </c>
      <c r="L140" s="396"/>
      <c r="M140" s="96" t="str">
        <f>[1]GaC!O55</f>
        <v>Manic Sandra et Dragan</v>
      </c>
      <c r="N140" s="113" t="str">
        <f>[1]GaC!Q55</f>
        <v>Vendu</v>
      </c>
      <c r="O140" s="97">
        <f>[1]GaC!R55</f>
        <v>40421</v>
      </c>
      <c r="P140" s="98" t="s">
        <v>0</v>
      </c>
      <c r="Q140" s="212" t="str">
        <f>[1]GaC!S55</f>
        <v>-</v>
      </c>
    </row>
    <row r="141" spans="1:17" s="215" customFormat="1" ht="13.5" customHeight="1" thickBot="1" x14ac:dyDescent="0.25">
      <c r="A141" s="398"/>
      <c r="B141" s="85" t="str">
        <f t="shared" si="8"/>
        <v>Rue de la Gare 5a</v>
      </c>
      <c r="C141" s="85" t="str">
        <f t="shared" si="8"/>
        <v>Corcelles</v>
      </c>
      <c r="D141" s="85" t="str">
        <f t="shared" si="8"/>
        <v>-</v>
      </c>
      <c r="E141" s="85" t="str">
        <f>[1]GaC!A56</f>
        <v>0049-16</v>
      </c>
      <c r="F141" s="86" t="str">
        <f>[1]GaC!B56</f>
        <v>S12255</v>
      </c>
      <c r="G141" s="85" t="str">
        <f>[1]GaC!C56</f>
        <v>Place de parc extérieure simple</v>
      </c>
      <c r="H141" s="86">
        <v>3</v>
      </c>
      <c r="I141" s="86">
        <f>[1]GaC!E56</f>
        <v>1</v>
      </c>
      <c r="J141" s="395"/>
      <c r="K141" s="93">
        <f>[1]GaC!N56</f>
        <v>0</v>
      </c>
      <c r="L141" s="396"/>
      <c r="M141" s="96" t="str">
        <f>[1]GaC!O56</f>
        <v>-</v>
      </c>
      <c r="N141" s="113" t="str">
        <f>[1]GaC!Q56</f>
        <v>A vendre</v>
      </c>
      <c r="O141" s="97">
        <f>[1]GaC!R56</f>
        <v>43105</v>
      </c>
      <c r="P141" s="98" t="s">
        <v>0</v>
      </c>
      <c r="Q141" s="212" t="str">
        <f>[1]GaC!S56</f>
        <v>EJ prévisionnelle: aujourd'hui  + 6 mois !</v>
      </c>
    </row>
    <row r="142" spans="1:17" s="215" customFormat="1" ht="13.5" customHeight="1" thickBot="1" x14ac:dyDescent="0.25">
      <c r="A142" s="398"/>
      <c r="B142" s="452" t="str">
        <f t="shared" si="8"/>
        <v>Rue de la Gare 5a</v>
      </c>
      <c r="C142" s="85" t="str">
        <f t="shared" si="8"/>
        <v>Corcelles</v>
      </c>
      <c r="D142" s="85" t="str">
        <f t="shared" si="8"/>
        <v>-</v>
      </c>
      <c r="E142" s="85" t="str">
        <f>[1]GaC!A57</f>
        <v>0049-17</v>
      </c>
      <c r="F142" s="86" t="str">
        <f>[1]GaC!B57</f>
        <v>S12256</v>
      </c>
      <c r="G142" s="85" t="str">
        <f>[1]GaC!C57</f>
        <v>Place de parc extérieure simple</v>
      </c>
      <c r="H142" s="86">
        <v>3</v>
      </c>
      <c r="I142" s="86">
        <f>[1]GaC!E57</f>
        <v>2</v>
      </c>
      <c r="J142" s="395"/>
      <c r="K142" s="451">
        <f>[1]GaC!N57</f>
        <v>0</v>
      </c>
      <c r="L142" s="396"/>
      <c r="M142" s="403" t="str">
        <f>[1]GaC!O57</f>
        <v>-</v>
      </c>
      <c r="N142" s="113" t="str">
        <f>[1]GaC!Q57</f>
        <v>A vendre</v>
      </c>
      <c r="O142" s="97">
        <f>[1]GaC!R57</f>
        <v>43105</v>
      </c>
      <c r="P142" s="98" t="s">
        <v>0</v>
      </c>
      <c r="Q142" s="212" t="str">
        <f>[1]GaC!S57</f>
        <v>EJ prévisionnelle: aujourd'hui  + 6 mois !</v>
      </c>
    </row>
    <row r="143" spans="1:17" s="215" customFormat="1" ht="13.5" customHeight="1" thickBot="1" x14ac:dyDescent="0.25">
      <c r="A143" s="398"/>
      <c r="B143" s="153" t="s">
        <v>628</v>
      </c>
      <c r="C143" s="153" t="s">
        <v>71</v>
      </c>
      <c r="D143" s="85" t="s">
        <v>597</v>
      </c>
      <c r="E143" s="85" t="s">
        <v>629</v>
      </c>
      <c r="F143" s="86">
        <v>6496</v>
      </c>
      <c r="G143" s="153" t="s">
        <v>630</v>
      </c>
      <c r="H143" s="86" t="s">
        <v>219</v>
      </c>
      <c r="I143" s="86">
        <v>1</v>
      </c>
      <c r="J143" s="395"/>
      <c r="K143" s="111">
        <v>30000</v>
      </c>
      <c r="L143" s="396"/>
      <c r="M143" s="147" t="s">
        <v>627</v>
      </c>
      <c r="N143" s="157" t="s">
        <v>421</v>
      </c>
      <c r="O143" s="97">
        <v>39318</v>
      </c>
      <c r="P143" s="158" t="s">
        <v>0</v>
      </c>
      <c r="Q143" s="113" t="s">
        <v>0</v>
      </c>
    </row>
    <row r="144" spans="1:17" s="215" customFormat="1" ht="13.5" customHeight="1" thickBot="1" x14ac:dyDescent="0.25">
      <c r="A144" s="398"/>
      <c r="B144" s="153" t="s">
        <v>628</v>
      </c>
      <c r="C144" s="153" t="s">
        <v>71</v>
      </c>
      <c r="D144" s="85" t="s">
        <v>597</v>
      </c>
      <c r="E144" s="85" t="s">
        <v>631</v>
      </c>
      <c r="F144" s="86">
        <v>6497</v>
      </c>
      <c r="G144" s="153" t="s">
        <v>218</v>
      </c>
      <c r="H144" s="86" t="s">
        <v>219</v>
      </c>
      <c r="I144" s="86">
        <v>2</v>
      </c>
      <c r="J144" s="395"/>
      <c r="K144" s="111">
        <v>27000</v>
      </c>
      <c r="L144" s="396"/>
      <c r="M144" s="147" t="s">
        <v>632</v>
      </c>
      <c r="N144" s="157" t="s">
        <v>421</v>
      </c>
      <c r="O144" s="97">
        <v>39202</v>
      </c>
      <c r="P144" s="158" t="s">
        <v>0</v>
      </c>
      <c r="Q144" s="113" t="s">
        <v>0</v>
      </c>
    </row>
    <row r="145" spans="1:17" s="215" customFormat="1" ht="13.5" customHeight="1" thickBot="1" x14ac:dyDescent="0.25">
      <c r="A145" s="398"/>
      <c r="B145" s="153" t="s">
        <v>628</v>
      </c>
      <c r="C145" s="153" t="s">
        <v>71</v>
      </c>
      <c r="D145" s="85" t="s">
        <v>597</v>
      </c>
      <c r="E145" s="85" t="s">
        <v>633</v>
      </c>
      <c r="F145" s="86">
        <v>6498</v>
      </c>
      <c r="G145" s="153" t="s">
        <v>218</v>
      </c>
      <c r="H145" s="86" t="s">
        <v>219</v>
      </c>
      <c r="I145" s="86">
        <v>3</v>
      </c>
      <c r="J145" s="395"/>
      <c r="K145" s="111">
        <v>27000</v>
      </c>
      <c r="L145" s="396"/>
      <c r="M145" s="147" t="s">
        <v>632</v>
      </c>
      <c r="N145" s="157" t="s">
        <v>421</v>
      </c>
      <c r="O145" s="97">
        <v>39202</v>
      </c>
      <c r="P145" s="158" t="s">
        <v>0</v>
      </c>
      <c r="Q145" s="113" t="s">
        <v>0</v>
      </c>
    </row>
    <row r="146" spans="1:17" s="215" customFormat="1" ht="13.5" customHeight="1" thickBot="1" x14ac:dyDescent="0.25">
      <c r="A146" s="398"/>
      <c r="B146" s="153" t="s">
        <v>628</v>
      </c>
      <c r="C146" s="153" t="s">
        <v>71</v>
      </c>
      <c r="D146" s="85" t="s">
        <v>597</v>
      </c>
      <c r="E146" s="85" t="s">
        <v>634</v>
      </c>
      <c r="F146" s="86">
        <v>6499</v>
      </c>
      <c r="G146" s="153" t="s">
        <v>218</v>
      </c>
      <c r="H146" s="86" t="s">
        <v>219</v>
      </c>
      <c r="I146" s="86">
        <v>4</v>
      </c>
      <c r="J146" s="395"/>
      <c r="K146" s="111">
        <v>27000</v>
      </c>
      <c r="L146" s="396"/>
      <c r="M146" s="147" t="s">
        <v>627</v>
      </c>
      <c r="N146" s="157" t="s">
        <v>421</v>
      </c>
      <c r="O146" s="97">
        <v>39417</v>
      </c>
      <c r="P146" s="158" t="s">
        <v>0</v>
      </c>
      <c r="Q146" s="113" t="s">
        <v>0</v>
      </c>
    </row>
    <row r="147" spans="1:17" s="215" customFormat="1" ht="13.5" customHeight="1" thickBot="1" x14ac:dyDescent="0.25">
      <c r="A147" s="398"/>
      <c r="B147" s="153" t="s">
        <v>628</v>
      </c>
      <c r="C147" s="153" t="s">
        <v>71</v>
      </c>
      <c r="D147" s="85" t="s">
        <v>597</v>
      </c>
      <c r="E147" s="85" t="s">
        <v>635</v>
      </c>
      <c r="F147" s="86">
        <v>6500</v>
      </c>
      <c r="G147" s="153" t="s">
        <v>218</v>
      </c>
      <c r="H147" s="86" t="s">
        <v>219</v>
      </c>
      <c r="I147" s="86">
        <v>5</v>
      </c>
      <c r="J147" s="395"/>
      <c r="K147" s="111">
        <v>25000</v>
      </c>
      <c r="L147" s="396"/>
      <c r="M147" s="147" t="s">
        <v>636</v>
      </c>
      <c r="N147" s="157" t="s">
        <v>421</v>
      </c>
      <c r="O147" s="97">
        <v>39722</v>
      </c>
      <c r="P147" s="158" t="s">
        <v>0</v>
      </c>
      <c r="Q147" s="113" t="s">
        <v>0</v>
      </c>
    </row>
    <row r="148" spans="1:17" s="215" customFormat="1" ht="13.5" customHeight="1" thickBot="1" x14ac:dyDescent="0.25">
      <c r="A148" s="398"/>
      <c r="B148" s="153" t="s">
        <v>628</v>
      </c>
      <c r="C148" s="153" t="s">
        <v>71</v>
      </c>
      <c r="D148" s="85" t="s">
        <v>597</v>
      </c>
      <c r="E148" s="85" t="s">
        <v>637</v>
      </c>
      <c r="F148" s="86">
        <v>6501</v>
      </c>
      <c r="G148" s="153" t="s">
        <v>218</v>
      </c>
      <c r="H148" s="86" t="s">
        <v>219</v>
      </c>
      <c r="I148" s="86">
        <v>6</v>
      </c>
      <c r="J148" s="395"/>
      <c r="K148" s="111">
        <v>25000</v>
      </c>
      <c r="L148" s="396"/>
      <c r="M148" s="147" t="s">
        <v>612</v>
      </c>
      <c r="N148" s="157" t="s">
        <v>421</v>
      </c>
      <c r="O148" s="97">
        <v>39416</v>
      </c>
      <c r="P148" s="158" t="s">
        <v>0</v>
      </c>
      <c r="Q148" s="113" t="s">
        <v>0</v>
      </c>
    </row>
    <row r="149" spans="1:17" s="215" customFormat="1" ht="13.5" customHeight="1" thickBot="1" x14ac:dyDescent="0.25">
      <c r="A149" s="398"/>
      <c r="B149" s="153" t="s">
        <v>628</v>
      </c>
      <c r="C149" s="153" t="s">
        <v>71</v>
      </c>
      <c r="D149" s="85" t="s">
        <v>597</v>
      </c>
      <c r="E149" s="85" t="s">
        <v>638</v>
      </c>
      <c r="F149" s="86">
        <v>6502</v>
      </c>
      <c r="G149" s="153" t="s">
        <v>218</v>
      </c>
      <c r="H149" s="86" t="s">
        <v>219</v>
      </c>
      <c r="I149" s="86">
        <v>7</v>
      </c>
      <c r="J149" s="395"/>
      <c r="K149" s="111">
        <v>25000</v>
      </c>
      <c r="L149" s="396"/>
      <c r="M149" s="147" t="s">
        <v>632</v>
      </c>
      <c r="N149" s="157" t="s">
        <v>421</v>
      </c>
      <c r="O149" s="97">
        <v>39172</v>
      </c>
      <c r="P149" s="158" t="s">
        <v>0</v>
      </c>
      <c r="Q149" s="113" t="s">
        <v>0</v>
      </c>
    </row>
    <row r="150" spans="1:17" s="215" customFormat="1" ht="13.5" customHeight="1" thickBot="1" x14ac:dyDescent="0.25">
      <c r="A150" s="398"/>
      <c r="B150" s="153" t="s">
        <v>628</v>
      </c>
      <c r="C150" s="153" t="s">
        <v>71</v>
      </c>
      <c r="D150" s="85" t="s">
        <v>597</v>
      </c>
      <c r="E150" s="85" t="s">
        <v>639</v>
      </c>
      <c r="F150" s="86">
        <v>6503</v>
      </c>
      <c r="G150" s="153" t="s">
        <v>218</v>
      </c>
      <c r="H150" s="86" t="s">
        <v>219</v>
      </c>
      <c r="I150" s="86">
        <v>8</v>
      </c>
      <c r="J150" s="395"/>
      <c r="K150" s="111">
        <v>25000</v>
      </c>
      <c r="L150" s="396"/>
      <c r="M150" s="147" t="s">
        <v>640</v>
      </c>
      <c r="N150" s="157" t="s">
        <v>421</v>
      </c>
      <c r="O150" s="97">
        <v>39437</v>
      </c>
      <c r="P150" s="158" t="s">
        <v>0</v>
      </c>
      <c r="Q150" s="113" t="s">
        <v>0</v>
      </c>
    </row>
    <row r="151" spans="1:17" s="215" customFormat="1" ht="13.5" customHeight="1" thickBot="1" x14ac:dyDescent="0.25">
      <c r="A151" s="398"/>
      <c r="B151" s="153" t="s">
        <v>628</v>
      </c>
      <c r="C151" s="153" t="s">
        <v>71</v>
      </c>
      <c r="D151" s="85" t="s">
        <v>597</v>
      </c>
      <c r="E151" s="85" t="s">
        <v>641</v>
      </c>
      <c r="F151" s="86">
        <v>6504</v>
      </c>
      <c r="G151" s="153" t="s">
        <v>218</v>
      </c>
      <c r="H151" s="86" t="s">
        <v>219</v>
      </c>
      <c r="I151" s="86">
        <v>9</v>
      </c>
      <c r="J151" s="395"/>
      <c r="K151" s="111">
        <v>25000</v>
      </c>
      <c r="L151" s="396"/>
      <c r="M151" s="147" t="s">
        <v>606</v>
      </c>
      <c r="N151" s="157" t="s">
        <v>421</v>
      </c>
      <c r="O151" s="97">
        <v>39356</v>
      </c>
      <c r="P151" s="158" t="s">
        <v>0</v>
      </c>
      <c r="Q151" s="113" t="s">
        <v>0</v>
      </c>
    </row>
    <row r="152" spans="1:17" s="215" customFormat="1" ht="13.5" customHeight="1" thickBot="1" x14ac:dyDescent="0.25">
      <c r="A152" s="398"/>
      <c r="B152" s="153" t="s">
        <v>628</v>
      </c>
      <c r="C152" s="153" t="s">
        <v>71</v>
      </c>
      <c r="D152" s="85" t="s">
        <v>597</v>
      </c>
      <c r="E152" s="85" t="s">
        <v>642</v>
      </c>
      <c r="F152" s="86">
        <v>6505</v>
      </c>
      <c r="G152" s="153" t="s">
        <v>218</v>
      </c>
      <c r="H152" s="86" t="s">
        <v>219</v>
      </c>
      <c r="I152" s="86">
        <v>10</v>
      </c>
      <c r="J152" s="395"/>
      <c r="K152" s="111">
        <v>25000</v>
      </c>
      <c r="L152" s="396"/>
      <c r="M152" s="147" t="s">
        <v>643</v>
      </c>
      <c r="N152" s="157" t="s">
        <v>421</v>
      </c>
      <c r="O152" s="97">
        <v>39355</v>
      </c>
      <c r="P152" s="158" t="s">
        <v>0</v>
      </c>
      <c r="Q152" s="113" t="s">
        <v>0</v>
      </c>
    </row>
    <row r="153" spans="1:17" s="215" customFormat="1" ht="13.5" customHeight="1" thickBot="1" x14ac:dyDescent="0.25">
      <c r="A153" s="398"/>
      <c r="B153" s="153" t="s">
        <v>628</v>
      </c>
      <c r="C153" s="153" t="s">
        <v>71</v>
      </c>
      <c r="D153" s="85" t="s">
        <v>597</v>
      </c>
      <c r="E153" s="85" t="s">
        <v>644</v>
      </c>
      <c r="F153" s="86">
        <v>6506</v>
      </c>
      <c r="G153" s="153" t="s">
        <v>218</v>
      </c>
      <c r="H153" s="86" t="s">
        <v>219</v>
      </c>
      <c r="I153" s="86">
        <v>11</v>
      </c>
      <c r="J153" s="395"/>
      <c r="K153" s="111">
        <v>25000</v>
      </c>
      <c r="L153" s="396"/>
      <c r="M153" s="147" t="s">
        <v>600</v>
      </c>
      <c r="N153" s="157" t="s">
        <v>421</v>
      </c>
      <c r="O153" s="97">
        <v>39527</v>
      </c>
      <c r="P153" s="158" t="s">
        <v>0</v>
      </c>
      <c r="Q153" s="113" t="s">
        <v>0</v>
      </c>
    </row>
    <row r="154" spans="1:17" s="215" customFormat="1" ht="13.5" customHeight="1" thickBot="1" x14ac:dyDescent="0.25">
      <c r="A154" s="398"/>
      <c r="B154" s="153" t="s">
        <v>628</v>
      </c>
      <c r="C154" s="153" t="s">
        <v>71</v>
      </c>
      <c r="D154" s="85" t="s">
        <v>597</v>
      </c>
      <c r="E154" s="85" t="s">
        <v>645</v>
      </c>
      <c r="F154" s="86">
        <v>6507</v>
      </c>
      <c r="G154" s="153" t="s">
        <v>218</v>
      </c>
      <c r="H154" s="86" t="s">
        <v>219</v>
      </c>
      <c r="I154" s="86">
        <v>12</v>
      </c>
      <c r="J154" s="395"/>
      <c r="K154" s="111">
        <v>25000</v>
      </c>
      <c r="L154" s="396"/>
      <c r="M154" s="147" t="s">
        <v>615</v>
      </c>
      <c r="N154" s="157" t="s">
        <v>421</v>
      </c>
      <c r="O154" s="97">
        <v>39172</v>
      </c>
      <c r="P154" s="158" t="s">
        <v>0</v>
      </c>
      <c r="Q154" s="113" t="s">
        <v>0</v>
      </c>
    </row>
    <row r="155" spans="1:17" s="215" customFormat="1" ht="13.5" customHeight="1" thickBot="1" x14ac:dyDescent="0.25">
      <c r="A155" s="398"/>
      <c r="B155" s="153" t="s">
        <v>628</v>
      </c>
      <c r="C155" s="153" t="s">
        <v>71</v>
      </c>
      <c r="D155" s="85" t="s">
        <v>597</v>
      </c>
      <c r="E155" s="85" t="s">
        <v>646</v>
      </c>
      <c r="F155" s="86">
        <v>6508</v>
      </c>
      <c r="G155" s="153" t="s">
        <v>218</v>
      </c>
      <c r="H155" s="86" t="s">
        <v>219</v>
      </c>
      <c r="I155" s="86">
        <v>13</v>
      </c>
      <c r="J155" s="395"/>
      <c r="K155" s="111">
        <v>25000</v>
      </c>
      <c r="L155" s="396"/>
      <c r="M155" s="147" t="s">
        <v>647</v>
      </c>
      <c r="N155" s="157" t="s">
        <v>421</v>
      </c>
      <c r="O155" s="97">
        <v>39355</v>
      </c>
      <c r="P155" s="158" t="s">
        <v>0</v>
      </c>
      <c r="Q155" s="113" t="s">
        <v>0</v>
      </c>
    </row>
    <row r="156" spans="1:17" s="215" customFormat="1" ht="13.5" customHeight="1" thickBot="1" x14ac:dyDescent="0.25">
      <c r="A156" s="398"/>
      <c r="B156" s="153" t="s">
        <v>628</v>
      </c>
      <c r="C156" s="153" t="s">
        <v>71</v>
      </c>
      <c r="D156" s="85" t="s">
        <v>597</v>
      </c>
      <c r="E156" s="85" t="s">
        <v>648</v>
      </c>
      <c r="F156" s="86">
        <v>6509</v>
      </c>
      <c r="G156" s="153" t="s">
        <v>218</v>
      </c>
      <c r="H156" s="86" t="s">
        <v>219</v>
      </c>
      <c r="I156" s="86">
        <v>14</v>
      </c>
      <c r="J156" s="395"/>
      <c r="K156" s="111">
        <v>25000</v>
      </c>
      <c r="L156" s="396"/>
      <c r="M156" s="147" t="s">
        <v>649</v>
      </c>
      <c r="N156" s="157" t="s">
        <v>421</v>
      </c>
      <c r="O156" s="97">
        <v>39202</v>
      </c>
      <c r="P156" s="158" t="s">
        <v>0</v>
      </c>
      <c r="Q156" s="113" t="s">
        <v>0</v>
      </c>
    </row>
    <row r="157" spans="1:17" s="215" customFormat="1" ht="13.5" customHeight="1" thickBot="1" x14ac:dyDescent="0.25">
      <c r="A157" s="398"/>
      <c r="B157" s="153" t="s">
        <v>628</v>
      </c>
      <c r="C157" s="153" t="s">
        <v>71</v>
      </c>
      <c r="D157" s="85" t="s">
        <v>597</v>
      </c>
      <c r="E157" s="85" t="s">
        <v>650</v>
      </c>
      <c r="F157" s="86">
        <v>6510</v>
      </c>
      <c r="G157" s="153" t="s">
        <v>218</v>
      </c>
      <c r="H157" s="86" t="s">
        <v>219</v>
      </c>
      <c r="I157" s="86">
        <v>15</v>
      </c>
      <c r="J157" s="395"/>
      <c r="K157" s="111">
        <v>27000</v>
      </c>
      <c r="L157" s="396"/>
      <c r="M157" s="147" t="s">
        <v>621</v>
      </c>
      <c r="N157" s="157" t="s">
        <v>421</v>
      </c>
      <c r="O157" s="97">
        <v>39263</v>
      </c>
      <c r="P157" s="158" t="s">
        <v>0</v>
      </c>
      <c r="Q157" s="113" t="s">
        <v>0</v>
      </c>
    </row>
    <row r="158" spans="1:17" s="215" customFormat="1" ht="13.5" customHeight="1" thickBot="1" x14ac:dyDescent="0.25">
      <c r="A158" s="398"/>
      <c r="B158" s="153" t="s">
        <v>628</v>
      </c>
      <c r="C158" s="153" t="s">
        <v>71</v>
      </c>
      <c r="D158" s="85" t="s">
        <v>597</v>
      </c>
      <c r="E158" s="85" t="s">
        <v>651</v>
      </c>
      <c r="F158" s="86">
        <v>6511</v>
      </c>
      <c r="G158" s="153" t="s">
        <v>218</v>
      </c>
      <c r="H158" s="86" t="s">
        <v>219</v>
      </c>
      <c r="I158" s="86">
        <v>16</v>
      </c>
      <c r="J158" s="395"/>
      <c r="K158" s="111">
        <v>27000</v>
      </c>
      <c r="L158" s="396"/>
      <c r="M158" s="147" t="s">
        <v>329</v>
      </c>
      <c r="N158" s="157" t="s">
        <v>421</v>
      </c>
      <c r="O158" s="97">
        <v>39500</v>
      </c>
      <c r="P158" s="158" t="s">
        <v>0</v>
      </c>
      <c r="Q158" s="113" t="s">
        <v>0</v>
      </c>
    </row>
    <row r="159" spans="1:17" s="215" customFormat="1" ht="13.5" customHeight="1" thickBot="1" x14ac:dyDescent="0.25">
      <c r="A159" s="398"/>
      <c r="B159" s="153" t="s">
        <v>628</v>
      </c>
      <c r="C159" s="153" t="s">
        <v>71</v>
      </c>
      <c r="D159" s="85" t="s">
        <v>597</v>
      </c>
      <c r="E159" s="85" t="s">
        <v>652</v>
      </c>
      <c r="F159" s="86">
        <v>6512</v>
      </c>
      <c r="G159" s="153" t="s">
        <v>218</v>
      </c>
      <c r="H159" s="86" t="s">
        <v>219</v>
      </c>
      <c r="I159" s="86">
        <v>17</v>
      </c>
      <c r="J159" s="395"/>
      <c r="K159" s="111">
        <v>27000</v>
      </c>
      <c r="L159" s="396"/>
      <c r="M159" s="147" t="s">
        <v>624</v>
      </c>
      <c r="N159" s="157" t="s">
        <v>421</v>
      </c>
      <c r="O159" s="97">
        <v>39172</v>
      </c>
      <c r="P159" s="158" t="s">
        <v>0</v>
      </c>
      <c r="Q159" s="113" t="s">
        <v>0</v>
      </c>
    </row>
    <row r="160" spans="1:17" s="215" customFormat="1" ht="13.5" customHeight="1" thickBot="1" x14ac:dyDescent="0.25">
      <c r="A160" s="398"/>
      <c r="B160" s="252" t="s">
        <v>628</v>
      </c>
      <c r="C160" s="153" t="s">
        <v>71</v>
      </c>
      <c r="D160" s="85" t="s">
        <v>597</v>
      </c>
      <c r="E160" s="85" t="s">
        <v>653</v>
      </c>
      <c r="F160" s="86">
        <v>6513</v>
      </c>
      <c r="G160" s="153" t="s">
        <v>630</v>
      </c>
      <c r="H160" s="157" t="s">
        <v>219</v>
      </c>
      <c r="I160" s="113">
        <v>18</v>
      </c>
      <c r="J160" s="395"/>
      <c r="K160" s="111">
        <v>30000</v>
      </c>
      <c r="L160" s="396"/>
      <c r="M160" s="147" t="s">
        <v>618</v>
      </c>
      <c r="N160" s="157" t="s">
        <v>421</v>
      </c>
      <c r="O160" s="97">
        <v>39172</v>
      </c>
      <c r="P160" s="158" t="s">
        <v>0</v>
      </c>
      <c r="Q160" s="113" t="s">
        <v>0</v>
      </c>
    </row>
    <row r="161" spans="1:17" s="215" customFormat="1" ht="13.5" customHeight="1" thickBot="1" x14ac:dyDescent="0.25">
      <c r="A161" s="398"/>
      <c r="B161" s="153" t="s">
        <v>699</v>
      </c>
      <c r="C161" s="153" t="s">
        <v>71</v>
      </c>
      <c r="D161" s="85" t="s">
        <v>597</v>
      </c>
      <c r="E161" s="85" t="s">
        <v>700</v>
      </c>
      <c r="F161" s="86">
        <v>6351</v>
      </c>
      <c r="G161" s="153" t="s">
        <v>630</v>
      </c>
      <c r="H161" s="147" t="s">
        <v>219</v>
      </c>
      <c r="I161" s="86">
        <v>1</v>
      </c>
      <c r="J161" s="395"/>
      <c r="K161" s="111">
        <v>30000</v>
      </c>
      <c r="L161" s="396"/>
      <c r="M161" s="147" t="s">
        <v>701</v>
      </c>
      <c r="N161" s="157" t="s">
        <v>421</v>
      </c>
      <c r="O161" s="97">
        <v>38892</v>
      </c>
      <c r="P161" s="158" t="s">
        <v>0</v>
      </c>
      <c r="Q161" s="86"/>
    </row>
    <row r="162" spans="1:17" s="215" customFormat="1" ht="13.5" customHeight="1" thickBot="1" x14ac:dyDescent="0.25">
      <c r="A162" s="398"/>
      <c r="B162" s="153" t="s">
        <v>699</v>
      </c>
      <c r="C162" s="153" t="s">
        <v>71</v>
      </c>
      <c r="D162" s="85" t="s">
        <v>597</v>
      </c>
      <c r="E162" s="85" t="s">
        <v>702</v>
      </c>
      <c r="F162" s="86">
        <v>6352</v>
      </c>
      <c r="G162" s="153" t="s">
        <v>703</v>
      </c>
      <c r="H162" s="147" t="s">
        <v>219</v>
      </c>
      <c r="I162" s="86">
        <v>2</v>
      </c>
      <c r="J162" s="395"/>
      <c r="K162" s="111">
        <v>27000</v>
      </c>
      <c r="L162" s="396"/>
      <c r="M162" s="147" t="s">
        <v>698</v>
      </c>
      <c r="N162" s="157" t="s">
        <v>421</v>
      </c>
      <c r="O162" s="97">
        <v>39933</v>
      </c>
      <c r="P162" s="158" t="s">
        <v>0</v>
      </c>
      <c r="Q162" s="113" t="s">
        <v>0</v>
      </c>
    </row>
    <row r="163" spans="1:17" s="215" customFormat="1" ht="13.5" customHeight="1" thickBot="1" x14ac:dyDescent="0.25">
      <c r="A163" s="398"/>
      <c r="B163" s="153" t="s">
        <v>699</v>
      </c>
      <c r="C163" s="153" t="s">
        <v>71</v>
      </c>
      <c r="D163" s="85" t="s">
        <v>597</v>
      </c>
      <c r="E163" s="85" t="s">
        <v>704</v>
      </c>
      <c r="F163" s="86">
        <v>6353</v>
      </c>
      <c r="G163" s="153" t="s">
        <v>703</v>
      </c>
      <c r="H163" s="147" t="s">
        <v>219</v>
      </c>
      <c r="I163" s="86">
        <v>3</v>
      </c>
      <c r="J163" s="395"/>
      <c r="K163" s="111">
        <v>27000</v>
      </c>
      <c r="L163" s="396"/>
      <c r="M163" s="147" t="s">
        <v>705</v>
      </c>
      <c r="N163" s="157" t="s">
        <v>421</v>
      </c>
      <c r="O163" s="97">
        <v>38895</v>
      </c>
      <c r="P163" s="158" t="s">
        <v>0</v>
      </c>
      <c r="Q163" s="113" t="s">
        <v>0</v>
      </c>
    </row>
    <row r="164" spans="1:17" s="215" customFormat="1" ht="13.5" customHeight="1" thickBot="1" x14ac:dyDescent="0.25">
      <c r="A164" s="398"/>
      <c r="B164" s="153" t="s">
        <v>699</v>
      </c>
      <c r="C164" s="153" t="s">
        <v>71</v>
      </c>
      <c r="D164" s="85" t="s">
        <v>597</v>
      </c>
      <c r="E164" s="85" t="s">
        <v>706</v>
      </c>
      <c r="F164" s="86">
        <v>6354</v>
      </c>
      <c r="G164" s="153" t="s">
        <v>703</v>
      </c>
      <c r="H164" s="147" t="s">
        <v>219</v>
      </c>
      <c r="I164" s="86">
        <v>4</v>
      </c>
      <c r="J164" s="395"/>
      <c r="K164" s="111">
        <v>27000</v>
      </c>
      <c r="L164" s="396"/>
      <c r="M164" s="147" t="s">
        <v>707</v>
      </c>
      <c r="N164" s="157" t="s">
        <v>421</v>
      </c>
      <c r="O164" s="97">
        <v>38947</v>
      </c>
      <c r="P164" s="158" t="s">
        <v>0</v>
      </c>
      <c r="Q164" s="113" t="s">
        <v>0</v>
      </c>
    </row>
    <row r="165" spans="1:17" s="215" customFormat="1" ht="13.5" customHeight="1" thickBot="1" x14ac:dyDescent="0.25">
      <c r="A165" s="398"/>
      <c r="B165" s="153" t="s">
        <v>699</v>
      </c>
      <c r="C165" s="153" t="s">
        <v>71</v>
      </c>
      <c r="D165" s="85" t="s">
        <v>597</v>
      </c>
      <c r="E165" s="85" t="s">
        <v>708</v>
      </c>
      <c r="F165" s="86">
        <v>6355</v>
      </c>
      <c r="G165" s="153" t="s">
        <v>703</v>
      </c>
      <c r="H165" s="147" t="s">
        <v>219</v>
      </c>
      <c r="I165" s="86">
        <v>5</v>
      </c>
      <c r="J165" s="395"/>
      <c r="K165" s="111">
        <v>25000</v>
      </c>
      <c r="L165" s="396"/>
      <c r="M165" s="147" t="s">
        <v>709</v>
      </c>
      <c r="N165" s="157" t="s">
        <v>421</v>
      </c>
      <c r="O165" s="97">
        <v>38891</v>
      </c>
      <c r="P165" s="158" t="s">
        <v>0</v>
      </c>
      <c r="Q165" s="113" t="s">
        <v>0</v>
      </c>
    </row>
    <row r="166" spans="1:17" s="215" customFormat="1" ht="13.5" customHeight="1" thickBot="1" x14ac:dyDescent="0.25">
      <c r="A166" s="398"/>
      <c r="B166" s="153" t="s">
        <v>699</v>
      </c>
      <c r="C166" s="153" t="s">
        <v>71</v>
      </c>
      <c r="D166" s="85" t="s">
        <v>597</v>
      </c>
      <c r="E166" s="85" t="s">
        <v>710</v>
      </c>
      <c r="F166" s="86">
        <v>6356</v>
      </c>
      <c r="G166" s="153" t="s">
        <v>703</v>
      </c>
      <c r="H166" s="147" t="s">
        <v>219</v>
      </c>
      <c r="I166" s="86">
        <v>6</v>
      </c>
      <c r="J166" s="395"/>
      <c r="K166" s="111">
        <v>25000</v>
      </c>
      <c r="L166" s="396"/>
      <c r="M166" s="147" t="s">
        <v>685</v>
      </c>
      <c r="N166" s="157" t="s">
        <v>421</v>
      </c>
      <c r="O166" s="97">
        <v>38990</v>
      </c>
      <c r="P166" s="158" t="s">
        <v>0</v>
      </c>
      <c r="Q166" s="113" t="s">
        <v>0</v>
      </c>
    </row>
    <row r="167" spans="1:17" s="215" customFormat="1" ht="13.5" customHeight="1" thickBot="1" x14ac:dyDescent="0.25">
      <c r="A167" s="398"/>
      <c r="B167" s="153" t="s">
        <v>699</v>
      </c>
      <c r="C167" s="153" t="s">
        <v>71</v>
      </c>
      <c r="D167" s="85" t="s">
        <v>597</v>
      </c>
      <c r="E167" s="85" t="s">
        <v>711</v>
      </c>
      <c r="F167" s="86">
        <v>6357</v>
      </c>
      <c r="G167" s="153" t="s">
        <v>703</v>
      </c>
      <c r="H167" s="147" t="s">
        <v>219</v>
      </c>
      <c r="I167" s="86">
        <v>7</v>
      </c>
      <c r="J167" s="395"/>
      <c r="K167" s="111">
        <v>25000</v>
      </c>
      <c r="L167" s="396"/>
      <c r="M167" s="147" t="s">
        <v>712</v>
      </c>
      <c r="N167" s="157" t="s">
        <v>421</v>
      </c>
      <c r="O167" s="97">
        <v>38990</v>
      </c>
      <c r="P167" s="158" t="s">
        <v>0</v>
      </c>
      <c r="Q167" s="113" t="s">
        <v>0</v>
      </c>
    </row>
    <row r="168" spans="1:17" s="215" customFormat="1" ht="13.5" customHeight="1" thickBot="1" x14ac:dyDescent="0.25">
      <c r="A168" s="398"/>
      <c r="B168" s="153" t="s">
        <v>699</v>
      </c>
      <c r="C168" s="153" t="s">
        <v>71</v>
      </c>
      <c r="D168" s="85" t="s">
        <v>597</v>
      </c>
      <c r="E168" s="85" t="s">
        <v>713</v>
      </c>
      <c r="F168" s="86">
        <v>6358</v>
      </c>
      <c r="G168" s="153" t="s">
        <v>703</v>
      </c>
      <c r="H168" s="147" t="s">
        <v>219</v>
      </c>
      <c r="I168" s="86">
        <v>8</v>
      </c>
      <c r="J168" s="395"/>
      <c r="K168" s="111">
        <v>25000</v>
      </c>
      <c r="L168" s="396"/>
      <c r="M168" s="147" t="s">
        <v>714</v>
      </c>
      <c r="N168" s="157" t="s">
        <v>421</v>
      </c>
      <c r="O168" s="97">
        <v>38895</v>
      </c>
      <c r="P168" s="158" t="s">
        <v>0</v>
      </c>
      <c r="Q168" s="113" t="s">
        <v>0</v>
      </c>
    </row>
    <row r="169" spans="1:17" s="215" customFormat="1" ht="13.5" customHeight="1" thickBot="1" x14ac:dyDescent="0.25">
      <c r="A169" s="398"/>
      <c r="B169" s="153" t="s">
        <v>699</v>
      </c>
      <c r="C169" s="153" t="s">
        <v>71</v>
      </c>
      <c r="D169" s="85" t="s">
        <v>597</v>
      </c>
      <c r="E169" s="85" t="s">
        <v>715</v>
      </c>
      <c r="F169" s="86">
        <v>6359</v>
      </c>
      <c r="G169" s="153" t="s">
        <v>703</v>
      </c>
      <c r="H169" s="147" t="s">
        <v>219</v>
      </c>
      <c r="I169" s="86">
        <v>9</v>
      </c>
      <c r="J169" s="395"/>
      <c r="K169" s="111">
        <v>25000</v>
      </c>
      <c r="L169" s="396"/>
      <c r="M169" s="147" t="s">
        <v>714</v>
      </c>
      <c r="N169" s="157" t="s">
        <v>421</v>
      </c>
      <c r="O169" s="97">
        <v>38895</v>
      </c>
      <c r="P169" s="158" t="s">
        <v>0</v>
      </c>
      <c r="Q169" s="113" t="s">
        <v>0</v>
      </c>
    </row>
    <row r="170" spans="1:17" s="215" customFormat="1" ht="13.5" customHeight="1" thickBot="1" x14ac:dyDescent="0.25">
      <c r="A170" s="398"/>
      <c r="B170" s="153" t="s">
        <v>699</v>
      </c>
      <c r="C170" s="153" t="s">
        <v>71</v>
      </c>
      <c r="D170" s="85" t="s">
        <v>597</v>
      </c>
      <c r="E170" s="85" t="s">
        <v>716</v>
      </c>
      <c r="F170" s="86">
        <v>6360</v>
      </c>
      <c r="G170" s="153" t="s">
        <v>703</v>
      </c>
      <c r="H170" s="147" t="s">
        <v>219</v>
      </c>
      <c r="I170" s="86">
        <v>10</v>
      </c>
      <c r="J170" s="395"/>
      <c r="K170" s="111">
        <v>25000</v>
      </c>
      <c r="L170" s="396"/>
      <c r="M170" s="147" t="s">
        <v>717</v>
      </c>
      <c r="N170" s="157" t="s">
        <v>421</v>
      </c>
      <c r="O170" s="97">
        <v>38890</v>
      </c>
      <c r="P170" s="158" t="s">
        <v>0</v>
      </c>
      <c r="Q170" s="113" t="s">
        <v>0</v>
      </c>
    </row>
    <row r="171" spans="1:17" s="215" customFormat="1" ht="13.5" customHeight="1" thickBot="1" x14ac:dyDescent="0.25">
      <c r="A171" s="398"/>
      <c r="B171" s="153" t="s">
        <v>699</v>
      </c>
      <c r="C171" s="153" t="s">
        <v>71</v>
      </c>
      <c r="D171" s="85" t="s">
        <v>597</v>
      </c>
      <c r="E171" s="85" t="s">
        <v>718</v>
      </c>
      <c r="F171" s="86">
        <v>6361</v>
      </c>
      <c r="G171" s="153" t="s">
        <v>703</v>
      </c>
      <c r="H171" s="147" t="s">
        <v>219</v>
      </c>
      <c r="I171" s="86">
        <v>11</v>
      </c>
      <c r="J171" s="395"/>
      <c r="K171" s="111">
        <v>25000</v>
      </c>
      <c r="L171" s="396"/>
      <c r="M171" s="147" t="s">
        <v>717</v>
      </c>
      <c r="N171" s="157" t="s">
        <v>421</v>
      </c>
      <c r="O171" s="97">
        <v>38890</v>
      </c>
      <c r="P171" s="158" t="s">
        <v>0</v>
      </c>
      <c r="Q171" s="113" t="s">
        <v>0</v>
      </c>
    </row>
    <row r="172" spans="1:17" s="215" customFormat="1" ht="13.5" customHeight="1" thickBot="1" x14ac:dyDescent="0.25">
      <c r="A172" s="398"/>
      <c r="B172" s="153" t="s">
        <v>699</v>
      </c>
      <c r="C172" s="153" t="s">
        <v>71</v>
      </c>
      <c r="D172" s="85" t="s">
        <v>597</v>
      </c>
      <c r="E172" s="85" t="s">
        <v>719</v>
      </c>
      <c r="F172" s="86">
        <v>6362</v>
      </c>
      <c r="G172" s="153" t="s">
        <v>703</v>
      </c>
      <c r="H172" s="147" t="s">
        <v>219</v>
      </c>
      <c r="I172" s="86">
        <v>12</v>
      </c>
      <c r="J172" s="395"/>
      <c r="K172" s="111">
        <v>25000</v>
      </c>
      <c r="L172" s="396"/>
      <c r="M172" s="147" t="s">
        <v>720</v>
      </c>
      <c r="N172" s="157" t="s">
        <v>421</v>
      </c>
      <c r="O172" s="97">
        <v>38896</v>
      </c>
      <c r="P172" s="158" t="s">
        <v>0</v>
      </c>
      <c r="Q172" s="113" t="s">
        <v>0</v>
      </c>
    </row>
    <row r="173" spans="1:17" s="215" customFormat="1" ht="13.5" customHeight="1" thickBot="1" x14ac:dyDescent="0.25">
      <c r="A173" s="398"/>
      <c r="B173" s="153" t="s">
        <v>699</v>
      </c>
      <c r="C173" s="153" t="s">
        <v>71</v>
      </c>
      <c r="D173" s="85" t="s">
        <v>597</v>
      </c>
      <c r="E173" s="85" t="s">
        <v>721</v>
      </c>
      <c r="F173" s="86">
        <v>6363</v>
      </c>
      <c r="G173" s="153" t="s">
        <v>703</v>
      </c>
      <c r="H173" s="147" t="s">
        <v>219</v>
      </c>
      <c r="I173" s="86">
        <v>13</v>
      </c>
      <c r="J173" s="395"/>
      <c r="K173" s="111">
        <v>25000</v>
      </c>
      <c r="L173" s="396"/>
      <c r="M173" s="147" t="s">
        <v>692</v>
      </c>
      <c r="N173" s="157" t="s">
        <v>421</v>
      </c>
      <c r="O173" s="97">
        <v>38990</v>
      </c>
      <c r="P173" s="158" t="s">
        <v>0</v>
      </c>
      <c r="Q173" s="113" t="s">
        <v>0</v>
      </c>
    </row>
    <row r="174" spans="1:17" s="215" customFormat="1" ht="13.5" customHeight="1" thickBot="1" x14ac:dyDescent="0.25">
      <c r="A174" s="398"/>
      <c r="B174" s="153" t="s">
        <v>699</v>
      </c>
      <c r="C174" s="153" t="s">
        <v>71</v>
      </c>
      <c r="D174" s="85" t="s">
        <v>597</v>
      </c>
      <c r="E174" s="85" t="s">
        <v>722</v>
      </c>
      <c r="F174" s="86">
        <v>6364</v>
      </c>
      <c r="G174" s="153" t="s">
        <v>703</v>
      </c>
      <c r="H174" s="147" t="s">
        <v>219</v>
      </c>
      <c r="I174" s="86">
        <v>14</v>
      </c>
      <c r="J174" s="395"/>
      <c r="K174" s="111">
        <v>25000</v>
      </c>
      <c r="L174" s="396"/>
      <c r="M174" s="147" t="s">
        <v>676</v>
      </c>
      <c r="N174" s="157" t="s">
        <v>421</v>
      </c>
      <c r="O174" s="97">
        <v>39172</v>
      </c>
      <c r="P174" s="158" t="s">
        <v>0</v>
      </c>
      <c r="Q174" s="113" t="s">
        <v>0</v>
      </c>
    </row>
    <row r="175" spans="1:17" s="215" customFormat="1" ht="13.5" customHeight="1" thickBot="1" x14ac:dyDescent="0.25">
      <c r="A175" s="398"/>
      <c r="B175" s="153" t="s">
        <v>699</v>
      </c>
      <c r="C175" s="153" t="s">
        <v>71</v>
      </c>
      <c r="D175" s="85" t="s">
        <v>597</v>
      </c>
      <c r="E175" s="85" t="s">
        <v>723</v>
      </c>
      <c r="F175" s="86">
        <v>6365</v>
      </c>
      <c r="G175" s="153" t="s">
        <v>703</v>
      </c>
      <c r="H175" s="147" t="s">
        <v>219</v>
      </c>
      <c r="I175" s="86">
        <v>15</v>
      </c>
      <c r="J175" s="395"/>
      <c r="K175" s="111">
        <v>27000</v>
      </c>
      <c r="L175" s="396"/>
      <c r="M175" s="147" t="s">
        <v>695</v>
      </c>
      <c r="N175" s="157" t="s">
        <v>421</v>
      </c>
      <c r="O175" s="97">
        <v>38891</v>
      </c>
      <c r="P175" s="158" t="s">
        <v>0</v>
      </c>
      <c r="Q175" s="113" t="s">
        <v>0</v>
      </c>
    </row>
    <row r="176" spans="1:17" s="215" customFormat="1" ht="13.5" customHeight="1" thickBot="1" x14ac:dyDescent="0.25">
      <c r="A176" s="398"/>
      <c r="B176" s="153" t="s">
        <v>699</v>
      </c>
      <c r="C176" s="153" t="s">
        <v>71</v>
      </c>
      <c r="D176" s="85" t="s">
        <v>597</v>
      </c>
      <c r="E176" s="85" t="s">
        <v>724</v>
      </c>
      <c r="F176" s="86">
        <v>6366</v>
      </c>
      <c r="G176" s="153" t="s">
        <v>703</v>
      </c>
      <c r="H176" s="147" t="s">
        <v>219</v>
      </c>
      <c r="I176" s="86">
        <v>16</v>
      </c>
      <c r="J176" s="395"/>
      <c r="K176" s="111">
        <v>27000</v>
      </c>
      <c r="L176" s="396"/>
      <c r="M176" s="147" t="s">
        <v>682</v>
      </c>
      <c r="N176" s="157" t="s">
        <v>421</v>
      </c>
      <c r="O176" s="97">
        <v>38894</v>
      </c>
      <c r="P176" s="158" t="s">
        <v>0</v>
      </c>
      <c r="Q176" s="113" t="s">
        <v>0</v>
      </c>
    </row>
    <row r="177" spans="1:17" s="215" customFormat="1" ht="13.5" customHeight="1" thickBot="1" x14ac:dyDescent="0.25">
      <c r="A177" s="398"/>
      <c r="B177" s="153" t="s">
        <v>699</v>
      </c>
      <c r="C177" s="153" t="s">
        <v>71</v>
      </c>
      <c r="D177" s="85" t="s">
        <v>597</v>
      </c>
      <c r="E177" s="85" t="s">
        <v>725</v>
      </c>
      <c r="F177" s="86">
        <v>6367</v>
      </c>
      <c r="G177" s="153" t="s">
        <v>703</v>
      </c>
      <c r="H177" s="147" t="s">
        <v>219</v>
      </c>
      <c r="I177" s="86">
        <v>17</v>
      </c>
      <c r="J177" s="395"/>
      <c r="K177" s="111">
        <v>27000</v>
      </c>
      <c r="L177" s="396"/>
      <c r="M177" s="147" t="s">
        <v>689</v>
      </c>
      <c r="N177" s="157" t="s">
        <v>421</v>
      </c>
      <c r="O177" s="97">
        <v>38896</v>
      </c>
      <c r="P177" s="158" t="s">
        <v>0</v>
      </c>
      <c r="Q177" s="113" t="s">
        <v>0</v>
      </c>
    </row>
    <row r="178" spans="1:17" s="215" customFormat="1" ht="13.5" customHeight="1" thickBot="1" x14ac:dyDescent="0.25">
      <c r="A178" s="398"/>
      <c r="B178" s="252" t="s">
        <v>699</v>
      </c>
      <c r="C178" s="153" t="s">
        <v>71</v>
      </c>
      <c r="D178" s="85" t="s">
        <v>597</v>
      </c>
      <c r="E178" s="85" t="s">
        <v>726</v>
      </c>
      <c r="F178" s="86">
        <v>6368</v>
      </c>
      <c r="G178" s="153" t="s">
        <v>630</v>
      </c>
      <c r="H178" s="147" t="s">
        <v>219</v>
      </c>
      <c r="I178" s="86">
        <v>18</v>
      </c>
      <c r="J178" s="395"/>
      <c r="K178" s="111">
        <v>30000</v>
      </c>
      <c r="L178" s="396"/>
      <c r="M178" s="147" t="s">
        <v>679</v>
      </c>
      <c r="N178" s="157" t="s">
        <v>421</v>
      </c>
      <c r="O178" s="97">
        <v>39052</v>
      </c>
      <c r="P178" s="158" t="s">
        <v>0</v>
      </c>
      <c r="Q178" s="113" t="s">
        <v>0</v>
      </c>
    </row>
    <row r="179" spans="1:17" s="215" customFormat="1" ht="13.5" customHeight="1" thickBot="1" x14ac:dyDescent="0.25">
      <c r="A179" s="398"/>
      <c r="B179" s="153" t="s">
        <v>744</v>
      </c>
      <c r="C179" s="153" t="s">
        <v>745</v>
      </c>
      <c r="D179" s="85" t="s">
        <v>746</v>
      </c>
      <c r="E179" s="85" t="s">
        <v>776</v>
      </c>
      <c r="F179" s="86">
        <v>3999</v>
      </c>
      <c r="G179" s="153" t="s">
        <v>218</v>
      </c>
      <c r="H179" s="147" t="s">
        <v>219</v>
      </c>
      <c r="I179" s="86">
        <v>1</v>
      </c>
      <c r="J179" s="395"/>
      <c r="K179" s="111">
        <v>28000</v>
      </c>
      <c r="L179" s="396"/>
      <c r="M179" s="147" t="s">
        <v>777</v>
      </c>
      <c r="N179" s="157" t="s">
        <v>421</v>
      </c>
      <c r="O179" s="97">
        <v>40862</v>
      </c>
      <c r="P179" s="98" t="s">
        <v>0</v>
      </c>
      <c r="Q179" s="99" t="s">
        <v>0</v>
      </c>
    </row>
    <row r="180" spans="1:17" s="215" customFormat="1" ht="13.5" customHeight="1" thickBot="1" x14ac:dyDescent="0.25">
      <c r="A180" s="398"/>
      <c r="B180" s="153" t="s">
        <v>744</v>
      </c>
      <c r="C180" s="153" t="s">
        <v>745</v>
      </c>
      <c r="D180" s="85" t="s">
        <v>746</v>
      </c>
      <c r="E180" s="85" t="s">
        <v>778</v>
      </c>
      <c r="F180" s="86">
        <v>4000</v>
      </c>
      <c r="G180" s="153" t="s">
        <v>218</v>
      </c>
      <c r="H180" s="147" t="s">
        <v>219</v>
      </c>
      <c r="I180" s="86">
        <v>2</v>
      </c>
      <c r="J180" s="395"/>
      <c r="K180" s="111">
        <v>28000</v>
      </c>
      <c r="L180" s="396"/>
      <c r="M180" s="147" t="s">
        <v>777</v>
      </c>
      <c r="N180" s="157" t="s">
        <v>421</v>
      </c>
      <c r="O180" s="97">
        <v>40862</v>
      </c>
      <c r="P180" s="98" t="s">
        <v>0</v>
      </c>
      <c r="Q180" s="99" t="s">
        <v>0</v>
      </c>
    </row>
    <row r="181" spans="1:17" s="215" customFormat="1" ht="13.5" customHeight="1" thickBot="1" x14ac:dyDescent="0.25">
      <c r="A181" s="398"/>
      <c r="B181" s="153" t="s">
        <v>744</v>
      </c>
      <c r="C181" s="153" t="s">
        <v>745</v>
      </c>
      <c r="D181" s="85" t="s">
        <v>746</v>
      </c>
      <c r="E181" s="85" t="s">
        <v>779</v>
      </c>
      <c r="F181" s="86">
        <v>4001</v>
      </c>
      <c r="G181" s="153" t="s">
        <v>218</v>
      </c>
      <c r="H181" s="147" t="s">
        <v>219</v>
      </c>
      <c r="I181" s="86">
        <v>3</v>
      </c>
      <c r="J181" s="395"/>
      <c r="K181" s="111">
        <v>28000</v>
      </c>
      <c r="L181" s="396"/>
      <c r="M181" s="147" t="s">
        <v>775</v>
      </c>
      <c r="N181" s="157" t="s">
        <v>421</v>
      </c>
      <c r="O181" s="97">
        <v>39447</v>
      </c>
      <c r="P181" s="98" t="s">
        <v>0</v>
      </c>
      <c r="Q181" s="99" t="s">
        <v>0</v>
      </c>
    </row>
    <row r="182" spans="1:17" s="215" customFormat="1" ht="13.5" customHeight="1" thickBot="1" x14ac:dyDescent="0.25">
      <c r="A182" s="398"/>
      <c r="B182" s="153" t="s">
        <v>744</v>
      </c>
      <c r="C182" s="153" t="s">
        <v>745</v>
      </c>
      <c r="D182" s="85" t="s">
        <v>746</v>
      </c>
      <c r="E182" s="85" t="s">
        <v>780</v>
      </c>
      <c r="F182" s="86">
        <v>4002</v>
      </c>
      <c r="G182" s="153" t="s">
        <v>218</v>
      </c>
      <c r="H182" s="147" t="s">
        <v>219</v>
      </c>
      <c r="I182" s="86">
        <v>4</v>
      </c>
      <c r="J182" s="395"/>
      <c r="K182" s="111">
        <v>28000</v>
      </c>
      <c r="L182" s="396"/>
      <c r="M182" s="147" t="s">
        <v>772</v>
      </c>
      <c r="N182" s="157" t="s">
        <v>421</v>
      </c>
      <c r="O182" s="97">
        <v>39538</v>
      </c>
      <c r="P182" s="98" t="s">
        <v>0</v>
      </c>
      <c r="Q182" s="99" t="s">
        <v>0</v>
      </c>
    </row>
    <row r="183" spans="1:17" s="215" customFormat="1" ht="13.5" customHeight="1" thickBot="1" x14ac:dyDescent="0.25">
      <c r="A183" s="398"/>
      <c r="B183" s="153" t="s">
        <v>744</v>
      </c>
      <c r="C183" s="153" t="s">
        <v>745</v>
      </c>
      <c r="D183" s="85" t="s">
        <v>746</v>
      </c>
      <c r="E183" s="85" t="s">
        <v>781</v>
      </c>
      <c r="F183" s="86">
        <v>4003</v>
      </c>
      <c r="G183" s="153" t="s">
        <v>218</v>
      </c>
      <c r="H183" s="147" t="s">
        <v>219</v>
      </c>
      <c r="I183" s="86">
        <v>5</v>
      </c>
      <c r="J183" s="395"/>
      <c r="K183" s="111">
        <v>28000</v>
      </c>
      <c r="L183" s="396"/>
      <c r="M183" s="147" t="s">
        <v>769</v>
      </c>
      <c r="N183" s="157" t="s">
        <v>421</v>
      </c>
      <c r="O183" s="97">
        <v>39538</v>
      </c>
      <c r="P183" s="98" t="s">
        <v>0</v>
      </c>
      <c r="Q183" s="99" t="s">
        <v>0</v>
      </c>
    </row>
    <row r="184" spans="1:17" s="215" customFormat="1" ht="13.5" customHeight="1" thickBot="1" x14ac:dyDescent="0.25">
      <c r="A184" s="398"/>
      <c r="B184" s="153" t="s">
        <v>744</v>
      </c>
      <c r="C184" s="153" t="s">
        <v>745</v>
      </c>
      <c r="D184" s="85" t="s">
        <v>746</v>
      </c>
      <c r="E184" s="85" t="s">
        <v>782</v>
      </c>
      <c r="F184" s="86">
        <v>4004</v>
      </c>
      <c r="G184" s="153" t="s">
        <v>218</v>
      </c>
      <c r="H184" s="147" t="s">
        <v>219</v>
      </c>
      <c r="I184" s="86">
        <v>6</v>
      </c>
      <c r="J184" s="395"/>
      <c r="K184" s="111">
        <v>28000</v>
      </c>
      <c r="L184" s="396"/>
      <c r="M184" s="147" t="s">
        <v>760</v>
      </c>
      <c r="N184" s="157" t="s">
        <v>421</v>
      </c>
      <c r="O184" s="97">
        <v>39538</v>
      </c>
      <c r="P184" s="98" t="s">
        <v>0</v>
      </c>
      <c r="Q184" s="99" t="s">
        <v>0</v>
      </c>
    </row>
    <row r="185" spans="1:17" s="215" customFormat="1" ht="13.5" customHeight="1" thickBot="1" x14ac:dyDescent="0.25">
      <c r="A185" s="398"/>
      <c r="B185" s="153" t="s">
        <v>744</v>
      </c>
      <c r="C185" s="153" t="s">
        <v>745</v>
      </c>
      <c r="D185" s="85" t="s">
        <v>746</v>
      </c>
      <c r="E185" s="85" t="s">
        <v>783</v>
      </c>
      <c r="F185" s="86">
        <v>4005</v>
      </c>
      <c r="G185" s="153" t="s">
        <v>218</v>
      </c>
      <c r="H185" s="147" t="s">
        <v>219</v>
      </c>
      <c r="I185" s="86">
        <v>7</v>
      </c>
      <c r="J185" s="395"/>
      <c r="K185" s="111">
        <v>28000</v>
      </c>
      <c r="L185" s="396"/>
      <c r="M185" s="147" t="s">
        <v>750</v>
      </c>
      <c r="N185" s="157" t="s">
        <v>421</v>
      </c>
      <c r="O185" s="97">
        <v>39437</v>
      </c>
      <c r="P185" s="98" t="s">
        <v>0</v>
      </c>
      <c r="Q185" s="99" t="s">
        <v>0</v>
      </c>
    </row>
    <row r="186" spans="1:17" s="215" customFormat="1" ht="13.5" customHeight="1" thickBot="1" x14ac:dyDescent="0.25">
      <c r="A186" s="398"/>
      <c r="B186" s="153" t="s">
        <v>744</v>
      </c>
      <c r="C186" s="153" t="s">
        <v>745</v>
      </c>
      <c r="D186" s="85" t="s">
        <v>746</v>
      </c>
      <c r="E186" s="85" t="s">
        <v>784</v>
      </c>
      <c r="F186" s="86">
        <v>4006</v>
      </c>
      <c r="G186" s="153" t="s">
        <v>218</v>
      </c>
      <c r="H186" s="147" t="s">
        <v>219</v>
      </c>
      <c r="I186" s="86">
        <v>8</v>
      </c>
      <c r="J186" s="395"/>
      <c r="K186" s="111">
        <v>28000</v>
      </c>
      <c r="L186" s="396"/>
      <c r="M186" s="147" t="s">
        <v>754</v>
      </c>
      <c r="N186" s="157" t="s">
        <v>421</v>
      </c>
      <c r="O186" s="97">
        <v>39538</v>
      </c>
      <c r="P186" s="98" t="s">
        <v>0</v>
      </c>
      <c r="Q186" s="99" t="s">
        <v>0</v>
      </c>
    </row>
    <row r="187" spans="1:17" s="215" customFormat="1" ht="13.5" customHeight="1" thickBot="1" x14ac:dyDescent="0.25">
      <c r="A187" s="398"/>
      <c r="B187" s="153" t="s">
        <v>744</v>
      </c>
      <c r="C187" s="153" t="s">
        <v>745</v>
      </c>
      <c r="D187" s="85" t="s">
        <v>746</v>
      </c>
      <c r="E187" s="85" t="s">
        <v>785</v>
      </c>
      <c r="F187" s="86">
        <v>4007</v>
      </c>
      <c r="G187" s="153" t="s">
        <v>218</v>
      </c>
      <c r="H187" s="147" t="s">
        <v>219</v>
      </c>
      <c r="I187" s="86">
        <v>9</v>
      </c>
      <c r="J187" s="395"/>
      <c r="K187" s="111">
        <v>28000</v>
      </c>
      <c r="L187" s="396"/>
      <c r="M187" s="147" t="s">
        <v>757</v>
      </c>
      <c r="N187" s="157" t="s">
        <v>421</v>
      </c>
      <c r="O187" s="97">
        <v>39538</v>
      </c>
      <c r="P187" s="98" t="s">
        <v>0</v>
      </c>
      <c r="Q187" s="99" t="s">
        <v>0</v>
      </c>
    </row>
    <row r="188" spans="1:17" s="215" customFormat="1" ht="13.5" customHeight="1" thickBot="1" x14ac:dyDescent="0.25">
      <c r="A188" s="398"/>
      <c r="B188" s="153" t="s">
        <v>744</v>
      </c>
      <c r="C188" s="153" t="s">
        <v>745</v>
      </c>
      <c r="D188" s="85" t="s">
        <v>746</v>
      </c>
      <c r="E188" s="85" t="s">
        <v>786</v>
      </c>
      <c r="F188" s="86">
        <v>4008</v>
      </c>
      <c r="G188" s="153" t="s">
        <v>218</v>
      </c>
      <c r="H188" s="147" t="s">
        <v>219</v>
      </c>
      <c r="I188" s="86">
        <v>10</v>
      </c>
      <c r="J188" s="395"/>
      <c r="K188" s="111">
        <v>28000</v>
      </c>
      <c r="L188" s="396"/>
      <c r="M188" s="147" t="s">
        <v>766</v>
      </c>
      <c r="N188" s="157" t="s">
        <v>421</v>
      </c>
      <c r="O188" s="97">
        <v>39538</v>
      </c>
      <c r="P188" s="98" t="s">
        <v>0</v>
      </c>
      <c r="Q188" s="99" t="s">
        <v>0</v>
      </c>
    </row>
    <row r="189" spans="1:17" s="215" customFormat="1" ht="13.5" customHeight="1" thickBot="1" x14ac:dyDescent="0.25">
      <c r="A189" s="398"/>
      <c r="B189" s="252" t="s">
        <v>744</v>
      </c>
      <c r="C189" s="153" t="s">
        <v>745</v>
      </c>
      <c r="D189" s="85" t="s">
        <v>746</v>
      </c>
      <c r="E189" s="85" t="s">
        <v>787</v>
      </c>
      <c r="F189" s="86">
        <v>4009</v>
      </c>
      <c r="G189" s="153" t="s">
        <v>218</v>
      </c>
      <c r="H189" s="147" t="s">
        <v>219</v>
      </c>
      <c r="I189" s="86">
        <v>11</v>
      </c>
      <c r="J189" s="395"/>
      <c r="K189" s="404">
        <v>28000</v>
      </c>
      <c r="L189" s="396"/>
      <c r="M189" s="406" t="s">
        <v>763</v>
      </c>
      <c r="N189" s="157" t="s">
        <v>421</v>
      </c>
      <c r="O189" s="97">
        <v>39538</v>
      </c>
      <c r="P189" s="98" t="s">
        <v>0</v>
      </c>
      <c r="Q189" s="99" t="s">
        <v>0</v>
      </c>
    </row>
    <row r="190" spans="1:17" s="215" customFormat="1" ht="13.5" thickBot="1" x14ac:dyDescent="0.25">
      <c r="A190" s="398"/>
      <c r="B190" s="153" t="s">
        <v>788</v>
      </c>
      <c r="C190" s="153" t="s">
        <v>71</v>
      </c>
      <c r="D190" s="84" t="s">
        <v>0</v>
      </c>
      <c r="E190" s="85" t="s">
        <v>831</v>
      </c>
      <c r="F190" s="86">
        <v>18024</v>
      </c>
      <c r="G190" s="153" t="s">
        <v>218</v>
      </c>
      <c r="H190" s="147" t="s">
        <v>86</v>
      </c>
      <c r="I190" s="86">
        <v>1</v>
      </c>
      <c r="J190" s="395"/>
      <c r="K190" s="111">
        <v>475000</v>
      </c>
      <c r="L190" s="396"/>
      <c r="M190" s="147" t="s">
        <v>824</v>
      </c>
      <c r="N190" s="157" t="s">
        <v>421</v>
      </c>
      <c r="O190" s="97">
        <v>39902</v>
      </c>
      <c r="P190" s="158" t="s">
        <v>0</v>
      </c>
      <c r="Q190" s="113" t="s">
        <v>0</v>
      </c>
    </row>
    <row r="191" spans="1:17" s="215" customFormat="1" ht="13.5" thickBot="1" x14ac:dyDescent="0.25">
      <c r="A191" s="398"/>
      <c r="B191" s="153" t="s">
        <v>788</v>
      </c>
      <c r="C191" s="153" t="s">
        <v>71</v>
      </c>
      <c r="D191" s="84" t="s">
        <v>0</v>
      </c>
      <c r="E191" s="85" t="s">
        <v>832</v>
      </c>
      <c r="F191" s="86">
        <v>18025</v>
      </c>
      <c r="G191" s="153" t="s">
        <v>218</v>
      </c>
      <c r="H191" s="147" t="s">
        <v>86</v>
      </c>
      <c r="I191" s="86">
        <v>2</v>
      </c>
      <c r="J191" s="395"/>
      <c r="K191" s="111">
        <v>475000</v>
      </c>
      <c r="L191" s="396"/>
      <c r="M191" s="147" t="s">
        <v>824</v>
      </c>
      <c r="N191" s="157" t="s">
        <v>421</v>
      </c>
      <c r="O191" s="97">
        <v>39903</v>
      </c>
      <c r="P191" s="158" t="s">
        <v>0</v>
      </c>
      <c r="Q191" s="113" t="s">
        <v>0</v>
      </c>
    </row>
    <row r="192" spans="1:17" s="215" customFormat="1" ht="13.5" thickBot="1" x14ac:dyDescent="0.25">
      <c r="A192" s="398"/>
      <c r="B192" s="153" t="s">
        <v>788</v>
      </c>
      <c r="C192" s="153" t="s">
        <v>71</v>
      </c>
      <c r="D192" s="84" t="s">
        <v>0</v>
      </c>
      <c r="E192" s="85" t="s">
        <v>833</v>
      </c>
      <c r="F192" s="86">
        <v>18026</v>
      </c>
      <c r="G192" s="153" t="s">
        <v>218</v>
      </c>
      <c r="H192" s="147" t="s">
        <v>86</v>
      </c>
      <c r="I192" s="86">
        <v>3</v>
      </c>
      <c r="J192" s="395"/>
      <c r="K192" s="111">
        <v>475000</v>
      </c>
      <c r="L192" s="396"/>
      <c r="M192" s="147" t="s">
        <v>824</v>
      </c>
      <c r="N192" s="157" t="s">
        <v>421</v>
      </c>
      <c r="O192" s="97">
        <v>39904</v>
      </c>
      <c r="P192" s="158" t="s">
        <v>0</v>
      </c>
      <c r="Q192" s="113" t="s">
        <v>0</v>
      </c>
    </row>
    <row r="193" spans="1:17" s="215" customFormat="1" ht="13.5" thickBot="1" x14ac:dyDescent="0.25">
      <c r="A193" s="398"/>
      <c r="B193" s="153" t="s">
        <v>788</v>
      </c>
      <c r="C193" s="153" t="s">
        <v>71</v>
      </c>
      <c r="D193" s="84" t="s">
        <v>0</v>
      </c>
      <c r="E193" s="85" t="s">
        <v>834</v>
      </c>
      <c r="F193" s="86">
        <v>18027</v>
      </c>
      <c r="G193" s="153" t="s">
        <v>218</v>
      </c>
      <c r="H193" s="147" t="s">
        <v>86</v>
      </c>
      <c r="I193" s="86">
        <v>4</v>
      </c>
      <c r="J193" s="395"/>
      <c r="K193" s="111">
        <v>30000</v>
      </c>
      <c r="L193" s="396"/>
      <c r="M193" s="147" t="s">
        <v>806</v>
      </c>
      <c r="N193" s="157" t="s">
        <v>421</v>
      </c>
      <c r="O193" s="97">
        <v>39801</v>
      </c>
      <c r="P193" s="158" t="s">
        <v>0</v>
      </c>
      <c r="Q193" s="113" t="s">
        <v>0</v>
      </c>
    </row>
    <row r="194" spans="1:17" s="215" customFormat="1" ht="13.5" thickBot="1" x14ac:dyDescent="0.25">
      <c r="A194" s="398"/>
      <c r="B194" s="153" t="s">
        <v>788</v>
      </c>
      <c r="C194" s="153" t="s">
        <v>71</v>
      </c>
      <c r="D194" s="84" t="s">
        <v>0</v>
      </c>
      <c r="E194" s="85" t="s">
        <v>835</v>
      </c>
      <c r="F194" s="86">
        <v>18028</v>
      </c>
      <c r="G194" s="153" t="s">
        <v>218</v>
      </c>
      <c r="H194" s="147" t="s">
        <v>86</v>
      </c>
      <c r="I194" s="86">
        <v>5</v>
      </c>
      <c r="J194" s="395"/>
      <c r="K194" s="111">
        <v>30000</v>
      </c>
      <c r="L194" s="396"/>
      <c r="M194" s="147" t="s">
        <v>812</v>
      </c>
      <c r="N194" s="157" t="s">
        <v>421</v>
      </c>
      <c r="O194" s="97">
        <v>39813</v>
      </c>
      <c r="P194" s="158" t="s">
        <v>0</v>
      </c>
      <c r="Q194" s="113" t="s">
        <v>0</v>
      </c>
    </row>
    <row r="195" spans="1:17" s="215" customFormat="1" ht="13.5" thickBot="1" x14ac:dyDescent="0.25">
      <c r="A195" s="398"/>
      <c r="B195" s="153" t="s">
        <v>788</v>
      </c>
      <c r="C195" s="153" t="s">
        <v>71</v>
      </c>
      <c r="D195" s="84" t="s">
        <v>0</v>
      </c>
      <c r="E195" s="85" t="s">
        <v>836</v>
      </c>
      <c r="F195" s="86">
        <v>18029</v>
      </c>
      <c r="G195" s="153" t="s">
        <v>218</v>
      </c>
      <c r="H195" s="147" t="s">
        <v>86</v>
      </c>
      <c r="I195" s="86">
        <v>6</v>
      </c>
      <c r="J195" s="395"/>
      <c r="K195" s="111">
        <v>30000</v>
      </c>
      <c r="L195" s="396"/>
      <c r="M195" s="147" t="s">
        <v>809</v>
      </c>
      <c r="N195" s="157" t="s">
        <v>421</v>
      </c>
      <c r="O195" s="97">
        <v>39782</v>
      </c>
      <c r="P195" s="158" t="s">
        <v>0</v>
      </c>
      <c r="Q195" s="113" t="s">
        <v>0</v>
      </c>
    </row>
    <row r="196" spans="1:17" s="215" customFormat="1" ht="13.5" thickBot="1" x14ac:dyDescent="0.25">
      <c r="A196" s="398"/>
      <c r="B196" s="153" t="s">
        <v>788</v>
      </c>
      <c r="C196" s="153" t="s">
        <v>71</v>
      </c>
      <c r="D196" s="84" t="s">
        <v>0</v>
      </c>
      <c r="E196" s="85" t="s">
        <v>837</v>
      </c>
      <c r="F196" s="86">
        <v>18030</v>
      </c>
      <c r="G196" s="153" t="s">
        <v>218</v>
      </c>
      <c r="H196" s="147" t="s">
        <v>86</v>
      </c>
      <c r="I196" s="86">
        <v>7</v>
      </c>
      <c r="J196" s="395"/>
      <c r="K196" s="111">
        <v>30000</v>
      </c>
      <c r="L196" s="396"/>
      <c r="M196" s="147" t="s">
        <v>809</v>
      </c>
      <c r="N196" s="157" t="s">
        <v>421</v>
      </c>
      <c r="O196" s="97">
        <v>39903</v>
      </c>
      <c r="P196" s="158" t="s">
        <v>0</v>
      </c>
      <c r="Q196" s="113" t="s">
        <v>0</v>
      </c>
    </row>
    <row r="197" spans="1:17" s="215" customFormat="1" ht="13.5" thickBot="1" x14ac:dyDescent="0.25">
      <c r="A197" s="398"/>
      <c r="B197" s="153" t="s">
        <v>788</v>
      </c>
      <c r="C197" s="153" t="s">
        <v>71</v>
      </c>
      <c r="D197" s="84" t="s">
        <v>0</v>
      </c>
      <c r="E197" s="85" t="s">
        <v>838</v>
      </c>
      <c r="F197" s="86">
        <v>18031</v>
      </c>
      <c r="G197" s="153" t="s">
        <v>218</v>
      </c>
      <c r="H197" s="147" t="s">
        <v>86</v>
      </c>
      <c r="I197" s="86">
        <v>8</v>
      </c>
      <c r="J197" s="395"/>
      <c r="K197" s="111">
        <v>30000</v>
      </c>
      <c r="L197" s="396"/>
      <c r="M197" s="147" t="s">
        <v>797</v>
      </c>
      <c r="N197" s="157" t="s">
        <v>421</v>
      </c>
      <c r="O197" s="97">
        <v>40165</v>
      </c>
      <c r="P197" s="158" t="s">
        <v>0</v>
      </c>
      <c r="Q197" s="113" t="s">
        <v>0</v>
      </c>
    </row>
    <row r="198" spans="1:17" s="215" customFormat="1" ht="13.5" thickBot="1" x14ac:dyDescent="0.25">
      <c r="A198" s="398"/>
      <c r="B198" s="153" t="s">
        <v>788</v>
      </c>
      <c r="C198" s="153" t="s">
        <v>71</v>
      </c>
      <c r="D198" s="84" t="s">
        <v>0</v>
      </c>
      <c r="E198" s="85" t="s">
        <v>839</v>
      </c>
      <c r="F198" s="86">
        <v>18032</v>
      </c>
      <c r="G198" s="153" t="s">
        <v>218</v>
      </c>
      <c r="H198" s="147" t="s">
        <v>86</v>
      </c>
      <c r="I198" s="86">
        <v>9</v>
      </c>
      <c r="J198" s="395"/>
      <c r="K198" s="111">
        <v>30000</v>
      </c>
      <c r="L198" s="396"/>
      <c r="M198" s="147" t="s">
        <v>840</v>
      </c>
      <c r="N198" s="157" t="s">
        <v>421</v>
      </c>
      <c r="O198" s="97">
        <v>40543</v>
      </c>
      <c r="P198" s="158" t="s">
        <v>0</v>
      </c>
      <c r="Q198" s="113" t="s">
        <v>0</v>
      </c>
    </row>
    <row r="199" spans="1:17" s="215" customFormat="1" ht="13.5" thickBot="1" x14ac:dyDescent="0.25">
      <c r="A199" s="398"/>
      <c r="B199" s="153" t="s">
        <v>788</v>
      </c>
      <c r="C199" s="153" t="s">
        <v>71</v>
      </c>
      <c r="D199" s="84" t="s">
        <v>0</v>
      </c>
      <c r="E199" s="85" t="s">
        <v>841</v>
      </c>
      <c r="F199" s="86">
        <v>18033</v>
      </c>
      <c r="G199" s="153" t="s">
        <v>218</v>
      </c>
      <c r="H199" s="147" t="s">
        <v>86</v>
      </c>
      <c r="I199" s="86">
        <v>10</v>
      </c>
      <c r="J199" s="395"/>
      <c r="K199" s="111">
        <v>30000</v>
      </c>
      <c r="L199" s="396"/>
      <c r="M199" s="147" t="s">
        <v>840</v>
      </c>
      <c r="N199" s="157" t="s">
        <v>421</v>
      </c>
      <c r="O199" s="97">
        <v>39813</v>
      </c>
      <c r="P199" s="158" t="s">
        <v>0</v>
      </c>
      <c r="Q199" s="113" t="s">
        <v>0</v>
      </c>
    </row>
    <row r="200" spans="1:17" s="215" customFormat="1" ht="13.5" thickBot="1" x14ac:dyDescent="0.25">
      <c r="A200" s="398"/>
      <c r="B200" s="153" t="s">
        <v>788</v>
      </c>
      <c r="C200" s="153" t="s">
        <v>71</v>
      </c>
      <c r="D200" s="84" t="s">
        <v>0</v>
      </c>
      <c r="E200" s="85" t="s">
        <v>842</v>
      </c>
      <c r="F200" s="86">
        <v>18034</v>
      </c>
      <c r="G200" s="153" t="s">
        <v>218</v>
      </c>
      <c r="H200" s="147" t="s">
        <v>86</v>
      </c>
      <c r="I200" s="86">
        <v>11</v>
      </c>
      <c r="J200" s="395"/>
      <c r="K200" s="111">
        <v>30000</v>
      </c>
      <c r="L200" s="396"/>
      <c r="M200" s="147" t="s">
        <v>815</v>
      </c>
      <c r="N200" s="157" t="s">
        <v>421</v>
      </c>
      <c r="O200" s="97">
        <v>39801</v>
      </c>
      <c r="P200" s="158" t="s">
        <v>0</v>
      </c>
      <c r="Q200" s="113" t="s">
        <v>0</v>
      </c>
    </row>
    <row r="201" spans="1:17" s="215" customFormat="1" ht="13.5" thickBot="1" x14ac:dyDescent="0.25">
      <c r="A201" s="398"/>
      <c r="B201" s="153" t="s">
        <v>788</v>
      </c>
      <c r="C201" s="153" t="s">
        <v>71</v>
      </c>
      <c r="D201" s="84" t="s">
        <v>0</v>
      </c>
      <c r="E201" s="85" t="s">
        <v>843</v>
      </c>
      <c r="F201" s="86">
        <v>18035</v>
      </c>
      <c r="G201" s="153" t="s">
        <v>218</v>
      </c>
      <c r="H201" s="147" t="s">
        <v>86</v>
      </c>
      <c r="I201" s="86">
        <v>12</v>
      </c>
      <c r="J201" s="395"/>
      <c r="K201" s="111">
        <v>30000</v>
      </c>
      <c r="L201" s="396"/>
      <c r="M201" s="147" t="s">
        <v>824</v>
      </c>
      <c r="N201" s="157" t="s">
        <v>421</v>
      </c>
      <c r="O201" s="97">
        <v>39899</v>
      </c>
      <c r="P201" s="158" t="s">
        <v>0</v>
      </c>
      <c r="Q201" s="113" t="s">
        <v>0</v>
      </c>
    </row>
    <row r="202" spans="1:17" s="215" customFormat="1" ht="13.5" thickBot="1" x14ac:dyDescent="0.25">
      <c r="A202" s="398"/>
      <c r="B202" s="153" t="s">
        <v>788</v>
      </c>
      <c r="C202" s="153" t="s">
        <v>71</v>
      </c>
      <c r="D202" s="84" t="s">
        <v>0</v>
      </c>
      <c r="E202" s="85" t="s">
        <v>844</v>
      </c>
      <c r="F202" s="86">
        <v>18036</v>
      </c>
      <c r="G202" s="153" t="s">
        <v>218</v>
      </c>
      <c r="H202" s="147" t="s">
        <v>86</v>
      </c>
      <c r="I202" s="86">
        <v>13</v>
      </c>
      <c r="J202" s="395"/>
      <c r="K202" s="111">
        <v>30000</v>
      </c>
      <c r="L202" s="396"/>
      <c r="M202" s="147" t="s">
        <v>824</v>
      </c>
      <c r="N202" s="157" t="s">
        <v>421</v>
      </c>
      <c r="O202" s="97">
        <v>40544</v>
      </c>
      <c r="P202" s="158" t="s">
        <v>0</v>
      </c>
      <c r="Q202" s="113" t="s">
        <v>0</v>
      </c>
    </row>
    <row r="203" spans="1:17" s="215" customFormat="1" ht="13.5" thickBot="1" x14ac:dyDescent="0.25">
      <c r="A203" s="398"/>
      <c r="B203" s="252" t="s">
        <v>788</v>
      </c>
      <c r="C203" s="153" t="s">
        <v>71</v>
      </c>
      <c r="D203" s="84" t="s">
        <v>0</v>
      </c>
      <c r="E203" s="85" t="s">
        <v>845</v>
      </c>
      <c r="F203" s="86">
        <v>18037</v>
      </c>
      <c r="G203" s="153" t="s">
        <v>218</v>
      </c>
      <c r="H203" s="147" t="s">
        <v>86</v>
      </c>
      <c r="I203" s="86">
        <v>14</v>
      </c>
      <c r="J203" s="395"/>
      <c r="K203" s="404">
        <v>30000</v>
      </c>
      <c r="L203" s="396"/>
      <c r="M203" s="147" t="s">
        <v>791</v>
      </c>
      <c r="N203" s="157" t="s">
        <v>421</v>
      </c>
      <c r="O203" s="97">
        <v>40330</v>
      </c>
      <c r="P203" s="158" t="s">
        <v>0</v>
      </c>
      <c r="Q203" s="113" t="s">
        <v>0</v>
      </c>
    </row>
    <row r="204" spans="1:17" s="215" customFormat="1" ht="13.5" thickBot="1" x14ac:dyDescent="0.25">
      <c r="A204" s="398"/>
      <c r="B204" s="153" t="s">
        <v>846</v>
      </c>
      <c r="C204" s="153" t="s">
        <v>71</v>
      </c>
      <c r="D204" s="85" t="s">
        <v>847</v>
      </c>
      <c r="E204" s="85" t="s">
        <v>884</v>
      </c>
      <c r="F204" s="86" t="s">
        <v>885</v>
      </c>
      <c r="G204" s="153" t="s">
        <v>355</v>
      </c>
      <c r="H204" s="147" t="s">
        <v>86</v>
      </c>
      <c r="I204" s="86">
        <v>1</v>
      </c>
      <c r="J204" s="395"/>
      <c r="K204" s="111">
        <v>35000</v>
      </c>
      <c r="L204" s="396"/>
      <c r="M204" s="147" t="s">
        <v>883</v>
      </c>
      <c r="N204" s="157" t="s">
        <v>421</v>
      </c>
      <c r="O204" s="97">
        <v>39801</v>
      </c>
      <c r="P204" s="98" t="s">
        <v>0</v>
      </c>
      <c r="Q204" s="99" t="s">
        <v>0</v>
      </c>
    </row>
    <row r="205" spans="1:17" s="215" customFormat="1" ht="13.5" thickBot="1" x14ac:dyDescent="0.25">
      <c r="A205" s="398"/>
      <c r="B205" s="153" t="s">
        <v>846</v>
      </c>
      <c r="C205" s="153" t="s">
        <v>71</v>
      </c>
      <c r="D205" s="85" t="s">
        <v>847</v>
      </c>
      <c r="E205" s="85" t="s">
        <v>886</v>
      </c>
      <c r="F205" s="86" t="s">
        <v>887</v>
      </c>
      <c r="G205" s="153" t="s">
        <v>355</v>
      </c>
      <c r="H205" s="147" t="s">
        <v>86</v>
      </c>
      <c r="I205" s="86">
        <v>2</v>
      </c>
      <c r="J205" s="395"/>
      <c r="K205" s="111">
        <v>30000</v>
      </c>
      <c r="L205" s="396"/>
      <c r="M205" s="147" t="s">
        <v>880</v>
      </c>
      <c r="N205" s="157" t="s">
        <v>421</v>
      </c>
      <c r="O205" s="97">
        <v>39903</v>
      </c>
      <c r="P205" s="98" t="s">
        <v>0</v>
      </c>
      <c r="Q205" s="99" t="s">
        <v>0</v>
      </c>
    </row>
    <row r="206" spans="1:17" s="215" customFormat="1" ht="13.5" thickBot="1" x14ac:dyDescent="0.25">
      <c r="A206" s="398"/>
      <c r="B206" s="153" t="s">
        <v>846</v>
      </c>
      <c r="C206" s="153" t="s">
        <v>71</v>
      </c>
      <c r="D206" s="85" t="s">
        <v>847</v>
      </c>
      <c r="E206" s="85" t="s">
        <v>888</v>
      </c>
      <c r="F206" s="86" t="s">
        <v>889</v>
      </c>
      <c r="G206" s="153" t="s">
        <v>355</v>
      </c>
      <c r="H206" s="147" t="s">
        <v>86</v>
      </c>
      <c r="I206" s="86">
        <v>3</v>
      </c>
      <c r="J206" s="395"/>
      <c r="K206" s="111">
        <v>30000</v>
      </c>
      <c r="L206" s="396"/>
      <c r="M206" s="147" t="s">
        <v>859</v>
      </c>
      <c r="N206" s="157" t="s">
        <v>421</v>
      </c>
      <c r="O206" s="97">
        <v>40086</v>
      </c>
      <c r="P206" s="98" t="s">
        <v>0</v>
      </c>
      <c r="Q206" s="99" t="s">
        <v>0</v>
      </c>
    </row>
    <row r="207" spans="1:17" s="215" customFormat="1" ht="13.5" thickBot="1" x14ac:dyDescent="0.25">
      <c r="A207" s="398"/>
      <c r="B207" s="153" t="s">
        <v>846</v>
      </c>
      <c r="C207" s="153" t="s">
        <v>71</v>
      </c>
      <c r="D207" s="85" t="s">
        <v>847</v>
      </c>
      <c r="E207" s="85" t="s">
        <v>890</v>
      </c>
      <c r="F207" s="86" t="s">
        <v>891</v>
      </c>
      <c r="G207" s="153" t="s">
        <v>355</v>
      </c>
      <c r="H207" s="147" t="s">
        <v>86</v>
      </c>
      <c r="I207" s="86">
        <v>4</v>
      </c>
      <c r="J207" s="395"/>
      <c r="K207" s="156">
        <v>0</v>
      </c>
      <c r="L207" s="396"/>
      <c r="M207" s="147" t="s">
        <v>892</v>
      </c>
      <c r="N207" s="157" t="s">
        <v>893</v>
      </c>
      <c r="O207" s="102" t="s">
        <v>0</v>
      </c>
      <c r="P207" s="98" t="s">
        <v>0</v>
      </c>
      <c r="Q207" s="99" t="s">
        <v>0</v>
      </c>
    </row>
    <row r="208" spans="1:17" s="215" customFormat="1" ht="13.5" thickBot="1" x14ac:dyDescent="0.25">
      <c r="A208" s="398"/>
      <c r="B208" s="153" t="s">
        <v>894</v>
      </c>
      <c r="C208" s="153" t="s">
        <v>71</v>
      </c>
      <c r="D208" s="85" t="s">
        <v>895</v>
      </c>
      <c r="E208" s="85" t="s">
        <v>896</v>
      </c>
      <c r="F208" s="86">
        <v>17849</v>
      </c>
      <c r="G208" s="153" t="s">
        <v>218</v>
      </c>
      <c r="H208" s="147" t="s">
        <v>219</v>
      </c>
      <c r="I208" s="86">
        <v>1</v>
      </c>
      <c r="J208" s="395"/>
      <c r="K208" s="111">
        <v>28000</v>
      </c>
      <c r="L208" s="396"/>
      <c r="M208" s="147" t="s">
        <v>865</v>
      </c>
      <c r="N208" s="157" t="s">
        <v>421</v>
      </c>
      <c r="O208" s="97">
        <v>40086</v>
      </c>
      <c r="P208" s="98" t="s">
        <v>0</v>
      </c>
      <c r="Q208" s="99" t="s">
        <v>0</v>
      </c>
    </row>
    <row r="209" spans="1:17" s="215" customFormat="1" ht="13.5" thickBot="1" x14ac:dyDescent="0.25">
      <c r="A209" s="398"/>
      <c r="B209" s="153" t="s">
        <v>894</v>
      </c>
      <c r="C209" s="153" t="s">
        <v>71</v>
      </c>
      <c r="D209" s="85" t="s">
        <v>895</v>
      </c>
      <c r="E209" s="85" t="s">
        <v>897</v>
      </c>
      <c r="F209" s="86">
        <v>17850</v>
      </c>
      <c r="G209" s="153" t="s">
        <v>218</v>
      </c>
      <c r="H209" s="147" t="s">
        <v>219</v>
      </c>
      <c r="I209" s="86">
        <v>2</v>
      </c>
      <c r="J209" s="395"/>
      <c r="K209" s="111">
        <v>28000</v>
      </c>
      <c r="L209" s="396"/>
      <c r="M209" s="147" t="s">
        <v>856</v>
      </c>
      <c r="N209" s="157" t="s">
        <v>421</v>
      </c>
      <c r="O209" s="97">
        <v>39994</v>
      </c>
      <c r="P209" s="98" t="s">
        <v>0</v>
      </c>
      <c r="Q209" s="99" t="s">
        <v>0</v>
      </c>
    </row>
    <row r="210" spans="1:17" s="215" customFormat="1" ht="13.5" thickBot="1" x14ac:dyDescent="0.25">
      <c r="A210" s="398"/>
      <c r="B210" s="153" t="s">
        <v>894</v>
      </c>
      <c r="C210" s="153" t="s">
        <v>71</v>
      </c>
      <c r="D210" s="85" t="s">
        <v>895</v>
      </c>
      <c r="E210" s="85" t="s">
        <v>898</v>
      </c>
      <c r="F210" s="86">
        <v>17851</v>
      </c>
      <c r="G210" s="153" t="s">
        <v>218</v>
      </c>
      <c r="H210" s="147" t="s">
        <v>219</v>
      </c>
      <c r="I210" s="86">
        <v>3</v>
      </c>
      <c r="J210" s="395"/>
      <c r="K210" s="111">
        <v>28000</v>
      </c>
      <c r="L210" s="396"/>
      <c r="M210" s="147" t="s">
        <v>859</v>
      </c>
      <c r="N210" s="157" t="s">
        <v>421</v>
      </c>
      <c r="O210" s="97">
        <v>40086</v>
      </c>
      <c r="P210" s="98" t="s">
        <v>0</v>
      </c>
      <c r="Q210" s="99" t="s">
        <v>0</v>
      </c>
    </row>
    <row r="211" spans="1:17" s="215" customFormat="1" ht="13.5" thickBot="1" x14ac:dyDescent="0.25">
      <c r="A211" s="398"/>
      <c r="B211" s="153" t="s">
        <v>894</v>
      </c>
      <c r="C211" s="153" t="s">
        <v>71</v>
      </c>
      <c r="D211" s="85" t="s">
        <v>895</v>
      </c>
      <c r="E211" s="85" t="s">
        <v>899</v>
      </c>
      <c r="F211" s="86">
        <v>17852</v>
      </c>
      <c r="G211" s="153" t="s">
        <v>218</v>
      </c>
      <c r="H211" s="147" t="s">
        <v>219</v>
      </c>
      <c r="I211" s="86">
        <v>4</v>
      </c>
      <c r="J211" s="395"/>
      <c r="K211" s="111">
        <v>28000</v>
      </c>
      <c r="L211" s="396"/>
      <c r="M211" s="147" t="s">
        <v>862</v>
      </c>
      <c r="N211" s="157" t="s">
        <v>421</v>
      </c>
      <c r="O211" s="97">
        <v>39904</v>
      </c>
      <c r="P211" s="98" t="s">
        <v>0</v>
      </c>
      <c r="Q211" s="99" t="s">
        <v>0</v>
      </c>
    </row>
    <row r="212" spans="1:17" s="215" customFormat="1" ht="13.5" thickBot="1" x14ac:dyDescent="0.25">
      <c r="A212" s="398"/>
      <c r="B212" s="153" t="s">
        <v>894</v>
      </c>
      <c r="C212" s="153" t="s">
        <v>71</v>
      </c>
      <c r="D212" s="85" t="s">
        <v>895</v>
      </c>
      <c r="E212" s="85" t="s">
        <v>900</v>
      </c>
      <c r="F212" s="86">
        <v>17853</v>
      </c>
      <c r="G212" s="153" t="s">
        <v>218</v>
      </c>
      <c r="H212" s="147" t="s">
        <v>219</v>
      </c>
      <c r="I212" s="86">
        <v>5</v>
      </c>
      <c r="J212" s="395"/>
      <c r="K212" s="111">
        <v>28000</v>
      </c>
      <c r="L212" s="396"/>
      <c r="M212" s="147" t="s">
        <v>862</v>
      </c>
      <c r="N212" s="157" t="s">
        <v>421</v>
      </c>
      <c r="O212" s="97">
        <v>39904</v>
      </c>
      <c r="P212" s="98" t="s">
        <v>0</v>
      </c>
      <c r="Q212" s="99" t="s">
        <v>0</v>
      </c>
    </row>
    <row r="213" spans="1:17" s="215" customFormat="1" ht="13.5" thickBot="1" x14ac:dyDescent="0.25">
      <c r="A213" s="398"/>
      <c r="B213" s="153" t="s">
        <v>894</v>
      </c>
      <c r="C213" s="153" t="s">
        <v>71</v>
      </c>
      <c r="D213" s="85" t="s">
        <v>895</v>
      </c>
      <c r="E213" s="85" t="s">
        <v>901</v>
      </c>
      <c r="F213" s="86">
        <v>17854</v>
      </c>
      <c r="G213" s="153" t="s">
        <v>218</v>
      </c>
      <c r="H213" s="147" t="s">
        <v>219</v>
      </c>
      <c r="I213" s="86">
        <v>6</v>
      </c>
      <c r="J213" s="395"/>
      <c r="K213" s="111">
        <v>28000</v>
      </c>
      <c r="L213" s="396"/>
      <c r="M213" s="147" t="s">
        <v>874</v>
      </c>
      <c r="N213" s="157" t="s">
        <v>421</v>
      </c>
      <c r="O213" s="97">
        <v>39903</v>
      </c>
      <c r="P213" s="98" t="s">
        <v>0</v>
      </c>
      <c r="Q213" s="99" t="s">
        <v>0</v>
      </c>
    </row>
    <row r="214" spans="1:17" s="215" customFormat="1" ht="13.5" thickBot="1" x14ac:dyDescent="0.25">
      <c r="A214" s="398"/>
      <c r="B214" s="153" t="s">
        <v>894</v>
      </c>
      <c r="C214" s="153" t="s">
        <v>71</v>
      </c>
      <c r="D214" s="85" t="s">
        <v>895</v>
      </c>
      <c r="E214" s="85" t="s">
        <v>902</v>
      </c>
      <c r="F214" s="86">
        <v>17855</v>
      </c>
      <c r="G214" s="153" t="s">
        <v>218</v>
      </c>
      <c r="H214" s="147" t="s">
        <v>219</v>
      </c>
      <c r="I214" s="86">
        <v>7</v>
      </c>
      <c r="J214" s="395"/>
      <c r="K214" s="111">
        <v>28000</v>
      </c>
      <c r="L214" s="396"/>
      <c r="M214" s="147" t="s">
        <v>868</v>
      </c>
      <c r="N214" s="157" t="s">
        <v>421</v>
      </c>
      <c r="O214" s="97">
        <v>40182</v>
      </c>
      <c r="P214" s="98" t="s">
        <v>0</v>
      </c>
      <c r="Q214" s="99" t="s">
        <v>0</v>
      </c>
    </row>
    <row r="215" spans="1:17" s="215" customFormat="1" ht="13.5" thickBot="1" x14ac:dyDescent="0.25">
      <c r="A215" s="398"/>
      <c r="B215" s="153" t="s">
        <v>894</v>
      </c>
      <c r="C215" s="153" t="s">
        <v>71</v>
      </c>
      <c r="D215" s="85" t="s">
        <v>895</v>
      </c>
      <c r="E215" s="85" t="s">
        <v>903</v>
      </c>
      <c r="F215" s="86">
        <v>17856</v>
      </c>
      <c r="G215" s="153" t="s">
        <v>218</v>
      </c>
      <c r="H215" s="147" t="s">
        <v>219</v>
      </c>
      <c r="I215" s="86">
        <v>8</v>
      </c>
      <c r="J215" s="395"/>
      <c r="K215" s="111">
        <v>28000</v>
      </c>
      <c r="L215" s="396"/>
      <c r="M215" s="147" t="s">
        <v>851</v>
      </c>
      <c r="N215" s="157" t="s">
        <v>421</v>
      </c>
      <c r="O215" s="97">
        <v>39903</v>
      </c>
      <c r="P215" s="98" t="s">
        <v>0</v>
      </c>
      <c r="Q215" s="99" t="s">
        <v>0</v>
      </c>
    </row>
    <row r="216" spans="1:17" s="215" customFormat="1" ht="13.5" thickBot="1" x14ac:dyDescent="0.25">
      <c r="A216" s="398"/>
      <c r="B216" s="153" t="s">
        <v>894</v>
      </c>
      <c r="C216" s="153" t="s">
        <v>71</v>
      </c>
      <c r="D216" s="85" t="s">
        <v>895</v>
      </c>
      <c r="E216" s="85" t="s">
        <v>904</v>
      </c>
      <c r="F216" s="86">
        <v>17857</v>
      </c>
      <c r="G216" s="153" t="s">
        <v>218</v>
      </c>
      <c r="H216" s="147" t="s">
        <v>219</v>
      </c>
      <c r="I216" s="86">
        <v>9</v>
      </c>
      <c r="J216" s="395"/>
      <c r="K216" s="111">
        <v>28000</v>
      </c>
      <c r="L216" s="396"/>
      <c r="M216" s="147" t="s">
        <v>871</v>
      </c>
      <c r="N216" s="157" t="s">
        <v>421</v>
      </c>
      <c r="O216" s="97">
        <v>39794</v>
      </c>
      <c r="P216" s="98" t="s">
        <v>0</v>
      </c>
      <c r="Q216" s="99" t="s">
        <v>0</v>
      </c>
    </row>
    <row r="217" spans="1:17" s="215" customFormat="1" ht="13.5" thickBot="1" x14ac:dyDescent="0.25">
      <c r="A217" s="398"/>
      <c r="B217" s="153" t="s">
        <v>894</v>
      </c>
      <c r="C217" s="153" t="s">
        <v>71</v>
      </c>
      <c r="D217" s="85" t="s">
        <v>895</v>
      </c>
      <c r="E217" s="85" t="s">
        <v>905</v>
      </c>
      <c r="F217" s="86">
        <v>17858</v>
      </c>
      <c r="G217" s="153" t="s">
        <v>218</v>
      </c>
      <c r="H217" s="147" t="s">
        <v>219</v>
      </c>
      <c r="I217" s="86">
        <v>10</v>
      </c>
      <c r="J217" s="395"/>
      <c r="K217" s="111">
        <v>28000</v>
      </c>
      <c r="L217" s="396"/>
      <c r="M217" s="147" t="s">
        <v>880</v>
      </c>
      <c r="N217" s="157" t="s">
        <v>421</v>
      </c>
      <c r="O217" s="97">
        <v>40540</v>
      </c>
      <c r="P217" s="98" t="s">
        <v>0</v>
      </c>
      <c r="Q217" s="99" t="s">
        <v>0</v>
      </c>
    </row>
    <row r="218" spans="1:17" s="215" customFormat="1" ht="13.5" thickBot="1" x14ac:dyDescent="0.25">
      <c r="A218" s="398"/>
      <c r="B218" s="153" t="s">
        <v>894</v>
      </c>
      <c r="C218" s="153" t="s">
        <v>71</v>
      </c>
      <c r="D218" s="85" t="s">
        <v>895</v>
      </c>
      <c r="E218" s="85" t="s">
        <v>906</v>
      </c>
      <c r="F218" s="86">
        <v>17859</v>
      </c>
      <c r="G218" s="153" t="s">
        <v>218</v>
      </c>
      <c r="H218" s="147" t="s">
        <v>219</v>
      </c>
      <c r="I218" s="86">
        <v>11</v>
      </c>
      <c r="J218" s="395"/>
      <c r="K218" s="111">
        <v>0</v>
      </c>
      <c r="L218" s="396"/>
      <c r="M218" s="147" t="s">
        <v>892</v>
      </c>
      <c r="N218" s="157" t="s">
        <v>893</v>
      </c>
      <c r="O218" s="102" t="s">
        <v>0</v>
      </c>
      <c r="P218" s="98" t="s">
        <v>0</v>
      </c>
      <c r="Q218" s="99" t="s">
        <v>0</v>
      </c>
    </row>
    <row r="219" spans="1:17" s="215" customFormat="1" ht="13.5" thickBot="1" x14ac:dyDescent="0.25">
      <c r="A219" s="398"/>
      <c r="B219" s="153" t="s">
        <v>894</v>
      </c>
      <c r="C219" s="153" t="s">
        <v>71</v>
      </c>
      <c r="D219" s="85" t="s">
        <v>895</v>
      </c>
      <c r="E219" s="85" t="s">
        <v>907</v>
      </c>
      <c r="F219" s="86">
        <v>17860</v>
      </c>
      <c r="G219" s="153" t="s">
        <v>218</v>
      </c>
      <c r="H219" s="147" t="s">
        <v>219</v>
      </c>
      <c r="I219" s="86">
        <v>12</v>
      </c>
      <c r="J219" s="395"/>
      <c r="K219" s="111">
        <v>0</v>
      </c>
      <c r="L219" s="396"/>
      <c r="M219" s="147" t="s">
        <v>892</v>
      </c>
      <c r="N219" s="157" t="s">
        <v>893</v>
      </c>
      <c r="O219" s="102" t="s">
        <v>0</v>
      </c>
      <c r="P219" s="98" t="s">
        <v>0</v>
      </c>
      <c r="Q219" s="99" t="s">
        <v>0</v>
      </c>
    </row>
    <row r="220" spans="1:17" s="215" customFormat="1" ht="13.5" thickBot="1" x14ac:dyDescent="0.25">
      <c r="A220" s="398"/>
      <c r="B220" s="153" t="s">
        <v>894</v>
      </c>
      <c r="C220" s="153" t="s">
        <v>71</v>
      </c>
      <c r="D220" s="85" t="s">
        <v>895</v>
      </c>
      <c r="E220" s="85" t="s">
        <v>908</v>
      </c>
      <c r="F220" s="86">
        <v>17861</v>
      </c>
      <c r="G220" s="153" t="s">
        <v>218</v>
      </c>
      <c r="H220" s="147" t="s">
        <v>219</v>
      </c>
      <c r="I220" s="86">
        <v>13</v>
      </c>
      <c r="J220" s="395"/>
      <c r="K220" s="111">
        <v>0</v>
      </c>
      <c r="L220" s="396"/>
      <c r="M220" s="147" t="s">
        <v>892</v>
      </c>
      <c r="N220" s="157" t="s">
        <v>893</v>
      </c>
      <c r="O220" s="102" t="s">
        <v>0</v>
      </c>
      <c r="P220" s="98" t="s">
        <v>0</v>
      </c>
      <c r="Q220" s="99" t="s">
        <v>0</v>
      </c>
    </row>
    <row r="221" spans="1:17" s="215" customFormat="1" ht="13.5" thickBot="1" x14ac:dyDescent="0.25">
      <c r="A221" s="398"/>
      <c r="B221" s="153" t="s">
        <v>894</v>
      </c>
      <c r="C221" s="153" t="s">
        <v>71</v>
      </c>
      <c r="D221" s="85" t="s">
        <v>895</v>
      </c>
      <c r="E221" s="85" t="s">
        <v>909</v>
      </c>
      <c r="F221" s="86">
        <v>17862</v>
      </c>
      <c r="G221" s="153" t="s">
        <v>218</v>
      </c>
      <c r="H221" s="147" t="s">
        <v>219</v>
      </c>
      <c r="I221" s="86">
        <v>14</v>
      </c>
      <c r="J221" s="395"/>
      <c r="K221" s="111">
        <v>0</v>
      </c>
      <c r="L221" s="396"/>
      <c r="M221" s="147" t="s">
        <v>892</v>
      </c>
      <c r="N221" s="157" t="s">
        <v>893</v>
      </c>
      <c r="O221" s="102" t="s">
        <v>0</v>
      </c>
      <c r="P221" s="98" t="s">
        <v>0</v>
      </c>
      <c r="Q221" s="99" t="s">
        <v>0</v>
      </c>
    </row>
    <row r="222" spans="1:17" s="215" customFormat="1" ht="13.5" thickBot="1" x14ac:dyDescent="0.25">
      <c r="A222" s="398"/>
      <c r="B222" s="153" t="s">
        <v>894</v>
      </c>
      <c r="C222" s="153" t="s">
        <v>71</v>
      </c>
      <c r="D222" s="85" t="s">
        <v>895</v>
      </c>
      <c r="E222" s="85" t="s">
        <v>910</v>
      </c>
      <c r="F222" s="86">
        <v>17863</v>
      </c>
      <c r="G222" s="153" t="s">
        <v>218</v>
      </c>
      <c r="H222" s="147" t="s">
        <v>219</v>
      </c>
      <c r="I222" s="86">
        <v>15</v>
      </c>
      <c r="J222" s="395"/>
      <c r="K222" s="111">
        <v>0</v>
      </c>
      <c r="L222" s="396"/>
      <c r="M222" s="147" t="s">
        <v>892</v>
      </c>
      <c r="N222" s="157" t="s">
        <v>893</v>
      </c>
      <c r="O222" s="102" t="s">
        <v>0</v>
      </c>
      <c r="P222" s="98" t="s">
        <v>0</v>
      </c>
      <c r="Q222" s="99" t="s">
        <v>0</v>
      </c>
    </row>
    <row r="223" spans="1:17" s="215" customFormat="1" ht="13.5" thickBot="1" x14ac:dyDescent="0.25">
      <c r="A223" s="398"/>
      <c r="B223" s="153" t="s">
        <v>894</v>
      </c>
      <c r="C223" s="153" t="s">
        <v>71</v>
      </c>
      <c r="D223" s="85" t="s">
        <v>895</v>
      </c>
      <c r="E223" s="85" t="s">
        <v>911</v>
      </c>
      <c r="F223" s="86">
        <v>17864</v>
      </c>
      <c r="G223" s="153" t="s">
        <v>218</v>
      </c>
      <c r="H223" s="147" t="s">
        <v>219</v>
      </c>
      <c r="I223" s="86">
        <v>16</v>
      </c>
      <c r="J223" s="395"/>
      <c r="K223" s="111">
        <v>0</v>
      </c>
      <c r="L223" s="396"/>
      <c r="M223" s="147" t="s">
        <v>892</v>
      </c>
      <c r="N223" s="157" t="s">
        <v>893</v>
      </c>
      <c r="O223" s="102" t="s">
        <v>0</v>
      </c>
      <c r="P223" s="98" t="s">
        <v>0</v>
      </c>
      <c r="Q223" s="99" t="s">
        <v>0</v>
      </c>
    </row>
    <row r="224" spans="1:17" s="215" customFormat="1" ht="13.5" thickBot="1" x14ac:dyDescent="0.25">
      <c r="A224" s="398"/>
      <c r="B224" s="153" t="s">
        <v>894</v>
      </c>
      <c r="C224" s="153" t="s">
        <v>71</v>
      </c>
      <c r="D224" s="85" t="s">
        <v>895</v>
      </c>
      <c r="E224" s="85" t="s">
        <v>912</v>
      </c>
      <c r="F224" s="86">
        <v>17865</v>
      </c>
      <c r="G224" s="153" t="s">
        <v>218</v>
      </c>
      <c r="H224" s="147" t="s">
        <v>219</v>
      </c>
      <c r="I224" s="86">
        <v>17</v>
      </c>
      <c r="J224" s="395"/>
      <c r="K224" s="111">
        <v>0</v>
      </c>
      <c r="L224" s="396"/>
      <c r="M224" s="147" t="s">
        <v>892</v>
      </c>
      <c r="N224" s="157" t="s">
        <v>893</v>
      </c>
      <c r="O224" s="102" t="s">
        <v>0</v>
      </c>
      <c r="P224" s="98" t="s">
        <v>0</v>
      </c>
      <c r="Q224" s="99" t="s">
        <v>0</v>
      </c>
    </row>
    <row r="225" spans="1:17" s="215" customFormat="1" ht="13.5" thickBot="1" x14ac:dyDescent="0.25">
      <c r="A225" s="398"/>
      <c r="B225" s="153" t="s">
        <v>894</v>
      </c>
      <c r="C225" s="153" t="s">
        <v>71</v>
      </c>
      <c r="D225" s="85" t="s">
        <v>895</v>
      </c>
      <c r="E225" s="85" t="s">
        <v>913</v>
      </c>
      <c r="F225" s="86">
        <v>17866</v>
      </c>
      <c r="G225" s="153" t="s">
        <v>218</v>
      </c>
      <c r="H225" s="147" t="s">
        <v>219</v>
      </c>
      <c r="I225" s="86">
        <v>18</v>
      </c>
      <c r="J225" s="395"/>
      <c r="K225" s="111">
        <v>0</v>
      </c>
      <c r="L225" s="396"/>
      <c r="M225" s="147" t="s">
        <v>892</v>
      </c>
      <c r="N225" s="157" t="s">
        <v>893</v>
      </c>
      <c r="O225" s="102" t="s">
        <v>0</v>
      </c>
      <c r="P225" s="98" t="s">
        <v>0</v>
      </c>
      <c r="Q225" s="99" t="s">
        <v>0</v>
      </c>
    </row>
    <row r="226" spans="1:17" s="215" customFormat="1" ht="13.5" thickBot="1" x14ac:dyDescent="0.25">
      <c r="A226" s="398"/>
      <c r="B226" s="153" t="s">
        <v>894</v>
      </c>
      <c r="C226" s="153" t="s">
        <v>71</v>
      </c>
      <c r="D226" s="85" t="s">
        <v>895</v>
      </c>
      <c r="E226" s="85" t="s">
        <v>914</v>
      </c>
      <c r="F226" s="86">
        <v>17867</v>
      </c>
      <c r="G226" s="153" t="s">
        <v>218</v>
      </c>
      <c r="H226" s="147" t="s">
        <v>219</v>
      </c>
      <c r="I226" s="86">
        <v>19</v>
      </c>
      <c r="J226" s="395"/>
      <c r="K226" s="111">
        <v>0</v>
      </c>
      <c r="L226" s="396"/>
      <c r="M226" s="147" t="s">
        <v>892</v>
      </c>
      <c r="N226" s="157" t="s">
        <v>893</v>
      </c>
      <c r="O226" s="102" t="s">
        <v>0</v>
      </c>
      <c r="P226" s="98" t="s">
        <v>0</v>
      </c>
      <c r="Q226" s="99" t="s">
        <v>0</v>
      </c>
    </row>
    <row r="227" spans="1:17" s="215" customFormat="1" ht="13.5" thickBot="1" x14ac:dyDescent="0.25">
      <c r="A227" s="398"/>
      <c r="B227" s="153" t="s">
        <v>894</v>
      </c>
      <c r="C227" s="153" t="s">
        <v>71</v>
      </c>
      <c r="D227" s="85" t="s">
        <v>895</v>
      </c>
      <c r="E227" s="85" t="s">
        <v>915</v>
      </c>
      <c r="F227" s="86">
        <v>17868</v>
      </c>
      <c r="G227" s="153" t="s">
        <v>218</v>
      </c>
      <c r="H227" s="147" t="s">
        <v>219</v>
      </c>
      <c r="I227" s="86">
        <v>20</v>
      </c>
      <c r="J227" s="395"/>
      <c r="K227" s="111">
        <v>0</v>
      </c>
      <c r="L227" s="396"/>
      <c r="M227" s="406" t="s">
        <v>892</v>
      </c>
      <c r="N227" s="157" t="s">
        <v>893</v>
      </c>
      <c r="O227" s="102" t="s">
        <v>0</v>
      </c>
      <c r="P227" s="98" t="s">
        <v>0</v>
      </c>
      <c r="Q227" s="99" t="s">
        <v>0</v>
      </c>
    </row>
    <row r="228" spans="1:17" s="215" customFormat="1" ht="13.5" customHeight="1" thickBot="1" x14ac:dyDescent="0.25">
      <c r="A228" s="398"/>
      <c r="B228" s="153" t="s">
        <v>919</v>
      </c>
      <c r="C228" s="153" t="s">
        <v>71</v>
      </c>
      <c r="D228" s="84" t="s">
        <v>0</v>
      </c>
      <c r="E228" s="85" t="s">
        <v>978</v>
      </c>
      <c r="F228" s="86">
        <v>6805</v>
      </c>
      <c r="G228" s="153" t="s">
        <v>218</v>
      </c>
      <c r="H228" s="157" t="s">
        <v>219</v>
      </c>
      <c r="I228" s="113">
        <v>1</v>
      </c>
      <c r="J228" s="395"/>
      <c r="K228" s="111">
        <v>28000</v>
      </c>
      <c r="L228" s="396"/>
      <c r="M228" s="147" t="s">
        <v>967</v>
      </c>
      <c r="N228" s="157" t="s">
        <v>421</v>
      </c>
      <c r="O228" s="97">
        <v>40310</v>
      </c>
      <c r="P228" s="158" t="s">
        <v>0</v>
      </c>
      <c r="Q228" s="113" t="s">
        <v>0</v>
      </c>
    </row>
    <row r="229" spans="1:17" s="215" customFormat="1" ht="13.5" customHeight="1" thickBot="1" x14ac:dyDescent="0.25">
      <c r="A229" s="398"/>
      <c r="B229" s="153" t="s">
        <v>919</v>
      </c>
      <c r="C229" s="153" t="s">
        <v>71</v>
      </c>
      <c r="D229" s="84" t="s">
        <v>0</v>
      </c>
      <c r="E229" s="85" t="s">
        <v>979</v>
      </c>
      <c r="F229" s="86">
        <v>6806</v>
      </c>
      <c r="G229" s="153" t="s">
        <v>218</v>
      </c>
      <c r="H229" s="157" t="s">
        <v>219</v>
      </c>
      <c r="I229" s="113">
        <v>2</v>
      </c>
      <c r="J229" s="395"/>
      <c r="K229" s="111">
        <v>28000</v>
      </c>
      <c r="L229" s="396"/>
      <c r="M229" s="147" t="s">
        <v>928</v>
      </c>
      <c r="N229" s="157" t="s">
        <v>421</v>
      </c>
      <c r="O229" s="97">
        <v>40344</v>
      </c>
      <c r="P229" s="158" t="s">
        <v>0</v>
      </c>
      <c r="Q229" s="113" t="s">
        <v>0</v>
      </c>
    </row>
    <row r="230" spans="1:17" s="215" customFormat="1" ht="13.5" customHeight="1" thickBot="1" x14ac:dyDescent="0.25">
      <c r="A230" s="398"/>
      <c r="B230" s="153" t="s">
        <v>919</v>
      </c>
      <c r="C230" s="153" t="s">
        <v>71</v>
      </c>
      <c r="D230" s="84" t="s">
        <v>0</v>
      </c>
      <c r="E230" s="85" t="s">
        <v>980</v>
      </c>
      <c r="F230" s="86">
        <v>6807</v>
      </c>
      <c r="G230" s="153" t="s">
        <v>218</v>
      </c>
      <c r="H230" s="157" t="s">
        <v>219</v>
      </c>
      <c r="I230" s="113">
        <v>3</v>
      </c>
      <c r="J230" s="395"/>
      <c r="K230" s="111">
        <v>28000</v>
      </c>
      <c r="L230" s="396"/>
      <c r="M230" s="147" t="s">
        <v>941</v>
      </c>
      <c r="N230" s="157" t="s">
        <v>421</v>
      </c>
      <c r="O230" s="97">
        <v>40359</v>
      </c>
      <c r="P230" s="158" t="s">
        <v>0</v>
      </c>
      <c r="Q230" s="113" t="s">
        <v>0</v>
      </c>
    </row>
    <row r="231" spans="1:17" s="215" customFormat="1" ht="13.5" customHeight="1" thickBot="1" x14ac:dyDescent="0.25">
      <c r="A231" s="398"/>
      <c r="B231" s="153" t="s">
        <v>919</v>
      </c>
      <c r="C231" s="153" t="s">
        <v>71</v>
      </c>
      <c r="D231" s="84" t="s">
        <v>0</v>
      </c>
      <c r="E231" s="85" t="s">
        <v>981</v>
      </c>
      <c r="F231" s="86">
        <v>6808</v>
      </c>
      <c r="G231" s="153" t="s">
        <v>218</v>
      </c>
      <c r="H231" s="157" t="s">
        <v>219</v>
      </c>
      <c r="I231" s="113">
        <v>4</v>
      </c>
      <c r="J231" s="395"/>
      <c r="K231" s="111">
        <v>28000</v>
      </c>
      <c r="L231" s="396"/>
      <c r="M231" s="147" t="s">
        <v>960</v>
      </c>
      <c r="N231" s="157" t="s">
        <v>421</v>
      </c>
      <c r="O231" s="97">
        <v>40359</v>
      </c>
      <c r="P231" s="158" t="s">
        <v>0</v>
      </c>
      <c r="Q231" s="113" t="s">
        <v>0</v>
      </c>
    </row>
    <row r="232" spans="1:17" s="215" customFormat="1" ht="13.5" customHeight="1" thickBot="1" x14ac:dyDescent="0.25">
      <c r="A232" s="398"/>
      <c r="B232" s="153" t="s">
        <v>919</v>
      </c>
      <c r="C232" s="153" t="s">
        <v>71</v>
      </c>
      <c r="D232" s="84" t="s">
        <v>0</v>
      </c>
      <c r="E232" s="85" t="s">
        <v>982</v>
      </c>
      <c r="F232" s="86">
        <v>6809</v>
      </c>
      <c r="G232" s="153" t="s">
        <v>218</v>
      </c>
      <c r="H232" s="157" t="s">
        <v>219</v>
      </c>
      <c r="I232" s="113">
        <v>5</v>
      </c>
      <c r="J232" s="395"/>
      <c r="K232" s="111">
        <v>28000</v>
      </c>
      <c r="L232" s="396"/>
      <c r="M232" s="147" t="s">
        <v>950</v>
      </c>
      <c r="N232" s="157" t="s">
        <v>421</v>
      </c>
      <c r="O232" s="97">
        <v>40268</v>
      </c>
      <c r="P232" s="158" t="s">
        <v>0</v>
      </c>
      <c r="Q232" s="113" t="s">
        <v>0</v>
      </c>
    </row>
    <row r="233" spans="1:17" s="215" customFormat="1" ht="13.5" customHeight="1" thickBot="1" x14ac:dyDescent="0.25">
      <c r="A233" s="398"/>
      <c r="B233" s="153" t="s">
        <v>919</v>
      </c>
      <c r="C233" s="153" t="s">
        <v>71</v>
      </c>
      <c r="D233" s="84" t="s">
        <v>0</v>
      </c>
      <c r="E233" s="85" t="s">
        <v>983</v>
      </c>
      <c r="F233" s="86">
        <v>6810</v>
      </c>
      <c r="G233" s="153" t="s">
        <v>218</v>
      </c>
      <c r="H233" s="157" t="s">
        <v>219</v>
      </c>
      <c r="I233" s="113">
        <v>6</v>
      </c>
      <c r="J233" s="395"/>
      <c r="K233" s="111">
        <v>28000</v>
      </c>
      <c r="L233" s="396"/>
      <c r="M233" s="147" t="s">
        <v>944</v>
      </c>
      <c r="N233" s="157" t="s">
        <v>421</v>
      </c>
      <c r="O233" s="97">
        <v>40483</v>
      </c>
      <c r="P233" s="158" t="s">
        <v>0</v>
      </c>
      <c r="Q233" s="113" t="s">
        <v>0</v>
      </c>
    </row>
    <row r="234" spans="1:17" s="215" customFormat="1" ht="13.5" customHeight="1" thickBot="1" x14ac:dyDescent="0.25">
      <c r="A234" s="398"/>
      <c r="B234" s="153" t="s">
        <v>919</v>
      </c>
      <c r="C234" s="153" t="s">
        <v>71</v>
      </c>
      <c r="D234" s="84" t="s">
        <v>0</v>
      </c>
      <c r="E234" s="85" t="s">
        <v>984</v>
      </c>
      <c r="F234" s="86">
        <v>6811</v>
      </c>
      <c r="G234" s="153" t="s">
        <v>218</v>
      </c>
      <c r="H234" s="157" t="s">
        <v>219</v>
      </c>
      <c r="I234" s="113">
        <v>7</v>
      </c>
      <c r="J234" s="395"/>
      <c r="K234" s="111">
        <v>28000</v>
      </c>
      <c r="L234" s="396"/>
      <c r="M234" s="147" t="s">
        <v>938</v>
      </c>
      <c r="N234" s="157" t="s">
        <v>421</v>
      </c>
      <c r="O234" s="97">
        <v>40284</v>
      </c>
      <c r="P234" s="158" t="s">
        <v>0</v>
      </c>
      <c r="Q234" s="113" t="s">
        <v>0</v>
      </c>
    </row>
    <row r="235" spans="1:17" s="215" customFormat="1" ht="13.5" customHeight="1" thickBot="1" x14ac:dyDescent="0.25">
      <c r="A235" s="398"/>
      <c r="B235" s="153" t="s">
        <v>919</v>
      </c>
      <c r="C235" s="153" t="s">
        <v>71</v>
      </c>
      <c r="D235" s="84" t="s">
        <v>0</v>
      </c>
      <c r="E235" s="85" t="s">
        <v>985</v>
      </c>
      <c r="F235" s="86">
        <v>6812</v>
      </c>
      <c r="G235" s="153" t="s">
        <v>218</v>
      </c>
      <c r="H235" s="157" t="s">
        <v>219</v>
      </c>
      <c r="I235" s="113">
        <v>8</v>
      </c>
      <c r="J235" s="395"/>
      <c r="K235" s="111">
        <v>28000</v>
      </c>
      <c r="L235" s="396"/>
      <c r="M235" s="147" t="s">
        <v>953</v>
      </c>
      <c r="N235" s="157" t="s">
        <v>421</v>
      </c>
      <c r="O235" s="97">
        <v>40451</v>
      </c>
      <c r="P235" s="158" t="s">
        <v>0</v>
      </c>
      <c r="Q235" s="113" t="s">
        <v>0</v>
      </c>
    </row>
    <row r="236" spans="1:17" s="215" customFormat="1" ht="13.5" customHeight="1" thickBot="1" x14ac:dyDescent="0.25">
      <c r="A236" s="398"/>
      <c r="B236" s="153" t="s">
        <v>919</v>
      </c>
      <c r="C236" s="153" t="s">
        <v>71</v>
      </c>
      <c r="D236" s="84" t="s">
        <v>0</v>
      </c>
      <c r="E236" s="85" t="s">
        <v>986</v>
      </c>
      <c r="F236" s="86">
        <v>6813</v>
      </c>
      <c r="G236" s="153" t="s">
        <v>218</v>
      </c>
      <c r="H236" s="157" t="s">
        <v>219</v>
      </c>
      <c r="I236" s="113">
        <v>9</v>
      </c>
      <c r="J236" s="395"/>
      <c r="K236" s="111">
        <v>30000</v>
      </c>
      <c r="L236" s="396"/>
      <c r="M236" s="147" t="s">
        <v>925</v>
      </c>
      <c r="N236" s="157" t="s">
        <v>421</v>
      </c>
      <c r="O236" s="97">
        <v>40359</v>
      </c>
      <c r="P236" s="158" t="s">
        <v>0</v>
      </c>
      <c r="Q236" s="113" t="s">
        <v>0</v>
      </c>
    </row>
    <row r="237" spans="1:17" s="215" customFormat="1" ht="13.5" customHeight="1" thickBot="1" x14ac:dyDescent="0.25">
      <c r="A237" s="398"/>
      <c r="B237" s="153" t="s">
        <v>919</v>
      </c>
      <c r="C237" s="153" t="s">
        <v>71</v>
      </c>
      <c r="D237" s="84" t="s">
        <v>0</v>
      </c>
      <c r="E237" s="85" t="s">
        <v>987</v>
      </c>
      <c r="F237" s="86">
        <v>6814</v>
      </c>
      <c r="G237" s="153" t="s">
        <v>218</v>
      </c>
      <c r="H237" s="157" t="s">
        <v>219</v>
      </c>
      <c r="I237" s="113">
        <v>10</v>
      </c>
      <c r="J237" s="395"/>
      <c r="K237" s="111">
        <v>28000</v>
      </c>
      <c r="L237" s="396"/>
      <c r="M237" s="147" t="s">
        <v>977</v>
      </c>
      <c r="N237" s="157" t="s">
        <v>421</v>
      </c>
      <c r="O237" s="97">
        <v>40330</v>
      </c>
      <c r="P237" s="158" t="s">
        <v>0</v>
      </c>
      <c r="Q237" s="113" t="s">
        <v>0</v>
      </c>
    </row>
    <row r="238" spans="1:17" s="215" customFormat="1" ht="13.5" customHeight="1" thickBot="1" x14ac:dyDescent="0.25">
      <c r="A238" s="398"/>
      <c r="B238" s="153" t="s">
        <v>919</v>
      </c>
      <c r="C238" s="153" t="s">
        <v>71</v>
      </c>
      <c r="D238" s="84" t="s">
        <v>0</v>
      </c>
      <c r="E238" s="85" t="s">
        <v>988</v>
      </c>
      <c r="F238" s="86">
        <v>6815</v>
      </c>
      <c r="G238" s="153" t="s">
        <v>218</v>
      </c>
      <c r="H238" s="157" t="s">
        <v>219</v>
      </c>
      <c r="I238" s="113">
        <v>11</v>
      </c>
      <c r="J238" s="395"/>
      <c r="K238" s="111">
        <v>28000</v>
      </c>
      <c r="L238" s="396"/>
      <c r="M238" s="147" t="s">
        <v>934</v>
      </c>
      <c r="N238" s="157" t="s">
        <v>421</v>
      </c>
      <c r="O238" s="97">
        <v>40268</v>
      </c>
      <c r="P238" s="158" t="s">
        <v>0</v>
      </c>
      <c r="Q238" s="113" t="s">
        <v>0</v>
      </c>
    </row>
    <row r="239" spans="1:17" s="215" customFormat="1" ht="13.5" customHeight="1" thickBot="1" x14ac:dyDescent="0.25">
      <c r="A239" s="398"/>
      <c r="B239" s="153" t="s">
        <v>919</v>
      </c>
      <c r="C239" s="153" t="s">
        <v>71</v>
      </c>
      <c r="D239" s="84" t="s">
        <v>0</v>
      </c>
      <c r="E239" s="85" t="s">
        <v>989</v>
      </c>
      <c r="F239" s="86">
        <v>6816</v>
      </c>
      <c r="G239" s="153" t="s">
        <v>218</v>
      </c>
      <c r="H239" s="157" t="s">
        <v>219</v>
      </c>
      <c r="I239" s="113">
        <v>12</v>
      </c>
      <c r="J239" s="395"/>
      <c r="K239" s="111">
        <v>28000</v>
      </c>
      <c r="L239" s="396"/>
      <c r="M239" s="147" t="s">
        <v>947</v>
      </c>
      <c r="N239" s="157" t="s">
        <v>421</v>
      </c>
      <c r="O239" s="97">
        <v>40359</v>
      </c>
      <c r="P239" s="158" t="s">
        <v>0</v>
      </c>
      <c r="Q239" s="113" t="s">
        <v>0</v>
      </c>
    </row>
    <row r="240" spans="1:17" s="215" customFormat="1" ht="13.5" customHeight="1" thickBot="1" x14ac:dyDescent="0.25">
      <c r="A240" s="398"/>
      <c r="B240" s="153" t="s">
        <v>919</v>
      </c>
      <c r="C240" s="153" t="s">
        <v>71</v>
      </c>
      <c r="D240" s="84" t="s">
        <v>0</v>
      </c>
      <c r="E240" s="85" t="s">
        <v>990</v>
      </c>
      <c r="F240" s="86">
        <v>6817</v>
      </c>
      <c r="G240" s="153" t="s">
        <v>218</v>
      </c>
      <c r="H240" s="157" t="s">
        <v>219</v>
      </c>
      <c r="I240" s="113">
        <v>13</v>
      </c>
      <c r="J240" s="395"/>
      <c r="K240" s="111">
        <v>28000</v>
      </c>
      <c r="L240" s="396"/>
      <c r="M240" s="147" t="s">
        <v>964</v>
      </c>
      <c r="N240" s="157" t="s">
        <v>421</v>
      </c>
      <c r="O240" s="97">
        <v>40359</v>
      </c>
      <c r="P240" s="158" t="s">
        <v>0</v>
      </c>
      <c r="Q240" s="113" t="s">
        <v>0</v>
      </c>
    </row>
    <row r="241" spans="1:17" s="215" customFormat="1" ht="13.5" customHeight="1" thickBot="1" x14ac:dyDescent="0.25">
      <c r="A241" s="398"/>
      <c r="B241" s="153" t="s">
        <v>919</v>
      </c>
      <c r="C241" s="153" t="s">
        <v>71</v>
      </c>
      <c r="D241" s="84" t="s">
        <v>0</v>
      </c>
      <c r="E241" s="85" t="s">
        <v>991</v>
      </c>
      <c r="F241" s="86">
        <v>6818</v>
      </c>
      <c r="G241" s="153" t="s">
        <v>218</v>
      </c>
      <c r="H241" s="157" t="s">
        <v>219</v>
      </c>
      <c r="I241" s="113">
        <v>14</v>
      </c>
      <c r="J241" s="395"/>
      <c r="K241" s="111">
        <v>28000</v>
      </c>
      <c r="L241" s="396"/>
      <c r="M241" s="147" t="s">
        <v>964</v>
      </c>
      <c r="N241" s="157" t="s">
        <v>421</v>
      </c>
      <c r="O241" s="97">
        <v>40359</v>
      </c>
      <c r="P241" s="158" t="s">
        <v>0</v>
      </c>
      <c r="Q241" s="113" t="s">
        <v>0</v>
      </c>
    </row>
    <row r="242" spans="1:17" s="215" customFormat="1" ht="13.5" customHeight="1" thickBot="1" x14ac:dyDescent="0.25">
      <c r="A242" s="398"/>
      <c r="B242" s="153" t="s">
        <v>919</v>
      </c>
      <c r="C242" s="153" t="s">
        <v>71</v>
      </c>
      <c r="D242" s="84" t="s">
        <v>0</v>
      </c>
      <c r="E242" s="85" t="s">
        <v>992</v>
      </c>
      <c r="F242" s="86">
        <v>6819</v>
      </c>
      <c r="G242" s="153" t="s">
        <v>218</v>
      </c>
      <c r="H242" s="157" t="s">
        <v>219</v>
      </c>
      <c r="I242" s="113">
        <v>15</v>
      </c>
      <c r="J242" s="395"/>
      <c r="K242" s="111">
        <v>28000</v>
      </c>
      <c r="L242" s="396"/>
      <c r="M242" s="147" t="s">
        <v>970</v>
      </c>
      <c r="N242" s="157" t="s">
        <v>421</v>
      </c>
      <c r="O242" s="97">
        <v>40313</v>
      </c>
      <c r="P242" s="158" t="s">
        <v>0</v>
      </c>
      <c r="Q242" s="113" t="s">
        <v>0</v>
      </c>
    </row>
    <row r="243" spans="1:17" s="215" customFormat="1" ht="13.5" customHeight="1" thickBot="1" x14ac:dyDescent="0.25">
      <c r="A243" s="398"/>
      <c r="B243" s="153" t="s">
        <v>919</v>
      </c>
      <c r="C243" s="153" t="s">
        <v>71</v>
      </c>
      <c r="D243" s="84" t="s">
        <v>0</v>
      </c>
      <c r="E243" s="85" t="s">
        <v>993</v>
      </c>
      <c r="F243" s="86">
        <v>6820</v>
      </c>
      <c r="G243" s="153" t="s">
        <v>218</v>
      </c>
      <c r="H243" s="157" t="s">
        <v>219</v>
      </c>
      <c r="I243" s="113">
        <v>16</v>
      </c>
      <c r="J243" s="395"/>
      <c r="K243" s="111">
        <v>28000</v>
      </c>
      <c r="L243" s="396"/>
      <c r="M243" s="147" t="s">
        <v>974</v>
      </c>
      <c r="N243" s="157" t="s">
        <v>421</v>
      </c>
      <c r="O243" s="97">
        <v>40347</v>
      </c>
      <c r="P243" s="158" t="s">
        <v>0</v>
      </c>
      <c r="Q243" s="113" t="s">
        <v>0</v>
      </c>
    </row>
    <row r="244" spans="1:17" s="215" customFormat="1" ht="13.5" customHeight="1" thickBot="1" x14ac:dyDescent="0.25">
      <c r="A244" s="398"/>
      <c r="B244" s="153" t="s">
        <v>919</v>
      </c>
      <c r="C244" s="153" t="s">
        <v>71</v>
      </c>
      <c r="D244" s="84" t="s">
        <v>0</v>
      </c>
      <c r="E244" s="85" t="s">
        <v>994</v>
      </c>
      <c r="F244" s="86">
        <v>6821</v>
      </c>
      <c r="G244" s="153" t="s">
        <v>218</v>
      </c>
      <c r="H244" s="157" t="s">
        <v>219</v>
      </c>
      <c r="I244" s="113">
        <v>17</v>
      </c>
      <c r="J244" s="395"/>
      <c r="K244" s="111">
        <v>28000</v>
      </c>
      <c r="L244" s="396"/>
      <c r="M244" s="147" t="s">
        <v>956</v>
      </c>
      <c r="N244" s="157" t="s">
        <v>421</v>
      </c>
      <c r="O244" s="97">
        <v>40268</v>
      </c>
      <c r="P244" s="158" t="s">
        <v>0</v>
      </c>
      <c r="Q244" s="113" t="s">
        <v>0</v>
      </c>
    </row>
    <row r="245" spans="1:17" s="215" customFormat="1" ht="13.5" customHeight="1" thickBot="1" x14ac:dyDescent="0.25">
      <c r="A245" s="398"/>
      <c r="B245" s="153" t="s">
        <v>919</v>
      </c>
      <c r="C245" s="153" t="s">
        <v>71</v>
      </c>
      <c r="D245" s="84" t="s">
        <v>0</v>
      </c>
      <c r="E245" s="85" t="s">
        <v>995</v>
      </c>
      <c r="F245" s="86">
        <v>6822</v>
      </c>
      <c r="G245" s="153" t="s">
        <v>218</v>
      </c>
      <c r="H245" s="157" t="s">
        <v>219</v>
      </c>
      <c r="I245" s="113">
        <v>18</v>
      </c>
      <c r="J245" s="395"/>
      <c r="K245" s="111">
        <v>28000</v>
      </c>
      <c r="L245" s="396"/>
      <c r="M245" s="147" t="s">
        <v>956</v>
      </c>
      <c r="N245" s="157" t="s">
        <v>421</v>
      </c>
      <c r="O245" s="97">
        <v>40268</v>
      </c>
      <c r="P245" s="158" t="s">
        <v>0</v>
      </c>
      <c r="Q245" s="113" t="s">
        <v>0</v>
      </c>
    </row>
    <row r="246" spans="1:17" s="215" customFormat="1" ht="13.5" customHeight="1" thickBot="1" x14ac:dyDescent="0.25">
      <c r="A246" s="398"/>
      <c r="B246" s="153" t="s">
        <v>919</v>
      </c>
      <c r="C246" s="153" t="s">
        <v>71</v>
      </c>
      <c r="D246" s="84" t="s">
        <v>0</v>
      </c>
      <c r="E246" s="85" t="s">
        <v>996</v>
      </c>
      <c r="F246" s="86">
        <v>6823</v>
      </c>
      <c r="G246" s="153" t="s">
        <v>218</v>
      </c>
      <c r="H246" s="157" t="s">
        <v>219</v>
      </c>
      <c r="I246" s="113">
        <v>19</v>
      </c>
      <c r="J246" s="395"/>
      <c r="K246" s="111">
        <v>28000</v>
      </c>
      <c r="L246" s="396"/>
      <c r="M246" s="147" t="s">
        <v>922</v>
      </c>
      <c r="N246" s="157" t="s">
        <v>421</v>
      </c>
      <c r="O246" s="97">
        <v>40326</v>
      </c>
      <c r="P246" s="158" t="s">
        <v>0</v>
      </c>
      <c r="Q246" s="113" t="s">
        <v>0</v>
      </c>
    </row>
    <row r="247" spans="1:17" s="215" customFormat="1" ht="13.5" customHeight="1" thickBot="1" x14ac:dyDescent="0.25">
      <c r="A247" s="398"/>
      <c r="B247" s="252" t="s">
        <v>919</v>
      </c>
      <c r="C247" s="153" t="s">
        <v>71</v>
      </c>
      <c r="D247" s="84" t="s">
        <v>0</v>
      </c>
      <c r="E247" s="85" t="s">
        <v>997</v>
      </c>
      <c r="F247" s="86">
        <v>6824</v>
      </c>
      <c r="G247" s="153" t="s">
        <v>218</v>
      </c>
      <c r="H247" s="157" t="s">
        <v>219</v>
      </c>
      <c r="I247" s="113">
        <v>20</v>
      </c>
      <c r="J247" s="395"/>
      <c r="K247" s="111">
        <v>28000</v>
      </c>
      <c r="L247" s="396"/>
      <c r="M247" s="147" t="s">
        <v>931</v>
      </c>
      <c r="N247" s="157" t="s">
        <v>421</v>
      </c>
      <c r="O247" s="97">
        <v>40574</v>
      </c>
      <c r="P247" s="158" t="s">
        <v>0</v>
      </c>
      <c r="Q247" s="113" t="s">
        <v>0</v>
      </c>
    </row>
    <row r="248" spans="1:17" s="215" customFormat="1" ht="13.5" customHeight="1" thickBot="1" x14ac:dyDescent="0.25">
      <c r="A248" s="398"/>
      <c r="B248" s="153" t="s">
        <v>998</v>
      </c>
      <c r="C248" s="153" t="s">
        <v>71</v>
      </c>
      <c r="D248" s="84" t="s">
        <v>0</v>
      </c>
      <c r="E248" s="85" t="s">
        <v>1046</v>
      </c>
      <c r="F248" s="86" t="s">
        <v>1047</v>
      </c>
      <c r="G248" s="153" t="s">
        <v>355</v>
      </c>
      <c r="H248" s="157" t="s">
        <v>86</v>
      </c>
      <c r="I248" s="113">
        <v>1</v>
      </c>
      <c r="J248" s="395"/>
      <c r="K248" s="111">
        <v>30000</v>
      </c>
      <c r="L248" s="396"/>
      <c r="M248" s="147" t="s">
        <v>1024</v>
      </c>
      <c r="N248" s="157" t="s">
        <v>421</v>
      </c>
      <c r="O248" s="97">
        <v>38799</v>
      </c>
      <c r="P248" s="158" t="s">
        <v>0</v>
      </c>
      <c r="Q248" s="113" t="s">
        <v>0</v>
      </c>
    </row>
    <row r="249" spans="1:17" s="215" customFormat="1" ht="13.5" customHeight="1" thickBot="1" x14ac:dyDescent="0.25">
      <c r="A249" s="398"/>
      <c r="B249" s="153" t="s">
        <v>998</v>
      </c>
      <c r="C249" s="153" t="s">
        <v>71</v>
      </c>
      <c r="D249" s="84" t="s">
        <v>0</v>
      </c>
      <c r="E249" s="85" t="s">
        <v>1048</v>
      </c>
      <c r="F249" s="86" t="s">
        <v>1049</v>
      </c>
      <c r="G249" s="153" t="s">
        <v>355</v>
      </c>
      <c r="H249" s="157" t="s">
        <v>86</v>
      </c>
      <c r="I249" s="113">
        <v>2</v>
      </c>
      <c r="J249" s="395"/>
      <c r="K249" s="111">
        <v>28000</v>
      </c>
      <c r="L249" s="396"/>
      <c r="M249" s="147" t="s">
        <v>1038</v>
      </c>
      <c r="N249" s="157" t="s">
        <v>421</v>
      </c>
      <c r="O249" s="97">
        <v>38798</v>
      </c>
      <c r="P249" s="158" t="s">
        <v>0</v>
      </c>
      <c r="Q249" s="113" t="s">
        <v>0</v>
      </c>
    </row>
    <row r="250" spans="1:17" s="215" customFormat="1" ht="13.5" customHeight="1" thickBot="1" x14ac:dyDescent="0.25">
      <c r="A250" s="398"/>
      <c r="B250" s="153" t="s">
        <v>998</v>
      </c>
      <c r="C250" s="153" t="s">
        <v>71</v>
      </c>
      <c r="D250" s="84" t="s">
        <v>0</v>
      </c>
      <c r="E250" s="85" t="s">
        <v>1050</v>
      </c>
      <c r="F250" s="86">
        <v>17466</v>
      </c>
      <c r="G250" s="153" t="s">
        <v>218</v>
      </c>
      <c r="H250" s="157" t="s">
        <v>86</v>
      </c>
      <c r="I250" s="113">
        <v>3</v>
      </c>
      <c r="J250" s="395"/>
      <c r="K250" s="111">
        <v>25000</v>
      </c>
      <c r="L250" s="396"/>
      <c r="M250" s="147" t="s">
        <v>1006</v>
      </c>
      <c r="N250" s="157" t="s">
        <v>421</v>
      </c>
      <c r="O250" s="97">
        <v>38890</v>
      </c>
      <c r="P250" s="158" t="s">
        <v>0</v>
      </c>
      <c r="Q250" s="113" t="s">
        <v>0</v>
      </c>
    </row>
    <row r="251" spans="1:17" s="215" customFormat="1" ht="13.5" customHeight="1" thickBot="1" x14ac:dyDescent="0.25">
      <c r="A251" s="398"/>
      <c r="B251" s="153" t="s">
        <v>998</v>
      </c>
      <c r="C251" s="153" t="s">
        <v>71</v>
      </c>
      <c r="D251" s="84" t="s">
        <v>0</v>
      </c>
      <c r="E251" s="85" t="s">
        <v>1051</v>
      </c>
      <c r="F251" s="86">
        <v>17467</v>
      </c>
      <c r="G251" s="153" t="s">
        <v>218</v>
      </c>
      <c r="H251" s="157" t="s">
        <v>86</v>
      </c>
      <c r="I251" s="113">
        <v>4</v>
      </c>
      <c r="J251" s="395"/>
      <c r="K251" s="111">
        <v>25000</v>
      </c>
      <c r="L251" s="396"/>
      <c r="M251" s="147" t="s">
        <v>81</v>
      </c>
      <c r="N251" s="157" t="s">
        <v>421</v>
      </c>
      <c r="O251" s="97">
        <v>38877</v>
      </c>
      <c r="P251" s="158" t="s">
        <v>0</v>
      </c>
      <c r="Q251" s="113" t="s">
        <v>0</v>
      </c>
    </row>
    <row r="252" spans="1:17" s="215" customFormat="1" ht="13.5" customHeight="1" thickBot="1" x14ac:dyDescent="0.25">
      <c r="A252" s="398"/>
      <c r="B252" s="153" t="s">
        <v>998</v>
      </c>
      <c r="C252" s="153" t="s">
        <v>71</v>
      </c>
      <c r="D252" s="84" t="s">
        <v>0</v>
      </c>
      <c r="E252" s="85" t="s">
        <v>1052</v>
      </c>
      <c r="F252" s="86">
        <v>17469</v>
      </c>
      <c r="G252" s="153" t="s">
        <v>218</v>
      </c>
      <c r="H252" s="157" t="s">
        <v>86</v>
      </c>
      <c r="I252" s="113">
        <v>6</v>
      </c>
      <c r="J252" s="395"/>
      <c r="K252" s="111">
        <v>22000</v>
      </c>
      <c r="L252" s="396"/>
      <c r="M252" s="147" t="s">
        <v>1045</v>
      </c>
      <c r="N252" s="157" t="s">
        <v>421</v>
      </c>
      <c r="O252" s="97">
        <v>38709</v>
      </c>
      <c r="P252" s="158" t="s">
        <v>0</v>
      </c>
      <c r="Q252" s="113" t="s">
        <v>0</v>
      </c>
    </row>
    <row r="253" spans="1:17" s="215" customFormat="1" ht="13.5" customHeight="1" thickBot="1" x14ac:dyDescent="0.25">
      <c r="A253" s="398"/>
      <c r="B253" s="153" t="s">
        <v>998</v>
      </c>
      <c r="C253" s="153" t="s">
        <v>71</v>
      </c>
      <c r="D253" s="84" t="s">
        <v>0</v>
      </c>
      <c r="E253" s="85" t="s">
        <v>1053</v>
      </c>
      <c r="F253" s="86">
        <v>17470</v>
      </c>
      <c r="G253" s="153" t="s">
        <v>218</v>
      </c>
      <c r="H253" s="157" t="s">
        <v>86</v>
      </c>
      <c r="I253" s="113">
        <v>7</v>
      </c>
      <c r="J253" s="395"/>
      <c r="K253" s="111">
        <v>22000</v>
      </c>
      <c r="L253" s="396"/>
      <c r="M253" s="147" t="s">
        <v>1042</v>
      </c>
      <c r="N253" s="157" t="s">
        <v>421</v>
      </c>
      <c r="O253" s="97">
        <v>38717</v>
      </c>
      <c r="P253" s="158" t="s">
        <v>0</v>
      </c>
      <c r="Q253" s="113" t="s">
        <v>0</v>
      </c>
    </row>
    <row r="254" spans="1:17" s="215" customFormat="1" ht="13.5" customHeight="1" thickBot="1" x14ac:dyDescent="0.25">
      <c r="A254" s="398"/>
      <c r="B254" s="153" t="s">
        <v>998</v>
      </c>
      <c r="C254" s="153" t="s">
        <v>71</v>
      </c>
      <c r="D254" s="84" t="s">
        <v>0</v>
      </c>
      <c r="E254" s="85" t="s">
        <v>1054</v>
      </c>
      <c r="F254" s="86" t="s">
        <v>1055</v>
      </c>
      <c r="G254" s="153" t="s">
        <v>355</v>
      </c>
      <c r="H254" s="157" t="s">
        <v>86</v>
      </c>
      <c r="I254" s="113">
        <v>8</v>
      </c>
      <c r="J254" s="395"/>
      <c r="K254" s="111">
        <v>28000</v>
      </c>
      <c r="L254" s="396"/>
      <c r="M254" s="147" t="s">
        <v>1035</v>
      </c>
      <c r="N254" s="157" t="s">
        <v>421</v>
      </c>
      <c r="O254" s="97">
        <v>38717</v>
      </c>
      <c r="P254" s="158" t="s">
        <v>0</v>
      </c>
      <c r="Q254" s="113" t="s">
        <v>0</v>
      </c>
    </row>
    <row r="255" spans="1:17" s="215" customFormat="1" ht="13.5" customHeight="1" thickBot="1" x14ac:dyDescent="0.25">
      <c r="A255" s="398"/>
      <c r="B255" s="153" t="s">
        <v>998</v>
      </c>
      <c r="C255" s="153" t="s">
        <v>71</v>
      </c>
      <c r="D255" s="84" t="s">
        <v>0</v>
      </c>
      <c r="E255" s="85" t="s">
        <v>1056</v>
      </c>
      <c r="F255" s="86" t="s">
        <v>1057</v>
      </c>
      <c r="G255" s="153" t="s">
        <v>355</v>
      </c>
      <c r="H255" s="157" t="s">
        <v>86</v>
      </c>
      <c r="I255" s="113">
        <v>9</v>
      </c>
      <c r="J255" s="395"/>
      <c r="K255" s="111">
        <v>28000</v>
      </c>
      <c r="L255" s="396"/>
      <c r="M255" s="147" t="s">
        <v>815</v>
      </c>
      <c r="N255" s="157" t="s">
        <v>421</v>
      </c>
      <c r="O255" s="97">
        <v>38861</v>
      </c>
      <c r="P255" s="158" t="s">
        <v>0</v>
      </c>
      <c r="Q255" s="113" t="s">
        <v>0</v>
      </c>
    </row>
    <row r="256" spans="1:17" s="215" customFormat="1" ht="13.5" customHeight="1" thickBot="1" x14ac:dyDescent="0.25">
      <c r="A256" s="398"/>
      <c r="B256" s="153" t="s">
        <v>998</v>
      </c>
      <c r="C256" s="153" t="s">
        <v>71</v>
      </c>
      <c r="D256" s="84" t="s">
        <v>0</v>
      </c>
      <c r="E256" s="85" t="s">
        <v>1058</v>
      </c>
      <c r="F256" s="86" t="s">
        <v>1059</v>
      </c>
      <c r="G256" s="153" t="s">
        <v>355</v>
      </c>
      <c r="H256" s="157" t="s">
        <v>86</v>
      </c>
      <c r="I256" s="113">
        <v>10</v>
      </c>
      <c r="J256" s="395"/>
      <c r="K256" s="111">
        <v>32000</v>
      </c>
      <c r="L256" s="396"/>
      <c r="M256" s="147" t="s">
        <v>1027</v>
      </c>
      <c r="N256" s="157" t="s">
        <v>421</v>
      </c>
      <c r="O256" s="97">
        <v>39071</v>
      </c>
      <c r="P256" s="158" t="s">
        <v>0</v>
      </c>
      <c r="Q256" s="113" t="s">
        <v>0</v>
      </c>
    </row>
    <row r="257" spans="1:17" s="215" customFormat="1" ht="13.5" customHeight="1" thickBot="1" x14ac:dyDescent="0.25">
      <c r="A257" s="398"/>
      <c r="B257" s="153" t="s">
        <v>998</v>
      </c>
      <c r="C257" s="153" t="s">
        <v>71</v>
      </c>
      <c r="D257" s="84" t="s">
        <v>0</v>
      </c>
      <c r="E257" s="85" t="s">
        <v>1060</v>
      </c>
      <c r="F257" s="86" t="s">
        <v>1061</v>
      </c>
      <c r="G257" s="153" t="s">
        <v>355</v>
      </c>
      <c r="H257" s="157" t="s">
        <v>86</v>
      </c>
      <c r="I257" s="113">
        <v>11</v>
      </c>
      <c r="J257" s="395"/>
      <c r="K257" s="111">
        <v>32000</v>
      </c>
      <c r="L257" s="396"/>
      <c r="M257" s="147" t="s">
        <v>1017</v>
      </c>
      <c r="N257" s="157" t="s">
        <v>421</v>
      </c>
      <c r="O257" s="97">
        <v>38717</v>
      </c>
      <c r="P257" s="158" t="s">
        <v>0</v>
      </c>
      <c r="Q257" s="113" t="s">
        <v>0</v>
      </c>
    </row>
    <row r="258" spans="1:17" s="215" customFormat="1" ht="13.5" customHeight="1" thickBot="1" x14ac:dyDescent="0.25">
      <c r="A258" s="398"/>
      <c r="B258" s="153" t="s">
        <v>998</v>
      </c>
      <c r="C258" s="153" t="s">
        <v>71</v>
      </c>
      <c r="D258" s="84" t="s">
        <v>0</v>
      </c>
      <c r="E258" s="85" t="s">
        <v>1062</v>
      </c>
      <c r="F258" s="86" t="s">
        <v>1063</v>
      </c>
      <c r="G258" s="153" t="s">
        <v>355</v>
      </c>
      <c r="H258" s="157" t="s">
        <v>86</v>
      </c>
      <c r="I258" s="113">
        <v>12</v>
      </c>
      <c r="J258" s="395"/>
      <c r="K258" s="111">
        <v>30000</v>
      </c>
      <c r="L258" s="396"/>
      <c r="M258" s="147" t="s">
        <v>1030</v>
      </c>
      <c r="N258" s="157" t="s">
        <v>421</v>
      </c>
      <c r="O258" s="97">
        <v>38861</v>
      </c>
      <c r="P258" s="158" t="s">
        <v>0</v>
      </c>
      <c r="Q258" s="113" t="s">
        <v>0</v>
      </c>
    </row>
    <row r="259" spans="1:17" s="215" customFormat="1" ht="13.5" customHeight="1" thickBot="1" x14ac:dyDescent="0.25">
      <c r="A259" s="398"/>
      <c r="B259" s="252" t="s">
        <v>998</v>
      </c>
      <c r="C259" s="153" t="s">
        <v>71</v>
      </c>
      <c r="D259" s="84" t="s">
        <v>0</v>
      </c>
      <c r="E259" s="85" t="s">
        <v>1064</v>
      </c>
      <c r="F259" s="86" t="s">
        <v>1065</v>
      </c>
      <c r="G259" s="153" t="s">
        <v>355</v>
      </c>
      <c r="H259" s="157" t="s">
        <v>86</v>
      </c>
      <c r="I259" s="113">
        <v>13</v>
      </c>
      <c r="J259" s="395"/>
      <c r="K259" s="111">
        <v>31770</v>
      </c>
      <c r="L259" s="396"/>
      <c r="M259" s="147" t="s">
        <v>1014</v>
      </c>
      <c r="N259" s="157" t="s">
        <v>421</v>
      </c>
      <c r="O259" s="97">
        <v>39071</v>
      </c>
      <c r="P259" s="158" t="s">
        <v>0</v>
      </c>
      <c r="Q259" s="113" t="s">
        <v>0</v>
      </c>
    </row>
    <row r="260" spans="1:17" s="215" customFormat="1" ht="13.5" customHeight="1" thickBot="1" x14ac:dyDescent="0.25">
      <c r="A260" s="398"/>
      <c r="B260" s="153" t="s">
        <v>1066</v>
      </c>
      <c r="C260" s="153" t="s">
        <v>71</v>
      </c>
      <c r="D260" s="84" t="s">
        <v>0</v>
      </c>
      <c r="E260" s="85" t="s">
        <v>1108</v>
      </c>
      <c r="F260" s="86">
        <v>14232</v>
      </c>
      <c r="G260" s="153" t="s">
        <v>1109</v>
      </c>
      <c r="H260" s="157" t="s">
        <v>86</v>
      </c>
      <c r="I260" s="113">
        <v>1</v>
      </c>
      <c r="J260" s="395"/>
      <c r="K260" s="111">
        <v>23000</v>
      </c>
      <c r="L260" s="396"/>
      <c r="M260" s="147" t="s">
        <v>1089</v>
      </c>
      <c r="N260" s="157" t="s">
        <v>421</v>
      </c>
      <c r="O260" s="97">
        <v>39386</v>
      </c>
      <c r="P260" s="158" t="s">
        <v>0</v>
      </c>
      <c r="Q260" s="113" t="s">
        <v>0</v>
      </c>
    </row>
    <row r="261" spans="1:17" s="215" customFormat="1" ht="13.5" customHeight="1" thickBot="1" x14ac:dyDescent="0.25">
      <c r="A261" s="398"/>
      <c r="B261" s="153" t="s">
        <v>1066</v>
      </c>
      <c r="C261" s="153" t="s">
        <v>71</v>
      </c>
      <c r="D261" s="84" t="s">
        <v>0</v>
      </c>
      <c r="E261" s="85" t="s">
        <v>1110</v>
      </c>
      <c r="F261" s="86">
        <v>14233</v>
      </c>
      <c r="G261" s="153" t="s">
        <v>1109</v>
      </c>
      <c r="H261" s="157" t="s">
        <v>86</v>
      </c>
      <c r="I261" s="113">
        <v>2</v>
      </c>
      <c r="J261" s="395"/>
      <c r="K261" s="111">
        <v>23000</v>
      </c>
      <c r="L261" s="396"/>
      <c r="M261" s="147" t="s">
        <v>1080</v>
      </c>
      <c r="N261" s="157" t="s">
        <v>421</v>
      </c>
      <c r="O261" s="97">
        <v>39448</v>
      </c>
      <c r="P261" s="158" t="s">
        <v>0</v>
      </c>
      <c r="Q261" s="113" t="s">
        <v>0</v>
      </c>
    </row>
    <row r="262" spans="1:17" s="215" customFormat="1" ht="13.5" customHeight="1" thickBot="1" x14ac:dyDescent="0.25">
      <c r="A262" s="398"/>
      <c r="B262" s="153" t="s">
        <v>1066</v>
      </c>
      <c r="C262" s="153" t="s">
        <v>71</v>
      </c>
      <c r="D262" s="84" t="s">
        <v>0</v>
      </c>
      <c r="E262" s="85" t="s">
        <v>1111</v>
      </c>
      <c r="F262" s="86">
        <v>14234</v>
      </c>
      <c r="G262" s="153" t="s">
        <v>1109</v>
      </c>
      <c r="H262" s="157" t="s">
        <v>86</v>
      </c>
      <c r="I262" s="113">
        <v>3</v>
      </c>
      <c r="J262" s="395"/>
      <c r="K262" s="111">
        <v>23000</v>
      </c>
      <c r="L262" s="396"/>
      <c r="M262" s="147" t="s">
        <v>1074</v>
      </c>
      <c r="N262" s="157" t="s">
        <v>421</v>
      </c>
      <c r="O262" s="97">
        <v>39355</v>
      </c>
      <c r="P262" s="158" t="s">
        <v>0</v>
      </c>
      <c r="Q262" s="113" t="s">
        <v>0</v>
      </c>
    </row>
    <row r="263" spans="1:17" s="215" customFormat="1" ht="13.5" customHeight="1" thickBot="1" x14ac:dyDescent="0.25">
      <c r="A263" s="398"/>
      <c r="B263" s="153" t="s">
        <v>1066</v>
      </c>
      <c r="C263" s="153" t="s">
        <v>71</v>
      </c>
      <c r="D263" s="84" t="s">
        <v>0</v>
      </c>
      <c r="E263" s="85" t="s">
        <v>1112</v>
      </c>
      <c r="F263" s="86">
        <v>14235</v>
      </c>
      <c r="G263" s="153" t="s">
        <v>1109</v>
      </c>
      <c r="H263" s="157" t="s">
        <v>86</v>
      </c>
      <c r="I263" s="113">
        <v>4</v>
      </c>
      <c r="J263" s="395"/>
      <c r="K263" s="111">
        <v>23000</v>
      </c>
      <c r="L263" s="396"/>
      <c r="M263" s="147" t="s">
        <v>1097</v>
      </c>
      <c r="N263" s="157" t="s">
        <v>421</v>
      </c>
      <c r="O263" s="97">
        <v>39260</v>
      </c>
      <c r="P263" s="158" t="s">
        <v>0</v>
      </c>
      <c r="Q263" s="113" t="s">
        <v>0</v>
      </c>
    </row>
    <row r="264" spans="1:17" s="215" customFormat="1" ht="13.5" customHeight="1" thickBot="1" x14ac:dyDescent="0.25">
      <c r="A264" s="398"/>
      <c r="B264" s="153" t="s">
        <v>1066</v>
      </c>
      <c r="C264" s="153" t="s">
        <v>71</v>
      </c>
      <c r="D264" s="84" t="s">
        <v>0</v>
      </c>
      <c r="E264" s="85" t="s">
        <v>1113</v>
      </c>
      <c r="F264" s="86">
        <v>14236</v>
      </c>
      <c r="G264" s="153" t="s">
        <v>1109</v>
      </c>
      <c r="H264" s="157" t="s">
        <v>86</v>
      </c>
      <c r="I264" s="113">
        <v>5</v>
      </c>
      <c r="J264" s="395"/>
      <c r="K264" s="111">
        <v>23000</v>
      </c>
      <c r="L264" s="396"/>
      <c r="M264" s="147" t="s">
        <v>1094</v>
      </c>
      <c r="N264" s="157" t="s">
        <v>421</v>
      </c>
      <c r="O264" s="97">
        <v>39538</v>
      </c>
      <c r="P264" s="158" t="s">
        <v>0</v>
      </c>
      <c r="Q264" s="113" t="s">
        <v>0</v>
      </c>
    </row>
    <row r="265" spans="1:17" s="215" customFormat="1" ht="13.5" customHeight="1" thickBot="1" x14ac:dyDescent="0.25">
      <c r="A265" s="398"/>
      <c r="B265" s="153" t="s">
        <v>1066</v>
      </c>
      <c r="C265" s="153" t="s">
        <v>71</v>
      </c>
      <c r="D265" s="84" t="s">
        <v>0</v>
      </c>
      <c r="E265" s="85" t="s">
        <v>1114</v>
      </c>
      <c r="F265" s="86">
        <v>14237</v>
      </c>
      <c r="G265" s="153" t="s">
        <v>1109</v>
      </c>
      <c r="H265" s="157" t="s">
        <v>86</v>
      </c>
      <c r="I265" s="113">
        <v>6</v>
      </c>
      <c r="J265" s="395"/>
      <c r="K265" s="111">
        <v>23000</v>
      </c>
      <c r="L265" s="396"/>
      <c r="M265" s="147" t="s">
        <v>1104</v>
      </c>
      <c r="N265" s="157" t="s">
        <v>421</v>
      </c>
      <c r="O265" s="97">
        <v>39263</v>
      </c>
      <c r="P265" s="158" t="s">
        <v>0</v>
      </c>
      <c r="Q265" s="113" t="s">
        <v>0</v>
      </c>
    </row>
    <row r="266" spans="1:17" s="215" customFormat="1" ht="13.5" customHeight="1" thickBot="1" x14ac:dyDescent="0.25">
      <c r="A266" s="398"/>
      <c r="B266" s="153" t="s">
        <v>1066</v>
      </c>
      <c r="C266" s="153" t="s">
        <v>71</v>
      </c>
      <c r="D266" s="84" t="s">
        <v>0</v>
      </c>
      <c r="E266" s="85" t="s">
        <v>1115</v>
      </c>
      <c r="F266" s="86">
        <v>14238</v>
      </c>
      <c r="G266" s="153" t="s">
        <v>1109</v>
      </c>
      <c r="H266" s="157" t="s">
        <v>86</v>
      </c>
      <c r="I266" s="113">
        <v>7</v>
      </c>
      <c r="J266" s="395"/>
      <c r="K266" s="111">
        <v>23000</v>
      </c>
      <c r="L266" s="396"/>
      <c r="M266" s="147" t="s">
        <v>1100</v>
      </c>
      <c r="N266" s="157" t="s">
        <v>421</v>
      </c>
      <c r="O266" s="97">
        <v>39263</v>
      </c>
      <c r="P266" s="158" t="s">
        <v>0</v>
      </c>
      <c r="Q266" s="113" t="s">
        <v>0</v>
      </c>
    </row>
    <row r="267" spans="1:17" s="215" customFormat="1" ht="13.5" customHeight="1" thickBot="1" x14ac:dyDescent="0.25">
      <c r="A267" s="398"/>
      <c r="B267" s="153" t="s">
        <v>1066</v>
      </c>
      <c r="C267" s="153" t="s">
        <v>71</v>
      </c>
      <c r="D267" s="84" t="s">
        <v>0</v>
      </c>
      <c r="E267" s="85" t="s">
        <v>1116</v>
      </c>
      <c r="F267" s="86">
        <v>14239</v>
      </c>
      <c r="G267" s="153" t="s">
        <v>1109</v>
      </c>
      <c r="H267" s="157" t="s">
        <v>86</v>
      </c>
      <c r="I267" s="113">
        <v>8</v>
      </c>
      <c r="J267" s="395"/>
      <c r="K267" s="111">
        <v>23000</v>
      </c>
      <c r="L267" s="396"/>
      <c r="M267" s="147" t="s">
        <v>1107</v>
      </c>
      <c r="N267" s="157" t="s">
        <v>421</v>
      </c>
      <c r="O267" s="97">
        <v>39626</v>
      </c>
      <c r="P267" s="158" t="s">
        <v>0</v>
      </c>
      <c r="Q267" s="113" t="s">
        <v>0</v>
      </c>
    </row>
    <row r="268" spans="1:17" s="215" customFormat="1" ht="13.5" customHeight="1" thickBot="1" x14ac:dyDescent="0.25">
      <c r="A268" s="398"/>
      <c r="B268" s="153" t="s">
        <v>1066</v>
      </c>
      <c r="C268" s="153" t="s">
        <v>71</v>
      </c>
      <c r="D268" s="84" t="s">
        <v>0</v>
      </c>
      <c r="E268" s="85" t="s">
        <v>1117</v>
      </c>
      <c r="F268" s="86">
        <v>14240</v>
      </c>
      <c r="G268" s="153" t="s">
        <v>1109</v>
      </c>
      <c r="H268" s="157" t="s">
        <v>86</v>
      </c>
      <c r="I268" s="113">
        <v>9</v>
      </c>
      <c r="J268" s="395"/>
      <c r="K268" s="111">
        <v>23000</v>
      </c>
      <c r="L268" s="396"/>
      <c r="M268" s="147" t="s">
        <v>1069</v>
      </c>
      <c r="N268" s="157" t="s">
        <v>421</v>
      </c>
      <c r="O268" s="97">
        <v>39493</v>
      </c>
      <c r="P268" s="158" t="s">
        <v>0</v>
      </c>
      <c r="Q268" s="113" t="s">
        <v>0</v>
      </c>
    </row>
    <row r="269" spans="1:17" s="215" customFormat="1" ht="13.5" customHeight="1" thickBot="1" x14ac:dyDescent="0.25">
      <c r="A269" s="398"/>
      <c r="B269" s="153" t="s">
        <v>1066</v>
      </c>
      <c r="C269" s="153" t="s">
        <v>71</v>
      </c>
      <c r="D269" s="84" t="s">
        <v>0</v>
      </c>
      <c r="E269" s="85" t="s">
        <v>1118</v>
      </c>
      <c r="F269" s="86">
        <v>14241</v>
      </c>
      <c r="G269" s="153" t="s">
        <v>1109</v>
      </c>
      <c r="H269" s="157" t="s">
        <v>86</v>
      </c>
      <c r="I269" s="113">
        <v>10</v>
      </c>
      <c r="J269" s="395"/>
      <c r="K269" s="111">
        <v>23000</v>
      </c>
      <c r="L269" s="396"/>
      <c r="M269" s="147" t="s">
        <v>1069</v>
      </c>
      <c r="N269" s="157" t="s">
        <v>421</v>
      </c>
      <c r="O269" s="97">
        <v>39493</v>
      </c>
      <c r="P269" s="158" t="s">
        <v>0</v>
      </c>
      <c r="Q269" s="113" t="s">
        <v>0</v>
      </c>
    </row>
    <row r="270" spans="1:17" s="215" customFormat="1" ht="13.5" customHeight="1" thickBot="1" x14ac:dyDescent="0.25">
      <c r="A270" s="398"/>
      <c r="B270" s="153" t="s">
        <v>1066</v>
      </c>
      <c r="C270" s="153" t="s">
        <v>71</v>
      </c>
      <c r="D270" s="84" t="s">
        <v>0</v>
      </c>
      <c r="E270" s="85" t="s">
        <v>1119</v>
      </c>
      <c r="F270" s="86">
        <v>14242</v>
      </c>
      <c r="G270" s="153" t="s">
        <v>163</v>
      </c>
      <c r="H270" s="157" t="s">
        <v>86</v>
      </c>
      <c r="I270" s="113">
        <v>11</v>
      </c>
      <c r="J270" s="395"/>
      <c r="K270" s="111">
        <v>8000</v>
      </c>
      <c r="L270" s="396"/>
      <c r="M270" s="147" t="s">
        <v>1080</v>
      </c>
      <c r="N270" s="157" t="s">
        <v>421</v>
      </c>
      <c r="O270" s="97">
        <v>39448</v>
      </c>
      <c r="P270" s="158" t="s">
        <v>0</v>
      </c>
      <c r="Q270" s="113" t="s">
        <v>0</v>
      </c>
    </row>
    <row r="271" spans="1:17" s="215" customFormat="1" ht="13.5" customHeight="1" thickBot="1" x14ac:dyDescent="0.25">
      <c r="A271" s="398"/>
      <c r="B271" s="153" t="s">
        <v>1066</v>
      </c>
      <c r="C271" s="153" t="s">
        <v>71</v>
      </c>
      <c r="D271" s="84" t="s">
        <v>0</v>
      </c>
      <c r="E271" s="85" t="s">
        <v>1120</v>
      </c>
      <c r="F271" s="86">
        <v>14243</v>
      </c>
      <c r="G271" s="153" t="s">
        <v>163</v>
      </c>
      <c r="H271" s="157" t="s">
        <v>86</v>
      </c>
      <c r="I271" s="113">
        <v>12</v>
      </c>
      <c r="J271" s="395"/>
      <c r="K271" s="111">
        <v>8000</v>
      </c>
      <c r="L271" s="396"/>
      <c r="M271" s="147" t="s">
        <v>563</v>
      </c>
      <c r="N271" s="157" t="s">
        <v>421</v>
      </c>
      <c r="O271" s="97">
        <v>39386</v>
      </c>
      <c r="P271" s="158" t="s">
        <v>0</v>
      </c>
      <c r="Q271" s="113" t="s">
        <v>0</v>
      </c>
    </row>
    <row r="272" spans="1:17" s="215" customFormat="1" ht="13.5" customHeight="1" thickBot="1" x14ac:dyDescent="0.25">
      <c r="A272" s="398"/>
      <c r="B272" s="153" t="s">
        <v>1066</v>
      </c>
      <c r="C272" s="153" t="s">
        <v>71</v>
      </c>
      <c r="D272" s="84" t="s">
        <v>0</v>
      </c>
      <c r="E272" s="85" t="s">
        <v>1121</v>
      </c>
      <c r="F272" s="86">
        <v>14244</v>
      </c>
      <c r="G272" s="153" t="s">
        <v>163</v>
      </c>
      <c r="H272" s="157" t="s">
        <v>86</v>
      </c>
      <c r="I272" s="113">
        <v>13</v>
      </c>
      <c r="J272" s="395"/>
      <c r="K272" s="111">
        <v>8000</v>
      </c>
      <c r="L272" s="396"/>
      <c r="M272" s="147" t="s">
        <v>1077</v>
      </c>
      <c r="N272" s="157" t="s">
        <v>421</v>
      </c>
      <c r="O272" s="97">
        <v>39263</v>
      </c>
      <c r="P272" s="158" t="s">
        <v>0</v>
      </c>
      <c r="Q272" s="113" t="s">
        <v>0</v>
      </c>
    </row>
    <row r="273" spans="1:17" s="215" customFormat="1" ht="13.5" customHeight="1" thickBot="1" x14ac:dyDescent="0.25">
      <c r="A273" s="398"/>
      <c r="B273" s="252" t="s">
        <v>1066</v>
      </c>
      <c r="C273" s="153" t="s">
        <v>71</v>
      </c>
      <c r="D273" s="84" t="s">
        <v>0</v>
      </c>
      <c r="E273" s="85" t="s">
        <v>1122</v>
      </c>
      <c r="F273" s="86">
        <v>14245</v>
      </c>
      <c r="G273" s="153" t="s">
        <v>163</v>
      </c>
      <c r="H273" s="157" t="s">
        <v>86</v>
      </c>
      <c r="I273" s="113">
        <v>14</v>
      </c>
      <c r="J273" s="395"/>
      <c r="K273" s="111">
        <v>8000</v>
      </c>
      <c r="L273" s="396"/>
      <c r="M273" s="147" t="s">
        <v>1077</v>
      </c>
      <c r="N273" s="157" t="s">
        <v>421</v>
      </c>
      <c r="O273" s="97">
        <v>39263</v>
      </c>
      <c r="P273" s="158" t="s">
        <v>0</v>
      </c>
      <c r="Q273" s="113" t="s">
        <v>0</v>
      </c>
    </row>
    <row r="274" spans="1:17" s="215" customFormat="1" ht="13.5" customHeight="1" thickBot="1" x14ac:dyDescent="0.25">
      <c r="A274" s="398"/>
      <c r="B274" s="153" t="s">
        <v>1123</v>
      </c>
      <c r="C274" s="153" t="s">
        <v>71</v>
      </c>
      <c r="D274" s="84" t="s">
        <v>0</v>
      </c>
      <c r="E274" s="85" t="s">
        <v>1141</v>
      </c>
      <c r="F274" s="86" t="s">
        <v>1142</v>
      </c>
      <c r="G274" s="153" t="s">
        <v>630</v>
      </c>
      <c r="H274" s="157" t="s">
        <v>219</v>
      </c>
      <c r="I274" s="113" t="s">
        <v>0</v>
      </c>
      <c r="J274" s="395"/>
      <c r="K274" s="111">
        <v>35000</v>
      </c>
      <c r="L274" s="396"/>
      <c r="M274" s="147" t="s">
        <v>1134</v>
      </c>
      <c r="N274" s="157" t="s">
        <v>421</v>
      </c>
      <c r="O274" s="97">
        <v>41913</v>
      </c>
      <c r="P274" s="158" t="s">
        <v>0</v>
      </c>
      <c r="Q274" s="113" t="s">
        <v>0</v>
      </c>
    </row>
    <row r="275" spans="1:17" s="215" customFormat="1" ht="13.5" customHeight="1" thickBot="1" x14ac:dyDescent="0.25">
      <c r="A275" s="398"/>
      <c r="B275" s="153" t="s">
        <v>1123</v>
      </c>
      <c r="C275" s="153" t="s">
        <v>71</v>
      </c>
      <c r="D275" s="84" t="s">
        <v>0</v>
      </c>
      <c r="E275" s="85" t="s">
        <v>1143</v>
      </c>
      <c r="F275" s="86" t="s">
        <v>1144</v>
      </c>
      <c r="G275" s="153" t="s">
        <v>703</v>
      </c>
      <c r="H275" s="157" t="s">
        <v>219</v>
      </c>
      <c r="I275" s="113" t="s">
        <v>0</v>
      </c>
      <c r="J275" s="395"/>
      <c r="K275" s="111">
        <v>29000</v>
      </c>
      <c r="L275" s="396"/>
      <c r="M275" s="147" t="s">
        <v>1131</v>
      </c>
      <c r="N275" s="157" t="s">
        <v>421</v>
      </c>
      <c r="O275" s="97">
        <v>40724</v>
      </c>
      <c r="P275" s="158" t="s">
        <v>0</v>
      </c>
      <c r="Q275" s="113" t="s">
        <v>0</v>
      </c>
    </row>
    <row r="276" spans="1:17" s="215" customFormat="1" ht="13.5" customHeight="1" thickBot="1" x14ac:dyDescent="0.25">
      <c r="A276" s="398"/>
      <c r="B276" s="153" t="s">
        <v>1123</v>
      </c>
      <c r="C276" s="153" t="s">
        <v>71</v>
      </c>
      <c r="D276" s="84" t="s">
        <v>0</v>
      </c>
      <c r="E276" s="85" t="s">
        <v>1145</v>
      </c>
      <c r="F276" s="86" t="s">
        <v>1146</v>
      </c>
      <c r="G276" s="153" t="s">
        <v>703</v>
      </c>
      <c r="H276" s="157" t="s">
        <v>219</v>
      </c>
      <c r="I276" s="113" t="s">
        <v>0</v>
      </c>
      <c r="J276" s="395"/>
      <c r="K276" s="111">
        <v>29000</v>
      </c>
      <c r="L276" s="396"/>
      <c r="M276" s="147" t="s">
        <v>1126</v>
      </c>
      <c r="N276" s="157" t="s">
        <v>421</v>
      </c>
      <c r="O276" s="97">
        <v>40724</v>
      </c>
      <c r="P276" s="158" t="s">
        <v>0</v>
      </c>
      <c r="Q276" s="113" t="s">
        <v>0</v>
      </c>
    </row>
    <row r="277" spans="1:17" s="215" customFormat="1" ht="13.5" customHeight="1" thickBot="1" x14ac:dyDescent="0.25">
      <c r="A277" s="398"/>
      <c r="B277" s="153" t="s">
        <v>1123</v>
      </c>
      <c r="C277" s="153" t="s">
        <v>71</v>
      </c>
      <c r="D277" s="84" t="s">
        <v>0</v>
      </c>
      <c r="E277" s="85" t="s">
        <v>1147</v>
      </c>
      <c r="F277" s="86" t="s">
        <v>1148</v>
      </c>
      <c r="G277" s="153" t="s">
        <v>703</v>
      </c>
      <c r="H277" s="157" t="s">
        <v>219</v>
      </c>
      <c r="I277" s="113" t="s">
        <v>0</v>
      </c>
      <c r="J277" s="395"/>
      <c r="K277" s="111">
        <v>29000</v>
      </c>
      <c r="L277" s="396"/>
      <c r="M277" s="147" t="s">
        <v>1126</v>
      </c>
      <c r="N277" s="157" t="s">
        <v>421</v>
      </c>
      <c r="O277" s="97">
        <v>40724</v>
      </c>
      <c r="P277" s="158" t="s">
        <v>0</v>
      </c>
      <c r="Q277" s="113" t="s">
        <v>0</v>
      </c>
    </row>
    <row r="278" spans="1:17" s="215" customFormat="1" ht="13.5" customHeight="1" thickBot="1" x14ac:dyDescent="0.25">
      <c r="A278" s="398"/>
      <c r="B278" s="153" t="s">
        <v>1123</v>
      </c>
      <c r="C278" s="153" t="s">
        <v>71</v>
      </c>
      <c r="D278" s="84" t="s">
        <v>0</v>
      </c>
      <c r="E278" s="85" t="s">
        <v>1149</v>
      </c>
      <c r="F278" s="86" t="s">
        <v>1150</v>
      </c>
      <c r="G278" s="153" t="s">
        <v>703</v>
      </c>
      <c r="H278" s="157" t="s">
        <v>219</v>
      </c>
      <c r="I278" s="113" t="s">
        <v>0</v>
      </c>
      <c r="J278" s="395"/>
      <c r="K278" s="111">
        <v>29000</v>
      </c>
      <c r="L278" s="396"/>
      <c r="M278" s="147" t="s">
        <v>1137</v>
      </c>
      <c r="N278" s="157" t="s">
        <v>421</v>
      </c>
      <c r="O278" s="97">
        <v>40724</v>
      </c>
      <c r="P278" s="158" t="s">
        <v>0</v>
      </c>
      <c r="Q278" s="113" t="s">
        <v>0</v>
      </c>
    </row>
    <row r="279" spans="1:17" s="215" customFormat="1" ht="13.5" customHeight="1" thickBot="1" x14ac:dyDescent="0.25">
      <c r="A279" s="398"/>
      <c r="B279" s="153" t="s">
        <v>1123</v>
      </c>
      <c r="C279" s="153" t="s">
        <v>71</v>
      </c>
      <c r="D279" s="84" t="s">
        <v>0</v>
      </c>
      <c r="E279" s="85" t="s">
        <v>1151</v>
      </c>
      <c r="F279" s="86" t="s">
        <v>1152</v>
      </c>
      <c r="G279" s="153" t="s">
        <v>703</v>
      </c>
      <c r="H279" s="157" t="s">
        <v>219</v>
      </c>
      <c r="I279" s="113" t="s">
        <v>0</v>
      </c>
      <c r="J279" s="395"/>
      <c r="K279" s="111">
        <v>29000</v>
      </c>
      <c r="L279" s="396"/>
      <c r="M279" s="147" t="s">
        <v>1140</v>
      </c>
      <c r="N279" s="157" t="s">
        <v>421</v>
      </c>
      <c r="O279" s="97">
        <v>40739</v>
      </c>
      <c r="P279" s="158" t="s">
        <v>0</v>
      </c>
      <c r="Q279" s="113" t="s">
        <v>0</v>
      </c>
    </row>
    <row r="280" spans="1:17" s="215" customFormat="1" ht="13.5" customHeight="1" thickBot="1" x14ac:dyDescent="0.25">
      <c r="A280" s="398"/>
      <c r="B280" s="153" t="s">
        <v>1123</v>
      </c>
      <c r="C280" s="153" t="s">
        <v>71</v>
      </c>
      <c r="D280" s="84" t="s">
        <v>0</v>
      </c>
      <c r="E280" s="85" t="s">
        <v>1153</v>
      </c>
      <c r="F280" s="86" t="s">
        <v>1154</v>
      </c>
      <c r="G280" s="153" t="s">
        <v>703</v>
      </c>
      <c r="H280" s="157" t="s">
        <v>219</v>
      </c>
      <c r="I280" s="113" t="s">
        <v>0</v>
      </c>
      <c r="J280" s="395"/>
      <c r="K280" s="111">
        <v>31000</v>
      </c>
      <c r="L280" s="396"/>
      <c r="M280" s="147" t="s">
        <v>1140</v>
      </c>
      <c r="N280" s="157" t="s">
        <v>421</v>
      </c>
      <c r="O280" s="97">
        <v>40739</v>
      </c>
      <c r="P280" s="158" t="s">
        <v>0</v>
      </c>
      <c r="Q280" s="113" t="s">
        <v>0</v>
      </c>
    </row>
    <row r="281" spans="1:17" s="215" customFormat="1" ht="13.5" customHeight="1" thickBot="1" x14ac:dyDescent="0.25">
      <c r="A281" s="398"/>
      <c r="B281" s="153" t="s">
        <v>1187</v>
      </c>
      <c r="C281" s="153" t="s">
        <v>71</v>
      </c>
      <c r="D281" s="84" t="s">
        <v>0</v>
      </c>
      <c r="E281" s="85" t="s">
        <v>1230</v>
      </c>
      <c r="F281" s="86" t="s">
        <v>1231</v>
      </c>
      <c r="G281" s="153" t="s">
        <v>703</v>
      </c>
      <c r="H281" s="157" t="s">
        <v>219</v>
      </c>
      <c r="I281" s="86">
        <v>2</v>
      </c>
      <c r="J281" s="395"/>
      <c r="K281" s="111">
        <v>27000</v>
      </c>
      <c r="L281" s="396"/>
      <c r="M281" s="147" t="s">
        <v>1205</v>
      </c>
      <c r="N281" s="157" t="s">
        <v>421</v>
      </c>
      <c r="O281" s="97">
        <v>40535</v>
      </c>
      <c r="P281" s="158" t="s">
        <v>0</v>
      </c>
      <c r="Q281" s="113" t="s">
        <v>0</v>
      </c>
    </row>
    <row r="282" spans="1:17" s="215" customFormat="1" ht="13.5" customHeight="1" thickBot="1" x14ac:dyDescent="0.25">
      <c r="A282" s="398"/>
      <c r="B282" s="153" t="s">
        <v>1187</v>
      </c>
      <c r="C282" s="153" t="s">
        <v>71</v>
      </c>
      <c r="D282" s="84" t="s">
        <v>0</v>
      </c>
      <c r="E282" s="85" t="s">
        <v>1232</v>
      </c>
      <c r="F282" s="86" t="s">
        <v>1233</v>
      </c>
      <c r="G282" s="153" t="s">
        <v>703</v>
      </c>
      <c r="H282" s="157" t="s">
        <v>219</v>
      </c>
      <c r="I282" s="86">
        <v>3</v>
      </c>
      <c r="J282" s="395"/>
      <c r="K282" s="111">
        <v>27000</v>
      </c>
      <c r="L282" s="396"/>
      <c r="M282" s="147" t="s">
        <v>1224</v>
      </c>
      <c r="N282" s="157" t="s">
        <v>421</v>
      </c>
      <c r="O282" s="97">
        <v>40360</v>
      </c>
      <c r="P282" s="158" t="s">
        <v>0</v>
      </c>
      <c r="Q282" s="113" t="s">
        <v>0</v>
      </c>
    </row>
    <row r="283" spans="1:17" s="215" customFormat="1" ht="13.5" customHeight="1" thickBot="1" x14ac:dyDescent="0.25">
      <c r="A283" s="398"/>
      <c r="B283" s="153" t="s">
        <v>1187</v>
      </c>
      <c r="C283" s="153" t="s">
        <v>71</v>
      </c>
      <c r="D283" s="84" t="s">
        <v>0</v>
      </c>
      <c r="E283" s="85" t="s">
        <v>1234</v>
      </c>
      <c r="F283" s="86" t="s">
        <v>1235</v>
      </c>
      <c r="G283" s="153" t="s">
        <v>703</v>
      </c>
      <c r="H283" s="157" t="s">
        <v>219</v>
      </c>
      <c r="I283" s="86">
        <v>4</v>
      </c>
      <c r="J283" s="395"/>
      <c r="K283" s="111">
        <v>27000</v>
      </c>
      <c r="L283" s="396"/>
      <c r="M283" s="147" t="s">
        <v>1215</v>
      </c>
      <c r="N283" s="157" t="s">
        <v>421</v>
      </c>
      <c r="O283" s="97">
        <v>40451</v>
      </c>
      <c r="P283" s="158" t="s">
        <v>0</v>
      </c>
      <c r="Q283" s="113" t="s">
        <v>0</v>
      </c>
    </row>
    <row r="284" spans="1:17" s="215" customFormat="1" ht="13.5" customHeight="1" thickBot="1" x14ac:dyDescent="0.25">
      <c r="A284" s="398"/>
      <c r="B284" s="153" t="s">
        <v>1187</v>
      </c>
      <c r="C284" s="153" t="s">
        <v>71</v>
      </c>
      <c r="D284" s="84" t="s">
        <v>0</v>
      </c>
      <c r="E284" s="85" t="s">
        <v>1236</v>
      </c>
      <c r="F284" s="86" t="s">
        <v>1237</v>
      </c>
      <c r="G284" s="153" t="s">
        <v>703</v>
      </c>
      <c r="H284" s="157" t="s">
        <v>219</v>
      </c>
      <c r="I284" s="86">
        <v>5</v>
      </c>
      <c r="J284" s="395"/>
      <c r="K284" s="111">
        <v>27000</v>
      </c>
      <c r="L284" s="396"/>
      <c r="M284" s="147" t="s">
        <v>1208</v>
      </c>
      <c r="N284" s="157" t="s">
        <v>421</v>
      </c>
      <c r="O284" s="97">
        <v>40165</v>
      </c>
      <c r="P284" s="158" t="s">
        <v>0</v>
      </c>
      <c r="Q284" s="113" t="s">
        <v>0</v>
      </c>
    </row>
    <row r="285" spans="1:17" s="215" customFormat="1" ht="13.5" customHeight="1" thickBot="1" x14ac:dyDescent="0.25">
      <c r="A285" s="398"/>
      <c r="B285" s="153" t="s">
        <v>1187</v>
      </c>
      <c r="C285" s="153" t="s">
        <v>71</v>
      </c>
      <c r="D285" s="84" t="s">
        <v>0</v>
      </c>
      <c r="E285" s="85" t="s">
        <v>1238</v>
      </c>
      <c r="F285" s="86" t="s">
        <v>1239</v>
      </c>
      <c r="G285" s="153" t="s">
        <v>703</v>
      </c>
      <c r="H285" s="157" t="s">
        <v>219</v>
      </c>
      <c r="I285" s="86">
        <v>6</v>
      </c>
      <c r="J285" s="395"/>
      <c r="K285" s="111">
        <v>27000</v>
      </c>
      <c r="L285" s="396"/>
      <c r="M285" s="147" t="s">
        <v>1190</v>
      </c>
      <c r="N285" s="157" t="s">
        <v>421</v>
      </c>
      <c r="O285" s="97">
        <v>40263</v>
      </c>
      <c r="P285" s="158" t="s">
        <v>0</v>
      </c>
      <c r="Q285" s="113" t="s">
        <v>0</v>
      </c>
    </row>
    <row r="286" spans="1:17" s="215" customFormat="1" ht="13.5" customHeight="1" thickBot="1" x14ac:dyDescent="0.25">
      <c r="A286" s="398"/>
      <c r="B286" s="153" t="s">
        <v>1187</v>
      </c>
      <c r="C286" s="153" t="s">
        <v>71</v>
      </c>
      <c r="D286" s="84" t="s">
        <v>0</v>
      </c>
      <c r="E286" s="85" t="s">
        <v>1240</v>
      </c>
      <c r="F286" s="86" t="s">
        <v>1241</v>
      </c>
      <c r="G286" s="153" t="s">
        <v>703</v>
      </c>
      <c r="H286" s="157" t="s">
        <v>219</v>
      </c>
      <c r="I286" s="86">
        <v>7</v>
      </c>
      <c r="J286" s="395"/>
      <c r="K286" s="111">
        <v>27000</v>
      </c>
      <c r="L286" s="396"/>
      <c r="M286" s="147" t="s">
        <v>1202</v>
      </c>
      <c r="N286" s="157" t="s">
        <v>421</v>
      </c>
      <c r="O286" s="97">
        <v>40268</v>
      </c>
      <c r="P286" s="158" t="s">
        <v>0</v>
      </c>
      <c r="Q286" s="113" t="s">
        <v>0</v>
      </c>
    </row>
    <row r="287" spans="1:17" s="215" customFormat="1" ht="13.5" customHeight="1" thickBot="1" x14ac:dyDescent="0.25">
      <c r="A287" s="398"/>
      <c r="B287" s="153" t="s">
        <v>1187</v>
      </c>
      <c r="C287" s="153" t="s">
        <v>71</v>
      </c>
      <c r="D287" s="84" t="s">
        <v>0</v>
      </c>
      <c r="E287" s="85" t="s">
        <v>1242</v>
      </c>
      <c r="F287" s="86" t="s">
        <v>1243</v>
      </c>
      <c r="G287" s="153" t="s">
        <v>703</v>
      </c>
      <c r="H287" s="157" t="s">
        <v>219</v>
      </c>
      <c r="I287" s="86">
        <v>8</v>
      </c>
      <c r="J287" s="395"/>
      <c r="K287" s="111">
        <v>27000</v>
      </c>
      <c r="L287" s="396"/>
      <c r="M287" s="147" t="s">
        <v>1227</v>
      </c>
      <c r="N287" s="157" t="s">
        <v>421</v>
      </c>
      <c r="O287" s="97">
        <v>40268</v>
      </c>
      <c r="P287" s="158" t="s">
        <v>0</v>
      </c>
      <c r="Q287" s="113" t="s">
        <v>0</v>
      </c>
    </row>
    <row r="288" spans="1:17" s="215" customFormat="1" ht="13.5" customHeight="1" thickBot="1" x14ac:dyDescent="0.25">
      <c r="A288" s="398"/>
      <c r="B288" s="153" t="s">
        <v>1187</v>
      </c>
      <c r="C288" s="153" t="s">
        <v>71</v>
      </c>
      <c r="D288" s="84" t="s">
        <v>0</v>
      </c>
      <c r="E288" s="85" t="s">
        <v>1244</v>
      </c>
      <c r="F288" s="86" t="s">
        <v>1245</v>
      </c>
      <c r="G288" s="153" t="s">
        <v>703</v>
      </c>
      <c r="H288" s="157" t="s">
        <v>219</v>
      </c>
      <c r="I288" s="86">
        <v>9</v>
      </c>
      <c r="J288" s="395"/>
      <c r="K288" s="111">
        <v>27000</v>
      </c>
      <c r="L288" s="396"/>
      <c r="M288" s="147" t="s">
        <v>1218</v>
      </c>
      <c r="N288" s="157" t="s">
        <v>421</v>
      </c>
      <c r="O288" s="97">
        <v>40359</v>
      </c>
      <c r="P288" s="158" t="s">
        <v>0</v>
      </c>
      <c r="Q288" s="113" t="s">
        <v>0</v>
      </c>
    </row>
    <row r="289" spans="1:17" s="215" customFormat="1" ht="13.5" customHeight="1" thickBot="1" x14ac:dyDescent="0.25">
      <c r="A289" s="398"/>
      <c r="B289" s="153" t="s">
        <v>1187</v>
      </c>
      <c r="C289" s="153" t="s">
        <v>71</v>
      </c>
      <c r="D289" s="84" t="s">
        <v>0</v>
      </c>
      <c r="E289" s="85" t="s">
        <v>1246</v>
      </c>
      <c r="F289" s="86" t="s">
        <v>1247</v>
      </c>
      <c r="G289" s="153" t="s">
        <v>703</v>
      </c>
      <c r="H289" s="157" t="s">
        <v>219</v>
      </c>
      <c r="I289" s="86">
        <v>10</v>
      </c>
      <c r="J289" s="395"/>
      <c r="K289" s="111">
        <v>27000</v>
      </c>
      <c r="L289" s="396"/>
      <c r="M289" s="147" t="s">
        <v>1196</v>
      </c>
      <c r="N289" s="157" t="s">
        <v>421</v>
      </c>
      <c r="O289" s="97">
        <v>40359</v>
      </c>
      <c r="P289" s="158" t="s">
        <v>0</v>
      </c>
      <c r="Q289" s="113" t="s">
        <v>0</v>
      </c>
    </row>
    <row r="290" spans="1:17" s="215" customFormat="1" ht="13.5" customHeight="1" thickBot="1" x14ac:dyDescent="0.25">
      <c r="A290" s="398"/>
      <c r="B290" s="153" t="s">
        <v>1187</v>
      </c>
      <c r="C290" s="153" t="s">
        <v>71</v>
      </c>
      <c r="D290" s="84" t="s">
        <v>0</v>
      </c>
      <c r="E290" s="85" t="s">
        <v>1248</v>
      </c>
      <c r="F290" s="86" t="s">
        <v>1249</v>
      </c>
      <c r="G290" s="153" t="s">
        <v>630</v>
      </c>
      <c r="H290" s="157" t="s">
        <v>219</v>
      </c>
      <c r="I290" s="86">
        <v>11</v>
      </c>
      <c r="J290" s="395"/>
      <c r="K290" s="111">
        <v>33000</v>
      </c>
      <c r="L290" s="396"/>
      <c r="M290" s="147" t="s">
        <v>1221</v>
      </c>
      <c r="N290" s="157" t="s">
        <v>421</v>
      </c>
      <c r="O290" s="97">
        <v>40451</v>
      </c>
      <c r="P290" s="158" t="s">
        <v>0</v>
      </c>
      <c r="Q290" s="113" t="s">
        <v>0</v>
      </c>
    </row>
    <row r="291" spans="1:17" s="215" customFormat="1" ht="13.5" customHeight="1" thickBot="1" x14ac:dyDescent="0.25">
      <c r="A291" s="398"/>
      <c r="B291" s="252" t="s">
        <v>1187</v>
      </c>
      <c r="C291" s="153" t="s">
        <v>71</v>
      </c>
      <c r="D291" s="84" t="s">
        <v>0</v>
      </c>
      <c r="E291" s="85" t="s">
        <v>1250</v>
      </c>
      <c r="F291" s="86" t="s">
        <v>1251</v>
      </c>
      <c r="G291" s="153" t="s">
        <v>630</v>
      </c>
      <c r="H291" s="157" t="s">
        <v>219</v>
      </c>
      <c r="I291" s="86">
        <v>12</v>
      </c>
      <c r="J291" s="395"/>
      <c r="K291" s="111">
        <v>30000</v>
      </c>
      <c r="L291" s="396"/>
      <c r="M291" s="147" t="s">
        <v>1199</v>
      </c>
      <c r="N291" s="157" t="s">
        <v>421</v>
      </c>
      <c r="O291" s="97">
        <v>40359</v>
      </c>
      <c r="P291" s="158" t="s">
        <v>0</v>
      </c>
      <c r="Q291" s="113" t="s">
        <v>0</v>
      </c>
    </row>
    <row r="292" spans="1:17" s="215" customFormat="1" ht="13.5" customHeight="1" thickBot="1" x14ac:dyDescent="0.25">
      <c r="A292" s="398"/>
      <c r="B292" s="153" t="s">
        <v>1252</v>
      </c>
      <c r="C292" s="153" t="s">
        <v>71</v>
      </c>
      <c r="D292" s="85" t="s">
        <v>1253</v>
      </c>
      <c r="E292" s="85" t="s">
        <v>1287</v>
      </c>
      <c r="F292" s="86" t="s">
        <v>1288</v>
      </c>
      <c r="G292" s="153" t="s">
        <v>355</v>
      </c>
      <c r="H292" s="157" t="s">
        <v>86</v>
      </c>
      <c r="I292" s="86">
        <v>1</v>
      </c>
      <c r="J292" s="395"/>
      <c r="K292" s="111">
        <v>32000</v>
      </c>
      <c r="L292" s="396"/>
      <c r="M292" s="147" t="s">
        <v>1262</v>
      </c>
      <c r="N292" s="157" t="s">
        <v>421</v>
      </c>
      <c r="O292" s="97">
        <v>40451</v>
      </c>
      <c r="P292" s="158"/>
      <c r="Q292" s="113"/>
    </row>
    <row r="293" spans="1:17" s="215" customFormat="1" ht="13.5" customHeight="1" thickBot="1" x14ac:dyDescent="0.25">
      <c r="A293" s="398"/>
      <c r="B293" s="153" t="s">
        <v>1252</v>
      </c>
      <c r="C293" s="153" t="s">
        <v>71</v>
      </c>
      <c r="D293" s="85" t="s">
        <v>1253</v>
      </c>
      <c r="E293" s="85" t="s">
        <v>1289</v>
      </c>
      <c r="F293" s="86" t="s">
        <v>1290</v>
      </c>
      <c r="G293" s="153" t="s">
        <v>355</v>
      </c>
      <c r="H293" s="157" t="s">
        <v>86</v>
      </c>
      <c r="I293" s="86">
        <v>2</v>
      </c>
      <c r="J293" s="395"/>
      <c r="K293" s="111">
        <v>32000</v>
      </c>
      <c r="L293" s="396"/>
      <c r="M293" s="147" t="s">
        <v>1262</v>
      </c>
      <c r="N293" s="157" t="s">
        <v>421</v>
      </c>
      <c r="O293" s="97">
        <v>40451</v>
      </c>
      <c r="P293" s="158"/>
      <c r="Q293" s="113"/>
    </row>
    <row r="294" spans="1:17" s="215" customFormat="1" ht="13.5" customHeight="1" thickBot="1" x14ac:dyDescent="0.25">
      <c r="A294" s="398"/>
      <c r="B294" s="153" t="s">
        <v>1252</v>
      </c>
      <c r="C294" s="153" t="s">
        <v>71</v>
      </c>
      <c r="D294" s="85" t="s">
        <v>1253</v>
      </c>
      <c r="E294" s="85" t="s">
        <v>1291</v>
      </c>
      <c r="F294" s="86" t="s">
        <v>1292</v>
      </c>
      <c r="G294" s="153" t="s">
        <v>355</v>
      </c>
      <c r="H294" s="157" t="s">
        <v>86</v>
      </c>
      <c r="I294" s="86">
        <v>3</v>
      </c>
      <c r="J294" s="395"/>
      <c r="K294" s="111">
        <v>32000</v>
      </c>
      <c r="L294" s="396"/>
      <c r="M294" s="147" t="s">
        <v>1280</v>
      </c>
      <c r="N294" s="157" t="s">
        <v>421</v>
      </c>
      <c r="O294" s="97">
        <v>40451</v>
      </c>
      <c r="P294" s="158"/>
      <c r="Q294" s="113"/>
    </row>
    <row r="295" spans="1:17" s="215" customFormat="1" ht="13.5" customHeight="1" thickBot="1" x14ac:dyDescent="0.25">
      <c r="A295" s="398"/>
      <c r="B295" s="153" t="s">
        <v>1293</v>
      </c>
      <c r="C295" s="153" t="s">
        <v>71</v>
      </c>
      <c r="D295" s="85" t="s">
        <v>1294</v>
      </c>
      <c r="E295" s="85" t="s">
        <v>1295</v>
      </c>
      <c r="F295" s="147">
        <v>18166</v>
      </c>
      <c r="G295" s="153" t="s">
        <v>218</v>
      </c>
      <c r="H295" s="157" t="s">
        <v>219</v>
      </c>
      <c r="I295" s="86">
        <v>1</v>
      </c>
      <c r="J295" s="395"/>
      <c r="K295" s="111">
        <v>29000</v>
      </c>
      <c r="L295" s="396"/>
      <c r="M295" s="147" t="s">
        <v>1268</v>
      </c>
      <c r="N295" s="157" t="s">
        <v>421</v>
      </c>
      <c r="O295" s="97">
        <v>40633</v>
      </c>
      <c r="P295" s="158" t="s">
        <v>0</v>
      </c>
      <c r="Q295" s="113" t="s">
        <v>0</v>
      </c>
    </row>
    <row r="296" spans="1:17" s="215" customFormat="1" ht="13.5" customHeight="1" thickBot="1" x14ac:dyDescent="0.25">
      <c r="A296" s="398"/>
      <c r="B296" s="153" t="s">
        <v>1293</v>
      </c>
      <c r="C296" s="153" t="s">
        <v>71</v>
      </c>
      <c r="D296" s="85" t="s">
        <v>1294</v>
      </c>
      <c r="E296" s="85" t="s">
        <v>1296</v>
      </c>
      <c r="F296" s="86">
        <v>18167</v>
      </c>
      <c r="G296" s="153" t="s">
        <v>218</v>
      </c>
      <c r="H296" s="157" t="s">
        <v>219</v>
      </c>
      <c r="I296" s="86">
        <v>2</v>
      </c>
      <c r="J296" s="395"/>
      <c r="K296" s="111">
        <v>29000</v>
      </c>
      <c r="L296" s="396"/>
      <c r="M296" s="147" t="s">
        <v>1265</v>
      </c>
      <c r="N296" s="157" t="s">
        <v>421</v>
      </c>
      <c r="O296" s="97">
        <v>40648</v>
      </c>
      <c r="P296" s="158" t="s">
        <v>0</v>
      </c>
      <c r="Q296" s="113" t="s">
        <v>0</v>
      </c>
    </row>
    <row r="297" spans="1:17" s="215" customFormat="1" ht="13.5" customHeight="1" thickBot="1" x14ac:dyDescent="0.25">
      <c r="A297" s="398"/>
      <c r="B297" s="153" t="s">
        <v>1293</v>
      </c>
      <c r="C297" s="153" t="s">
        <v>71</v>
      </c>
      <c r="D297" s="85" t="s">
        <v>1294</v>
      </c>
      <c r="E297" s="85" t="s">
        <v>1297</v>
      </c>
      <c r="F297" s="86">
        <v>18168</v>
      </c>
      <c r="G297" s="153" t="s">
        <v>218</v>
      </c>
      <c r="H297" s="157" t="s">
        <v>219</v>
      </c>
      <c r="I297" s="86">
        <v>3</v>
      </c>
      <c r="J297" s="395"/>
      <c r="K297" s="111">
        <v>29000</v>
      </c>
      <c r="L297" s="396"/>
      <c r="M297" s="147" t="s">
        <v>1280</v>
      </c>
      <c r="N297" s="157" t="s">
        <v>421</v>
      </c>
      <c r="O297" s="97">
        <v>40451</v>
      </c>
      <c r="P297" s="158" t="s">
        <v>0</v>
      </c>
      <c r="Q297" s="113" t="s">
        <v>0</v>
      </c>
    </row>
    <row r="298" spans="1:17" s="215" customFormat="1" ht="13.5" customHeight="1" thickBot="1" x14ac:dyDescent="0.25">
      <c r="A298" s="398"/>
      <c r="B298" s="153" t="s">
        <v>1293</v>
      </c>
      <c r="C298" s="153" t="s">
        <v>71</v>
      </c>
      <c r="D298" s="85" t="s">
        <v>1294</v>
      </c>
      <c r="E298" s="85" t="s">
        <v>1298</v>
      </c>
      <c r="F298" s="86">
        <v>18169</v>
      </c>
      <c r="G298" s="153" t="s">
        <v>218</v>
      </c>
      <c r="H298" s="157" t="s">
        <v>219</v>
      </c>
      <c r="I298" s="86">
        <v>4</v>
      </c>
      <c r="J298" s="395"/>
      <c r="K298" s="111">
        <v>29000</v>
      </c>
      <c r="L298" s="396"/>
      <c r="M298" s="147" t="s">
        <v>1299</v>
      </c>
      <c r="N298" s="157" t="s">
        <v>421</v>
      </c>
      <c r="O298" s="97">
        <v>40536</v>
      </c>
      <c r="P298" s="158" t="s">
        <v>0</v>
      </c>
      <c r="Q298" s="113" t="s">
        <v>0</v>
      </c>
    </row>
    <row r="299" spans="1:17" s="215" customFormat="1" ht="13.5" customHeight="1" thickBot="1" x14ac:dyDescent="0.25">
      <c r="A299" s="398"/>
      <c r="B299" s="153" t="s">
        <v>1293</v>
      </c>
      <c r="C299" s="153" t="s">
        <v>71</v>
      </c>
      <c r="D299" s="85" t="s">
        <v>1294</v>
      </c>
      <c r="E299" s="85" t="s">
        <v>1300</v>
      </c>
      <c r="F299" s="86">
        <v>18170</v>
      </c>
      <c r="G299" s="153" t="s">
        <v>630</v>
      </c>
      <c r="H299" s="157" t="s">
        <v>219</v>
      </c>
      <c r="I299" s="86">
        <v>5</v>
      </c>
      <c r="J299" s="395"/>
      <c r="K299" s="111">
        <v>30000</v>
      </c>
      <c r="L299" s="396"/>
      <c r="M299" s="147" t="s">
        <v>1299</v>
      </c>
      <c r="N299" s="157" t="s">
        <v>421</v>
      </c>
      <c r="O299" s="97">
        <v>40536</v>
      </c>
      <c r="P299" s="158" t="s">
        <v>0</v>
      </c>
      <c r="Q299" s="113" t="s">
        <v>0</v>
      </c>
    </row>
    <row r="300" spans="1:17" s="215" customFormat="1" ht="13.5" customHeight="1" thickBot="1" x14ac:dyDescent="0.25">
      <c r="A300" s="398"/>
      <c r="B300" s="153" t="s">
        <v>1293</v>
      </c>
      <c r="C300" s="153" t="s">
        <v>71</v>
      </c>
      <c r="D300" s="85" t="s">
        <v>1294</v>
      </c>
      <c r="E300" s="85" t="s">
        <v>1301</v>
      </c>
      <c r="F300" s="86">
        <v>18171</v>
      </c>
      <c r="G300" s="153" t="s">
        <v>218</v>
      </c>
      <c r="H300" s="157" t="s">
        <v>219</v>
      </c>
      <c r="I300" s="86">
        <v>6</v>
      </c>
      <c r="J300" s="395"/>
      <c r="K300" s="111">
        <v>28000</v>
      </c>
      <c r="L300" s="396"/>
      <c r="M300" s="147" t="s">
        <v>1302</v>
      </c>
      <c r="N300" s="157" t="s">
        <v>421</v>
      </c>
      <c r="O300" s="97">
        <v>40603</v>
      </c>
      <c r="P300" s="158" t="s">
        <v>0</v>
      </c>
      <c r="Q300" s="113" t="s">
        <v>0</v>
      </c>
    </row>
    <row r="301" spans="1:17" s="215" customFormat="1" ht="13.5" customHeight="1" thickBot="1" x14ac:dyDescent="0.25">
      <c r="A301" s="398"/>
      <c r="B301" s="153" t="s">
        <v>1293</v>
      </c>
      <c r="C301" s="153" t="s">
        <v>71</v>
      </c>
      <c r="D301" s="85" t="s">
        <v>1294</v>
      </c>
      <c r="E301" s="85" t="s">
        <v>1303</v>
      </c>
      <c r="F301" s="86">
        <v>18172</v>
      </c>
      <c r="G301" s="153" t="s">
        <v>218</v>
      </c>
      <c r="H301" s="157" t="s">
        <v>219</v>
      </c>
      <c r="I301" s="86">
        <v>7</v>
      </c>
      <c r="J301" s="395"/>
      <c r="K301" s="111">
        <v>29000</v>
      </c>
      <c r="L301" s="396"/>
      <c r="M301" s="147" t="s">
        <v>1259</v>
      </c>
      <c r="N301" s="157" t="s">
        <v>421</v>
      </c>
      <c r="O301" s="97">
        <v>40724</v>
      </c>
      <c r="P301" s="158" t="s">
        <v>0</v>
      </c>
      <c r="Q301" s="113" t="s">
        <v>0</v>
      </c>
    </row>
    <row r="302" spans="1:17" s="215" customFormat="1" ht="13.5" customHeight="1" thickBot="1" x14ac:dyDescent="0.25">
      <c r="A302" s="398"/>
      <c r="B302" s="153" t="s">
        <v>1293</v>
      </c>
      <c r="C302" s="153" t="s">
        <v>71</v>
      </c>
      <c r="D302" s="85" t="s">
        <v>1294</v>
      </c>
      <c r="E302" s="85" t="s">
        <v>1304</v>
      </c>
      <c r="F302" s="86">
        <v>18173</v>
      </c>
      <c r="G302" s="153" t="s">
        <v>218</v>
      </c>
      <c r="H302" s="157" t="s">
        <v>219</v>
      </c>
      <c r="I302" s="86">
        <v>8</v>
      </c>
      <c r="J302" s="395"/>
      <c r="K302" s="111">
        <v>29000</v>
      </c>
      <c r="L302" s="396"/>
      <c r="M302" s="147" t="s">
        <v>1305</v>
      </c>
      <c r="N302" s="157" t="s">
        <v>421</v>
      </c>
      <c r="O302" s="97">
        <v>40544</v>
      </c>
      <c r="P302" s="158" t="s">
        <v>0</v>
      </c>
      <c r="Q302" s="113" t="s">
        <v>0</v>
      </c>
    </row>
    <row r="303" spans="1:17" s="215" customFormat="1" ht="13.5" customHeight="1" thickBot="1" x14ac:dyDescent="0.25">
      <c r="A303" s="398"/>
      <c r="B303" s="153" t="s">
        <v>1293</v>
      </c>
      <c r="C303" s="153" t="s">
        <v>71</v>
      </c>
      <c r="D303" s="85" t="s">
        <v>1294</v>
      </c>
      <c r="E303" s="85" t="s">
        <v>1306</v>
      </c>
      <c r="F303" s="86">
        <v>18174</v>
      </c>
      <c r="G303" s="153" t="s">
        <v>218</v>
      </c>
      <c r="H303" s="157" t="s">
        <v>219</v>
      </c>
      <c r="I303" s="86">
        <v>9</v>
      </c>
      <c r="J303" s="395"/>
      <c r="K303" s="111">
        <v>28000</v>
      </c>
      <c r="L303" s="396"/>
      <c r="M303" s="147" t="s">
        <v>1277</v>
      </c>
      <c r="N303" s="157" t="s">
        <v>421</v>
      </c>
      <c r="O303" s="97">
        <v>40451</v>
      </c>
      <c r="P303" s="158" t="s">
        <v>0</v>
      </c>
      <c r="Q303" s="113" t="s">
        <v>0</v>
      </c>
    </row>
    <row r="304" spans="1:17" s="215" customFormat="1" ht="13.5" customHeight="1" thickBot="1" x14ac:dyDescent="0.25">
      <c r="A304" s="398"/>
      <c r="B304" s="153" t="s">
        <v>1293</v>
      </c>
      <c r="C304" s="153" t="s">
        <v>71</v>
      </c>
      <c r="D304" s="85" t="s">
        <v>1294</v>
      </c>
      <c r="E304" s="85" t="s">
        <v>1307</v>
      </c>
      <c r="F304" s="86">
        <v>18175</v>
      </c>
      <c r="G304" s="153" t="s">
        <v>218</v>
      </c>
      <c r="H304" s="157" t="s">
        <v>219</v>
      </c>
      <c r="I304" s="86">
        <v>10</v>
      </c>
      <c r="J304" s="395"/>
      <c r="K304" s="111">
        <v>28000</v>
      </c>
      <c r="L304" s="396"/>
      <c r="M304" s="147" t="s">
        <v>1308</v>
      </c>
      <c r="N304" s="157" t="s">
        <v>421</v>
      </c>
      <c r="O304" s="97">
        <v>40633</v>
      </c>
      <c r="P304" s="158" t="s">
        <v>0</v>
      </c>
      <c r="Q304" s="113" t="s">
        <v>0</v>
      </c>
    </row>
    <row r="305" spans="1:17" s="215" customFormat="1" ht="13.5" customHeight="1" thickBot="1" x14ac:dyDescent="0.25">
      <c r="A305" s="398"/>
      <c r="B305" s="153" t="s">
        <v>1293</v>
      </c>
      <c r="C305" s="153" t="s">
        <v>71</v>
      </c>
      <c r="D305" s="85" t="s">
        <v>1294</v>
      </c>
      <c r="E305" s="85" t="s">
        <v>1309</v>
      </c>
      <c r="F305" s="86">
        <v>18176</v>
      </c>
      <c r="G305" s="153" t="s">
        <v>630</v>
      </c>
      <c r="H305" s="157" t="s">
        <v>219</v>
      </c>
      <c r="I305" s="86">
        <v>11</v>
      </c>
      <c r="J305" s="395"/>
      <c r="K305" s="111">
        <v>30000</v>
      </c>
      <c r="L305" s="396"/>
      <c r="M305" s="147" t="s">
        <v>1310</v>
      </c>
      <c r="N305" s="157" t="s">
        <v>421</v>
      </c>
      <c r="O305" s="97">
        <v>40633</v>
      </c>
      <c r="P305" s="158" t="s">
        <v>0</v>
      </c>
      <c r="Q305" s="113" t="s">
        <v>0</v>
      </c>
    </row>
    <row r="306" spans="1:17" s="215" customFormat="1" ht="13.5" customHeight="1" thickBot="1" x14ac:dyDescent="0.25">
      <c r="A306" s="398"/>
      <c r="B306" s="153" t="s">
        <v>1293</v>
      </c>
      <c r="C306" s="153" t="s">
        <v>71</v>
      </c>
      <c r="D306" s="85" t="s">
        <v>1294</v>
      </c>
      <c r="E306" s="85" t="s">
        <v>1311</v>
      </c>
      <c r="F306" s="86">
        <v>18177</v>
      </c>
      <c r="G306" s="153" t="s">
        <v>218</v>
      </c>
      <c r="H306" s="157" t="s">
        <v>219</v>
      </c>
      <c r="I306" s="86">
        <v>12</v>
      </c>
      <c r="J306" s="395"/>
      <c r="K306" s="111">
        <v>28000</v>
      </c>
      <c r="L306" s="396"/>
      <c r="M306" s="147" t="s">
        <v>1256</v>
      </c>
      <c r="N306" s="157" t="s">
        <v>421</v>
      </c>
      <c r="O306" s="97">
        <v>40535</v>
      </c>
      <c r="P306" s="158" t="s">
        <v>0</v>
      </c>
      <c r="Q306" s="113" t="s">
        <v>0</v>
      </c>
    </row>
    <row r="307" spans="1:17" s="215" customFormat="1" ht="13.5" customHeight="1" thickBot="1" x14ac:dyDescent="0.25">
      <c r="A307" s="398"/>
      <c r="B307" s="153" t="s">
        <v>1293</v>
      </c>
      <c r="C307" s="153" t="s">
        <v>71</v>
      </c>
      <c r="D307" s="85" t="s">
        <v>1294</v>
      </c>
      <c r="E307" s="85" t="s">
        <v>1312</v>
      </c>
      <c r="F307" s="86">
        <v>18178</v>
      </c>
      <c r="G307" s="153" t="s">
        <v>218</v>
      </c>
      <c r="H307" s="157" t="s">
        <v>219</v>
      </c>
      <c r="I307" s="86">
        <v>13</v>
      </c>
      <c r="J307" s="395"/>
      <c r="K307" s="111">
        <v>28000</v>
      </c>
      <c r="L307" s="396"/>
      <c r="M307" s="147" t="s">
        <v>1283</v>
      </c>
      <c r="N307" s="157" t="s">
        <v>421</v>
      </c>
      <c r="O307" s="97">
        <v>40482</v>
      </c>
      <c r="P307" s="158" t="s">
        <v>0</v>
      </c>
      <c r="Q307" s="113" t="s">
        <v>0</v>
      </c>
    </row>
    <row r="308" spans="1:17" s="215" customFormat="1" ht="13.5" customHeight="1" thickBot="1" x14ac:dyDescent="0.25">
      <c r="A308" s="398"/>
      <c r="B308" s="153" t="s">
        <v>1293</v>
      </c>
      <c r="C308" s="153" t="s">
        <v>71</v>
      </c>
      <c r="D308" s="85" t="s">
        <v>1294</v>
      </c>
      <c r="E308" s="85" t="s">
        <v>1313</v>
      </c>
      <c r="F308" s="86">
        <v>18179</v>
      </c>
      <c r="G308" s="153" t="s">
        <v>218</v>
      </c>
      <c r="H308" s="157" t="s">
        <v>219</v>
      </c>
      <c r="I308" s="86">
        <v>14</v>
      </c>
      <c r="J308" s="395"/>
      <c r="K308" s="111">
        <v>28000</v>
      </c>
      <c r="L308" s="396"/>
      <c r="M308" s="147" t="s">
        <v>1314</v>
      </c>
      <c r="N308" s="157" t="s">
        <v>421</v>
      </c>
      <c r="O308" s="97">
        <v>40633</v>
      </c>
      <c r="P308" s="158" t="s">
        <v>0</v>
      </c>
      <c r="Q308" s="113" t="s">
        <v>0</v>
      </c>
    </row>
    <row r="309" spans="1:17" s="215" customFormat="1" ht="13.5" customHeight="1" thickBot="1" x14ac:dyDescent="0.25">
      <c r="A309" s="398"/>
      <c r="B309" s="153" t="s">
        <v>1293</v>
      </c>
      <c r="C309" s="153" t="s">
        <v>71</v>
      </c>
      <c r="D309" s="85" t="s">
        <v>1294</v>
      </c>
      <c r="E309" s="85" t="s">
        <v>1315</v>
      </c>
      <c r="F309" s="86">
        <v>18180</v>
      </c>
      <c r="G309" s="153" t="s">
        <v>218</v>
      </c>
      <c r="H309" s="157" t="s">
        <v>219</v>
      </c>
      <c r="I309" s="86">
        <v>15</v>
      </c>
      <c r="J309" s="395"/>
      <c r="K309" s="111">
        <v>28000</v>
      </c>
      <c r="L309" s="396"/>
      <c r="M309" s="147" t="s">
        <v>1316</v>
      </c>
      <c r="N309" s="157" t="s">
        <v>421</v>
      </c>
      <c r="O309" s="97">
        <v>40694</v>
      </c>
      <c r="P309" s="158" t="s">
        <v>0</v>
      </c>
      <c r="Q309" s="113" t="s">
        <v>0</v>
      </c>
    </row>
    <row r="310" spans="1:17" s="215" customFormat="1" ht="13.5" customHeight="1" thickBot="1" x14ac:dyDescent="0.25">
      <c r="A310" s="398"/>
      <c r="B310" s="153" t="s">
        <v>1293</v>
      </c>
      <c r="C310" s="153" t="s">
        <v>71</v>
      </c>
      <c r="D310" s="85" t="s">
        <v>1294</v>
      </c>
      <c r="E310" s="85" t="s">
        <v>1317</v>
      </c>
      <c r="F310" s="86">
        <v>18181</v>
      </c>
      <c r="G310" s="153" t="s">
        <v>218</v>
      </c>
      <c r="H310" s="157" t="s">
        <v>219</v>
      </c>
      <c r="I310" s="86">
        <v>16</v>
      </c>
      <c r="J310" s="395"/>
      <c r="K310" s="111">
        <v>28000</v>
      </c>
      <c r="L310" s="396"/>
      <c r="M310" s="147" t="s">
        <v>1274</v>
      </c>
      <c r="N310" s="157" t="s">
        <v>421</v>
      </c>
      <c r="O310" s="97">
        <v>40694</v>
      </c>
      <c r="P310" s="158" t="s">
        <v>0</v>
      </c>
      <c r="Q310" s="113" t="s">
        <v>0</v>
      </c>
    </row>
    <row r="311" spans="1:17" s="215" customFormat="1" ht="13.5" customHeight="1" thickBot="1" x14ac:dyDescent="0.25">
      <c r="A311" s="398"/>
      <c r="B311" s="153" t="s">
        <v>1293</v>
      </c>
      <c r="C311" s="153" t="s">
        <v>71</v>
      </c>
      <c r="D311" s="85" t="s">
        <v>1294</v>
      </c>
      <c r="E311" s="85" t="s">
        <v>1318</v>
      </c>
      <c r="F311" s="86">
        <v>18182</v>
      </c>
      <c r="G311" s="153" t="s">
        <v>218</v>
      </c>
      <c r="H311" s="157" t="s">
        <v>219</v>
      </c>
      <c r="I311" s="86">
        <v>17</v>
      </c>
      <c r="J311" s="395"/>
      <c r="K311" s="111">
        <v>28000</v>
      </c>
      <c r="L311" s="396"/>
      <c r="M311" s="147" t="s">
        <v>1319</v>
      </c>
      <c r="N311" s="157" t="s">
        <v>421</v>
      </c>
      <c r="O311" s="97">
        <v>40816</v>
      </c>
      <c r="P311" s="158" t="s">
        <v>0</v>
      </c>
      <c r="Q311" s="113" t="s">
        <v>0</v>
      </c>
    </row>
    <row r="312" spans="1:17" s="215" customFormat="1" ht="13.5" customHeight="1" thickBot="1" x14ac:dyDescent="0.25">
      <c r="A312" s="398"/>
      <c r="B312" s="153" t="s">
        <v>1293</v>
      </c>
      <c r="C312" s="153" t="s">
        <v>71</v>
      </c>
      <c r="D312" s="85" t="s">
        <v>1294</v>
      </c>
      <c r="E312" s="85" t="s">
        <v>1320</v>
      </c>
      <c r="F312" s="86">
        <v>18183</v>
      </c>
      <c r="G312" s="153" t="s">
        <v>218</v>
      </c>
      <c r="H312" s="157" t="s">
        <v>219</v>
      </c>
      <c r="I312" s="86">
        <v>18</v>
      </c>
      <c r="J312" s="395"/>
      <c r="K312" s="111">
        <v>28000</v>
      </c>
      <c r="L312" s="396"/>
      <c r="M312" s="147" t="s">
        <v>1271</v>
      </c>
      <c r="N312" s="157" t="s">
        <v>421</v>
      </c>
      <c r="O312" s="97">
        <v>40633</v>
      </c>
      <c r="P312" s="158" t="s">
        <v>0</v>
      </c>
      <c r="Q312" s="113" t="s">
        <v>0</v>
      </c>
    </row>
    <row r="313" spans="1:17" s="215" customFormat="1" ht="13.5" customHeight="1" thickBot="1" x14ac:dyDescent="0.25">
      <c r="A313" s="398"/>
      <c r="B313" s="153" t="s">
        <v>1293</v>
      </c>
      <c r="C313" s="153" t="s">
        <v>71</v>
      </c>
      <c r="D313" s="85" t="s">
        <v>1294</v>
      </c>
      <c r="E313" s="85" t="s">
        <v>1321</v>
      </c>
      <c r="F313" s="86">
        <v>18184</v>
      </c>
      <c r="G313" s="153" t="s">
        <v>218</v>
      </c>
      <c r="H313" s="157" t="s">
        <v>219</v>
      </c>
      <c r="I313" s="86">
        <v>19</v>
      </c>
      <c r="J313" s="395"/>
      <c r="K313" s="111">
        <v>28000</v>
      </c>
      <c r="L313" s="396"/>
      <c r="M313" s="147" t="s">
        <v>1286</v>
      </c>
      <c r="N313" s="157" t="s">
        <v>421</v>
      </c>
      <c r="O313" s="97">
        <v>40451</v>
      </c>
      <c r="P313" s="158" t="s">
        <v>0</v>
      </c>
      <c r="Q313" s="113" t="s">
        <v>0</v>
      </c>
    </row>
    <row r="314" spans="1:17" s="215" customFormat="1" ht="13.5" customHeight="1" thickBot="1" x14ac:dyDescent="0.25">
      <c r="A314" s="398"/>
      <c r="B314" s="153" t="s">
        <v>1293</v>
      </c>
      <c r="C314" s="153" t="s">
        <v>71</v>
      </c>
      <c r="D314" s="85" t="s">
        <v>1294</v>
      </c>
      <c r="E314" s="85" t="s">
        <v>1322</v>
      </c>
      <c r="F314" s="86">
        <v>18185</v>
      </c>
      <c r="G314" s="153" t="s">
        <v>218</v>
      </c>
      <c r="H314" s="157" t="s">
        <v>219</v>
      </c>
      <c r="I314" s="86">
        <v>20</v>
      </c>
      <c r="J314" s="395"/>
      <c r="K314" s="111">
        <v>28000</v>
      </c>
      <c r="L314" s="396"/>
      <c r="M314" s="147" t="s">
        <v>1286</v>
      </c>
      <c r="N314" s="157" t="s">
        <v>421</v>
      </c>
      <c r="O314" s="97">
        <v>40451</v>
      </c>
      <c r="P314" s="158" t="s">
        <v>0</v>
      </c>
      <c r="Q314" s="113" t="s">
        <v>0</v>
      </c>
    </row>
    <row r="315" spans="1:17" s="215" customFormat="1" ht="13.5" customHeight="1" thickBot="1" x14ac:dyDescent="0.25">
      <c r="A315" s="398"/>
      <c r="B315" s="153" t="s">
        <v>1293</v>
      </c>
      <c r="C315" s="153" t="s">
        <v>71</v>
      </c>
      <c r="D315" s="85" t="s">
        <v>1294</v>
      </c>
      <c r="E315" s="85" t="s">
        <v>1323</v>
      </c>
      <c r="F315" s="86">
        <v>18186</v>
      </c>
      <c r="G315" s="153" t="s">
        <v>218</v>
      </c>
      <c r="H315" s="157" t="s">
        <v>219</v>
      </c>
      <c r="I315" s="86">
        <v>21</v>
      </c>
      <c r="J315" s="395"/>
      <c r="K315" s="111">
        <v>28000</v>
      </c>
      <c r="L315" s="396"/>
      <c r="M315" s="147" t="s">
        <v>1286</v>
      </c>
      <c r="N315" s="157" t="s">
        <v>421</v>
      </c>
      <c r="O315" s="97">
        <v>40451</v>
      </c>
      <c r="P315" s="158" t="s">
        <v>0</v>
      </c>
      <c r="Q315" s="113" t="s">
        <v>0</v>
      </c>
    </row>
    <row r="316" spans="1:17" s="215" customFormat="1" ht="13.5" customHeight="1" thickBot="1" x14ac:dyDescent="0.25">
      <c r="A316" s="398"/>
      <c r="B316" s="153" t="s">
        <v>1293</v>
      </c>
      <c r="C316" s="153" t="s">
        <v>71</v>
      </c>
      <c r="D316" s="85" t="s">
        <v>1294</v>
      </c>
      <c r="E316" s="85" t="s">
        <v>1324</v>
      </c>
      <c r="F316" s="86">
        <v>14941</v>
      </c>
      <c r="G316" s="153" t="s">
        <v>163</v>
      </c>
      <c r="H316" s="157" t="s">
        <v>86</v>
      </c>
      <c r="I316" s="86">
        <v>1</v>
      </c>
      <c r="J316" s="395"/>
      <c r="K316" s="111">
        <v>9000</v>
      </c>
      <c r="L316" s="396"/>
      <c r="M316" s="147" t="s">
        <v>1325</v>
      </c>
      <c r="N316" s="157" t="s">
        <v>421</v>
      </c>
      <c r="O316" s="97">
        <v>41182</v>
      </c>
      <c r="P316" s="158" t="s">
        <v>0</v>
      </c>
      <c r="Q316" s="113" t="s">
        <v>0</v>
      </c>
    </row>
    <row r="317" spans="1:17" s="215" customFormat="1" ht="13.5" customHeight="1" thickBot="1" x14ac:dyDescent="0.25">
      <c r="A317" s="398"/>
      <c r="B317" s="153" t="s">
        <v>1293</v>
      </c>
      <c r="C317" s="153" t="s">
        <v>71</v>
      </c>
      <c r="D317" s="85" t="s">
        <v>1294</v>
      </c>
      <c r="E317" s="85" t="s">
        <v>1326</v>
      </c>
      <c r="F317" s="86">
        <v>14942</v>
      </c>
      <c r="G317" s="153" t="s">
        <v>163</v>
      </c>
      <c r="H317" s="157" t="s">
        <v>86</v>
      </c>
      <c r="I317" s="86">
        <v>2</v>
      </c>
      <c r="J317" s="395"/>
      <c r="K317" s="111">
        <v>9000</v>
      </c>
      <c r="L317" s="396"/>
      <c r="M317" s="147" t="s">
        <v>1327</v>
      </c>
      <c r="N317" s="157" t="s">
        <v>421</v>
      </c>
      <c r="O317" s="97">
        <v>41258</v>
      </c>
      <c r="P317" s="158" t="s">
        <v>0</v>
      </c>
      <c r="Q317" s="113" t="s">
        <v>0</v>
      </c>
    </row>
    <row r="318" spans="1:17" s="215" customFormat="1" ht="13.5" customHeight="1" thickBot="1" x14ac:dyDescent="0.25">
      <c r="A318" s="398"/>
      <c r="B318" s="153" t="s">
        <v>1293</v>
      </c>
      <c r="C318" s="153" t="s">
        <v>71</v>
      </c>
      <c r="D318" s="85" t="s">
        <v>1294</v>
      </c>
      <c r="E318" s="85" t="s">
        <v>1328</v>
      </c>
      <c r="F318" s="86">
        <v>14943</v>
      </c>
      <c r="G318" s="153" t="s">
        <v>163</v>
      </c>
      <c r="H318" s="157" t="s">
        <v>86</v>
      </c>
      <c r="I318" s="86">
        <v>3</v>
      </c>
      <c r="J318" s="395"/>
      <c r="K318" s="404">
        <v>9000</v>
      </c>
      <c r="L318" s="396"/>
      <c r="M318" s="406" t="s">
        <v>1310</v>
      </c>
      <c r="N318" s="157" t="s">
        <v>82</v>
      </c>
      <c r="O318" s="97">
        <v>40633</v>
      </c>
      <c r="P318" s="158" t="s">
        <v>0</v>
      </c>
      <c r="Q318" s="113" t="s">
        <v>0</v>
      </c>
    </row>
    <row r="319" spans="1:17" s="215" customFormat="1" ht="13.5" thickBot="1" x14ac:dyDescent="0.25">
      <c r="A319" s="398"/>
      <c r="B319" s="153" t="s">
        <v>1383</v>
      </c>
      <c r="C319" s="153" t="s">
        <v>71</v>
      </c>
      <c r="D319" s="84" t="s">
        <v>0</v>
      </c>
      <c r="E319" s="85" t="s">
        <v>1384</v>
      </c>
      <c r="F319" s="86" t="s">
        <v>1385</v>
      </c>
      <c r="G319" s="153" t="s">
        <v>218</v>
      </c>
      <c r="H319" s="157" t="s">
        <v>219</v>
      </c>
      <c r="I319" s="86">
        <v>1</v>
      </c>
      <c r="J319" s="395"/>
      <c r="K319" s="111">
        <v>29000</v>
      </c>
      <c r="L319" s="396"/>
      <c r="M319" s="147" t="s">
        <v>1369</v>
      </c>
      <c r="N319" s="157" t="s">
        <v>421</v>
      </c>
      <c r="O319" s="97">
        <v>41153</v>
      </c>
      <c r="P319" s="158" t="s">
        <v>0</v>
      </c>
      <c r="Q319" s="113" t="s">
        <v>0</v>
      </c>
    </row>
    <row r="320" spans="1:17" s="215" customFormat="1" ht="13.5" thickBot="1" x14ac:dyDescent="0.25">
      <c r="A320" s="398"/>
      <c r="B320" s="153" t="s">
        <v>1383</v>
      </c>
      <c r="C320" s="153" t="s">
        <v>71</v>
      </c>
      <c r="D320" s="84" t="s">
        <v>0</v>
      </c>
      <c r="E320" s="85" t="s">
        <v>1386</v>
      </c>
      <c r="F320" s="86" t="s">
        <v>1387</v>
      </c>
      <c r="G320" s="153" t="s">
        <v>218</v>
      </c>
      <c r="H320" s="157" t="s">
        <v>219</v>
      </c>
      <c r="I320" s="86">
        <v>2</v>
      </c>
      <c r="J320" s="395"/>
      <c r="K320" s="111">
        <v>29000</v>
      </c>
      <c r="L320" s="396"/>
      <c r="M320" s="147" t="s">
        <v>1363</v>
      </c>
      <c r="N320" s="157" t="s">
        <v>421</v>
      </c>
      <c r="O320" s="97">
        <v>40872</v>
      </c>
      <c r="P320" s="158" t="s">
        <v>0</v>
      </c>
      <c r="Q320" s="113" t="s">
        <v>0</v>
      </c>
    </row>
    <row r="321" spans="1:17" s="215" customFormat="1" ht="13.5" thickBot="1" x14ac:dyDescent="0.25">
      <c r="A321" s="398"/>
      <c r="B321" s="153" t="s">
        <v>1383</v>
      </c>
      <c r="C321" s="153" t="s">
        <v>71</v>
      </c>
      <c r="D321" s="84" t="s">
        <v>0</v>
      </c>
      <c r="E321" s="85" t="s">
        <v>1388</v>
      </c>
      <c r="F321" s="86" t="s">
        <v>1389</v>
      </c>
      <c r="G321" s="153" t="s">
        <v>218</v>
      </c>
      <c r="H321" s="157" t="s">
        <v>219</v>
      </c>
      <c r="I321" s="86">
        <v>3</v>
      </c>
      <c r="J321" s="395"/>
      <c r="K321" s="111">
        <v>29000</v>
      </c>
      <c r="L321" s="396"/>
      <c r="M321" s="147" t="s">
        <v>1390</v>
      </c>
      <c r="N321" s="157" t="s">
        <v>893</v>
      </c>
      <c r="O321" s="102" t="s">
        <v>0</v>
      </c>
      <c r="P321" s="158" t="s">
        <v>0</v>
      </c>
      <c r="Q321" s="113" t="s">
        <v>0</v>
      </c>
    </row>
    <row r="322" spans="1:17" s="215" customFormat="1" ht="13.5" thickBot="1" x14ac:dyDescent="0.25">
      <c r="A322" s="398"/>
      <c r="B322" s="153" t="s">
        <v>1383</v>
      </c>
      <c r="C322" s="153" t="s">
        <v>71</v>
      </c>
      <c r="D322" s="84" t="s">
        <v>0</v>
      </c>
      <c r="E322" s="85" t="s">
        <v>1391</v>
      </c>
      <c r="F322" s="86" t="s">
        <v>1392</v>
      </c>
      <c r="G322" s="153" t="s">
        <v>630</v>
      </c>
      <c r="H322" s="157" t="s">
        <v>219</v>
      </c>
      <c r="I322" s="86">
        <v>4</v>
      </c>
      <c r="J322" s="395"/>
      <c r="K322" s="111">
        <v>30000</v>
      </c>
      <c r="L322" s="396"/>
      <c r="M322" s="147" t="s">
        <v>1393</v>
      </c>
      <c r="N322" s="157" t="s">
        <v>82</v>
      </c>
      <c r="O322" s="97">
        <v>41233</v>
      </c>
      <c r="P322" s="158" t="s">
        <v>0</v>
      </c>
      <c r="Q322" s="113" t="s">
        <v>0</v>
      </c>
    </row>
    <row r="323" spans="1:17" s="215" customFormat="1" ht="13.5" thickBot="1" x14ac:dyDescent="0.25">
      <c r="A323" s="398"/>
      <c r="B323" s="153" t="s">
        <v>1383</v>
      </c>
      <c r="C323" s="153" t="s">
        <v>71</v>
      </c>
      <c r="D323" s="84" t="s">
        <v>0</v>
      </c>
      <c r="E323" s="85" t="s">
        <v>1394</v>
      </c>
      <c r="F323" s="86" t="s">
        <v>1395</v>
      </c>
      <c r="G323" s="153" t="s">
        <v>218</v>
      </c>
      <c r="H323" s="157" t="s">
        <v>219</v>
      </c>
      <c r="I323" s="86">
        <v>5</v>
      </c>
      <c r="J323" s="395"/>
      <c r="K323" s="111">
        <v>29000</v>
      </c>
      <c r="L323" s="396"/>
      <c r="M323" s="147" t="s">
        <v>1357</v>
      </c>
      <c r="N323" s="157" t="s">
        <v>82</v>
      </c>
      <c r="O323" s="97">
        <v>40872</v>
      </c>
      <c r="P323" s="158" t="s">
        <v>0</v>
      </c>
      <c r="Q323" s="113" t="s">
        <v>0</v>
      </c>
    </row>
    <row r="324" spans="1:17" s="215" customFormat="1" ht="13.5" thickBot="1" x14ac:dyDescent="0.25">
      <c r="A324" s="398"/>
      <c r="B324" s="153" t="s">
        <v>1383</v>
      </c>
      <c r="C324" s="153" t="s">
        <v>71</v>
      </c>
      <c r="D324" s="84" t="s">
        <v>0</v>
      </c>
      <c r="E324" s="85" t="s">
        <v>1396</v>
      </c>
      <c r="F324" s="86" t="s">
        <v>1397</v>
      </c>
      <c r="G324" s="153" t="s">
        <v>218</v>
      </c>
      <c r="H324" s="157" t="s">
        <v>219</v>
      </c>
      <c r="I324" s="86">
        <v>6</v>
      </c>
      <c r="J324" s="395"/>
      <c r="K324" s="111">
        <v>29000</v>
      </c>
      <c r="L324" s="396"/>
      <c r="M324" s="147" t="s">
        <v>1398</v>
      </c>
      <c r="N324" s="157" t="s">
        <v>82</v>
      </c>
      <c r="O324" s="97">
        <v>40872</v>
      </c>
      <c r="P324" s="158" t="s">
        <v>0</v>
      </c>
      <c r="Q324" s="113" t="s">
        <v>0</v>
      </c>
    </row>
    <row r="325" spans="1:17" s="215" customFormat="1" ht="13.5" thickBot="1" x14ac:dyDescent="0.25">
      <c r="A325" s="398"/>
      <c r="B325" s="153" t="s">
        <v>1383</v>
      </c>
      <c r="C325" s="153" t="s">
        <v>71</v>
      </c>
      <c r="D325" s="84" t="s">
        <v>0</v>
      </c>
      <c r="E325" s="85" t="s">
        <v>1399</v>
      </c>
      <c r="F325" s="86" t="s">
        <v>1400</v>
      </c>
      <c r="G325" s="153" t="s">
        <v>218</v>
      </c>
      <c r="H325" s="157" t="s">
        <v>219</v>
      </c>
      <c r="I325" s="86">
        <v>7</v>
      </c>
      <c r="J325" s="395"/>
      <c r="K325" s="111">
        <v>29000</v>
      </c>
      <c r="L325" s="396"/>
      <c r="M325" s="147" t="s">
        <v>1360</v>
      </c>
      <c r="N325" s="157" t="s">
        <v>82</v>
      </c>
      <c r="O325" s="97">
        <v>40872</v>
      </c>
      <c r="P325" s="158" t="s">
        <v>0</v>
      </c>
      <c r="Q325" s="113" t="s">
        <v>0</v>
      </c>
    </row>
    <row r="326" spans="1:17" s="215" customFormat="1" ht="13.5" thickBot="1" x14ac:dyDescent="0.25">
      <c r="A326" s="398"/>
      <c r="B326" s="153" t="s">
        <v>1383</v>
      </c>
      <c r="C326" s="153" t="s">
        <v>71</v>
      </c>
      <c r="D326" s="84" t="s">
        <v>0</v>
      </c>
      <c r="E326" s="85" t="s">
        <v>1401</v>
      </c>
      <c r="F326" s="86" t="s">
        <v>1402</v>
      </c>
      <c r="G326" s="153" t="s">
        <v>218</v>
      </c>
      <c r="H326" s="157" t="s">
        <v>219</v>
      </c>
      <c r="I326" s="86">
        <v>8</v>
      </c>
      <c r="J326" s="395"/>
      <c r="K326" s="111">
        <v>29000</v>
      </c>
      <c r="L326" s="396"/>
      <c r="M326" s="147" t="s">
        <v>1403</v>
      </c>
      <c r="N326" s="157" t="s">
        <v>82</v>
      </c>
      <c r="O326" s="97">
        <v>41263</v>
      </c>
      <c r="P326" s="158" t="s">
        <v>0</v>
      </c>
      <c r="Q326" s="113" t="s">
        <v>0</v>
      </c>
    </row>
    <row r="327" spans="1:17" s="215" customFormat="1" ht="13.5" thickBot="1" x14ac:dyDescent="0.25">
      <c r="A327" s="398"/>
      <c r="B327" s="153" t="s">
        <v>1383</v>
      </c>
      <c r="C327" s="153" t="s">
        <v>71</v>
      </c>
      <c r="D327" s="84" t="s">
        <v>0</v>
      </c>
      <c r="E327" s="85" t="s">
        <v>1404</v>
      </c>
      <c r="F327" s="86" t="s">
        <v>1405</v>
      </c>
      <c r="G327" s="153" t="s">
        <v>218</v>
      </c>
      <c r="H327" s="157" t="s">
        <v>219</v>
      </c>
      <c r="I327" s="86">
        <v>9</v>
      </c>
      <c r="J327" s="395"/>
      <c r="K327" s="111">
        <v>29000</v>
      </c>
      <c r="L327" s="396"/>
      <c r="M327" s="147" t="s">
        <v>1366</v>
      </c>
      <c r="N327" s="157" t="s">
        <v>82</v>
      </c>
      <c r="O327" s="97">
        <v>40872</v>
      </c>
      <c r="P327" s="158" t="s">
        <v>0</v>
      </c>
      <c r="Q327" s="113" t="s">
        <v>0</v>
      </c>
    </row>
    <row r="328" spans="1:17" s="215" customFormat="1" ht="13.5" thickBot="1" x14ac:dyDescent="0.25">
      <c r="A328" s="398"/>
      <c r="B328" s="153" t="s">
        <v>1383</v>
      </c>
      <c r="C328" s="153" t="s">
        <v>71</v>
      </c>
      <c r="D328" s="84" t="s">
        <v>0</v>
      </c>
      <c r="E328" s="85" t="s">
        <v>1406</v>
      </c>
      <c r="F328" s="86" t="s">
        <v>1407</v>
      </c>
      <c r="G328" s="153" t="s">
        <v>218</v>
      </c>
      <c r="H328" s="157" t="s">
        <v>219</v>
      </c>
      <c r="I328" s="86">
        <v>10</v>
      </c>
      <c r="J328" s="395"/>
      <c r="K328" s="111">
        <v>29000</v>
      </c>
      <c r="L328" s="396"/>
      <c r="M328" s="147" t="s">
        <v>1408</v>
      </c>
      <c r="N328" s="157" t="s">
        <v>82</v>
      </c>
      <c r="O328" s="97">
        <v>41364</v>
      </c>
      <c r="P328" s="158" t="s">
        <v>0</v>
      </c>
      <c r="Q328" s="113" t="s">
        <v>0</v>
      </c>
    </row>
    <row r="329" spans="1:17" s="215" customFormat="1" ht="13.5" thickBot="1" x14ac:dyDescent="0.25">
      <c r="A329" s="398"/>
      <c r="B329" s="153" t="s">
        <v>1383</v>
      </c>
      <c r="C329" s="153" t="s">
        <v>71</v>
      </c>
      <c r="D329" s="84" t="s">
        <v>0</v>
      </c>
      <c r="E329" s="85" t="s">
        <v>1409</v>
      </c>
      <c r="F329" s="86" t="s">
        <v>1410</v>
      </c>
      <c r="G329" s="153" t="s">
        <v>630</v>
      </c>
      <c r="H329" s="157" t="s">
        <v>219</v>
      </c>
      <c r="I329" s="86">
        <v>11</v>
      </c>
      <c r="J329" s="395"/>
      <c r="K329" s="111">
        <v>30000</v>
      </c>
      <c r="L329" s="396"/>
      <c r="M329" s="147" t="s">
        <v>1411</v>
      </c>
      <c r="N329" s="157" t="s">
        <v>82</v>
      </c>
      <c r="O329" s="97">
        <v>41263</v>
      </c>
      <c r="P329" s="158" t="s">
        <v>0</v>
      </c>
      <c r="Q329" s="113" t="s">
        <v>0</v>
      </c>
    </row>
    <row r="330" spans="1:17" s="215" customFormat="1" ht="13.5" thickBot="1" x14ac:dyDescent="0.25">
      <c r="A330" s="398"/>
      <c r="B330" s="153" t="s">
        <v>1383</v>
      </c>
      <c r="C330" s="153" t="s">
        <v>71</v>
      </c>
      <c r="D330" s="84" t="s">
        <v>0</v>
      </c>
      <c r="E330" s="85" t="s">
        <v>1412</v>
      </c>
      <c r="F330" s="86" t="s">
        <v>1413</v>
      </c>
      <c r="G330" s="153" t="s">
        <v>218</v>
      </c>
      <c r="H330" s="157" t="s">
        <v>219</v>
      </c>
      <c r="I330" s="86">
        <v>12</v>
      </c>
      <c r="J330" s="395"/>
      <c r="K330" s="111">
        <v>29000</v>
      </c>
      <c r="L330" s="396"/>
      <c r="M330" s="147" t="s">
        <v>1414</v>
      </c>
      <c r="N330" s="157" t="s">
        <v>82</v>
      </c>
      <c r="O330" s="97">
        <v>41362</v>
      </c>
      <c r="P330" s="158" t="s">
        <v>0</v>
      </c>
      <c r="Q330" s="113" t="s">
        <v>0</v>
      </c>
    </row>
    <row r="331" spans="1:17" s="215" customFormat="1" ht="13.5" thickBot="1" x14ac:dyDescent="0.25">
      <c r="A331" s="398"/>
      <c r="B331" s="153" t="s">
        <v>1383</v>
      </c>
      <c r="C331" s="153" t="s">
        <v>71</v>
      </c>
      <c r="D331" s="84" t="s">
        <v>0</v>
      </c>
      <c r="E331" s="85" t="s">
        <v>1415</v>
      </c>
      <c r="F331" s="86" t="s">
        <v>1416</v>
      </c>
      <c r="G331" s="153" t="s">
        <v>218</v>
      </c>
      <c r="H331" s="157" t="s">
        <v>219</v>
      </c>
      <c r="I331" s="86">
        <v>13</v>
      </c>
      <c r="J331" s="395"/>
      <c r="K331" s="111">
        <v>29000</v>
      </c>
      <c r="L331" s="396"/>
      <c r="M331" s="147" t="s">
        <v>1417</v>
      </c>
      <c r="N331" s="157" t="s">
        <v>82</v>
      </c>
      <c r="O331" s="97">
        <v>41364</v>
      </c>
      <c r="P331" s="158" t="s">
        <v>0</v>
      </c>
      <c r="Q331" s="113" t="s">
        <v>0</v>
      </c>
    </row>
    <row r="332" spans="1:17" s="215" customFormat="1" ht="13.5" thickBot="1" x14ac:dyDescent="0.25">
      <c r="A332" s="398"/>
      <c r="B332" s="153" t="s">
        <v>1383</v>
      </c>
      <c r="C332" s="153" t="s">
        <v>71</v>
      </c>
      <c r="D332" s="84" t="s">
        <v>0</v>
      </c>
      <c r="E332" s="85" t="s">
        <v>1418</v>
      </c>
      <c r="F332" s="86" t="s">
        <v>1419</v>
      </c>
      <c r="G332" s="153" t="s">
        <v>218</v>
      </c>
      <c r="H332" s="157" t="s">
        <v>219</v>
      </c>
      <c r="I332" s="86">
        <v>14</v>
      </c>
      <c r="J332" s="395"/>
      <c r="K332" s="111">
        <v>29000</v>
      </c>
      <c r="L332" s="396"/>
      <c r="M332" s="147" t="s">
        <v>1420</v>
      </c>
      <c r="N332" s="157" t="s">
        <v>82</v>
      </c>
      <c r="O332" s="97">
        <v>41182</v>
      </c>
      <c r="P332" s="158" t="s">
        <v>0</v>
      </c>
      <c r="Q332" s="113" t="s">
        <v>0</v>
      </c>
    </row>
    <row r="333" spans="1:17" s="215" customFormat="1" ht="13.5" thickBot="1" x14ac:dyDescent="0.25">
      <c r="A333" s="398"/>
      <c r="B333" s="153" t="s">
        <v>1383</v>
      </c>
      <c r="C333" s="153" t="s">
        <v>71</v>
      </c>
      <c r="D333" s="84" t="s">
        <v>0</v>
      </c>
      <c r="E333" s="85" t="s">
        <v>1421</v>
      </c>
      <c r="F333" s="86" t="s">
        <v>1422</v>
      </c>
      <c r="G333" s="153" t="s">
        <v>218</v>
      </c>
      <c r="H333" s="157" t="s">
        <v>219</v>
      </c>
      <c r="I333" s="86">
        <v>15</v>
      </c>
      <c r="J333" s="395"/>
      <c r="K333" s="111">
        <v>29000</v>
      </c>
      <c r="L333" s="396"/>
      <c r="M333" s="147" t="s">
        <v>1382</v>
      </c>
      <c r="N333" s="157" t="s">
        <v>82</v>
      </c>
      <c r="O333" s="97">
        <v>40872</v>
      </c>
      <c r="P333" s="158" t="s">
        <v>0</v>
      </c>
      <c r="Q333" s="113" t="s">
        <v>0</v>
      </c>
    </row>
    <row r="334" spans="1:17" s="215" customFormat="1" ht="13.5" thickBot="1" x14ac:dyDescent="0.25">
      <c r="A334" s="398"/>
      <c r="B334" s="153" t="s">
        <v>1383</v>
      </c>
      <c r="C334" s="153" t="s">
        <v>71</v>
      </c>
      <c r="D334" s="84" t="s">
        <v>0</v>
      </c>
      <c r="E334" s="85" t="s">
        <v>1423</v>
      </c>
      <c r="F334" s="86" t="s">
        <v>1424</v>
      </c>
      <c r="G334" s="153" t="s">
        <v>218</v>
      </c>
      <c r="H334" s="157" t="s">
        <v>219</v>
      </c>
      <c r="I334" s="86">
        <v>16</v>
      </c>
      <c r="J334" s="395"/>
      <c r="K334" s="111">
        <v>29000</v>
      </c>
      <c r="L334" s="396"/>
      <c r="M334" s="147" t="s">
        <v>1390</v>
      </c>
      <c r="N334" s="157" t="s">
        <v>893</v>
      </c>
      <c r="O334" s="102" t="s">
        <v>0</v>
      </c>
      <c r="P334" s="158" t="s">
        <v>0</v>
      </c>
      <c r="Q334" s="113" t="s">
        <v>0</v>
      </c>
    </row>
    <row r="335" spans="1:17" s="215" customFormat="1" ht="13.5" thickBot="1" x14ac:dyDescent="0.25">
      <c r="A335" s="398"/>
      <c r="B335" s="153" t="s">
        <v>1383</v>
      </c>
      <c r="C335" s="153" t="s">
        <v>71</v>
      </c>
      <c r="D335" s="84" t="s">
        <v>0</v>
      </c>
      <c r="E335" s="85" t="s">
        <v>1425</v>
      </c>
      <c r="F335" s="86" t="s">
        <v>1426</v>
      </c>
      <c r="G335" s="153" t="s">
        <v>218</v>
      </c>
      <c r="H335" s="157" t="s">
        <v>219</v>
      </c>
      <c r="I335" s="86">
        <v>17</v>
      </c>
      <c r="J335" s="395"/>
      <c r="K335" s="111">
        <v>29000</v>
      </c>
      <c r="L335" s="396"/>
      <c r="M335" s="147" t="s">
        <v>1390</v>
      </c>
      <c r="N335" s="157" t="s">
        <v>893</v>
      </c>
      <c r="O335" s="102" t="s">
        <v>0</v>
      </c>
      <c r="P335" s="158" t="s">
        <v>0</v>
      </c>
      <c r="Q335" s="113" t="s">
        <v>0</v>
      </c>
    </row>
    <row r="336" spans="1:17" s="215" customFormat="1" ht="13.5" thickBot="1" x14ac:dyDescent="0.25">
      <c r="A336" s="398"/>
      <c r="B336" s="153" t="s">
        <v>1383</v>
      </c>
      <c r="C336" s="153" t="s">
        <v>71</v>
      </c>
      <c r="D336" s="84" t="s">
        <v>0</v>
      </c>
      <c r="E336" s="85" t="s">
        <v>1427</v>
      </c>
      <c r="F336" s="86" t="s">
        <v>1428</v>
      </c>
      <c r="G336" s="153" t="s">
        <v>218</v>
      </c>
      <c r="H336" s="157" t="s">
        <v>219</v>
      </c>
      <c r="I336" s="86">
        <v>18</v>
      </c>
      <c r="J336" s="395"/>
      <c r="K336" s="111">
        <v>29000</v>
      </c>
      <c r="L336" s="396"/>
      <c r="M336" s="147" t="s">
        <v>1390</v>
      </c>
      <c r="N336" s="157" t="s">
        <v>893</v>
      </c>
      <c r="O336" s="102" t="s">
        <v>0</v>
      </c>
      <c r="P336" s="158" t="s">
        <v>0</v>
      </c>
      <c r="Q336" s="113" t="s">
        <v>0</v>
      </c>
    </row>
    <row r="337" spans="1:17" s="215" customFormat="1" ht="13.5" thickBot="1" x14ac:dyDescent="0.25">
      <c r="A337" s="398"/>
      <c r="B337" s="153" t="s">
        <v>1383</v>
      </c>
      <c r="C337" s="153" t="s">
        <v>71</v>
      </c>
      <c r="D337" s="84" t="s">
        <v>0</v>
      </c>
      <c r="E337" s="85" t="s">
        <v>1429</v>
      </c>
      <c r="F337" s="86" t="s">
        <v>1430</v>
      </c>
      <c r="G337" s="153" t="s">
        <v>218</v>
      </c>
      <c r="H337" s="157" t="s">
        <v>219</v>
      </c>
      <c r="I337" s="86">
        <v>19</v>
      </c>
      <c r="J337" s="395"/>
      <c r="K337" s="111">
        <v>29000</v>
      </c>
      <c r="L337" s="396"/>
      <c r="M337" s="147" t="s">
        <v>1390</v>
      </c>
      <c r="N337" s="157" t="s">
        <v>893</v>
      </c>
      <c r="O337" s="102" t="s">
        <v>0</v>
      </c>
      <c r="P337" s="158" t="s">
        <v>0</v>
      </c>
      <c r="Q337" s="113" t="s">
        <v>0</v>
      </c>
    </row>
    <row r="338" spans="1:17" s="215" customFormat="1" ht="13.5" thickBot="1" x14ac:dyDescent="0.25">
      <c r="A338" s="398"/>
      <c r="B338" s="153" t="s">
        <v>1383</v>
      </c>
      <c r="C338" s="153" t="s">
        <v>71</v>
      </c>
      <c r="D338" s="84" t="s">
        <v>0</v>
      </c>
      <c r="E338" s="85" t="s">
        <v>1431</v>
      </c>
      <c r="F338" s="86" t="s">
        <v>1432</v>
      </c>
      <c r="G338" s="153" t="s">
        <v>218</v>
      </c>
      <c r="H338" s="157" t="s">
        <v>219</v>
      </c>
      <c r="I338" s="86">
        <v>20</v>
      </c>
      <c r="J338" s="395"/>
      <c r="K338" s="111">
        <v>29000</v>
      </c>
      <c r="L338" s="396"/>
      <c r="M338" s="147" t="s">
        <v>1390</v>
      </c>
      <c r="N338" s="157" t="s">
        <v>893</v>
      </c>
      <c r="O338" s="102" t="s">
        <v>0</v>
      </c>
      <c r="P338" s="158" t="s">
        <v>0</v>
      </c>
      <c r="Q338" s="113" t="s">
        <v>0</v>
      </c>
    </row>
    <row r="339" spans="1:17" s="215" customFormat="1" ht="13.5" thickBot="1" x14ac:dyDescent="0.25">
      <c r="A339" s="398"/>
      <c r="B339" s="153" t="s">
        <v>1383</v>
      </c>
      <c r="C339" s="153" t="s">
        <v>71</v>
      </c>
      <c r="D339" s="84" t="s">
        <v>0</v>
      </c>
      <c r="E339" s="85" t="s">
        <v>1433</v>
      </c>
      <c r="F339" s="86" t="s">
        <v>1434</v>
      </c>
      <c r="G339" s="153" t="s">
        <v>218</v>
      </c>
      <c r="H339" s="157" t="s">
        <v>219</v>
      </c>
      <c r="I339" s="86">
        <v>21</v>
      </c>
      <c r="J339" s="395"/>
      <c r="K339" s="111">
        <v>29000</v>
      </c>
      <c r="L339" s="396"/>
      <c r="M339" s="147" t="s">
        <v>1390</v>
      </c>
      <c r="N339" s="157" t="s">
        <v>893</v>
      </c>
      <c r="O339" s="102" t="s">
        <v>0</v>
      </c>
      <c r="P339" s="158" t="s">
        <v>0</v>
      </c>
      <c r="Q339" s="113" t="s">
        <v>0</v>
      </c>
    </row>
    <row r="340" spans="1:17" s="215" customFormat="1" ht="13.5" thickBot="1" x14ac:dyDescent="0.25">
      <c r="A340" s="398"/>
      <c r="B340" s="153" t="s">
        <v>1383</v>
      </c>
      <c r="C340" s="153" t="s">
        <v>71</v>
      </c>
      <c r="D340" s="84" t="s">
        <v>0</v>
      </c>
      <c r="E340" s="85" t="s">
        <v>1435</v>
      </c>
      <c r="F340" s="86" t="s">
        <v>1436</v>
      </c>
      <c r="G340" s="153" t="s">
        <v>218</v>
      </c>
      <c r="H340" s="157" t="s">
        <v>219</v>
      </c>
      <c r="I340" s="86">
        <v>22</v>
      </c>
      <c r="J340" s="395"/>
      <c r="K340" s="111">
        <v>29000</v>
      </c>
      <c r="L340" s="396"/>
      <c r="M340" s="147" t="s">
        <v>1390</v>
      </c>
      <c r="N340" s="157" t="s">
        <v>893</v>
      </c>
      <c r="O340" s="102" t="s">
        <v>0</v>
      </c>
      <c r="P340" s="158" t="s">
        <v>0</v>
      </c>
      <c r="Q340" s="113" t="s">
        <v>0</v>
      </c>
    </row>
    <row r="341" spans="1:17" s="215" customFormat="1" ht="13.5" thickBot="1" x14ac:dyDescent="0.25">
      <c r="A341" s="398"/>
      <c r="B341" s="153" t="s">
        <v>1383</v>
      </c>
      <c r="C341" s="153" t="s">
        <v>71</v>
      </c>
      <c r="D341" s="84" t="s">
        <v>0</v>
      </c>
      <c r="E341" s="85" t="s">
        <v>1437</v>
      </c>
      <c r="F341" s="86" t="s">
        <v>1438</v>
      </c>
      <c r="G341" s="153" t="s">
        <v>218</v>
      </c>
      <c r="H341" s="157" t="s">
        <v>219</v>
      </c>
      <c r="I341" s="86">
        <v>23</v>
      </c>
      <c r="J341" s="395"/>
      <c r="K341" s="111">
        <v>29000</v>
      </c>
      <c r="L341" s="396"/>
      <c r="M341" s="147" t="s">
        <v>1390</v>
      </c>
      <c r="N341" s="157" t="s">
        <v>893</v>
      </c>
      <c r="O341" s="102" t="s">
        <v>0</v>
      </c>
      <c r="P341" s="158" t="s">
        <v>0</v>
      </c>
      <c r="Q341" s="113" t="s">
        <v>0</v>
      </c>
    </row>
    <row r="342" spans="1:17" s="215" customFormat="1" ht="13.5" thickBot="1" x14ac:dyDescent="0.25">
      <c r="A342" s="398"/>
      <c r="B342" s="153" t="s">
        <v>1383</v>
      </c>
      <c r="C342" s="153" t="s">
        <v>71</v>
      </c>
      <c r="D342" s="84" t="s">
        <v>0</v>
      </c>
      <c r="E342" s="85" t="s">
        <v>1439</v>
      </c>
      <c r="F342" s="86" t="s">
        <v>1440</v>
      </c>
      <c r="G342" s="153" t="s">
        <v>218</v>
      </c>
      <c r="H342" s="157" t="s">
        <v>219</v>
      </c>
      <c r="I342" s="86">
        <v>24</v>
      </c>
      <c r="J342" s="395"/>
      <c r="K342" s="111">
        <v>29000</v>
      </c>
      <c r="L342" s="396"/>
      <c r="M342" s="147" t="s">
        <v>1390</v>
      </c>
      <c r="N342" s="157" t="s">
        <v>893</v>
      </c>
      <c r="O342" s="102" t="s">
        <v>0</v>
      </c>
      <c r="P342" s="158" t="s">
        <v>0</v>
      </c>
      <c r="Q342" s="113" t="s">
        <v>0</v>
      </c>
    </row>
    <row r="343" spans="1:17" s="215" customFormat="1" ht="13.5" thickBot="1" x14ac:dyDescent="0.25">
      <c r="A343" s="398"/>
      <c r="B343" s="252" t="s">
        <v>1383</v>
      </c>
      <c r="C343" s="153" t="s">
        <v>71</v>
      </c>
      <c r="D343" s="84" t="s">
        <v>0</v>
      </c>
      <c r="E343" s="85" t="s">
        <v>1441</v>
      </c>
      <c r="F343" s="86" t="s">
        <v>1442</v>
      </c>
      <c r="G343" s="153" t="s">
        <v>218</v>
      </c>
      <c r="H343" s="157" t="s">
        <v>219</v>
      </c>
      <c r="I343" s="86">
        <v>25</v>
      </c>
      <c r="J343" s="395"/>
      <c r="K343" s="404">
        <v>435000</v>
      </c>
      <c r="L343" s="396"/>
      <c r="M343" s="147" t="s">
        <v>1390</v>
      </c>
      <c r="N343" s="157" t="s">
        <v>893</v>
      </c>
      <c r="O343" s="102" t="s">
        <v>0</v>
      </c>
      <c r="P343" s="158" t="s">
        <v>0</v>
      </c>
      <c r="Q343" s="113" t="s">
        <v>0</v>
      </c>
    </row>
    <row r="344" spans="1:17" s="215" customFormat="1" ht="13.5" thickBot="1" x14ac:dyDescent="0.25">
      <c r="A344" s="398"/>
      <c r="B344" s="153" t="s">
        <v>1501</v>
      </c>
      <c r="C344" s="153" t="s">
        <v>71</v>
      </c>
      <c r="D344" s="85" t="s">
        <v>1502</v>
      </c>
      <c r="E344" s="85" t="s">
        <v>1503</v>
      </c>
      <c r="F344" s="86">
        <v>18697</v>
      </c>
      <c r="G344" s="153" t="s">
        <v>218</v>
      </c>
      <c r="H344" s="157" t="s">
        <v>219</v>
      </c>
      <c r="I344" s="86">
        <v>1</v>
      </c>
      <c r="J344" s="395"/>
      <c r="K344" s="111">
        <v>29000</v>
      </c>
      <c r="L344" s="396"/>
      <c r="M344" s="147" t="s">
        <v>1485</v>
      </c>
      <c r="N344" s="157" t="s">
        <v>421</v>
      </c>
      <c r="O344" s="97">
        <v>41547</v>
      </c>
      <c r="P344" s="158" t="s">
        <v>0</v>
      </c>
      <c r="Q344" s="113" t="s">
        <v>0</v>
      </c>
    </row>
    <row r="345" spans="1:17" s="215" customFormat="1" ht="13.5" thickBot="1" x14ac:dyDescent="0.25">
      <c r="A345" s="398"/>
      <c r="B345" s="153" t="s">
        <v>1501</v>
      </c>
      <c r="C345" s="153" t="s">
        <v>71</v>
      </c>
      <c r="D345" s="85" t="s">
        <v>1502</v>
      </c>
      <c r="E345" s="85" t="s">
        <v>1504</v>
      </c>
      <c r="F345" s="86">
        <v>18698</v>
      </c>
      <c r="G345" s="153" t="s">
        <v>218</v>
      </c>
      <c r="H345" s="157" t="s">
        <v>219</v>
      </c>
      <c r="I345" s="86">
        <v>2</v>
      </c>
      <c r="J345" s="395"/>
      <c r="K345" s="111">
        <v>29000</v>
      </c>
      <c r="L345" s="396"/>
      <c r="M345" s="147" t="s">
        <v>1494</v>
      </c>
      <c r="N345" s="157" t="s">
        <v>421</v>
      </c>
      <c r="O345" s="97">
        <v>41362</v>
      </c>
      <c r="P345" s="158" t="s">
        <v>0</v>
      </c>
      <c r="Q345" s="113" t="s">
        <v>0</v>
      </c>
    </row>
    <row r="346" spans="1:17" s="215" customFormat="1" ht="13.5" thickBot="1" x14ac:dyDescent="0.25">
      <c r="A346" s="398"/>
      <c r="B346" s="153" t="s">
        <v>1501</v>
      </c>
      <c r="C346" s="153" t="s">
        <v>71</v>
      </c>
      <c r="D346" s="85" t="s">
        <v>1502</v>
      </c>
      <c r="E346" s="85" t="s">
        <v>1505</v>
      </c>
      <c r="F346" s="86">
        <v>18699</v>
      </c>
      <c r="G346" s="153" t="s">
        <v>218</v>
      </c>
      <c r="H346" s="157" t="s">
        <v>219</v>
      </c>
      <c r="I346" s="86">
        <v>3</v>
      </c>
      <c r="J346" s="395"/>
      <c r="K346" s="111">
        <v>29000</v>
      </c>
      <c r="L346" s="396"/>
      <c r="M346" s="147" t="s">
        <v>1491</v>
      </c>
      <c r="N346" s="157" t="s">
        <v>421</v>
      </c>
      <c r="O346" s="97">
        <v>41253</v>
      </c>
      <c r="P346" s="158" t="s">
        <v>0</v>
      </c>
      <c r="Q346" s="113" t="s">
        <v>0</v>
      </c>
    </row>
    <row r="347" spans="1:17" s="215" customFormat="1" ht="13.5" thickBot="1" x14ac:dyDescent="0.25">
      <c r="A347" s="398"/>
      <c r="B347" s="153" t="s">
        <v>1501</v>
      </c>
      <c r="C347" s="153" t="s">
        <v>71</v>
      </c>
      <c r="D347" s="85" t="s">
        <v>1502</v>
      </c>
      <c r="E347" s="85" t="s">
        <v>1506</v>
      </c>
      <c r="F347" s="86">
        <v>18700</v>
      </c>
      <c r="G347" s="153" t="s">
        <v>218</v>
      </c>
      <c r="H347" s="157" t="s">
        <v>219</v>
      </c>
      <c r="I347" s="86">
        <v>4</v>
      </c>
      <c r="J347" s="395"/>
      <c r="K347" s="111">
        <v>29000</v>
      </c>
      <c r="L347" s="396"/>
      <c r="M347" s="147" t="s">
        <v>1491</v>
      </c>
      <c r="N347" s="157" t="s">
        <v>421</v>
      </c>
      <c r="O347" s="97">
        <v>41253</v>
      </c>
      <c r="P347" s="158" t="s">
        <v>0</v>
      </c>
      <c r="Q347" s="113" t="s">
        <v>0</v>
      </c>
    </row>
    <row r="348" spans="1:17" s="215" customFormat="1" ht="13.5" thickBot="1" x14ac:dyDescent="0.25">
      <c r="A348" s="398"/>
      <c r="B348" s="153" t="s">
        <v>1501</v>
      </c>
      <c r="C348" s="153" t="s">
        <v>71</v>
      </c>
      <c r="D348" s="85" t="s">
        <v>1502</v>
      </c>
      <c r="E348" s="85" t="s">
        <v>1507</v>
      </c>
      <c r="F348" s="86">
        <v>18701</v>
      </c>
      <c r="G348" s="153" t="s">
        <v>218</v>
      </c>
      <c r="H348" s="157" t="s">
        <v>219</v>
      </c>
      <c r="I348" s="86">
        <v>5</v>
      </c>
      <c r="J348" s="395"/>
      <c r="K348" s="111">
        <v>29000</v>
      </c>
      <c r="L348" s="396"/>
      <c r="M348" s="147" t="s">
        <v>1508</v>
      </c>
      <c r="N348" s="157" t="s">
        <v>421</v>
      </c>
      <c r="O348" s="97">
        <v>41090</v>
      </c>
      <c r="P348" s="158" t="s">
        <v>0</v>
      </c>
      <c r="Q348" s="113" t="s">
        <v>0</v>
      </c>
    </row>
    <row r="349" spans="1:17" s="215" customFormat="1" ht="13.5" thickBot="1" x14ac:dyDescent="0.25">
      <c r="A349" s="398"/>
      <c r="B349" s="153" t="s">
        <v>1501</v>
      </c>
      <c r="C349" s="153" t="s">
        <v>71</v>
      </c>
      <c r="D349" s="85" t="s">
        <v>1502</v>
      </c>
      <c r="E349" s="85" t="s">
        <v>1509</v>
      </c>
      <c r="F349" s="86">
        <v>18702</v>
      </c>
      <c r="G349" s="153" t="s">
        <v>218</v>
      </c>
      <c r="H349" s="157" t="s">
        <v>219</v>
      </c>
      <c r="I349" s="86">
        <v>6</v>
      </c>
      <c r="J349" s="395"/>
      <c r="K349" s="111">
        <v>29000</v>
      </c>
      <c r="L349" s="396"/>
      <c r="M349" s="147" t="s">
        <v>1508</v>
      </c>
      <c r="N349" s="157" t="s">
        <v>421</v>
      </c>
      <c r="O349" s="97">
        <v>41090</v>
      </c>
      <c r="P349" s="158" t="s">
        <v>0</v>
      </c>
      <c r="Q349" s="113" t="s">
        <v>0</v>
      </c>
    </row>
    <row r="350" spans="1:17" s="215" customFormat="1" ht="13.5" thickBot="1" x14ac:dyDescent="0.25">
      <c r="A350" s="398"/>
      <c r="B350" s="153" t="s">
        <v>1501</v>
      </c>
      <c r="C350" s="153" t="s">
        <v>71</v>
      </c>
      <c r="D350" s="85" t="s">
        <v>1502</v>
      </c>
      <c r="E350" s="85" t="s">
        <v>1510</v>
      </c>
      <c r="F350" s="86">
        <v>18703</v>
      </c>
      <c r="G350" s="153" t="s">
        <v>218</v>
      </c>
      <c r="H350" s="157" t="s">
        <v>219</v>
      </c>
      <c r="I350" s="86">
        <v>7</v>
      </c>
      <c r="J350" s="395"/>
      <c r="K350" s="111">
        <v>29000</v>
      </c>
      <c r="L350" s="396"/>
      <c r="M350" s="147" t="s">
        <v>1488</v>
      </c>
      <c r="N350" s="157" t="s">
        <v>421</v>
      </c>
      <c r="O350" s="97">
        <v>41253</v>
      </c>
      <c r="P350" s="158" t="s">
        <v>0</v>
      </c>
      <c r="Q350" s="113" t="s">
        <v>0</v>
      </c>
    </row>
    <row r="351" spans="1:17" s="215" customFormat="1" ht="13.5" thickBot="1" x14ac:dyDescent="0.25">
      <c r="A351" s="398"/>
      <c r="B351" s="153" t="s">
        <v>1501</v>
      </c>
      <c r="C351" s="153" t="s">
        <v>71</v>
      </c>
      <c r="D351" s="85" t="s">
        <v>1502</v>
      </c>
      <c r="E351" s="85" t="s">
        <v>1511</v>
      </c>
      <c r="F351" s="86">
        <v>18704</v>
      </c>
      <c r="G351" s="153" t="s">
        <v>218</v>
      </c>
      <c r="H351" s="157" t="s">
        <v>219</v>
      </c>
      <c r="I351" s="86">
        <v>8</v>
      </c>
      <c r="J351" s="395"/>
      <c r="K351" s="111">
        <v>29000</v>
      </c>
      <c r="L351" s="396"/>
      <c r="M351" s="147" t="s">
        <v>1485</v>
      </c>
      <c r="N351" s="157" t="s">
        <v>421</v>
      </c>
      <c r="O351" s="97">
        <v>41547</v>
      </c>
      <c r="P351" s="158" t="s">
        <v>0</v>
      </c>
      <c r="Q351" s="113" t="s">
        <v>0</v>
      </c>
    </row>
    <row r="352" spans="1:17" s="215" customFormat="1" ht="13.5" thickBot="1" x14ac:dyDescent="0.25">
      <c r="A352" s="398"/>
      <c r="B352" s="153" t="s">
        <v>1501</v>
      </c>
      <c r="C352" s="153" t="s">
        <v>71</v>
      </c>
      <c r="D352" s="85" t="s">
        <v>1502</v>
      </c>
      <c r="E352" s="85" t="s">
        <v>1512</v>
      </c>
      <c r="F352" s="86">
        <v>18705</v>
      </c>
      <c r="G352" s="153" t="s">
        <v>630</v>
      </c>
      <c r="H352" s="157" t="s">
        <v>219</v>
      </c>
      <c r="I352" s="86">
        <v>9</v>
      </c>
      <c r="J352" s="395"/>
      <c r="K352" s="111">
        <v>30000</v>
      </c>
      <c r="L352" s="396"/>
      <c r="M352" s="147" t="s">
        <v>1513</v>
      </c>
      <c r="N352" s="157" t="s">
        <v>421</v>
      </c>
      <c r="O352" s="97">
        <v>40999</v>
      </c>
      <c r="P352" s="158" t="s">
        <v>0</v>
      </c>
      <c r="Q352" s="113" t="s">
        <v>0</v>
      </c>
    </row>
    <row r="353" spans="1:17" s="215" customFormat="1" ht="13.5" thickBot="1" x14ac:dyDescent="0.25">
      <c r="A353" s="398"/>
      <c r="B353" s="153" t="s">
        <v>1501</v>
      </c>
      <c r="C353" s="153" t="s">
        <v>71</v>
      </c>
      <c r="D353" s="85" t="s">
        <v>1502</v>
      </c>
      <c r="E353" s="85" t="s">
        <v>1514</v>
      </c>
      <c r="F353" s="86">
        <v>18706</v>
      </c>
      <c r="G353" s="153" t="s">
        <v>218</v>
      </c>
      <c r="H353" s="157" t="s">
        <v>219</v>
      </c>
      <c r="I353" s="86">
        <v>10</v>
      </c>
      <c r="J353" s="395"/>
      <c r="K353" s="111">
        <v>29000</v>
      </c>
      <c r="L353" s="396"/>
      <c r="M353" s="147" t="s">
        <v>1515</v>
      </c>
      <c r="N353" s="157" t="s">
        <v>421</v>
      </c>
      <c r="O353" s="97">
        <v>41061</v>
      </c>
      <c r="P353" s="158" t="s">
        <v>0</v>
      </c>
      <c r="Q353" s="113" t="s">
        <v>0</v>
      </c>
    </row>
    <row r="354" spans="1:17" s="215" customFormat="1" ht="13.5" thickBot="1" x14ac:dyDescent="0.25">
      <c r="A354" s="398"/>
      <c r="B354" s="153" t="s">
        <v>1501</v>
      </c>
      <c r="C354" s="153" t="s">
        <v>71</v>
      </c>
      <c r="D354" s="85" t="s">
        <v>1502</v>
      </c>
      <c r="E354" s="85" t="s">
        <v>1516</v>
      </c>
      <c r="F354" s="86">
        <v>18707</v>
      </c>
      <c r="G354" s="153" t="s">
        <v>218</v>
      </c>
      <c r="H354" s="157" t="s">
        <v>219</v>
      </c>
      <c r="I354" s="86">
        <v>11</v>
      </c>
      <c r="J354" s="395"/>
      <c r="K354" s="111">
        <v>29000</v>
      </c>
      <c r="L354" s="396"/>
      <c r="M354" s="147" t="s">
        <v>1517</v>
      </c>
      <c r="N354" s="157" t="s">
        <v>421</v>
      </c>
      <c r="O354" s="97">
        <v>40999</v>
      </c>
      <c r="P354" s="158" t="s">
        <v>0</v>
      </c>
      <c r="Q354" s="113" t="s">
        <v>0</v>
      </c>
    </row>
    <row r="355" spans="1:17" s="215" customFormat="1" ht="13.5" thickBot="1" x14ac:dyDescent="0.25">
      <c r="A355" s="398"/>
      <c r="B355" s="153" t="s">
        <v>1501</v>
      </c>
      <c r="C355" s="153" t="s">
        <v>71</v>
      </c>
      <c r="D355" s="85" t="s">
        <v>1502</v>
      </c>
      <c r="E355" s="85" t="s">
        <v>1518</v>
      </c>
      <c r="F355" s="86">
        <v>18708</v>
      </c>
      <c r="G355" s="153" t="s">
        <v>218</v>
      </c>
      <c r="H355" s="157" t="s">
        <v>219</v>
      </c>
      <c r="I355" s="86">
        <v>12</v>
      </c>
      <c r="J355" s="395"/>
      <c r="K355" s="111">
        <v>29000</v>
      </c>
      <c r="L355" s="396"/>
      <c r="M355" s="147" t="s">
        <v>1519</v>
      </c>
      <c r="N355" s="157" t="s">
        <v>421</v>
      </c>
      <c r="O355" s="97">
        <v>40999</v>
      </c>
      <c r="P355" s="158" t="s">
        <v>0</v>
      </c>
      <c r="Q355" s="113" t="s">
        <v>0</v>
      </c>
    </row>
    <row r="356" spans="1:17" s="215" customFormat="1" ht="13.5" thickBot="1" x14ac:dyDescent="0.25">
      <c r="A356" s="398"/>
      <c r="B356" s="153" t="s">
        <v>1501</v>
      </c>
      <c r="C356" s="153" t="s">
        <v>71</v>
      </c>
      <c r="D356" s="85" t="s">
        <v>1502</v>
      </c>
      <c r="E356" s="85" t="s">
        <v>1520</v>
      </c>
      <c r="F356" s="86">
        <v>18709</v>
      </c>
      <c r="G356" s="153" t="s">
        <v>218</v>
      </c>
      <c r="H356" s="157" t="s">
        <v>219</v>
      </c>
      <c r="I356" s="86">
        <v>13</v>
      </c>
      <c r="J356" s="395"/>
      <c r="K356" s="111">
        <v>29000</v>
      </c>
      <c r="L356" s="396"/>
      <c r="M356" s="147" t="s">
        <v>1519</v>
      </c>
      <c r="N356" s="157" t="s">
        <v>421</v>
      </c>
      <c r="O356" s="97">
        <v>40999</v>
      </c>
      <c r="P356" s="158" t="s">
        <v>0</v>
      </c>
      <c r="Q356" s="113" t="s">
        <v>0</v>
      </c>
    </row>
    <row r="357" spans="1:17" s="215" customFormat="1" ht="13.5" thickBot="1" x14ac:dyDescent="0.25">
      <c r="A357" s="398"/>
      <c r="B357" s="153" t="s">
        <v>1501</v>
      </c>
      <c r="C357" s="153" t="s">
        <v>71</v>
      </c>
      <c r="D357" s="85" t="s">
        <v>1502</v>
      </c>
      <c r="E357" s="85" t="s">
        <v>1521</v>
      </c>
      <c r="F357" s="86">
        <v>18710</v>
      </c>
      <c r="G357" s="153" t="s">
        <v>218</v>
      </c>
      <c r="H357" s="157" t="s">
        <v>219</v>
      </c>
      <c r="I357" s="86">
        <v>14</v>
      </c>
      <c r="J357" s="395"/>
      <c r="K357" s="111">
        <v>29000</v>
      </c>
      <c r="L357" s="396"/>
      <c r="M357" s="147" t="s">
        <v>1522</v>
      </c>
      <c r="N357" s="157" t="s">
        <v>421</v>
      </c>
      <c r="O357" s="97">
        <v>41061</v>
      </c>
      <c r="P357" s="158" t="s">
        <v>0</v>
      </c>
      <c r="Q357" s="113" t="s">
        <v>0</v>
      </c>
    </row>
    <row r="358" spans="1:17" s="215" customFormat="1" ht="13.5" thickBot="1" x14ac:dyDescent="0.25">
      <c r="A358" s="398"/>
      <c r="B358" s="153" t="s">
        <v>1501</v>
      </c>
      <c r="C358" s="153" t="s">
        <v>71</v>
      </c>
      <c r="D358" s="85" t="s">
        <v>1502</v>
      </c>
      <c r="E358" s="85" t="s">
        <v>1523</v>
      </c>
      <c r="F358" s="86">
        <v>18711</v>
      </c>
      <c r="G358" s="153" t="s">
        <v>218</v>
      </c>
      <c r="H358" s="157" t="s">
        <v>219</v>
      </c>
      <c r="I358" s="86">
        <v>15</v>
      </c>
      <c r="J358" s="395"/>
      <c r="K358" s="111">
        <v>29000</v>
      </c>
      <c r="L358" s="396"/>
      <c r="M358" s="147" t="s">
        <v>1522</v>
      </c>
      <c r="N358" s="157" t="s">
        <v>421</v>
      </c>
      <c r="O358" s="97">
        <v>41061</v>
      </c>
      <c r="P358" s="158" t="s">
        <v>0</v>
      </c>
      <c r="Q358" s="113" t="s">
        <v>0</v>
      </c>
    </row>
    <row r="359" spans="1:17" s="215" customFormat="1" ht="13.5" thickBot="1" x14ac:dyDescent="0.25">
      <c r="A359" s="398"/>
      <c r="B359" s="153" t="s">
        <v>1501</v>
      </c>
      <c r="C359" s="153" t="s">
        <v>71</v>
      </c>
      <c r="D359" s="85" t="s">
        <v>1502</v>
      </c>
      <c r="E359" s="85" t="s">
        <v>1524</v>
      </c>
      <c r="F359" s="86">
        <v>18712</v>
      </c>
      <c r="G359" s="153" t="s">
        <v>1525</v>
      </c>
      <c r="H359" s="157" t="s">
        <v>219</v>
      </c>
      <c r="I359" s="86">
        <v>16</v>
      </c>
      <c r="J359" s="395"/>
      <c r="K359" s="111">
        <v>42000</v>
      </c>
      <c r="L359" s="396"/>
      <c r="M359" s="147" t="s">
        <v>1526</v>
      </c>
      <c r="N359" s="157" t="s">
        <v>421</v>
      </c>
      <c r="O359" s="97">
        <v>40999</v>
      </c>
      <c r="P359" s="158" t="s">
        <v>0</v>
      </c>
      <c r="Q359" s="113" t="s">
        <v>0</v>
      </c>
    </row>
    <row r="360" spans="1:17" s="215" customFormat="1" ht="13.5" thickBot="1" x14ac:dyDescent="0.25">
      <c r="A360" s="398"/>
      <c r="B360" s="153" t="s">
        <v>1501</v>
      </c>
      <c r="C360" s="153" t="s">
        <v>71</v>
      </c>
      <c r="D360" s="85" t="s">
        <v>1502</v>
      </c>
      <c r="E360" s="85" t="s">
        <v>1527</v>
      </c>
      <c r="F360" s="86">
        <v>18713</v>
      </c>
      <c r="G360" s="153" t="s">
        <v>1525</v>
      </c>
      <c r="H360" s="157" t="s">
        <v>219</v>
      </c>
      <c r="I360" s="86">
        <v>17</v>
      </c>
      <c r="J360" s="395"/>
      <c r="K360" s="111">
        <v>42000</v>
      </c>
      <c r="L360" s="396"/>
      <c r="M360" s="147" t="s">
        <v>1476</v>
      </c>
      <c r="N360" s="157" t="s">
        <v>421</v>
      </c>
      <c r="O360" s="97">
        <v>41182</v>
      </c>
      <c r="P360" s="158" t="s">
        <v>0</v>
      </c>
      <c r="Q360" s="113" t="s">
        <v>0</v>
      </c>
    </row>
    <row r="361" spans="1:17" s="215" customFormat="1" ht="13.5" thickBot="1" x14ac:dyDescent="0.25">
      <c r="A361" s="398"/>
      <c r="B361" s="153" t="s">
        <v>1501</v>
      </c>
      <c r="C361" s="153" t="s">
        <v>71</v>
      </c>
      <c r="D361" s="85" t="s">
        <v>1502</v>
      </c>
      <c r="E361" s="85" t="s">
        <v>1528</v>
      </c>
      <c r="F361" s="86">
        <v>18714</v>
      </c>
      <c r="G361" s="153" t="s">
        <v>1525</v>
      </c>
      <c r="H361" s="157" t="s">
        <v>219</v>
      </c>
      <c r="I361" s="86">
        <v>18</v>
      </c>
      <c r="J361" s="395"/>
      <c r="K361" s="111">
        <v>42000</v>
      </c>
      <c r="L361" s="396"/>
      <c r="M361" s="147" t="s">
        <v>1529</v>
      </c>
      <c r="N361" s="157" t="s">
        <v>421</v>
      </c>
      <c r="O361" s="97">
        <v>41153</v>
      </c>
      <c r="P361" s="158" t="s">
        <v>0</v>
      </c>
      <c r="Q361" s="113" t="s">
        <v>0</v>
      </c>
    </row>
    <row r="362" spans="1:17" s="215" customFormat="1" ht="13.5" thickBot="1" x14ac:dyDescent="0.25">
      <c r="A362" s="398"/>
      <c r="B362" s="153" t="s">
        <v>1501</v>
      </c>
      <c r="C362" s="153" t="s">
        <v>71</v>
      </c>
      <c r="D362" s="85" t="s">
        <v>1502</v>
      </c>
      <c r="E362" s="85" t="s">
        <v>1530</v>
      </c>
      <c r="F362" s="86">
        <v>18715</v>
      </c>
      <c r="G362" s="153" t="s">
        <v>1525</v>
      </c>
      <c r="H362" s="157" t="s">
        <v>219</v>
      </c>
      <c r="I362" s="86">
        <v>19</v>
      </c>
      <c r="J362" s="395"/>
      <c r="K362" s="111">
        <v>42000</v>
      </c>
      <c r="L362" s="396"/>
      <c r="M362" s="147" t="s">
        <v>1531</v>
      </c>
      <c r="N362" s="157" t="s">
        <v>421</v>
      </c>
      <c r="O362" s="97">
        <v>41090</v>
      </c>
      <c r="P362" s="158" t="s">
        <v>0</v>
      </c>
      <c r="Q362" s="113" t="s">
        <v>0</v>
      </c>
    </row>
    <row r="363" spans="1:17" s="215" customFormat="1" ht="13.5" thickBot="1" x14ac:dyDescent="0.25">
      <c r="A363" s="398"/>
      <c r="B363" s="153" t="s">
        <v>1501</v>
      </c>
      <c r="C363" s="153" t="s">
        <v>71</v>
      </c>
      <c r="D363" s="85" t="s">
        <v>1502</v>
      </c>
      <c r="E363" s="85" t="s">
        <v>1532</v>
      </c>
      <c r="F363" s="86">
        <v>18716</v>
      </c>
      <c r="G363" s="153" t="s">
        <v>1525</v>
      </c>
      <c r="H363" s="157" t="s">
        <v>219</v>
      </c>
      <c r="I363" s="86">
        <v>20</v>
      </c>
      <c r="J363" s="395"/>
      <c r="K363" s="111">
        <v>42000</v>
      </c>
      <c r="L363" s="396"/>
      <c r="M363" s="147" t="s">
        <v>1467</v>
      </c>
      <c r="N363" s="157" t="s">
        <v>421</v>
      </c>
      <c r="O363" s="97">
        <v>41182</v>
      </c>
      <c r="P363" s="158" t="s">
        <v>0</v>
      </c>
      <c r="Q363" s="113" t="s">
        <v>0</v>
      </c>
    </row>
    <row r="364" spans="1:17" s="215" customFormat="1" ht="13.5" thickBot="1" x14ac:dyDescent="0.25">
      <c r="A364" s="398"/>
      <c r="B364" s="153" t="s">
        <v>1501</v>
      </c>
      <c r="C364" s="153" t="s">
        <v>71</v>
      </c>
      <c r="D364" s="85" t="s">
        <v>1502</v>
      </c>
      <c r="E364" s="85" t="s">
        <v>1533</v>
      </c>
      <c r="F364" s="86">
        <v>18717</v>
      </c>
      <c r="G364" s="153" t="s">
        <v>1525</v>
      </c>
      <c r="H364" s="157" t="s">
        <v>219</v>
      </c>
      <c r="I364" s="86">
        <v>21</v>
      </c>
      <c r="J364" s="395"/>
      <c r="K364" s="111">
        <v>42000</v>
      </c>
      <c r="L364" s="396"/>
      <c r="M364" s="147" t="s">
        <v>1497</v>
      </c>
      <c r="N364" s="157" t="s">
        <v>421</v>
      </c>
      <c r="O364" s="97">
        <v>41182</v>
      </c>
      <c r="P364" s="158" t="s">
        <v>0</v>
      </c>
      <c r="Q364" s="113" t="s">
        <v>0</v>
      </c>
    </row>
    <row r="365" spans="1:17" s="215" customFormat="1" ht="13.5" thickBot="1" x14ac:dyDescent="0.25">
      <c r="A365" s="398"/>
      <c r="B365" s="153" t="s">
        <v>1501</v>
      </c>
      <c r="C365" s="153" t="s">
        <v>71</v>
      </c>
      <c r="D365" s="85" t="s">
        <v>1502</v>
      </c>
      <c r="E365" s="85" t="s">
        <v>1534</v>
      </c>
      <c r="F365" s="86">
        <v>18718</v>
      </c>
      <c r="G365" s="153" t="s">
        <v>1535</v>
      </c>
      <c r="H365" s="157" t="s">
        <v>219</v>
      </c>
      <c r="I365" s="86">
        <v>22</v>
      </c>
      <c r="J365" s="395"/>
      <c r="K365" s="111">
        <v>50000</v>
      </c>
      <c r="L365" s="396"/>
      <c r="M365" s="147" t="s">
        <v>1479</v>
      </c>
      <c r="N365" s="157" t="s">
        <v>421</v>
      </c>
      <c r="O365" s="97">
        <v>41455</v>
      </c>
      <c r="P365" s="158" t="s">
        <v>0</v>
      </c>
      <c r="Q365" s="113" t="s">
        <v>0</v>
      </c>
    </row>
    <row r="366" spans="1:17" s="215" customFormat="1" ht="13.5" thickBot="1" x14ac:dyDescent="0.25">
      <c r="A366" s="398"/>
      <c r="B366" s="153" t="s">
        <v>1501</v>
      </c>
      <c r="C366" s="153" t="s">
        <v>71</v>
      </c>
      <c r="D366" s="85" t="s">
        <v>1502</v>
      </c>
      <c r="E366" s="85" t="s">
        <v>1536</v>
      </c>
      <c r="F366" s="86">
        <v>18719</v>
      </c>
      <c r="G366" s="153" t="s">
        <v>218</v>
      </c>
      <c r="H366" s="157" t="s">
        <v>219</v>
      </c>
      <c r="I366" s="86">
        <v>23</v>
      </c>
      <c r="J366" s="395"/>
      <c r="K366" s="111">
        <v>29000</v>
      </c>
      <c r="L366" s="396"/>
      <c r="M366" s="147" t="s">
        <v>1500</v>
      </c>
      <c r="N366" s="157" t="s">
        <v>421</v>
      </c>
      <c r="O366" s="97">
        <v>41182</v>
      </c>
      <c r="P366" s="158" t="s">
        <v>0</v>
      </c>
      <c r="Q366" s="113" t="s">
        <v>0</v>
      </c>
    </row>
    <row r="367" spans="1:17" s="215" customFormat="1" ht="13.5" thickBot="1" x14ac:dyDescent="0.25">
      <c r="A367" s="398"/>
      <c r="B367" s="153" t="s">
        <v>1501</v>
      </c>
      <c r="C367" s="153" t="s">
        <v>71</v>
      </c>
      <c r="D367" s="85" t="s">
        <v>1502</v>
      </c>
      <c r="E367" s="85" t="s">
        <v>1537</v>
      </c>
      <c r="F367" s="86">
        <v>18720</v>
      </c>
      <c r="G367" s="153" t="s">
        <v>218</v>
      </c>
      <c r="H367" s="157" t="s">
        <v>219</v>
      </c>
      <c r="I367" s="86">
        <v>24</v>
      </c>
      <c r="J367" s="395"/>
      <c r="K367" s="111">
        <v>29000</v>
      </c>
      <c r="L367" s="396"/>
      <c r="M367" s="147" t="s">
        <v>1538</v>
      </c>
      <c r="N367" s="157" t="s">
        <v>421</v>
      </c>
      <c r="O367" s="97">
        <v>41362</v>
      </c>
      <c r="P367" s="158" t="s">
        <v>0</v>
      </c>
      <c r="Q367" s="113" t="s">
        <v>0</v>
      </c>
    </row>
    <row r="368" spans="1:17" s="215" customFormat="1" ht="13.5" thickBot="1" x14ac:dyDescent="0.25">
      <c r="A368" s="398"/>
      <c r="B368" s="153" t="s">
        <v>1501</v>
      </c>
      <c r="C368" s="153" t="s">
        <v>71</v>
      </c>
      <c r="D368" s="85" t="s">
        <v>1502</v>
      </c>
      <c r="E368" s="85" t="s">
        <v>1539</v>
      </c>
      <c r="F368" s="86">
        <v>18721</v>
      </c>
      <c r="G368" s="153" t="s">
        <v>218</v>
      </c>
      <c r="H368" s="157" t="s">
        <v>219</v>
      </c>
      <c r="I368" s="86">
        <v>25</v>
      </c>
      <c r="J368" s="395"/>
      <c r="K368" s="111">
        <v>29000</v>
      </c>
      <c r="L368" s="396"/>
      <c r="M368" s="147" t="s">
        <v>1473</v>
      </c>
      <c r="N368" s="157" t="s">
        <v>421</v>
      </c>
      <c r="O368" s="97">
        <v>41258</v>
      </c>
      <c r="P368" s="158" t="s">
        <v>0</v>
      </c>
      <c r="Q368" s="113" t="s">
        <v>0</v>
      </c>
    </row>
    <row r="369" spans="1:17" s="215" customFormat="1" ht="13.5" thickBot="1" x14ac:dyDescent="0.25">
      <c r="A369" s="398"/>
      <c r="B369" s="252" t="s">
        <v>1501</v>
      </c>
      <c r="C369" s="153" t="s">
        <v>71</v>
      </c>
      <c r="D369" s="85" t="s">
        <v>1502</v>
      </c>
      <c r="E369" s="85" t="s">
        <v>1540</v>
      </c>
      <c r="F369" s="86">
        <v>18722</v>
      </c>
      <c r="G369" s="153" t="s">
        <v>218</v>
      </c>
      <c r="H369" s="157" t="s">
        <v>219</v>
      </c>
      <c r="I369" s="86">
        <v>26</v>
      </c>
      <c r="J369" s="395"/>
      <c r="K369" s="111">
        <v>29000</v>
      </c>
      <c r="L369" s="396"/>
      <c r="M369" s="147" t="s">
        <v>1482</v>
      </c>
      <c r="N369" s="157" t="s">
        <v>421</v>
      </c>
      <c r="O369" s="97">
        <v>41258</v>
      </c>
      <c r="P369" s="158" t="s">
        <v>0</v>
      </c>
      <c r="Q369" s="113" t="s">
        <v>0</v>
      </c>
    </row>
    <row r="370" spans="1:17" s="215" customFormat="1" ht="13.5" thickBot="1" x14ac:dyDescent="0.25">
      <c r="A370" s="398"/>
      <c r="B370" s="153" t="s">
        <v>1966</v>
      </c>
      <c r="C370" s="153" t="s">
        <v>1967</v>
      </c>
      <c r="D370" s="84" t="s">
        <v>0</v>
      </c>
      <c r="E370" s="85" t="s">
        <v>1574</v>
      </c>
      <c r="F370" s="86">
        <f>[1]FoZ!B51</f>
        <v>15506</v>
      </c>
      <c r="G370" s="153" t="str">
        <f>[1]FoZ!C51</f>
        <v>Place de parc extérieure simple</v>
      </c>
      <c r="H370" s="157" t="str">
        <f>[1]FoZ!D51</f>
        <v>Extérieur</v>
      </c>
      <c r="I370" s="113">
        <f>[1]FoZ!E51</f>
        <v>1</v>
      </c>
      <c r="J370" s="395"/>
      <c r="K370" s="111">
        <f>[1]FoZ!N51</f>
        <v>10000</v>
      </c>
      <c r="L370" s="396"/>
      <c r="M370" s="258" t="str">
        <f>[1]FoZ!O51</f>
        <v>Kleck René</v>
      </c>
      <c r="N370" s="157" t="str">
        <f>[1]FoZ!Q51</f>
        <v>Loué</v>
      </c>
      <c r="O370" s="97" t="str">
        <f>[1]FoZ!R51</f>
        <v>-</v>
      </c>
      <c r="P370" s="158" t="s">
        <v>0</v>
      </c>
      <c r="Q370" s="212" t="str">
        <f>[1]FoZ!S51</f>
        <v>-</v>
      </c>
    </row>
    <row r="371" spans="1:17" s="215" customFormat="1" ht="13.5" thickBot="1" x14ac:dyDescent="0.25">
      <c r="A371" s="398"/>
      <c r="B371" s="153" t="str">
        <f t="shared" ref="B371:D377" si="9">B370</f>
        <v>Rue de la Foulaz 8</v>
      </c>
      <c r="C371" s="153" t="str">
        <f t="shared" si="9"/>
        <v>Chez-le-Bart</v>
      </c>
      <c r="D371" s="85" t="str">
        <f t="shared" si="9"/>
        <v>-</v>
      </c>
      <c r="E371" s="85" t="s">
        <v>1575</v>
      </c>
      <c r="F371" s="86">
        <f>[1]FoZ!B52</f>
        <v>15507</v>
      </c>
      <c r="G371" s="153" t="str">
        <f>[1]FoZ!C52</f>
        <v>Place de parc extérieure simple</v>
      </c>
      <c r="H371" s="157" t="str">
        <f>[1]FoZ!D52</f>
        <v>Extérieur</v>
      </c>
      <c r="I371" s="113">
        <f>[1]FoZ!E52</f>
        <v>2</v>
      </c>
      <c r="J371" s="395"/>
      <c r="K371" s="111">
        <f>[1]FoZ!N52</f>
        <v>10000</v>
      </c>
      <c r="L371" s="396"/>
      <c r="M371" s="258" t="str">
        <f>[1]FoZ!O52</f>
        <v>Frunz Patrick et Franziska</v>
      </c>
      <c r="N371" s="157" t="str">
        <f>[1]FoZ!Q52</f>
        <v>Vendu</v>
      </c>
      <c r="O371" s="97">
        <f>[1]FoZ!R52</f>
        <v>41182</v>
      </c>
      <c r="P371" s="158" t="s">
        <v>0</v>
      </c>
      <c r="Q371" s="212" t="str">
        <f>[1]FoZ!S52</f>
        <v>-</v>
      </c>
    </row>
    <row r="372" spans="1:17" s="215" customFormat="1" ht="13.5" thickBot="1" x14ac:dyDescent="0.25">
      <c r="A372" s="398"/>
      <c r="B372" s="153" t="str">
        <f t="shared" si="9"/>
        <v>Rue de la Foulaz 8</v>
      </c>
      <c r="C372" s="153" t="str">
        <f t="shared" si="9"/>
        <v>Chez-le-Bart</v>
      </c>
      <c r="D372" s="85" t="str">
        <f t="shared" si="9"/>
        <v>-</v>
      </c>
      <c r="E372" s="85" t="s">
        <v>1576</v>
      </c>
      <c r="F372" s="86">
        <f>[1]FoZ!B53</f>
        <v>15508</v>
      </c>
      <c r="G372" s="153" t="str">
        <f>[1]FoZ!C53</f>
        <v>Place de parc extérieure simple</v>
      </c>
      <c r="H372" s="157" t="str">
        <f>[1]FoZ!D53</f>
        <v>Extérieur</v>
      </c>
      <c r="I372" s="113">
        <f>[1]FoZ!E53</f>
        <v>3</v>
      </c>
      <c r="J372" s="395"/>
      <c r="K372" s="111">
        <f>[1]FoZ!N53</f>
        <v>10000</v>
      </c>
      <c r="L372" s="396"/>
      <c r="M372" s="258" t="str">
        <f>[1]FoZ!O53</f>
        <v>Vaira Fabrice et Nathalie</v>
      </c>
      <c r="N372" s="157" t="str">
        <f>[1]FoZ!Q53</f>
        <v>Vendu</v>
      </c>
      <c r="O372" s="97">
        <f>[1]FoZ!R53</f>
        <v>41182</v>
      </c>
      <c r="P372" s="158" t="s">
        <v>0</v>
      </c>
      <c r="Q372" s="212" t="str">
        <f>[1]FoZ!S53</f>
        <v>-</v>
      </c>
    </row>
    <row r="373" spans="1:17" s="215" customFormat="1" ht="13.5" thickBot="1" x14ac:dyDescent="0.25">
      <c r="A373" s="398"/>
      <c r="B373" s="153" t="str">
        <f t="shared" si="9"/>
        <v>Rue de la Foulaz 8</v>
      </c>
      <c r="C373" s="153" t="str">
        <f t="shared" si="9"/>
        <v>Chez-le-Bart</v>
      </c>
      <c r="D373" s="85" t="str">
        <f t="shared" si="9"/>
        <v>-</v>
      </c>
      <c r="E373" s="85" t="s">
        <v>1577</v>
      </c>
      <c r="F373" s="86">
        <f>[1]FoZ!B54</f>
        <v>15509</v>
      </c>
      <c r="G373" s="153" t="str">
        <f>[1]FoZ!C54</f>
        <v>Place de parc extérieure simple</v>
      </c>
      <c r="H373" s="157" t="str">
        <f>[1]FoZ!D54</f>
        <v>Extérieur</v>
      </c>
      <c r="I373" s="113">
        <f>[1]FoZ!E54</f>
        <v>4</v>
      </c>
      <c r="J373" s="395"/>
      <c r="K373" s="111">
        <f>[1]FoZ!N54</f>
        <v>10000</v>
      </c>
      <c r="L373" s="396"/>
      <c r="M373" s="258" t="str">
        <f>[1]FoZ!O54</f>
        <v>Guercioni Gabriele</v>
      </c>
      <c r="N373" s="157" t="str">
        <f>[1]FoZ!Q54</f>
        <v>Vendu</v>
      </c>
      <c r="O373" s="97">
        <f>[1]FoZ!R54</f>
        <v>41304</v>
      </c>
      <c r="P373" s="158" t="s">
        <v>0</v>
      </c>
      <c r="Q373" s="212" t="str">
        <f>[1]FoZ!S54</f>
        <v>-</v>
      </c>
    </row>
    <row r="374" spans="1:17" s="215" customFormat="1" ht="13.5" thickBot="1" x14ac:dyDescent="0.25">
      <c r="A374" s="398"/>
      <c r="B374" s="153" t="str">
        <f t="shared" si="9"/>
        <v>Rue de la Foulaz 8</v>
      </c>
      <c r="C374" s="153" t="str">
        <f t="shared" si="9"/>
        <v>Chez-le-Bart</v>
      </c>
      <c r="D374" s="85" t="str">
        <f t="shared" si="9"/>
        <v>-</v>
      </c>
      <c r="E374" s="85" t="s">
        <v>1578</v>
      </c>
      <c r="F374" s="86">
        <f>[1]FoZ!B55</f>
        <v>15510.1</v>
      </c>
      <c r="G374" s="153" t="str">
        <f>[1]FoZ!C55</f>
        <v>Place de parc extérieure simple</v>
      </c>
      <c r="H374" s="157" t="str">
        <f>[1]FoZ!D55</f>
        <v>Extérieur</v>
      </c>
      <c r="I374" s="113">
        <f>[1]FoZ!E55</f>
        <v>5</v>
      </c>
      <c r="J374" s="395"/>
      <c r="K374" s="111">
        <f>[1]FoZ!N55</f>
        <v>10000</v>
      </c>
      <c r="L374" s="396"/>
      <c r="M374" s="258" t="str">
        <f>[1]FoZ!O55</f>
        <v>Bolis Marc et Emilie</v>
      </c>
      <c r="N374" s="157" t="str">
        <f>[1]FoZ!Q55</f>
        <v>Vendu</v>
      </c>
      <c r="O374" s="97">
        <f>[1]FoZ!R55</f>
        <v>41182</v>
      </c>
      <c r="P374" s="158" t="s">
        <v>0</v>
      </c>
      <c r="Q374" s="212" t="str">
        <f>[1]FoZ!S55</f>
        <v>-</v>
      </c>
    </row>
    <row r="375" spans="1:17" s="215" customFormat="1" ht="13.5" thickBot="1" x14ac:dyDescent="0.25">
      <c r="A375" s="398"/>
      <c r="B375" s="153" t="str">
        <f t="shared" si="9"/>
        <v>Rue de la Foulaz 8</v>
      </c>
      <c r="C375" s="153" t="str">
        <f t="shared" si="9"/>
        <v>Chez-le-Bart</v>
      </c>
      <c r="D375" s="85" t="str">
        <f t="shared" si="9"/>
        <v>-</v>
      </c>
      <c r="E375" s="85" t="s">
        <v>1579</v>
      </c>
      <c r="F375" s="86">
        <f>[1]FoZ!B56</f>
        <v>15511</v>
      </c>
      <c r="G375" s="153" t="str">
        <f>[1]FoZ!C56</f>
        <v>Place de parc extérieure simple</v>
      </c>
      <c r="H375" s="157" t="str">
        <f>[1]FoZ!D56</f>
        <v>Extérieur</v>
      </c>
      <c r="I375" s="113">
        <f>[1]FoZ!E56</f>
        <v>6</v>
      </c>
      <c r="J375" s="395"/>
      <c r="K375" s="111">
        <f>[1]FoZ!N56</f>
        <v>10000</v>
      </c>
      <c r="L375" s="396"/>
      <c r="M375" s="258" t="str">
        <f>[1]FoZ!O56</f>
        <v xml:space="preserve">Revilloud Geneviève </v>
      </c>
      <c r="N375" s="157" t="str">
        <f>[1]FoZ!Q56</f>
        <v>Vendu</v>
      </c>
      <c r="O375" s="97">
        <f>[1]FoZ!R56</f>
        <v>41182</v>
      </c>
      <c r="P375" s="158" t="s">
        <v>0</v>
      </c>
      <c r="Q375" s="212" t="str">
        <f>[1]FoZ!S56</f>
        <v>-</v>
      </c>
    </row>
    <row r="376" spans="1:17" s="215" customFormat="1" ht="13.5" thickBot="1" x14ac:dyDescent="0.25">
      <c r="A376" s="398"/>
      <c r="B376" s="153" t="str">
        <f t="shared" si="9"/>
        <v>Rue de la Foulaz 8</v>
      </c>
      <c r="C376" s="153" t="str">
        <f t="shared" si="9"/>
        <v>Chez-le-Bart</v>
      </c>
      <c r="D376" s="85" t="str">
        <f t="shared" si="9"/>
        <v>-</v>
      </c>
      <c r="E376" s="85" t="s">
        <v>1580</v>
      </c>
      <c r="F376" s="86">
        <f>[1]FoZ!B57</f>
        <v>15512.1</v>
      </c>
      <c r="G376" s="153" t="str">
        <f>[1]FoZ!C57</f>
        <v>Place de parc extérieure simple</v>
      </c>
      <c r="H376" s="157" t="str">
        <f>[1]FoZ!D57</f>
        <v>Extérieur</v>
      </c>
      <c r="I376" s="113">
        <f>[1]FoZ!E57</f>
        <v>7</v>
      </c>
      <c r="J376" s="395"/>
      <c r="K376" s="111">
        <f>[1]FoZ!N57</f>
        <v>10000</v>
      </c>
      <c r="L376" s="396"/>
      <c r="M376" s="258" t="str">
        <f>[1]FoZ!O57</f>
        <v>Schneider Patrick et Arlette</v>
      </c>
      <c r="N376" s="157" t="str">
        <f>[1]FoZ!Q57</f>
        <v>Vendu</v>
      </c>
      <c r="O376" s="97">
        <f>[1]FoZ!R57</f>
        <v>41173</v>
      </c>
      <c r="P376" s="158" t="s">
        <v>0</v>
      </c>
      <c r="Q376" s="212" t="str">
        <f>[1]FoZ!S57</f>
        <v>-</v>
      </c>
    </row>
    <row r="377" spans="1:17" s="215" customFormat="1" ht="13.5" thickBot="1" x14ac:dyDescent="0.25">
      <c r="A377" s="398"/>
      <c r="B377" s="153" t="str">
        <f t="shared" si="9"/>
        <v>Rue de la Foulaz 8</v>
      </c>
      <c r="C377" s="153" t="str">
        <f t="shared" si="9"/>
        <v>Chez-le-Bart</v>
      </c>
      <c r="D377" s="85" t="str">
        <f t="shared" si="9"/>
        <v>-</v>
      </c>
      <c r="E377" s="85" t="s">
        <v>1581</v>
      </c>
      <c r="F377" s="86">
        <f>[1]FoZ!B58</f>
        <v>15513</v>
      </c>
      <c r="G377" s="153" t="str">
        <f>[1]FoZ!C58</f>
        <v>Place de parc extérieure simple</v>
      </c>
      <c r="H377" s="157" t="str">
        <f>[1]FoZ!D58</f>
        <v>Extérieur</v>
      </c>
      <c r="I377" s="113">
        <f>[1]FoZ!E58</f>
        <v>8</v>
      </c>
      <c r="J377" s="395"/>
      <c r="K377" s="111">
        <f>[1]FoZ!N58</f>
        <v>10000</v>
      </c>
      <c r="L377" s="396"/>
      <c r="M377" s="258" t="str">
        <f>[1]FoZ!O58</f>
        <v>Freiburghaus Nadia et Boldarin Fabrizio</v>
      </c>
      <c r="N377" s="157" t="str">
        <f>[1]FoZ!Q58</f>
        <v>Vendu</v>
      </c>
      <c r="O377" s="97" t="str">
        <f>[1]FoZ!R58</f>
        <v>-</v>
      </c>
      <c r="P377" s="158" t="s">
        <v>0</v>
      </c>
      <c r="Q377" s="212" t="str">
        <f>[1]FoZ!S58</f>
        <v>-</v>
      </c>
    </row>
    <row r="378" spans="1:17" s="215" customFormat="1" ht="13.5" thickBot="1" x14ac:dyDescent="0.25">
      <c r="A378" s="398"/>
      <c r="B378" s="153" t="str">
        <f t="shared" ref="B378:D379" si="10">B377</f>
        <v>Rue de la Foulaz 8</v>
      </c>
      <c r="C378" s="153" t="str">
        <f t="shared" si="10"/>
        <v>Chez-le-Bart</v>
      </c>
      <c r="D378" s="85" t="str">
        <f t="shared" si="10"/>
        <v>-</v>
      </c>
      <c r="E378" s="85" t="s">
        <v>1582</v>
      </c>
      <c r="F378" s="86">
        <f>[1]FoZ!B59</f>
        <v>15514.1</v>
      </c>
      <c r="G378" s="153" t="str">
        <f>[1]FoZ!C59</f>
        <v>Place de parc extérieure simple</v>
      </c>
      <c r="H378" s="157" t="str">
        <f>[1]FoZ!D59</f>
        <v>Extérieur</v>
      </c>
      <c r="I378" s="113">
        <f>[1]FoZ!E59</f>
        <v>9</v>
      </c>
      <c r="J378" s="395"/>
      <c r="K378" s="111">
        <f>[1]FoZ!N59</f>
        <v>10000</v>
      </c>
      <c r="L378" s="396"/>
      <c r="M378" s="258" t="str">
        <f>[1]FoZ!O59</f>
        <v>Freiburghaus Isabel</v>
      </c>
      <c r="N378" s="157" t="str">
        <f>[1]FoZ!Q59</f>
        <v>Loué</v>
      </c>
      <c r="O378" s="97" t="str">
        <f>[1]FoZ!R59</f>
        <v>-</v>
      </c>
      <c r="P378" s="158" t="s">
        <v>0</v>
      </c>
      <c r="Q378" s="212" t="str">
        <f>[1]FoZ!S59</f>
        <v>Mise à disposition pour 5 ans, puis achat dès le 14.12.2017</v>
      </c>
    </row>
    <row r="379" spans="1:17" s="215" customFormat="1" ht="13.5" thickBot="1" x14ac:dyDescent="0.25">
      <c r="A379" s="398"/>
      <c r="B379" s="153" t="str">
        <f t="shared" si="10"/>
        <v>Rue de la Foulaz 8</v>
      </c>
      <c r="C379" s="153" t="str">
        <f t="shared" si="10"/>
        <v>Chez-le-Bart</v>
      </c>
      <c r="D379" s="85" t="str">
        <f t="shared" si="10"/>
        <v>-</v>
      </c>
      <c r="E379" s="85" t="s">
        <v>1583</v>
      </c>
      <c r="F379" s="86">
        <f>[1]FoZ!B60</f>
        <v>15515.1</v>
      </c>
      <c r="G379" s="153" t="str">
        <f>[1]FoZ!C60</f>
        <v>Place de parc extérieure simple</v>
      </c>
      <c r="H379" s="157" t="str">
        <f>[1]FoZ!D60</f>
        <v>Extérieur</v>
      </c>
      <c r="I379" s="113">
        <f>[1]FoZ!E60</f>
        <v>10</v>
      </c>
      <c r="J379" s="395"/>
      <c r="K379" s="111">
        <f>[1]FoZ!N60</f>
        <v>10000</v>
      </c>
      <c r="L379" s="396"/>
      <c r="M379" s="258" t="str">
        <f>[1]FoZ!O60</f>
        <v>Nussbaum Frédy et Chantal</v>
      </c>
      <c r="N379" s="157" t="str">
        <f>[1]FoZ!Q60</f>
        <v>Vendu</v>
      </c>
      <c r="O379" s="97">
        <f>[1]FoZ!R60</f>
        <v>41271</v>
      </c>
      <c r="P379" s="158" t="s">
        <v>0</v>
      </c>
      <c r="Q379" s="212" t="str">
        <f>[1]FoZ!S60</f>
        <v>-</v>
      </c>
    </row>
    <row r="380" spans="1:17" s="215" customFormat="1" ht="13.5" thickBot="1" x14ac:dyDescent="0.25">
      <c r="A380" s="398"/>
      <c r="B380" s="153" t="s">
        <v>1623</v>
      </c>
      <c r="C380" s="153" t="s">
        <v>71</v>
      </c>
      <c r="D380" s="85" t="s">
        <v>1624</v>
      </c>
      <c r="E380" s="85" t="s">
        <v>1625</v>
      </c>
      <c r="F380" s="86" t="s">
        <v>1626</v>
      </c>
      <c r="G380" s="153" t="s">
        <v>218</v>
      </c>
      <c r="H380" s="157" t="s">
        <v>219</v>
      </c>
      <c r="I380" s="113">
        <v>1</v>
      </c>
      <c r="J380" s="395"/>
      <c r="K380" s="156">
        <v>0</v>
      </c>
      <c r="L380" s="396"/>
      <c r="M380" s="147" t="s">
        <v>892</v>
      </c>
      <c r="N380" s="157" t="s">
        <v>893</v>
      </c>
      <c r="O380" s="102" t="s">
        <v>0</v>
      </c>
      <c r="P380" s="158" t="s">
        <v>0</v>
      </c>
      <c r="Q380" s="113" t="s">
        <v>0</v>
      </c>
    </row>
    <row r="381" spans="1:17" s="215" customFormat="1" ht="13.5" thickBot="1" x14ac:dyDescent="0.25">
      <c r="A381" s="398"/>
      <c r="B381" s="153" t="s">
        <v>1623</v>
      </c>
      <c r="C381" s="153" t="s">
        <v>71</v>
      </c>
      <c r="D381" s="85" t="s">
        <v>1624</v>
      </c>
      <c r="E381" s="85" t="s">
        <v>1627</v>
      </c>
      <c r="F381" s="86" t="s">
        <v>1628</v>
      </c>
      <c r="G381" s="153" t="s">
        <v>218</v>
      </c>
      <c r="H381" s="157" t="s">
        <v>219</v>
      </c>
      <c r="I381" s="113">
        <v>2</v>
      </c>
      <c r="J381" s="395"/>
      <c r="K381" s="111">
        <v>0</v>
      </c>
      <c r="L381" s="396"/>
      <c r="M381" s="147" t="s">
        <v>892</v>
      </c>
      <c r="N381" s="157" t="s">
        <v>893</v>
      </c>
      <c r="O381" s="102" t="s">
        <v>0</v>
      </c>
      <c r="P381" s="158" t="s">
        <v>0</v>
      </c>
      <c r="Q381" s="113" t="s">
        <v>0</v>
      </c>
    </row>
    <row r="382" spans="1:17" s="215" customFormat="1" ht="13.5" thickBot="1" x14ac:dyDescent="0.25">
      <c r="A382" s="398"/>
      <c r="B382" s="153" t="s">
        <v>1623</v>
      </c>
      <c r="C382" s="153" t="s">
        <v>71</v>
      </c>
      <c r="D382" s="85" t="s">
        <v>1624</v>
      </c>
      <c r="E382" s="85" t="s">
        <v>1629</v>
      </c>
      <c r="F382" s="86" t="s">
        <v>1630</v>
      </c>
      <c r="G382" s="153" t="s">
        <v>218</v>
      </c>
      <c r="H382" s="157" t="s">
        <v>219</v>
      </c>
      <c r="I382" s="113">
        <v>3</v>
      </c>
      <c r="J382" s="395"/>
      <c r="K382" s="111">
        <v>0</v>
      </c>
      <c r="L382" s="396"/>
      <c r="M382" s="147" t="s">
        <v>892</v>
      </c>
      <c r="N382" s="157" t="s">
        <v>893</v>
      </c>
      <c r="O382" s="102" t="s">
        <v>0</v>
      </c>
      <c r="P382" s="158" t="s">
        <v>0</v>
      </c>
      <c r="Q382" s="113" t="s">
        <v>0</v>
      </c>
    </row>
    <row r="383" spans="1:17" s="215" customFormat="1" ht="13.5" thickBot="1" x14ac:dyDescent="0.25">
      <c r="A383" s="398"/>
      <c r="B383" s="153" t="s">
        <v>1623</v>
      </c>
      <c r="C383" s="153" t="s">
        <v>71</v>
      </c>
      <c r="D383" s="85" t="s">
        <v>1624</v>
      </c>
      <c r="E383" s="85" t="s">
        <v>1631</v>
      </c>
      <c r="F383" s="86" t="s">
        <v>1632</v>
      </c>
      <c r="G383" s="153" t="s">
        <v>218</v>
      </c>
      <c r="H383" s="157" t="s">
        <v>219</v>
      </c>
      <c r="I383" s="113">
        <v>4</v>
      </c>
      <c r="J383" s="395"/>
      <c r="K383" s="111">
        <v>0</v>
      </c>
      <c r="L383" s="396"/>
      <c r="M383" s="147" t="s">
        <v>892</v>
      </c>
      <c r="N383" s="157" t="s">
        <v>893</v>
      </c>
      <c r="O383" s="102" t="s">
        <v>0</v>
      </c>
      <c r="P383" s="158" t="s">
        <v>0</v>
      </c>
      <c r="Q383" s="113" t="s">
        <v>0</v>
      </c>
    </row>
    <row r="384" spans="1:17" s="215" customFormat="1" ht="13.5" thickBot="1" x14ac:dyDescent="0.25">
      <c r="A384" s="398"/>
      <c r="B384" s="153" t="s">
        <v>1623</v>
      </c>
      <c r="C384" s="153" t="s">
        <v>71</v>
      </c>
      <c r="D384" s="85" t="s">
        <v>1624</v>
      </c>
      <c r="E384" s="85" t="s">
        <v>1633</v>
      </c>
      <c r="F384" s="86" t="s">
        <v>1634</v>
      </c>
      <c r="G384" s="153" t="s">
        <v>218</v>
      </c>
      <c r="H384" s="157" t="s">
        <v>219</v>
      </c>
      <c r="I384" s="113">
        <v>5</v>
      </c>
      <c r="J384" s="395"/>
      <c r="K384" s="111">
        <v>0</v>
      </c>
      <c r="L384" s="396"/>
      <c r="M384" s="147" t="s">
        <v>892</v>
      </c>
      <c r="N384" s="157" t="s">
        <v>893</v>
      </c>
      <c r="O384" s="102" t="s">
        <v>0</v>
      </c>
      <c r="P384" s="158" t="s">
        <v>0</v>
      </c>
      <c r="Q384" s="113" t="s">
        <v>0</v>
      </c>
    </row>
    <row r="385" spans="1:17" s="215" customFormat="1" ht="13.5" thickBot="1" x14ac:dyDescent="0.25">
      <c r="A385" s="398"/>
      <c r="B385" s="153" t="s">
        <v>1623</v>
      </c>
      <c r="C385" s="153" t="s">
        <v>71</v>
      </c>
      <c r="D385" s="85" t="s">
        <v>1624</v>
      </c>
      <c r="E385" s="85" t="s">
        <v>1635</v>
      </c>
      <c r="F385" s="86" t="s">
        <v>1636</v>
      </c>
      <c r="G385" s="153" t="s">
        <v>218</v>
      </c>
      <c r="H385" s="157" t="s">
        <v>219</v>
      </c>
      <c r="I385" s="113">
        <v>6</v>
      </c>
      <c r="J385" s="395"/>
      <c r="K385" s="111">
        <v>0</v>
      </c>
      <c r="L385" s="396"/>
      <c r="M385" s="147" t="s">
        <v>892</v>
      </c>
      <c r="N385" s="157" t="s">
        <v>893</v>
      </c>
      <c r="O385" s="102" t="s">
        <v>0</v>
      </c>
      <c r="P385" s="158" t="s">
        <v>0</v>
      </c>
      <c r="Q385" s="113" t="s">
        <v>0</v>
      </c>
    </row>
    <row r="386" spans="1:17" s="215" customFormat="1" ht="13.5" thickBot="1" x14ac:dyDescent="0.25">
      <c r="A386" s="398"/>
      <c r="B386" s="153" t="s">
        <v>1623</v>
      </c>
      <c r="C386" s="153" t="s">
        <v>71</v>
      </c>
      <c r="D386" s="85" t="s">
        <v>1624</v>
      </c>
      <c r="E386" s="85" t="s">
        <v>1637</v>
      </c>
      <c r="F386" s="86" t="s">
        <v>1638</v>
      </c>
      <c r="G386" s="153" t="s">
        <v>218</v>
      </c>
      <c r="H386" s="157" t="s">
        <v>219</v>
      </c>
      <c r="I386" s="113">
        <v>7</v>
      </c>
      <c r="J386" s="395"/>
      <c r="K386" s="111">
        <v>0</v>
      </c>
      <c r="L386" s="396"/>
      <c r="M386" s="147" t="s">
        <v>892</v>
      </c>
      <c r="N386" s="157" t="s">
        <v>893</v>
      </c>
      <c r="O386" s="102" t="s">
        <v>0</v>
      </c>
      <c r="P386" s="158" t="s">
        <v>0</v>
      </c>
      <c r="Q386" s="113" t="s">
        <v>0</v>
      </c>
    </row>
    <row r="387" spans="1:17" s="215" customFormat="1" ht="13.5" thickBot="1" x14ac:dyDescent="0.25">
      <c r="A387" s="398"/>
      <c r="B387" s="153" t="s">
        <v>1623</v>
      </c>
      <c r="C387" s="153" t="s">
        <v>71</v>
      </c>
      <c r="D387" s="85" t="s">
        <v>1624</v>
      </c>
      <c r="E387" s="85" t="s">
        <v>1639</v>
      </c>
      <c r="F387" s="86" t="s">
        <v>1640</v>
      </c>
      <c r="G387" s="153" t="s">
        <v>218</v>
      </c>
      <c r="H387" s="157" t="s">
        <v>219</v>
      </c>
      <c r="I387" s="113">
        <v>8</v>
      </c>
      <c r="J387" s="395"/>
      <c r="K387" s="111">
        <v>30000</v>
      </c>
      <c r="L387" s="396"/>
      <c r="M387" s="147" t="s">
        <v>88</v>
      </c>
      <c r="N387" s="157" t="s">
        <v>82</v>
      </c>
      <c r="O387" s="102">
        <v>42286</v>
      </c>
      <c r="P387" s="158" t="s">
        <v>0</v>
      </c>
      <c r="Q387" s="113" t="s">
        <v>0</v>
      </c>
    </row>
    <row r="388" spans="1:17" s="215" customFormat="1" ht="13.5" thickBot="1" x14ac:dyDescent="0.25">
      <c r="A388" s="398"/>
      <c r="B388" s="153" t="s">
        <v>1623</v>
      </c>
      <c r="C388" s="153" t="s">
        <v>71</v>
      </c>
      <c r="D388" s="85" t="s">
        <v>1624</v>
      </c>
      <c r="E388" s="85" t="s">
        <v>1641</v>
      </c>
      <c r="F388" s="86" t="s">
        <v>1642</v>
      </c>
      <c r="G388" s="153" t="s">
        <v>218</v>
      </c>
      <c r="H388" s="157" t="s">
        <v>219</v>
      </c>
      <c r="I388" s="113">
        <v>9</v>
      </c>
      <c r="J388" s="395"/>
      <c r="K388" s="111">
        <v>30000</v>
      </c>
      <c r="L388" s="396"/>
      <c r="M388" s="147" t="s">
        <v>88</v>
      </c>
      <c r="N388" s="157" t="s">
        <v>1643</v>
      </c>
      <c r="O388" s="102">
        <v>42286</v>
      </c>
      <c r="P388" s="158" t="s">
        <v>0</v>
      </c>
      <c r="Q388" s="113" t="s">
        <v>0</v>
      </c>
    </row>
    <row r="389" spans="1:17" s="215" customFormat="1" ht="13.5" thickBot="1" x14ac:dyDescent="0.25">
      <c r="A389" s="398"/>
      <c r="B389" s="153" t="s">
        <v>1623</v>
      </c>
      <c r="C389" s="153" t="s">
        <v>71</v>
      </c>
      <c r="D389" s="85" t="s">
        <v>1624</v>
      </c>
      <c r="E389" s="85" t="s">
        <v>1644</v>
      </c>
      <c r="F389" s="86" t="s">
        <v>1645</v>
      </c>
      <c r="G389" s="153" t="s">
        <v>218</v>
      </c>
      <c r="H389" s="157" t="s">
        <v>219</v>
      </c>
      <c r="I389" s="113">
        <v>10</v>
      </c>
      <c r="J389" s="395"/>
      <c r="K389" s="111">
        <v>30000</v>
      </c>
      <c r="L389" s="396"/>
      <c r="M389" s="147" t="s">
        <v>1646</v>
      </c>
      <c r="N389" s="157" t="s">
        <v>82</v>
      </c>
      <c r="O389" s="102">
        <v>42278</v>
      </c>
      <c r="P389" s="158" t="s">
        <v>0</v>
      </c>
      <c r="Q389" s="113" t="s">
        <v>0</v>
      </c>
    </row>
    <row r="390" spans="1:17" s="215" customFormat="1" ht="13.5" thickBot="1" x14ac:dyDescent="0.25">
      <c r="A390" s="398"/>
      <c r="B390" s="153" t="s">
        <v>1623</v>
      </c>
      <c r="C390" s="153" t="s">
        <v>71</v>
      </c>
      <c r="D390" s="85" t="s">
        <v>1624</v>
      </c>
      <c r="E390" s="85" t="s">
        <v>1647</v>
      </c>
      <c r="F390" s="86" t="s">
        <v>1648</v>
      </c>
      <c r="G390" s="153" t="s">
        <v>218</v>
      </c>
      <c r="H390" s="157" t="s">
        <v>219</v>
      </c>
      <c r="I390" s="113">
        <v>11</v>
      </c>
      <c r="J390" s="395"/>
      <c r="K390" s="111">
        <v>30000</v>
      </c>
      <c r="L390" s="396"/>
      <c r="M390" s="157" t="s">
        <v>1649</v>
      </c>
      <c r="N390" s="157" t="s">
        <v>82</v>
      </c>
      <c r="O390" s="102">
        <v>42613</v>
      </c>
      <c r="P390" s="158" t="s">
        <v>0</v>
      </c>
      <c r="Q390" s="113" t="s">
        <v>0</v>
      </c>
    </row>
    <row r="391" spans="1:17" s="215" customFormat="1" ht="13.5" thickBot="1" x14ac:dyDescent="0.25">
      <c r="A391" s="398"/>
      <c r="B391" s="153" t="s">
        <v>1623</v>
      </c>
      <c r="C391" s="153" t="s">
        <v>71</v>
      </c>
      <c r="D391" s="85" t="s">
        <v>1624</v>
      </c>
      <c r="E391" s="85" t="s">
        <v>1650</v>
      </c>
      <c r="F391" s="86" t="s">
        <v>1651</v>
      </c>
      <c r="G391" s="153" t="s">
        <v>218</v>
      </c>
      <c r="H391" s="157" t="s">
        <v>219</v>
      </c>
      <c r="I391" s="113">
        <v>12</v>
      </c>
      <c r="J391" s="395"/>
      <c r="K391" s="111">
        <v>30000</v>
      </c>
      <c r="L391" s="396"/>
      <c r="M391" s="147" t="s">
        <v>1652</v>
      </c>
      <c r="N391" s="157" t="s">
        <v>82</v>
      </c>
      <c r="O391" s="102">
        <v>41988</v>
      </c>
      <c r="P391" s="158" t="s">
        <v>0</v>
      </c>
      <c r="Q391" s="113" t="s">
        <v>0</v>
      </c>
    </row>
    <row r="392" spans="1:17" s="215" customFormat="1" ht="13.5" thickBot="1" x14ac:dyDescent="0.25">
      <c r="A392" s="398"/>
      <c r="B392" s="153" t="s">
        <v>1623</v>
      </c>
      <c r="C392" s="153" t="s">
        <v>71</v>
      </c>
      <c r="D392" s="85" t="s">
        <v>1624</v>
      </c>
      <c r="E392" s="85" t="s">
        <v>1653</v>
      </c>
      <c r="F392" s="86" t="s">
        <v>1654</v>
      </c>
      <c r="G392" s="153" t="s">
        <v>218</v>
      </c>
      <c r="H392" s="157" t="s">
        <v>219</v>
      </c>
      <c r="I392" s="113">
        <v>13</v>
      </c>
      <c r="J392" s="395"/>
      <c r="K392" s="111">
        <v>30000</v>
      </c>
      <c r="L392" s="396"/>
      <c r="M392" s="147" t="s">
        <v>1652</v>
      </c>
      <c r="N392" s="157" t="s">
        <v>82</v>
      </c>
      <c r="O392" s="102">
        <v>41988</v>
      </c>
      <c r="P392" s="158" t="s">
        <v>0</v>
      </c>
      <c r="Q392" s="113" t="s">
        <v>0</v>
      </c>
    </row>
    <row r="393" spans="1:17" s="215" customFormat="1" ht="13.5" thickBot="1" x14ac:dyDescent="0.25">
      <c r="A393" s="398"/>
      <c r="B393" s="153" t="s">
        <v>1623</v>
      </c>
      <c r="C393" s="153" t="s">
        <v>71</v>
      </c>
      <c r="D393" s="85" t="s">
        <v>1624</v>
      </c>
      <c r="E393" s="85" t="s">
        <v>1655</v>
      </c>
      <c r="F393" s="86" t="s">
        <v>1656</v>
      </c>
      <c r="G393" s="153" t="s">
        <v>218</v>
      </c>
      <c r="H393" s="157" t="s">
        <v>219</v>
      </c>
      <c r="I393" s="113">
        <v>14</v>
      </c>
      <c r="J393" s="395"/>
      <c r="K393" s="111">
        <v>30000</v>
      </c>
      <c r="L393" s="396"/>
      <c r="M393" s="147" t="s">
        <v>1657</v>
      </c>
      <c r="N393" s="157" t="s">
        <v>82</v>
      </c>
      <c r="O393" s="102">
        <v>42277</v>
      </c>
      <c r="P393" s="158" t="s">
        <v>0</v>
      </c>
      <c r="Q393" s="113" t="s">
        <v>0</v>
      </c>
    </row>
    <row r="394" spans="1:17" s="215" customFormat="1" ht="13.5" thickBot="1" x14ac:dyDescent="0.25">
      <c r="A394" s="398"/>
      <c r="B394" s="153" t="s">
        <v>1623</v>
      </c>
      <c r="C394" s="153" t="s">
        <v>71</v>
      </c>
      <c r="D394" s="85" t="s">
        <v>1624</v>
      </c>
      <c r="E394" s="85" t="s">
        <v>1658</v>
      </c>
      <c r="F394" s="86" t="s">
        <v>1659</v>
      </c>
      <c r="G394" s="153" t="s">
        <v>218</v>
      </c>
      <c r="H394" s="157" t="s">
        <v>219</v>
      </c>
      <c r="I394" s="113">
        <v>15</v>
      </c>
      <c r="J394" s="395"/>
      <c r="K394" s="111">
        <v>30000</v>
      </c>
      <c r="L394" s="396"/>
      <c r="M394" s="157" t="s">
        <v>1649</v>
      </c>
      <c r="N394" s="157" t="s">
        <v>82</v>
      </c>
      <c r="O394" s="102">
        <v>42613</v>
      </c>
      <c r="P394" s="158" t="s">
        <v>0</v>
      </c>
      <c r="Q394" s="113" t="s">
        <v>0</v>
      </c>
    </row>
    <row r="395" spans="1:17" s="215" customFormat="1" ht="13.5" thickBot="1" x14ac:dyDescent="0.25">
      <c r="A395" s="398"/>
      <c r="B395" s="153" t="s">
        <v>1623</v>
      </c>
      <c r="C395" s="153" t="s">
        <v>71</v>
      </c>
      <c r="D395" s="85" t="s">
        <v>1624</v>
      </c>
      <c r="E395" s="85" t="s">
        <v>1660</v>
      </c>
      <c r="F395" s="86" t="s">
        <v>1661</v>
      </c>
      <c r="G395" s="153" t="s">
        <v>218</v>
      </c>
      <c r="H395" s="157" t="s">
        <v>219</v>
      </c>
      <c r="I395" s="113">
        <v>16</v>
      </c>
      <c r="J395" s="395"/>
      <c r="K395" s="111">
        <v>30000</v>
      </c>
      <c r="L395" s="396"/>
      <c r="M395" s="147" t="s">
        <v>1662</v>
      </c>
      <c r="N395" s="157" t="s">
        <v>82</v>
      </c>
      <c r="O395" s="102">
        <v>42277</v>
      </c>
      <c r="P395" s="158" t="s">
        <v>0</v>
      </c>
      <c r="Q395" s="113" t="s">
        <v>0</v>
      </c>
    </row>
    <row r="396" spans="1:17" s="215" customFormat="1" ht="13.5" thickBot="1" x14ac:dyDescent="0.25">
      <c r="A396" s="398"/>
      <c r="B396" s="153" t="s">
        <v>1623</v>
      </c>
      <c r="C396" s="153" t="s">
        <v>71</v>
      </c>
      <c r="D396" s="85" t="s">
        <v>1624</v>
      </c>
      <c r="E396" s="85" t="s">
        <v>1663</v>
      </c>
      <c r="F396" s="86" t="s">
        <v>1664</v>
      </c>
      <c r="G396" s="153" t="s">
        <v>218</v>
      </c>
      <c r="H396" s="157" t="s">
        <v>219</v>
      </c>
      <c r="I396" s="113">
        <v>17</v>
      </c>
      <c r="J396" s="395"/>
      <c r="K396" s="111">
        <v>30000</v>
      </c>
      <c r="L396" s="396"/>
      <c r="M396" s="147" t="s">
        <v>1665</v>
      </c>
      <c r="N396" s="157" t="s">
        <v>82</v>
      </c>
      <c r="O396" s="102">
        <v>42124</v>
      </c>
      <c r="P396" s="158" t="s">
        <v>0</v>
      </c>
      <c r="Q396" s="113" t="s">
        <v>0</v>
      </c>
    </row>
    <row r="397" spans="1:17" s="215" customFormat="1" ht="13.5" thickBot="1" x14ac:dyDescent="0.25">
      <c r="A397" s="398"/>
      <c r="B397" s="153" t="s">
        <v>1623</v>
      </c>
      <c r="C397" s="153" t="s">
        <v>71</v>
      </c>
      <c r="D397" s="85" t="s">
        <v>1624</v>
      </c>
      <c r="E397" s="85" t="s">
        <v>1666</v>
      </c>
      <c r="F397" s="86" t="s">
        <v>1667</v>
      </c>
      <c r="G397" s="153" t="s">
        <v>1525</v>
      </c>
      <c r="H397" s="157" t="s">
        <v>219</v>
      </c>
      <c r="I397" s="113">
        <v>18</v>
      </c>
      <c r="J397" s="395"/>
      <c r="K397" s="111">
        <v>46000</v>
      </c>
      <c r="L397" s="396"/>
      <c r="M397" s="147" t="s">
        <v>1668</v>
      </c>
      <c r="N397" s="157" t="s">
        <v>82</v>
      </c>
      <c r="O397" s="102">
        <v>42353</v>
      </c>
      <c r="P397" s="158" t="s">
        <v>0</v>
      </c>
      <c r="Q397" s="113" t="s">
        <v>0</v>
      </c>
    </row>
    <row r="398" spans="1:17" s="215" customFormat="1" ht="13.5" thickBot="1" x14ac:dyDescent="0.25">
      <c r="A398" s="398"/>
      <c r="B398" s="153" t="s">
        <v>1623</v>
      </c>
      <c r="C398" s="153" t="s">
        <v>71</v>
      </c>
      <c r="D398" s="85" t="s">
        <v>1624</v>
      </c>
      <c r="E398" s="85" t="s">
        <v>1669</v>
      </c>
      <c r="F398" s="86" t="s">
        <v>1670</v>
      </c>
      <c r="G398" s="153" t="s">
        <v>1535</v>
      </c>
      <c r="H398" s="157" t="s">
        <v>219</v>
      </c>
      <c r="I398" s="113">
        <v>19</v>
      </c>
      <c r="J398" s="395"/>
      <c r="K398" s="111">
        <v>50000</v>
      </c>
      <c r="L398" s="396"/>
      <c r="M398" s="147" t="s">
        <v>1671</v>
      </c>
      <c r="N398" s="157" t="s">
        <v>82</v>
      </c>
      <c r="O398" s="102">
        <v>41912</v>
      </c>
      <c r="P398" s="158" t="s">
        <v>0</v>
      </c>
      <c r="Q398" s="113" t="s">
        <v>0</v>
      </c>
    </row>
    <row r="399" spans="1:17" s="215" customFormat="1" ht="13.5" thickBot="1" x14ac:dyDescent="0.25">
      <c r="A399" s="398"/>
      <c r="B399" s="153" t="s">
        <v>1623</v>
      </c>
      <c r="C399" s="153" t="s">
        <v>71</v>
      </c>
      <c r="D399" s="85" t="s">
        <v>1624</v>
      </c>
      <c r="E399" s="85" t="s">
        <v>1672</v>
      </c>
      <c r="F399" s="86" t="s">
        <v>1673</v>
      </c>
      <c r="G399" s="153" t="s">
        <v>1525</v>
      </c>
      <c r="H399" s="157" t="s">
        <v>219</v>
      </c>
      <c r="I399" s="113">
        <v>20</v>
      </c>
      <c r="J399" s="395"/>
      <c r="K399" s="111">
        <v>46000</v>
      </c>
      <c r="L399" s="396"/>
      <c r="M399" s="147" t="s">
        <v>1674</v>
      </c>
      <c r="N399" s="157" t="s">
        <v>82</v>
      </c>
      <c r="O399" s="102">
        <v>42453</v>
      </c>
      <c r="P399" s="158" t="s">
        <v>0</v>
      </c>
      <c r="Q399" s="113" t="s">
        <v>0</v>
      </c>
    </row>
    <row r="400" spans="1:17" s="215" customFormat="1" ht="13.5" thickBot="1" x14ac:dyDescent="0.25">
      <c r="A400" s="398"/>
      <c r="B400" s="153" t="s">
        <v>1623</v>
      </c>
      <c r="C400" s="153" t="s">
        <v>71</v>
      </c>
      <c r="D400" s="85" t="s">
        <v>1624</v>
      </c>
      <c r="E400" s="85" t="s">
        <v>1675</v>
      </c>
      <c r="F400" s="86" t="s">
        <v>1676</v>
      </c>
      <c r="G400" s="153" t="s">
        <v>1525</v>
      </c>
      <c r="H400" s="157" t="s">
        <v>219</v>
      </c>
      <c r="I400" s="113">
        <v>21</v>
      </c>
      <c r="J400" s="395"/>
      <c r="K400" s="111">
        <v>46000</v>
      </c>
      <c r="L400" s="396"/>
      <c r="M400" s="147" t="s">
        <v>1677</v>
      </c>
      <c r="N400" s="157" t="s">
        <v>82</v>
      </c>
      <c r="O400" s="102">
        <v>42440</v>
      </c>
      <c r="P400" s="158" t="s">
        <v>0</v>
      </c>
      <c r="Q400" s="113" t="s">
        <v>0</v>
      </c>
    </row>
    <row r="401" spans="1:17" s="215" customFormat="1" ht="13.5" thickBot="1" x14ac:dyDescent="0.25">
      <c r="A401" s="398"/>
      <c r="B401" s="153" t="s">
        <v>1623</v>
      </c>
      <c r="C401" s="153" t="s">
        <v>71</v>
      </c>
      <c r="D401" s="85" t="s">
        <v>1624</v>
      </c>
      <c r="E401" s="85" t="s">
        <v>1678</v>
      </c>
      <c r="F401" s="86" t="s">
        <v>1679</v>
      </c>
      <c r="G401" s="153" t="s">
        <v>1525</v>
      </c>
      <c r="H401" s="157" t="s">
        <v>219</v>
      </c>
      <c r="I401" s="113">
        <v>22</v>
      </c>
      <c r="J401" s="395"/>
      <c r="K401" s="111">
        <v>0</v>
      </c>
      <c r="L401" s="396"/>
      <c r="M401" s="147" t="s">
        <v>892</v>
      </c>
      <c r="N401" s="157" t="s">
        <v>893</v>
      </c>
      <c r="O401" s="102" t="s">
        <v>0</v>
      </c>
      <c r="P401" s="158" t="s">
        <v>0</v>
      </c>
      <c r="Q401" s="113" t="s">
        <v>0</v>
      </c>
    </row>
    <row r="402" spans="1:17" s="215" customFormat="1" ht="13.5" thickBot="1" x14ac:dyDescent="0.25">
      <c r="A402" s="398"/>
      <c r="B402" s="153" t="s">
        <v>1623</v>
      </c>
      <c r="C402" s="153" t="s">
        <v>71</v>
      </c>
      <c r="D402" s="85" t="s">
        <v>1624</v>
      </c>
      <c r="E402" s="85" t="s">
        <v>1680</v>
      </c>
      <c r="F402" s="86" t="s">
        <v>1681</v>
      </c>
      <c r="G402" s="153" t="s">
        <v>1525</v>
      </c>
      <c r="H402" s="157" t="s">
        <v>219</v>
      </c>
      <c r="I402" s="113">
        <v>23</v>
      </c>
      <c r="J402" s="395"/>
      <c r="K402" s="111">
        <v>0</v>
      </c>
      <c r="L402" s="396"/>
      <c r="M402" s="147" t="s">
        <v>892</v>
      </c>
      <c r="N402" s="157" t="s">
        <v>893</v>
      </c>
      <c r="O402" s="102" t="s">
        <v>0</v>
      </c>
      <c r="P402" s="158" t="s">
        <v>0</v>
      </c>
      <c r="Q402" s="113" t="s">
        <v>0</v>
      </c>
    </row>
    <row r="403" spans="1:17" s="215" customFormat="1" ht="13.5" thickBot="1" x14ac:dyDescent="0.25">
      <c r="A403" s="398"/>
      <c r="B403" s="153" t="s">
        <v>1623</v>
      </c>
      <c r="C403" s="153" t="s">
        <v>71</v>
      </c>
      <c r="D403" s="85" t="s">
        <v>1624</v>
      </c>
      <c r="E403" s="85" t="s">
        <v>1682</v>
      </c>
      <c r="F403" s="86" t="s">
        <v>1683</v>
      </c>
      <c r="G403" s="153" t="s">
        <v>1525</v>
      </c>
      <c r="H403" s="157" t="s">
        <v>219</v>
      </c>
      <c r="I403" s="113">
        <v>24</v>
      </c>
      <c r="J403" s="395"/>
      <c r="K403" s="111">
        <v>0</v>
      </c>
      <c r="L403" s="396"/>
      <c r="M403" s="147" t="s">
        <v>892</v>
      </c>
      <c r="N403" s="157" t="s">
        <v>893</v>
      </c>
      <c r="O403" s="102" t="s">
        <v>0</v>
      </c>
      <c r="P403" s="158" t="s">
        <v>0</v>
      </c>
      <c r="Q403" s="113" t="s">
        <v>0</v>
      </c>
    </row>
    <row r="404" spans="1:17" s="215" customFormat="1" ht="13.5" thickBot="1" x14ac:dyDescent="0.25">
      <c r="A404" s="398"/>
      <c r="B404" s="153" t="s">
        <v>1623</v>
      </c>
      <c r="C404" s="153" t="s">
        <v>71</v>
      </c>
      <c r="D404" s="85" t="s">
        <v>1624</v>
      </c>
      <c r="E404" s="85" t="s">
        <v>1686</v>
      </c>
      <c r="F404" s="86" t="s">
        <v>1687</v>
      </c>
      <c r="G404" s="153" t="s">
        <v>218</v>
      </c>
      <c r="H404" s="157" t="s">
        <v>219</v>
      </c>
      <c r="I404" s="113">
        <v>26</v>
      </c>
      <c r="J404" s="395"/>
      <c r="K404" s="111">
        <v>0</v>
      </c>
      <c r="L404" s="396"/>
      <c r="M404" s="147" t="s">
        <v>892</v>
      </c>
      <c r="N404" s="157" t="s">
        <v>893</v>
      </c>
      <c r="O404" s="102" t="s">
        <v>0</v>
      </c>
      <c r="P404" s="158" t="s">
        <v>0</v>
      </c>
      <c r="Q404" s="113" t="s">
        <v>0</v>
      </c>
    </row>
    <row r="405" spans="1:17" s="215" customFormat="1" ht="13.5" thickBot="1" x14ac:dyDescent="0.25">
      <c r="A405" s="398"/>
      <c r="B405" s="153" t="s">
        <v>1623</v>
      </c>
      <c r="C405" s="153" t="s">
        <v>71</v>
      </c>
      <c r="D405" s="85" t="s">
        <v>1624</v>
      </c>
      <c r="E405" s="85" t="s">
        <v>1688</v>
      </c>
      <c r="F405" s="86" t="s">
        <v>1689</v>
      </c>
      <c r="G405" s="153" t="s">
        <v>218</v>
      </c>
      <c r="H405" s="157" t="s">
        <v>219</v>
      </c>
      <c r="I405" s="113">
        <v>27</v>
      </c>
      <c r="J405" s="395"/>
      <c r="K405" s="111">
        <v>0</v>
      </c>
      <c r="L405" s="396"/>
      <c r="M405" s="406" t="s">
        <v>892</v>
      </c>
      <c r="N405" s="157" t="s">
        <v>893</v>
      </c>
      <c r="O405" s="102" t="s">
        <v>0</v>
      </c>
      <c r="P405" s="158" t="s">
        <v>0</v>
      </c>
      <c r="Q405" s="113" t="s">
        <v>0</v>
      </c>
    </row>
    <row r="406" spans="1:17" s="215" customFormat="1" ht="13.5" thickBot="1" x14ac:dyDescent="0.25">
      <c r="A406" s="398"/>
      <c r="B406" s="153" t="s">
        <v>1760</v>
      </c>
      <c r="C406" s="153" t="s">
        <v>71</v>
      </c>
      <c r="D406" s="85" t="s">
        <v>1761</v>
      </c>
      <c r="E406" s="85" t="s">
        <v>1765</v>
      </c>
      <c r="F406" s="86" t="s">
        <v>1766</v>
      </c>
      <c r="G406" s="153" t="s">
        <v>218</v>
      </c>
      <c r="H406" s="157" t="s">
        <v>219</v>
      </c>
      <c r="I406" s="113">
        <v>2</v>
      </c>
      <c r="J406" s="395"/>
      <c r="K406" s="111">
        <v>30000</v>
      </c>
      <c r="L406" s="396"/>
      <c r="M406" s="147" t="s">
        <v>1767</v>
      </c>
      <c r="N406" s="157" t="s">
        <v>421</v>
      </c>
      <c r="O406" s="97">
        <v>41757</v>
      </c>
      <c r="P406" s="158" t="s">
        <v>0</v>
      </c>
      <c r="Q406" s="113" t="s">
        <v>0</v>
      </c>
    </row>
    <row r="407" spans="1:17" s="215" customFormat="1" ht="13.5" thickBot="1" x14ac:dyDescent="0.25">
      <c r="A407" s="398"/>
      <c r="B407" s="153" t="s">
        <v>1760</v>
      </c>
      <c r="C407" s="153" t="s">
        <v>71</v>
      </c>
      <c r="D407" s="85" t="s">
        <v>1761</v>
      </c>
      <c r="E407" s="85" t="s">
        <v>1768</v>
      </c>
      <c r="F407" s="86" t="s">
        <v>1769</v>
      </c>
      <c r="G407" s="153" t="s">
        <v>218</v>
      </c>
      <c r="H407" s="157" t="s">
        <v>219</v>
      </c>
      <c r="I407" s="113">
        <v>3</v>
      </c>
      <c r="J407" s="395"/>
      <c r="K407" s="111">
        <v>30000</v>
      </c>
      <c r="L407" s="396"/>
      <c r="M407" s="147" t="s">
        <v>1744</v>
      </c>
      <c r="N407" s="157" t="s">
        <v>421</v>
      </c>
      <c r="O407" s="97">
        <v>41912</v>
      </c>
      <c r="P407" s="158" t="s">
        <v>0</v>
      </c>
      <c r="Q407" s="113" t="s">
        <v>0</v>
      </c>
    </row>
    <row r="408" spans="1:17" s="215" customFormat="1" ht="13.5" thickBot="1" x14ac:dyDescent="0.25">
      <c r="A408" s="398"/>
      <c r="B408" s="153" t="s">
        <v>1760</v>
      </c>
      <c r="C408" s="153" t="s">
        <v>71</v>
      </c>
      <c r="D408" s="85" t="s">
        <v>1761</v>
      </c>
      <c r="E408" s="85" t="s">
        <v>1770</v>
      </c>
      <c r="F408" s="86" t="s">
        <v>1771</v>
      </c>
      <c r="G408" s="153" t="s">
        <v>218</v>
      </c>
      <c r="H408" s="157" t="s">
        <v>219</v>
      </c>
      <c r="I408" s="113">
        <v>4</v>
      </c>
      <c r="J408" s="395"/>
      <c r="K408" s="111">
        <v>30000</v>
      </c>
      <c r="L408" s="396"/>
      <c r="M408" s="147" t="s">
        <v>1756</v>
      </c>
      <c r="N408" s="157" t="s">
        <v>421</v>
      </c>
      <c r="O408" s="97">
        <v>41815</v>
      </c>
      <c r="P408" s="158" t="s">
        <v>0</v>
      </c>
      <c r="Q408" s="113" t="s">
        <v>0</v>
      </c>
    </row>
    <row r="409" spans="1:17" s="215" customFormat="1" ht="13.5" thickBot="1" x14ac:dyDescent="0.25">
      <c r="A409" s="398"/>
      <c r="B409" s="153" t="s">
        <v>1760</v>
      </c>
      <c r="C409" s="153" t="s">
        <v>71</v>
      </c>
      <c r="D409" s="85" t="s">
        <v>1761</v>
      </c>
      <c r="E409" s="85" t="s">
        <v>1772</v>
      </c>
      <c r="F409" s="86" t="s">
        <v>1773</v>
      </c>
      <c r="G409" s="153" t="s">
        <v>218</v>
      </c>
      <c r="H409" s="157" t="s">
        <v>219</v>
      </c>
      <c r="I409" s="113">
        <v>5</v>
      </c>
      <c r="J409" s="395"/>
      <c r="K409" s="111">
        <v>30000</v>
      </c>
      <c r="L409" s="396"/>
      <c r="M409" s="147" t="s">
        <v>1750</v>
      </c>
      <c r="N409" s="157" t="s">
        <v>421</v>
      </c>
      <c r="O409" s="97">
        <v>41729</v>
      </c>
      <c r="P409" s="158" t="s">
        <v>0</v>
      </c>
      <c r="Q409" s="113" t="s">
        <v>0</v>
      </c>
    </row>
    <row r="410" spans="1:17" s="215" customFormat="1" ht="13.5" thickBot="1" x14ac:dyDescent="0.25">
      <c r="A410" s="398"/>
      <c r="B410" s="153" t="s">
        <v>1760</v>
      </c>
      <c r="C410" s="153" t="s">
        <v>71</v>
      </c>
      <c r="D410" s="85" t="s">
        <v>1761</v>
      </c>
      <c r="E410" s="85" t="s">
        <v>1774</v>
      </c>
      <c r="F410" s="86" t="s">
        <v>1775</v>
      </c>
      <c r="G410" s="153" t="s">
        <v>218</v>
      </c>
      <c r="H410" s="157" t="s">
        <v>219</v>
      </c>
      <c r="I410" s="113">
        <v>6</v>
      </c>
      <c r="J410" s="395"/>
      <c r="K410" s="111">
        <v>30000</v>
      </c>
      <c r="L410" s="396"/>
      <c r="M410" s="147" t="s">
        <v>1727</v>
      </c>
      <c r="N410" s="157" t="s">
        <v>421</v>
      </c>
      <c r="O410" s="97">
        <v>41912</v>
      </c>
      <c r="P410" s="158" t="s">
        <v>0</v>
      </c>
      <c r="Q410" s="113" t="s">
        <v>0</v>
      </c>
    </row>
    <row r="411" spans="1:17" s="215" customFormat="1" ht="13.5" thickBot="1" x14ac:dyDescent="0.25">
      <c r="A411" s="398"/>
      <c r="B411" s="153" t="s">
        <v>1760</v>
      </c>
      <c r="C411" s="153" t="s">
        <v>71</v>
      </c>
      <c r="D411" s="85" t="s">
        <v>1761</v>
      </c>
      <c r="E411" s="85" t="s">
        <v>1776</v>
      </c>
      <c r="F411" s="86" t="s">
        <v>1777</v>
      </c>
      <c r="G411" s="153" t="s">
        <v>218</v>
      </c>
      <c r="H411" s="157" t="s">
        <v>219</v>
      </c>
      <c r="I411" s="113">
        <v>7</v>
      </c>
      <c r="J411" s="395"/>
      <c r="K411" s="111">
        <v>30000</v>
      </c>
      <c r="L411" s="396"/>
      <c r="M411" s="147" t="s">
        <v>1741</v>
      </c>
      <c r="N411" s="157" t="s">
        <v>421</v>
      </c>
      <c r="O411" s="97">
        <v>41820</v>
      </c>
      <c r="P411" s="158" t="s">
        <v>0</v>
      </c>
      <c r="Q411" s="113" t="s">
        <v>0</v>
      </c>
    </row>
    <row r="412" spans="1:17" s="215" customFormat="1" ht="13.5" thickBot="1" x14ac:dyDescent="0.25">
      <c r="A412" s="398"/>
      <c r="B412" s="153" t="s">
        <v>1760</v>
      </c>
      <c r="C412" s="153" t="s">
        <v>71</v>
      </c>
      <c r="D412" s="85" t="s">
        <v>1761</v>
      </c>
      <c r="E412" s="85" t="s">
        <v>1778</v>
      </c>
      <c r="F412" s="86" t="s">
        <v>1779</v>
      </c>
      <c r="G412" s="153" t="s">
        <v>218</v>
      </c>
      <c r="H412" s="157" t="s">
        <v>219</v>
      </c>
      <c r="I412" s="113">
        <v>8</v>
      </c>
      <c r="J412" s="395"/>
      <c r="K412" s="111">
        <v>30000</v>
      </c>
      <c r="L412" s="396"/>
      <c r="M412" s="147" t="s">
        <v>1741</v>
      </c>
      <c r="N412" s="157" t="s">
        <v>421</v>
      </c>
      <c r="O412" s="97">
        <v>41820</v>
      </c>
      <c r="P412" s="158" t="s">
        <v>0</v>
      </c>
      <c r="Q412" s="113" t="s">
        <v>0</v>
      </c>
    </row>
    <row r="413" spans="1:17" s="215" customFormat="1" ht="13.5" thickBot="1" x14ac:dyDescent="0.25">
      <c r="A413" s="398"/>
      <c r="B413" s="153" t="s">
        <v>1760</v>
      </c>
      <c r="C413" s="153" t="s">
        <v>71</v>
      </c>
      <c r="D413" s="85" t="s">
        <v>1761</v>
      </c>
      <c r="E413" s="85" t="s">
        <v>1780</v>
      </c>
      <c r="F413" s="86" t="s">
        <v>1781</v>
      </c>
      <c r="G413" s="153" t="s">
        <v>218</v>
      </c>
      <c r="H413" s="157" t="s">
        <v>219</v>
      </c>
      <c r="I413" s="113">
        <v>9</v>
      </c>
      <c r="J413" s="395"/>
      <c r="K413" s="111">
        <v>30000</v>
      </c>
      <c r="L413" s="396"/>
      <c r="M413" s="147" t="s">
        <v>1782</v>
      </c>
      <c r="N413" s="157" t="s">
        <v>421</v>
      </c>
      <c r="O413" s="97">
        <v>41820</v>
      </c>
      <c r="P413" s="158" t="s">
        <v>0</v>
      </c>
      <c r="Q413" s="113" t="s">
        <v>0</v>
      </c>
    </row>
    <row r="414" spans="1:17" s="215" customFormat="1" ht="13.5" thickBot="1" x14ac:dyDescent="0.25">
      <c r="A414" s="398"/>
      <c r="B414" s="153" t="s">
        <v>1760</v>
      </c>
      <c r="C414" s="153" t="s">
        <v>71</v>
      </c>
      <c r="D414" s="85" t="s">
        <v>1761</v>
      </c>
      <c r="E414" s="85" t="s">
        <v>1783</v>
      </c>
      <c r="F414" s="86" t="s">
        <v>1784</v>
      </c>
      <c r="G414" s="153" t="s">
        <v>218</v>
      </c>
      <c r="H414" s="157" t="s">
        <v>219</v>
      </c>
      <c r="I414" s="113">
        <v>10</v>
      </c>
      <c r="J414" s="395"/>
      <c r="K414" s="111">
        <v>30000</v>
      </c>
      <c r="L414" s="396"/>
      <c r="M414" s="147" t="s">
        <v>1782</v>
      </c>
      <c r="N414" s="157" t="s">
        <v>421</v>
      </c>
      <c r="O414" s="97">
        <v>41820</v>
      </c>
      <c r="P414" s="158" t="s">
        <v>0</v>
      </c>
      <c r="Q414" s="113" t="s">
        <v>0</v>
      </c>
    </row>
    <row r="415" spans="1:17" s="215" customFormat="1" ht="13.5" thickBot="1" x14ac:dyDescent="0.25">
      <c r="A415" s="398"/>
      <c r="B415" s="153" t="s">
        <v>1760</v>
      </c>
      <c r="C415" s="153" t="s">
        <v>71</v>
      </c>
      <c r="D415" s="85" t="s">
        <v>1761</v>
      </c>
      <c r="E415" s="85" t="s">
        <v>1785</v>
      </c>
      <c r="F415" s="86" t="s">
        <v>1786</v>
      </c>
      <c r="G415" s="153" t="s">
        <v>218</v>
      </c>
      <c r="H415" s="157" t="s">
        <v>219</v>
      </c>
      <c r="I415" s="113">
        <v>11</v>
      </c>
      <c r="J415" s="395"/>
      <c r="K415" s="111">
        <v>30000</v>
      </c>
      <c r="L415" s="396"/>
      <c r="M415" s="147" t="s">
        <v>1767</v>
      </c>
      <c r="N415" s="157" t="s">
        <v>421</v>
      </c>
      <c r="O415" s="97">
        <v>41757</v>
      </c>
      <c r="P415" s="158" t="s">
        <v>0</v>
      </c>
      <c r="Q415" s="113" t="s">
        <v>0</v>
      </c>
    </row>
    <row r="416" spans="1:17" s="215" customFormat="1" ht="13.5" thickBot="1" x14ac:dyDescent="0.25">
      <c r="A416" s="398"/>
      <c r="B416" s="153" t="s">
        <v>1760</v>
      </c>
      <c r="C416" s="153" t="s">
        <v>71</v>
      </c>
      <c r="D416" s="85" t="s">
        <v>1761</v>
      </c>
      <c r="E416" s="85" t="s">
        <v>1787</v>
      </c>
      <c r="F416" s="86" t="s">
        <v>1788</v>
      </c>
      <c r="G416" s="153" t="s">
        <v>218</v>
      </c>
      <c r="H416" s="157" t="s">
        <v>219</v>
      </c>
      <c r="I416" s="113">
        <v>12</v>
      </c>
      <c r="J416" s="395"/>
      <c r="K416" s="111">
        <v>30000</v>
      </c>
      <c r="L416" s="396"/>
      <c r="M416" s="147" t="s">
        <v>1789</v>
      </c>
      <c r="N416" s="157" t="s">
        <v>421</v>
      </c>
      <c r="O416" s="97">
        <v>41670</v>
      </c>
      <c r="P416" s="158" t="s">
        <v>0</v>
      </c>
      <c r="Q416" s="113" t="s">
        <v>0</v>
      </c>
    </row>
    <row r="417" spans="1:17" s="215" customFormat="1" ht="13.5" thickBot="1" x14ac:dyDescent="0.25">
      <c r="A417" s="398"/>
      <c r="B417" s="153" t="s">
        <v>1760</v>
      </c>
      <c r="C417" s="153" t="s">
        <v>71</v>
      </c>
      <c r="D417" s="85" t="s">
        <v>1761</v>
      </c>
      <c r="E417" s="85" t="s">
        <v>1790</v>
      </c>
      <c r="F417" s="86" t="s">
        <v>1791</v>
      </c>
      <c r="G417" s="153" t="s">
        <v>218</v>
      </c>
      <c r="H417" s="157" t="s">
        <v>219</v>
      </c>
      <c r="I417" s="113">
        <v>13</v>
      </c>
      <c r="J417" s="395"/>
      <c r="K417" s="111">
        <v>30000</v>
      </c>
      <c r="L417" s="396"/>
      <c r="M417" s="147" t="s">
        <v>1789</v>
      </c>
      <c r="N417" s="157" t="s">
        <v>421</v>
      </c>
      <c r="O417" s="97">
        <v>41670</v>
      </c>
      <c r="P417" s="158" t="s">
        <v>0</v>
      </c>
      <c r="Q417" s="113" t="s">
        <v>0</v>
      </c>
    </row>
    <row r="418" spans="1:17" s="215" customFormat="1" ht="13.5" thickBot="1" x14ac:dyDescent="0.25">
      <c r="A418" s="398"/>
      <c r="B418" s="153" t="s">
        <v>1760</v>
      </c>
      <c r="C418" s="153" t="s">
        <v>71</v>
      </c>
      <c r="D418" s="85" t="s">
        <v>1761</v>
      </c>
      <c r="E418" s="85" t="s">
        <v>1792</v>
      </c>
      <c r="F418" s="86" t="s">
        <v>1793</v>
      </c>
      <c r="G418" s="153" t="s">
        <v>218</v>
      </c>
      <c r="H418" s="157" t="s">
        <v>219</v>
      </c>
      <c r="I418" s="113">
        <v>14</v>
      </c>
      <c r="J418" s="395"/>
      <c r="K418" s="111">
        <v>30000</v>
      </c>
      <c r="L418" s="396"/>
      <c r="M418" s="147" t="s">
        <v>1794</v>
      </c>
      <c r="N418" s="157" t="s">
        <v>421</v>
      </c>
      <c r="O418" s="97">
        <v>41912</v>
      </c>
      <c r="P418" s="158" t="s">
        <v>0</v>
      </c>
      <c r="Q418" s="113" t="s">
        <v>0</v>
      </c>
    </row>
    <row r="419" spans="1:17" s="215" customFormat="1" ht="13.5" thickBot="1" x14ac:dyDescent="0.25">
      <c r="A419" s="398"/>
      <c r="B419" s="153" t="s">
        <v>1760</v>
      </c>
      <c r="C419" s="153" t="s">
        <v>71</v>
      </c>
      <c r="D419" s="85" t="s">
        <v>1761</v>
      </c>
      <c r="E419" s="85" t="s">
        <v>1795</v>
      </c>
      <c r="F419" s="86" t="s">
        <v>1796</v>
      </c>
      <c r="G419" s="153" t="s">
        <v>218</v>
      </c>
      <c r="H419" s="157" t="s">
        <v>219</v>
      </c>
      <c r="I419" s="113">
        <v>15</v>
      </c>
      <c r="J419" s="395"/>
      <c r="K419" s="111">
        <v>30000</v>
      </c>
      <c r="L419" s="396"/>
      <c r="M419" s="147" t="s">
        <v>1797</v>
      </c>
      <c r="N419" s="157" t="s">
        <v>421</v>
      </c>
      <c r="O419" s="97">
        <v>41547</v>
      </c>
      <c r="P419" s="158" t="s">
        <v>0</v>
      </c>
      <c r="Q419" s="113" t="s">
        <v>0</v>
      </c>
    </row>
    <row r="420" spans="1:17" s="215" customFormat="1" ht="13.5" thickBot="1" x14ac:dyDescent="0.25">
      <c r="A420" s="398"/>
      <c r="B420" s="153" t="s">
        <v>1760</v>
      </c>
      <c r="C420" s="153" t="s">
        <v>71</v>
      </c>
      <c r="D420" s="85" t="s">
        <v>1761</v>
      </c>
      <c r="E420" s="85" t="s">
        <v>1798</v>
      </c>
      <c r="F420" s="86" t="s">
        <v>1799</v>
      </c>
      <c r="G420" s="153" t="s">
        <v>218</v>
      </c>
      <c r="H420" s="157" t="s">
        <v>219</v>
      </c>
      <c r="I420" s="113">
        <v>16</v>
      </c>
      <c r="J420" s="395"/>
      <c r="K420" s="111">
        <v>30000</v>
      </c>
      <c r="L420" s="396"/>
      <c r="M420" s="147" t="s">
        <v>1797</v>
      </c>
      <c r="N420" s="157" t="s">
        <v>421</v>
      </c>
      <c r="O420" s="97">
        <v>41547</v>
      </c>
      <c r="P420" s="158" t="s">
        <v>0</v>
      </c>
      <c r="Q420" s="113" t="s">
        <v>0</v>
      </c>
    </row>
    <row r="421" spans="1:17" s="215" customFormat="1" ht="13.5" thickBot="1" x14ac:dyDescent="0.25">
      <c r="A421" s="398"/>
      <c r="B421" s="153" t="s">
        <v>1760</v>
      </c>
      <c r="C421" s="153" t="s">
        <v>71</v>
      </c>
      <c r="D421" s="85" t="s">
        <v>1761</v>
      </c>
      <c r="E421" s="85" t="s">
        <v>1800</v>
      </c>
      <c r="F421" s="86" t="s">
        <v>1801</v>
      </c>
      <c r="G421" s="153" t="s">
        <v>1525</v>
      </c>
      <c r="H421" s="157" t="s">
        <v>219</v>
      </c>
      <c r="I421" s="113">
        <v>17</v>
      </c>
      <c r="J421" s="395"/>
      <c r="K421" s="111">
        <v>46000</v>
      </c>
      <c r="L421" s="396"/>
      <c r="M421" s="147" t="s">
        <v>1802</v>
      </c>
      <c r="N421" s="157" t="s">
        <v>421</v>
      </c>
      <c r="O421" s="97">
        <v>41971</v>
      </c>
      <c r="P421" s="158" t="s">
        <v>0</v>
      </c>
      <c r="Q421" s="113" t="s">
        <v>0</v>
      </c>
    </row>
    <row r="422" spans="1:17" s="215" customFormat="1" ht="13.5" thickBot="1" x14ac:dyDescent="0.25">
      <c r="A422" s="398"/>
      <c r="B422" s="153" t="s">
        <v>1760</v>
      </c>
      <c r="C422" s="153" t="s">
        <v>71</v>
      </c>
      <c r="D422" s="85" t="s">
        <v>1761</v>
      </c>
      <c r="E422" s="85" t="s">
        <v>1803</v>
      </c>
      <c r="F422" s="86" t="s">
        <v>1804</v>
      </c>
      <c r="G422" s="153" t="s">
        <v>1525</v>
      </c>
      <c r="H422" s="157" t="s">
        <v>219</v>
      </c>
      <c r="I422" s="113">
        <v>18</v>
      </c>
      <c r="J422" s="395"/>
      <c r="K422" s="111">
        <v>46000</v>
      </c>
      <c r="L422" s="396"/>
      <c r="M422" s="147" t="s">
        <v>1805</v>
      </c>
      <c r="N422" s="157" t="s">
        <v>421</v>
      </c>
      <c r="O422" s="97">
        <v>41547</v>
      </c>
      <c r="P422" s="158" t="s">
        <v>0</v>
      </c>
      <c r="Q422" s="113" t="s">
        <v>0</v>
      </c>
    </row>
    <row r="423" spans="1:17" s="215" customFormat="1" ht="13.5" thickBot="1" x14ac:dyDescent="0.25">
      <c r="A423" s="398"/>
      <c r="B423" s="153" t="s">
        <v>1760</v>
      </c>
      <c r="C423" s="153" t="s">
        <v>71</v>
      </c>
      <c r="D423" s="85" t="s">
        <v>1761</v>
      </c>
      <c r="E423" s="85" t="s">
        <v>1806</v>
      </c>
      <c r="F423" s="86" t="s">
        <v>1807</v>
      </c>
      <c r="G423" s="153" t="s">
        <v>1525</v>
      </c>
      <c r="H423" s="157" t="s">
        <v>219</v>
      </c>
      <c r="I423" s="113">
        <v>19</v>
      </c>
      <c r="J423" s="395"/>
      <c r="K423" s="111">
        <v>46000</v>
      </c>
      <c r="L423" s="396"/>
      <c r="M423" s="147" t="s">
        <v>1753</v>
      </c>
      <c r="N423" s="157" t="s">
        <v>421</v>
      </c>
      <c r="O423" s="97">
        <v>41729</v>
      </c>
      <c r="P423" s="158" t="s">
        <v>0</v>
      </c>
      <c r="Q423" s="113" t="s">
        <v>0</v>
      </c>
    </row>
    <row r="424" spans="1:17" s="215" customFormat="1" ht="13.5" thickBot="1" x14ac:dyDescent="0.25">
      <c r="A424" s="398"/>
      <c r="B424" s="153" t="s">
        <v>1760</v>
      </c>
      <c r="C424" s="153" t="s">
        <v>71</v>
      </c>
      <c r="D424" s="85" t="s">
        <v>1761</v>
      </c>
      <c r="E424" s="85" t="s">
        <v>1808</v>
      </c>
      <c r="F424" s="86" t="s">
        <v>1809</v>
      </c>
      <c r="G424" s="153" t="s">
        <v>1525</v>
      </c>
      <c r="H424" s="157" t="s">
        <v>219</v>
      </c>
      <c r="I424" s="113">
        <v>20</v>
      </c>
      <c r="J424" s="395"/>
      <c r="K424" s="111">
        <v>46000</v>
      </c>
      <c r="L424" s="396"/>
      <c r="M424" s="147" t="s">
        <v>1732</v>
      </c>
      <c r="N424" s="157" t="s">
        <v>421</v>
      </c>
      <c r="O424" s="97">
        <v>41729</v>
      </c>
      <c r="P424" s="158" t="s">
        <v>0</v>
      </c>
      <c r="Q424" s="113" t="s">
        <v>0</v>
      </c>
    </row>
    <row r="425" spans="1:17" s="215" customFormat="1" ht="13.5" thickBot="1" x14ac:dyDescent="0.25">
      <c r="A425" s="398"/>
      <c r="B425" s="153" t="s">
        <v>1760</v>
      </c>
      <c r="C425" s="153" t="s">
        <v>71</v>
      </c>
      <c r="D425" s="85" t="s">
        <v>1761</v>
      </c>
      <c r="E425" s="85" t="s">
        <v>1810</v>
      </c>
      <c r="F425" s="86" t="s">
        <v>1811</v>
      </c>
      <c r="G425" s="153" t="s">
        <v>1525</v>
      </c>
      <c r="H425" s="157" t="s">
        <v>219</v>
      </c>
      <c r="I425" s="113">
        <v>21</v>
      </c>
      <c r="J425" s="395"/>
      <c r="K425" s="111">
        <v>46000</v>
      </c>
      <c r="L425" s="396"/>
      <c r="M425" s="147" t="s">
        <v>1812</v>
      </c>
      <c r="N425" s="157" t="s">
        <v>421</v>
      </c>
      <c r="O425" s="97">
        <v>41729</v>
      </c>
      <c r="P425" s="158" t="s">
        <v>0</v>
      </c>
      <c r="Q425" s="113" t="s">
        <v>0</v>
      </c>
    </row>
    <row r="426" spans="1:17" s="215" customFormat="1" ht="13.5" thickBot="1" x14ac:dyDescent="0.25">
      <c r="A426" s="398"/>
      <c r="B426" s="153" t="s">
        <v>1760</v>
      </c>
      <c r="C426" s="153" t="s">
        <v>71</v>
      </c>
      <c r="D426" s="85" t="s">
        <v>1761</v>
      </c>
      <c r="E426" s="85" t="s">
        <v>1813</v>
      </c>
      <c r="F426" s="86" t="s">
        <v>1814</v>
      </c>
      <c r="G426" s="153" t="s">
        <v>1525</v>
      </c>
      <c r="H426" s="157" t="s">
        <v>219</v>
      </c>
      <c r="I426" s="113">
        <v>22</v>
      </c>
      <c r="J426" s="395"/>
      <c r="K426" s="111">
        <v>46000</v>
      </c>
      <c r="L426" s="396"/>
      <c r="M426" s="147" t="s">
        <v>1815</v>
      </c>
      <c r="N426" s="157" t="s">
        <v>421</v>
      </c>
      <c r="O426" s="97">
        <v>41729</v>
      </c>
      <c r="P426" s="158" t="s">
        <v>0</v>
      </c>
      <c r="Q426" s="113" t="s">
        <v>0</v>
      </c>
    </row>
    <row r="427" spans="1:17" s="215" customFormat="1" ht="13.5" thickBot="1" x14ac:dyDescent="0.25">
      <c r="A427" s="398"/>
      <c r="B427" s="153" t="s">
        <v>1760</v>
      </c>
      <c r="C427" s="153" t="s">
        <v>71</v>
      </c>
      <c r="D427" s="85" t="s">
        <v>1761</v>
      </c>
      <c r="E427" s="85" t="s">
        <v>1816</v>
      </c>
      <c r="F427" s="86" t="s">
        <v>1817</v>
      </c>
      <c r="G427" s="153" t="s">
        <v>1535</v>
      </c>
      <c r="H427" s="157" t="s">
        <v>219</v>
      </c>
      <c r="I427" s="113">
        <v>23</v>
      </c>
      <c r="J427" s="395"/>
      <c r="K427" s="111">
        <v>50000</v>
      </c>
      <c r="L427" s="396"/>
      <c r="M427" s="147" t="s">
        <v>1759</v>
      </c>
      <c r="N427" s="157" t="s">
        <v>421</v>
      </c>
      <c r="O427" s="97">
        <v>41729</v>
      </c>
      <c r="P427" s="158" t="s">
        <v>0</v>
      </c>
      <c r="Q427" s="113" t="s">
        <v>0</v>
      </c>
    </row>
    <row r="428" spans="1:17" s="215" customFormat="1" ht="13.5" thickBot="1" x14ac:dyDescent="0.25">
      <c r="A428" s="398"/>
      <c r="B428" s="153" t="s">
        <v>1760</v>
      </c>
      <c r="C428" s="153" t="s">
        <v>71</v>
      </c>
      <c r="D428" s="85" t="s">
        <v>1761</v>
      </c>
      <c r="E428" s="85" t="s">
        <v>1818</v>
      </c>
      <c r="F428" s="86" t="s">
        <v>1819</v>
      </c>
      <c r="G428" s="153" t="s">
        <v>218</v>
      </c>
      <c r="H428" s="157" t="s">
        <v>219</v>
      </c>
      <c r="I428" s="113">
        <v>24</v>
      </c>
      <c r="J428" s="395"/>
      <c r="K428" s="111">
        <v>30000</v>
      </c>
      <c r="L428" s="396"/>
      <c r="M428" s="147" t="s">
        <v>1735</v>
      </c>
      <c r="N428" s="157" t="s">
        <v>421</v>
      </c>
      <c r="O428" s="97">
        <v>41759</v>
      </c>
      <c r="P428" s="158" t="s">
        <v>0</v>
      </c>
      <c r="Q428" s="113" t="s">
        <v>0</v>
      </c>
    </row>
    <row r="429" spans="1:17" s="215" customFormat="1" ht="13.5" thickBot="1" x14ac:dyDescent="0.25">
      <c r="A429" s="398"/>
      <c r="B429" s="153" t="s">
        <v>1760</v>
      </c>
      <c r="C429" s="153" t="s">
        <v>71</v>
      </c>
      <c r="D429" s="85" t="s">
        <v>1761</v>
      </c>
      <c r="E429" s="85" t="s">
        <v>1820</v>
      </c>
      <c r="F429" s="86" t="s">
        <v>1821</v>
      </c>
      <c r="G429" s="153" t="s">
        <v>218</v>
      </c>
      <c r="H429" s="157" t="s">
        <v>219</v>
      </c>
      <c r="I429" s="113">
        <v>25</v>
      </c>
      <c r="J429" s="395"/>
      <c r="K429" s="111">
        <v>30000</v>
      </c>
      <c r="L429" s="396"/>
      <c r="M429" s="147" t="s">
        <v>1747</v>
      </c>
      <c r="N429" s="157" t="s">
        <v>421</v>
      </c>
      <c r="O429" s="97">
        <v>42018</v>
      </c>
      <c r="P429" s="158" t="s">
        <v>0</v>
      </c>
      <c r="Q429" s="113" t="s">
        <v>0</v>
      </c>
    </row>
    <row r="430" spans="1:17" s="215" customFormat="1" ht="13.5" thickBot="1" x14ac:dyDescent="0.25">
      <c r="A430" s="398"/>
      <c r="B430" s="153" t="s">
        <v>1760</v>
      </c>
      <c r="C430" s="153" t="s">
        <v>71</v>
      </c>
      <c r="D430" s="85" t="s">
        <v>1761</v>
      </c>
      <c r="E430" s="85" t="s">
        <v>1822</v>
      </c>
      <c r="F430" s="86" t="s">
        <v>1823</v>
      </c>
      <c r="G430" s="153" t="s">
        <v>218</v>
      </c>
      <c r="H430" s="157" t="s">
        <v>219</v>
      </c>
      <c r="I430" s="113">
        <v>26</v>
      </c>
      <c r="J430" s="395"/>
      <c r="K430" s="111">
        <v>30000</v>
      </c>
      <c r="L430" s="396"/>
      <c r="M430" s="147" t="s">
        <v>1738</v>
      </c>
      <c r="N430" s="157" t="s">
        <v>421</v>
      </c>
      <c r="O430" s="97">
        <v>42186</v>
      </c>
      <c r="P430" s="158" t="s">
        <v>0</v>
      </c>
      <c r="Q430" s="113" t="s">
        <v>0</v>
      </c>
    </row>
    <row r="431" spans="1:17" s="215" customFormat="1" ht="13.5" thickBot="1" x14ac:dyDescent="0.25">
      <c r="A431" s="398"/>
      <c r="B431" s="153" t="s">
        <v>1760</v>
      </c>
      <c r="C431" s="153" t="s">
        <v>71</v>
      </c>
      <c r="D431" s="85" t="s">
        <v>1761</v>
      </c>
      <c r="E431" s="85" t="s">
        <v>1824</v>
      </c>
      <c r="F431" s="86" t="s">
        <v>1825</v>
      </c>
      <c r="G431" s="153" t="s">
        <v>218</v>
      </c>
      <c r="H431" s="157" t="s">
        <v>219</v>
      </c>
      <c r="I431" s="113">
        <v>27</v>
      </c>
      <c r="J431" s="395"/>
      <c r="K431" s="111">
        <v>30000</v>
      </c>
      <c r="L431" s="396"/>
      <c r="M431" s="147" t="s">
        <v>1826</v>
      </c>
      <c r="N431" s="157" t="s">
        <v>421</v>
      </c>
      <c r="O431" s="97">
        <v>41547</v>
      </c>
      <c r="P431" s="158" t="s">
        <v>0</v>
      </c>
      <c r="Q431" s="113" t="s">
        <v>0</v>
      </c>
    </row>
    <row r="432" spans="1:17" s="215" customFormat="1" ht="13.5" thickBot="1" x14ac:dyDescent="0.25">
      <c r="A432" s="398"/>
      <c r="B432" s="153" t="s">
        <v>1927</v>
      </c>
      <c r="C432" s="153" t="s">
        <v>1928</v>
      </c>
      <c r="D432" s="85" t="s">
        <v>1929</v>
      </c>
      <c r="E432" s="85" t="str">
        <f>[1]RoT!A58</f>
        <v>0165-18</v>
      </c>
      <c r="F432" s="86" t="str">
        <f>[1]RoT!B58</f>
        <v>C2591&amp;C2596</v>
      </c>
      <c r="G432" s="153" t="str">
        <f>[1]RoT!C58</f>
        <v>Place de parc intérieure double</v>
      </c>
      <c r="H432" s="147" t="str">
        <f>[1]RoT!D58</f>
        <v>Sous-sol</v>
      </c>
      <c r="I432" s="86" t="str">
        <f>[1]RoT!E58</f>
        <v>1-6</v>
      </c>
      <c r="J432" s="395"/>
      <c r="K432" s="111">
        <f>[1]RoT!N58</f>
        <v>54000</v>
      </c>
      <c r="L432" s="396"/>
      <c r="M432" s="258" t="str">
        <f>[1]RoT!O58</f>
        <v>Di Paola Maria et Fernando</v>
      </c>
      <c r="N432" s="157" t="str">
        <f>[1]RoT!Q58</f>
        <v xml:space="preserve">Vendu </v>
      </c>
      <c r="O432" s="97">
        <f>[1]RoT!R58</f>
        <v>42146</v>
      </c>
      <c r="P432" s="158" t="str">
        <f>[1]RoT!S58</f>
        <v>-</v>
      </c>
      <c r="Q432" s="212" t="str">
        <f>[1]RoT!T58</f>
        <v>-</v>
      </c>
    </row>
    <row r="433" spans="1:17" s="215" customFormat="1" ht="13.5" thickBot="1" x14ac:dyDescent="0.25">
      <c r="A433" s="398"/>
      <c r="B433" s="153" t="str">
        <f t="shared" ref="B433:D448" si="11">B432</f>
        <v>Rouges-Terres 15a</v>
      </c>
      <c r="C433" s="153" t="str">
        <f t="shared" si="11"/>
        <v>Hauterive</v>
      </c>
      <c r="D433" s="85" t="str">
        <f t="shared" si="11"/>
        <v>Lacorus</v>
      </c>
      <c r="E433" s="85" t="str">
        <f>[1]RoT!A59</f>
        <v>0165-19</v>
      </c>
      <c r="F433" s="86" t="str">
        <f>[1]RoT!B59</f>
        <v>C2592&amp;C2597</v>
      </c>
      <c r="G433" s="153" t="str">
        <f>[1]RoT!C59</f>
        <v>Place de parc intérieure double</v>
      </c>
      <c r="H433" s="147" t="str">
        <f>[1]RoT!D59</f>
        <v>Sous-sol</v>
      </c>
      <c r="I433" s="86" t="str">
        <f>[1]RoT!E59</f>
        <v>2-7</v>
      </c>
      <c r="J433" s="395"/>
      <c r="K433" s="111">
        <f>[1]RoT!N59</f>
        <v>54000</v>
      </c>
      <c r="L433" s="396"/>
      <c r="M433" s="258" t="str">
        <f>[1]RoT!O59</f>
        <v>Fischer Bernard</v>
      </c>
      <c r="N433" s="157" t="str">
        <f>[1]RoT!Q59</f>
        <v>Vendu</v>
      </c>
      <c r="O433" s="97">
        <f>[1]RoT!R59</f>
        <v>42823</v>
      </c>
      <c r="P433" s="158" t="str">
        <f>[1]RoT!S59</f>
        <v>-</v>
      </c>
      <c r="Q433" s="212" t="str">
        <f>[1]RoT!T59</f>
        <v>EJ prévisionnelle: aujourd'hui + 15 mois !</v>
      </c>
    </row>
    <row r="434" spans="1:17" s="215" customFormat="1" ht="13.5" thickBot="1" x14ac:dyDescent="0.25">
      <c r="A434" s="398"/>
      <c r="B434" s="153" t="str">
        <f t="shared" si="11"/>
        <v>Rouges-Terres 15a</v>
      </c>
      <c r="C434" s="153" t="str">
        <f t="shared" si="11"/>
        <v>Hauterive</v>
      </c>
      <c r="D434" s="85" t="str">
        <f t="shared" si="11"/>
        <v>Lacorus</v>
      </c>
      <c r="E434" s="85" t="str">
        <f>[1]RoT!A60</f>
        <v>0165-20</v>
      </c>
      <c r="F434" s="86" t="str">
        <f>[1]RoT!B60</f>
        <v>C2593&amp;C2598</v>
      </c>
      <c r="G434" s="153" t="str">
        <f>[1]RoT!C60</f>
        <v>Place de parc intérieure double</v>
      </c>
      <c r="H434" s="147" t="str">
        <f>[1]RoT!D60</f>
        <v>Sous-sol</v>
      </c>
      <c r="I434" s="86" t="str">
        <f>[1]RoT!E60</f>
        <v>3-8</v>
      </c>
      <c r="J434" s="395"/>
      <c r="K434" s="111">
        <f>[1]RoT!N60</f>
        <v>54000</v>
      </c>
      <c r="L434" s="396"/>
      <c r="M434" s="258" t="str">
        <f>[1]RoT!O60</f>
        <v>Guercioni Gabriele</v>
      </c>
      <c r="N434" s="157" t="str">
        <f>[1]RoT!Q60</f>
        <v xml:space="preserve">Vendu </v>
      </c>
      <c r="O434" s="97">
        <f>[1]RoT!R60</f>
        <v>42185</v>
      </c>
      <c r="P434" s="158" t="str">
        <f>[1]RoT!S60</f>
        <v>-</v>
      </c>
      <c r="Q434" s="212" t="str">
        <f>[1]RoT!T60</f>
        <v>-</v>
      </c>
    </row>
    <row r="435" spans="1:17" s="215" customFormat="1" ht="13.5" thickBot="1" x14ac:dyDescent="0.25">
      <c r="A435" s="398"/>
      <c r="B435" s="153" t="str">
        <f t="shared" si="11"/>
        <v>Rouges-Terres 15a</v>
      </c>
      <c r="C435" s="153" t="str">
        <f t="shared" si="11"/>
        <v>Hauterive</v>
      </c>
      <c r="D435" s="85" t="str">
        <f t="shared" si="11"/>
        <v>Lacorus</v>
      </c>
      <c r="E435" s="85" t="str">
        <f>[1]RoT!A61</f>
        <v>0165-21</v>
      </c>
      <c r="F435" s="86" t="str">
        <f>[1]RoT!B61</f>
        <v>C2594</v>
      </c>
      <c r="G435" s="153" t="str">
        <f>[1]RoT!C61</f>
        <v>Place de parc intérieure simple</v>
      </c>
      <c r="H435" s="147" t="str">
        <f>[1]RoT!D61</f>
        <v>Sous-sol</v>
      </c>
      <c r="I435" s="86">
        <f>[1]RoT!E61</f>
        <v>4</v>
      </c>
      <c r="J435" s="395"/>
      <c r="K435" s="111">
        <f>[1]RoT!N61</f>
        <v>34000</v>
      </c>
      <c r="L435" s="396"/>
      <c r="M435" s="258" t="str">
        <f>[1]RoT!O61</f>
        <v>Rodriguez Raquel et Placi Diego</v>
      </c>
      <c r="N435" s="157" t="str">
        <f>[1]RoT!Q61</f>
        <v xml:space="preserve">Vendu </v>
      </c>
      <c r="O435" s="97">
        <f>[1]RoT!R61</f>
        <v>42094</v>
      </c>
      <c r="P435" s="158" t="str">
        <f>[1]RoT!S61</f>
        <v>-</v>
      </c>
      <c r="Q435" s="212" t="str">
        <f>[1]RoT!T61</f>
        <v>-</v>
      </c>
    </row>
    <row r="436" spans="1:17" s="215" customFormat="1" ht="13.5" thickBot="1" x14ac:dyDescent="0.25">
      <c r="A436" s="398"/>
      <c r="B436" s="153" t="str">
        <f t="shared" si="11"/>
        <v>Rouges-Terres 15a</v>
      </c>
      <c r="C436" s="153" t="str">
        <f t="shared" si="11"/>
        <v>Hauterive</v>
      </c>
      <c r="D436" s="85" t="str">
        <f t="shared" si="11"/>
        <v>Lacorus</v>
      </c>
      <c r="E436" s="85" t="str">
        <f>[1]RoT!A62</f>
        <v>0165-22</v>
      </c>
      <c r="F436" s="86" t="str">
        <f>[1]RoT!B62</f>
        <v>C2595</v>
      </c>
      <c r="G436" s="153" t="str">
        <f>[1]RoT!C62</f>
        <v>Place de parc intérieure simple</v>
      </c>
      <c r="H436" s="147" t="str">
        <f>[1]RoT!D62</f>
        <v>Sous-sol</v>
      </c>
      <c r="I436" s="86">
        <f>[1]RoT!E62</f>
        <v>5</v>
      </c>
      <c r="J436" s="395"/>
      <c r="K436" s="111">
        <f>[1]RoT!N62</f>
        <v>30000</v>
      </c>
      <c r="L436" s="396"/>
      <c r="M436" s="258" t="str">
        <f>[1]RoT!O62</f>
        <v>Niklaus Caroline</v>
      </c>
      <c r="N436" s="157" t="str">
        <f>[1]RoT!Q62</f>
        <v xml:space="preserve">Vendu </v>
      </c>
      <c r="O436" s="97">
        <f>[1]RoT!R62</f>
        <v>42185</v>
      </c>
      <c r="P436" s="158" t="str">
        <f>[1]RoT!S62</f>
        <v>-</v>
      </c>
      <c r="Q436" s="212" t="str">
        <f>[1]RoT!T62</f>
        <v>-</v>
      </c>
    </row>
    <row r="437" spans="1:17" s="215" customFormat="1" ht="13.5" thickBot="1" x14ac:dyDescent="0.25">
      <c r="A437" s="398"/>
      <c r="B437" s="153" t="str">
        <f t="shared" si="11"/>
        <v>Rouges-Terres 15a</v>
      </c>
      <c r="C437" s="153" t="str">
        <f t="shared" si="11"/>
        <v>Hauterive</v>
      </c>
      <c r="D437" s="85" t="str">
        <f t="shared" si="11"/>
        <v>Lacorus</v>
      </c>
      <c r="E437" s="85" t="str">
        <f>[1]RoT!A63</f>
        <v>0165-23</v>
      </c>
      <c r="F437" s="86" t="str">
        <f>[1]RoT!B63</f>
        <v>C2599</v>
      </c>
      <c r="G437" s="153" t="str">
        <f>[1]RoT!C63</f>
        <v>Place de parc intérieure simple</v>
      </c>
      <c r="H437" s="147" t="str">
        <f>[1]RoT!D63</f>
        <v>Sous-sol</v>
      </c>
      <c r="I437" s="86">
        <f>[1]RoT!E63</f>
        <v>9</v>
      </c>
      <c r="J437" s="395"/>
      <c r="K437" s="111">
        <f>[1]RoT!N63</f>
        <v>32000</v>
      </c>
      <c r="L437" s="396"/>
      <c r="M437" s="258" t="str">
        <f>[1]RoT!O63</f>
        <v>Marques Di Palma Marisa et Di Palma Mauro</v>
      </c>
      <c r="N437" s="157" t="str">
        <f>[1]RoT!Q63</f>
        <v xml:space="preserve">Vendu </v>
      </c>
      <c r="O437" s="97">
        <f>[1]RoT!R63</f>
        <v>42185</v>
      </c>
      <c r="P437" s="158" t="str">
        <f>[1]RoT!S63</f>
        <v>-</v>
      </c>
      <c r="Q437" s="212" t="str">
        <f>[1]RoT!T63</f>
        <v>-</v>
      </c>
    </row>
    <row r="438" spans="1:17" s="215" customFormat="1" ht="13.5" thickBot="1" x14ac:dyDescent="0.25">
      <c r="A438" s="398"/>
      <c r="B438" s="153" t="str">
        <f t="shared" si="11"/>
        <v>Rouges-Terres 15a</v>
      </c>
      <c r="C438" s="153" t="str">
        <f t="shared" si="11"/>
        <v>Hauterive</v>
      </c>
      <c r="D438" s="85" t="str">
        <f t="shared" si="11"/>
        <v>Lacorus</v>
      </c>
      <c r="E438" s="85" t="str">
        <f>[1]RoT!A64</f>
        <v>0165-24</v>
      </c>
      <c r="F438" s="86" t="str">
        <f>[1]RoT!B64</f>
        <v>C2600</v>
      </c>
      <c r="G438" s="153" t="str">
        <f>[1]RoT!C64</f>
        <v>Place de parc intérieure simple</v>
      </c>
      <c r="H438" s="147" t="str">
        <f>[1]RoT!D64</f>
        <v>Sous-sol</v>
      </c>
      <c r="I438" s="86">
        <f>[1]RoT!E64</f>
        <v>10</v>
      </c>
      <c r="J438" s="395"/>
      <c r="K438" s="111">
        <f>[1]RoT!N64</f>
        <v>32000</v>
      </c>
      <c r="L438" s="396"/>
      <c r="M438" s="258" t="str">
        <f>[1]RoT!O64</f>
        <v>Marques Di Palma Marisa et Di Palma Mauro</v>
      </c>
      <c r="N438" s="157" t="str">
        <f>[1]RoT!Q64</f>
        <v xml:space="preserve">Vendu </v>
      </c>
      <c r="O438" s="97">
        <f>[1]RoT!R64</f>
        <v>42185</v>
      </c>
      <c r="P438" s="158" t="str">
        <f>[1]RoT!S64</f>
        <v>-</v>
      </c>
      <c r="Q438" s="212" t="str">
        <f>[1]RoT!T64</f>
        <v>-</v>
      </c>
    </row>
    <row r="439" spans="1:17" s="215" customFormat="1" ht="13.5" thickBot="1" x14ac:dyDescent="0.25">
      <c r="A439" s="398"/>
      <c r="B439" s="153" t="str">
        <f t="shared" si="11"/>
        <v>Rouges-Terres 15a</v>
      </c>
      <c r="C439" s="153" t="str">
        <f t="shared" si="11"/>
        <v>Hauterive</v>
      </c>
      <c r="D439" s="85" t="str">
        <f t="shared" si="11"/>
        <v>Lacorus</v>
      </c>
      <c r="E439" s="85" t="str">
        <f>[1]RoT!A65</f>
        <v>0165-25</v>
      </c>
      <c r="F439" s="86" t="str">
        <f>[1]RoT!B65</f>
        <v>C2601</v>
      </c>
      <c r="G439" s="153" t="str">
        <f>[1]RoT!C65</f>
        <v>Place de parc intérieure simple</v>
      </c>
      <c r="H439" s="147" t="str">
        <f>[1]RoT!D65</f>
        <v>Sous-sol</v>
      </c>
      <c r="I439" s="86">
        <f>[1]RoT!E65</f>
        <v>11</v>
      </c>
      <c r="J439" s="395"/>
      <c r="K439" s="111">
        <f>[1]RoT!N65</f>
        <v>36000</v>
      </c>
      <c r="L439" s="396"/>
      <c r="M439" s="258" t="str">
        <f>[1]RoT!O65</f>
        <v>Cériani Pierre-Henri</v>
      </c>
      <c r="N439" s="157" t="str">
        <f>[1]RoT!Q65</f>
        <v>Vendu</v>
      </c>
      <c r="O439" s="97">
        <f>[1]RoT!R65</f>
        <v>42398</v>
      </c>
      <c r="P439" s="158" t="str">
        <f>[1]RoT!S65</f>
        <v>-</v>
      </c>
      <c r="Q439" s="212" t="str">
        <f>[1]RoT!T65</f>
        <v>-</v>
      </c>
    </row>
    <row r="440" spans="1:17" s="215" customFormat="1" ht="13.5" thickBot="1" x14ac:dyDescent="0.25">
      <c r="A440" s="398"/>
      <c r="B440" s="153" t="str">
        <f t="shared" si="11"/>
        <v>Rouges-Terres 15a</v>
      </c>
      <c r="C440" s="153" t="str">
        <f t="shared" si="11"/>
        <v>Hauterive</v>
      </c>
      <c r="D440" s="85" t="str">
        <f t="shared" si="11"/>
        <v>Lacorus</v>
      </c>
      <c r="E440" s="85" t="str">
        <f>[1]RoT!A66</f>
        <v>0165-26</v>
      </c>
      <c r="F440" s="86" t="str">
        <f>[1]RoT!B66</f>
        <v>C2602</v>
      </c>
      <c r="G440" s="153" t="str">
        <f>[1]RoT!C66</f>
        <v>Place de parc intérieure simple</v>
      </c>
      <c r="H440" s="147" t="str">
        <f>[1]RoT!D66</f>
        <v>Sous-sol</v>
      </c>
      <c r="I440" s="86">
        <f>[1]RoT!E66</f>
        <v>12</v>
      </c>
      <c r="J440" s="395"/>
      <c r="K440" s="111">
        <f>[1]RoT!N66</f>
        <v>32000</v>
      </c>
      <c r="L440" s="396"/>
      <c r="M440" s="258" t="str">
        <f>[1]RoT!O66</f>
        <v>-</v>
      </c>
      <c r="N440" s="157" t="str">
        <f>[1]RoT!Q66</f>
        <v>A vendre</v>
      </c>
      <c r="O440" s="97" t="str">
        <f>[1]RoT!R66</f>
        <v xml:space="preserve"> </v>
      </c>
      <c r="P440" s="158" t="str">
        <f>[1]RoT!S66</f>
        <v>-</v>
      </c>
      <c r="Q440" s="212" t="str">
        <f>[1]RoT!T66</f>
        <v>EJ prévisionnelle: aujourd'hui + 15 mois !</v>
      </c>
    </row>
    <row r="441" spans="1:17" s="215" customFormat="1" ht="13.5" thickBot="1" x14ac:dyDescent="0.25">
      <c r="A441" s="398"/>
      <c r="B441" s="153" t="str">
        <f t="shared" si="11"/>
        <v>Rouges-Terres 15a</v>
      </c>
      <c r="C441" s="153" t="str">
        <f t="shared" si="11"/>
        <v>Hauterive</v>
      </c>
      <c r="D441" s="85" t="str">
        <f t="shared" si="11"/>
        <v>Lacorus</v>
      </c>
      <c r="E441" s="85" t="str">
        <f>[1]RoT!A67</f>
        <v>0165-27</v>
      </c>
      <c r="F441" s="86" t="str">
        <f>[1]RoT!B67</f>
        <v>C2603</v>
      </c>
      <c r="G441" s="153" t="str">
        <f>[1]RoT!C67</f>
        <v>Place de parc intérieure simple</v>
      </c>
      <c r="H441" s="147" t="str">
        <f>[1]RoT!D67</f>
        <v>Sous-sol</v>
      </c>
      <c r="I441" s="86">
        <f>[1]RoT!E67</f>
        <v>13</v>
      </c>
      <c r="J441" s="395"/>
      <c r="K441" s="111">
        <f>[1]RoT!N67</f>
        <v>30000</v>
      </c>
      <c r="L441" s="396"/>
      <c r="M441" s="258" t="str">
        <f>[1]RoT!O67</f>
        <v>Holzer Philippe et Cheng Ye</v>
      </c>
      <c r="N441" s="157" t="str">
        <f>[1]RoT!Q67</f>
        <v xml:space="preserve">Vendu </v>
      </c>
      <c r="O441" s="97">
        <f>[1]RoT!R67</f>
        <v>42185</v>
      </c>
      <c r="P441" s="158" t="str">
        <f>[1]RoT!S67</f>
        <v>-</v>
      </c>
      <c r="Q441" s="212" t="str">
        <f>[1]RoT!T67</f>
        <v>-</v>
      </c>
    </row>
    <row r="442" spans="1:17" s="215" customFormat="1" ht="13.5" thickBot="1" x14ac:dyDescent="0.25">
      <c r="A442" s="398"/>
      <c r="B442" s="153" t="str">
        <f t="shared" si="11"/>
        <v>Rouges-Terres 15a</v>
      </c>
      <c r="C442" s="153" t="str">
        <f t="shared" si="11"/>
        <v>Hauterive</v>
      </c>
      <c r="D442" s="85" t="str">
        <f t="shared" si="11"/>
        <v>Lacorus</v>
      </c>
      <c r="E442" s="85" t="str">
        <f>[1]RoT!A68</f>
        <v>0165-28</v>
      </c>
      <c r="F442" s="86" t="str">
        <f>[1]RoT!B68</f>
        <v>C2604</v>
      </c>
      <c r="G442" s="153" t="str">
        <f>[1]RoT!C68</f>
        <v>Place de parc intérieure simple</v>
      </c>
      <c r="H442" s="147" t="str">
        <f>[1]RoT!D68</f>
        <v>Sous-sol</v>
      </c>
      <c r="I442" s="86">
        <f>[1]RoT!E68</f>
        <v>14</v>
      </c>
      <c r="J442" s="395"/>
      <c r="K442" s="111">
        <f>[1]RoT!N68</f>
        <v>30000</v>
      </c>
      <c r="L442" s="396"/>
      <c r="M442" s="258" t="str">
        <f>[1]RoT!O68</f>
        <v>Holzer Philippe et Cheng Ye</v>
      </c>
      <c r="N442" s="157" t="str">
        <f>[1]RoT!Q68</f>
        <v xml:space="preserve">Vendu </v>
      </c>
      <c r="O442" s="97">
        <f>[1]RoT!R68</f>
        <v>42185</v>
      </c>
      <c r="P442" s="158" t="str">
        <f>[1]RoT!S68</f>
        <v>-</v>
      </c>
      <c r="Q442" s="212" t="str">
        <f>[1]RoT!T68</f>
        <v>-</v>
      </c>
    </row>
    <row r="443" spans="1:17" s="215" customFormat="1" ht="13.5" thickBot="1" x14ac:dyDescent="0.25">
      <c r="A443" s="398"/>
      <c r="B443" s="153" t="str">
        <f t="shared" si="11"/>
        <v>Rouges-Terres 15a</v>
      </c>
      <c r="C443" s="153" t="str">
        <f t="shared" si="11"/>
        <v>Hauterive</v>
      </c>
      <c r="D443" s="85" t="str">
        <f t="shared" si="11"/>
        <v>Lacorus</v>
      </c>
      <c r="E443" s="85" t="str">
        <f>[1]RoT!A69</f>
        <v>0165-29</v>
      </c>
      <c r="F443" s="86" t="str">
        <f>[1]RoT!B69</f>
        <v>C2605</v>
      </c>
      <c r="G443" s="153" t="str">
        <f>[1]RoT!C69</f>
        <v>Place de parc intérieure simple</v>
      </c>
      <c r="H443" s="147" t="str">
        <f>[1]RoT!D69</f>
        <v>Sous-sol</v>
      </c>
      <c r="I443" s="86">
        <f>[1]RoT!E69</f>
        <v>15</v>
      </c>
      <c r="J443" s="395"/>
      <c r="K443" s="111">
        <f>[1]RoT!N69</f>
        <v>30000</v>
      </c>
      <c r="L443" s="396"/>
      <c r="M443" s="258" t="str">
        <f>[1]RoT!O69</f>
        <v>Gashi Shqipe et Nazmi</v>
      </c>
      <c r="N443" s="157" t="str">
        <f>[1]RoT!Q69</f>
        <v xml:space="preserve">Vendu </v>
      </c>
      <c r="O443" s="97">
        <f>[1]RoT!R69</f>
        <v>42277</v>
      </c>
      <c r="P443" s="158" t="str">
        <f>[1]RoT!S69</f>
        <v>-</v>
      </c>
      <c r="Q443" s="212" t="str">
        <f>[1]RoT!T69</f>
        <v>-</v>
      </c>
    </row>
    <row r="444" spans="1:17" s="215" customFormat="1" ht="13.5" thickBot="1" x14ac:dyDescent="0.25">
      <c r="A444" s="398"/>
      <c r="B444" s="153" t="str">
        <f t="shared" si="11"/>
        <v>Rouges-Terres 15a</v>
      </c>
      <c r="C444" s="153" t="str">
        <f t="shared" si="11"/>
        <v>Hauterive</v>
      </c>
      <c r="D444" s="85" t="str">
        <f t="shared" si="11"/>
        <v>Lacorus</v>
      </c>
      <c r="E444" s="85" t="str">
        <f>[1]RoT!A70</f>
        <v>0165-30</v>
      </c>
      <c r="F444" s="86" t="str">
        <f>[1]RoT!B70</f>
        <v>C2606</v>
      </c>
      <c r="G444" s="153" t="str">
        <f>[1]RoT!C70</f>
        <v>Place de parc intérieure simple</v>
      </c>
      <c r="H444" s="147" t="str">
        <f>[1]RoT!D70</f>
        <v>Sous-sol</v>
      </c>
      <c r="I444" s="86">
        <f>[1]RoT!E70</f>
        <v>16</v>
      </c>
      <c r="J444" s="395"/>
      <c r="K444" s="111">
        <f>[1]RoT!N70</f>
        <v>30000</v>
      </c>
      <c r="L444" s="396"/>
      <c r="M444" s="258" t="str">
        <f>[1]RoT!O70</f>
        <v>Guercioni Gabriele</v>
      </c>
      <c r="N444" s="157" t="str">
        <f>[1]RoT!Q70</f>
        <v xml:space="preserve">Vendu </v>
      </c>
      <c r="O444" s="97">
        <f>[1]RoT!R70</f>
        <v>42185</v>
      </c>
      <c r="P444" s="158" t="str">
        <f>[1]RoT!S70</f>
        <v>-</v>
      </c>
      <c r="Q444" s="212" t="str">
        <f>[1]RoT!T70</f>
        <v>-</v>
      </c>
    </row>
    <row r="445" spans="1:17" s="215" customFormat="1" ht="13.5" thickBot="1" x14ac:dyDescent="0.25">
      <c r="A445" s="398"/>
      <c r="B445" s="153" t="str">
        <f t="shared" si="11"/>
        <v>Rouges-Terres 15a</v>
      </c>
      <c r="C445" s="153" t="str">
        <f t="shared" si="11"/>
        <v>Hauterive</v>
      </c>
      <c r="D445" s="85" t="str">
        <f t="shared" si="11"/>
        <v>Lacorus</v>
      </c>
      <c r="E445" s="85" t="str">
        <f>[1]RoT!A71</f>
        <v>0165-31</v>
      </c>
      <c r="F445" s="86" t="str">
        <f>[1]RoT!B71</f>
        <v>C2607</v>
      </c>
      <c r="G445" s="153" t="str">
        <f>[1]RoT!C71</f>
        <v>Place de parc intérieure simple</v>
      </c>
      <c r="H445" s="147" t="str">
        <f>[1]RoT!D71</f>
        <v>Sous-sol</v>
      </c>
      <c r="I445" s="86">
        <f>[1]RoT!E71</f>
        <v>17</v>
      </c>
      <c r="J445" s="395"/>
      <c r="K445" s="111">
        <f>[1]RoT!N71</f>
        <v>30000</v>
      </c>
      <c r="L445" s="396"/>
      <c r="M445" s="258" t="str">
        <f>[1]RoT!O71</f>
        <v>Gashi Qendresa et Elmi</v>
      </c>
      <c r="N445" s="157" t="str">
        <f>[1]RoT!Q71</f>
        <v xml:space="preserve">Vendu </v>
      </c>
      <c r="O445" s="97">
        <f>[1]RoT!R71</f>
        <v>42277</v>
      </c>
      <c r="P445" s="158" t="str">
        <f>[1]RoT!S71</f>
        <v>-</v>
      </c>
      <c r="Q445" s="212" t="str">
        <f>[1]RoT!T71</f>
        <v>-</v>
      </c>
    </row>
    <row r="446" spans="1:17" s="215" customFormat="1" ht="13.5" thickBot="1" x14ac:dyDescent="0.25">
      <c r="A446" s="398"/>
      <c r="B446" s="153" t="str">
        <f t="shared" si="11"/>
        <v>Rouges-Terres 15a</v>
      </c>
      <c r="C446" s="153" t="str">
        <f t="shared" si="11"/>
        <v>Hauterive</v>
      </c>
      <c r="D446" s="85" t="str">
        <f t="shared" si="11"/>
        <v>Lacorus</v>
      </c>
      <c r="E446" s="85" t="str">
        <f>[1]RoT!A72</f>
        <v>0165-32</v>
      </c>
      <c r="F446" s="86" t="str">
        <f>[1]RoT!B72</f>
        <v>C2608</v>
      </c>
      <c r="G446" s="153" t="str">
        <f>[1]RoT!C72</f>
        <v>Place de parc intérieure simple</v>
      </c>
      <c r="H446" s="147" t="str">
        <f>[1]RoT!D72</f>
        <v>Sous-sol</v>
      </c>
      <c r="I446" s="86">
        <f>[1]RoT!E72</f>
        <v>18</v>
      </c>
      <c r="J446" s="395"/>
      <c r="K446" s="111">
        <f>[1]RoT!N72</f>
        <v>30000</v>
      </c>
      <c r="L446" s="396"/>
      <c r="M446" s="258" t="str">
        <f>[1]RoT!O72</f>
        <v>Bonvallat Corinne</v>
      </c>
      <c r="N446" s="157" t="str">
        <f>[1]RoT!Q72</f>
        <v xml:space="preserve">Vendu </v>
      </c>
      <c r="O446" s="97">
        <f>[1]RoT!R72</f>
        <v>42094</v>
      </c>
      <c r="P446" s="158" t="str">
        <f>[1]RoT!S72</f>
        <v>-</v>
      </c>
      <c r="Q446" s="212" t="str">
        <f>[1]RoT!T72</f>
        <v>-</v>
      </c>
    </row>
    <row r="447" spans="1:17" s="215" customFormat="1" ht="13.5" thickBot="1" x14ac:dyDescent="0.25">
      <c r="A447" s="398"/>
      <c r="B447" s="153" t="str">
        <f t="shared" si="11"/>
        <v>Rouges-Terres 15a</v>
      </c>
      <c r="C447" s="153" t="str">
        <f t="shared" si="11"/>
        <v>Hauterive</v>
      </c>
      <c r="D447" s="85" t="str">
        <f t="shared" si="11"/>
        <v>Lacorus</v>
      </c>
      <c r="E447" s="85" t="str">
        <f>[1]RoT!A73</f>
        <v>0165-33</v>
      </c>
      <c r="F447" s="86" t="str">
        <f>[1]RoT!B73</f>
        <v>C2609</v>
      </c>
      <c r="G447" s="153" t="str">
        <f>[1]RoT!C73</f>
        <v>Place de parc intérieure simple</v>
      </c>
      <c r="H447" s="147" t="str">
        <f>[1]RoT!D73</f>
        <v>Sous-sol</v>
      </c>
      <c r="I447" s="86">
        <f>[1]RoT!E73</f>
        <v>19</v>
      </c>
      <c r="J447" s="395"/>
      <c r="K447" s="111">
        <f>[1]RoT!N73</f>
        <v>30000</v>
      </c>
      <c r="L447" s="396"/>
      <c r="M447" s="258" t="str">
        <f>[1]RoT!O73</f>
        <v>Nouidri Sam et Sahm Nabila</v>
      </c>
      <c r="N447" s="157" t="str">
        <f>[1]RoT!Q73</f>
        <v>Vendu</v>
      </c>
      <c r="O447" s="97">
        <f>[1]RoT!R73</f>
        <v>42460</v>
      </c>
      <c r="P447" s="158" t="str">
        <f>[1]RoT!S73</f>
        <v>-</v>
      </c>
      <c r="Q447" s="212" t="str">
        <f>[1]RoT!T73</f>
        <v>-</v>
      </c>
    </row>
    <row r="448" spans="1:17" s="215" customFormat="1" ht="13.5" thickBot="1" x14ac:dyDescent="0.25">
      <c r="A448" s="398"/>
      <c r="B448" s="153" t="str">
        <f t="shared" si="11"/>
        <v>Rouges-Terres 15a</v>
      </c>
      <c r="C448" s="153" t="str">
        <f t="shared" si="11"/>
        <v>Hauterive</v>
      </c>
      <c r="D448" s="85" t="str">
        <f t="shared" si="11"/>
        <v>Lacorus</v>
      </c>
      <c r="E448" s="85" t="str">
        <f>[1]RoT!A74</f>
        <v>0165-34</v>
      </c>
      <c r="F448" s="86" t="str">
        <f>[1]RoT!B74</f>
        <v>C2610</v>
      </c>
      <c r="G448" s="153" t="str">
        <f>[1]RoT!C74</f>
        <v>Place de parc intérieure simple</v>
      </c>
      <c r="H448" s="147" t="str">
        <f>[1]RoT!D74</f>
        <v>Sous-sol</v>
      </c>
      <c r="I448" s="86">
        <f>[1]RoT!E74</f>
        <v>20</v>
      </c>
      <c r="J448" s="395"/>
      <c r="K448" s="111">
        <f>[1]RoT!N74</f>
        <v>30000</v>
      </c>
      <c r="L448" s="396"/>
      <c r="M448" s="258" t="str">
        <f>[1]RoT!O74</f>
        <v>Nouidri Sam et Sahm Nabila</v>
      </c>
      <c r="N448" s="157" t="str">
        <f>[1]RoT!Q74</f>
        <v>Vendu</v>
      </c>
      <c r="O448" s="97">
        <f>[1]RoT!R74</f>
        <v>42460</v>
      </c>
      <c r="P448" s="158" t="str">
        <f>[1]RoT!S74</f>
        <v>-</v>
      </c>
      <c r="Q448" s="212" t="str">
        <f>[1]RoT!T74</f>
        <v>-</v>
      </c>
    </row>
    <row r="449" spans="1:17" s="215" customFormat="1" ht="13.5" thickBot="1" x14ac:dyDescent="0.25">
      <c r="A449" s="398"/>
      <c r="B449" s="153" t="str">
        <f t="shared" ref="B449:D456" si="12">B448</f>
        <v>Rouges-Terres 15a</v>
      </c>
      <c r="C449" s="153" t="str">
        <f t="shared" si="12"/>
        <v>Hauterive</v>
      </c>
      <c r="D449" s="85" t="str">
        <f t="shared" si="12"/>
        <v>Lacorus</v>
      </c>
      <c r="E449" s="85" t="str">
        <f>[1]RoT!A75</f>
        <v>0165-35</v>
      </c>
      <c r="F449" s="86" t="str">
        <f>[1]RoT!B75</f>
        <v>C2611</v>
      </c>
      <c r="G449" s="153" t="str">
        <f>[1]RoT!C75</f>
        <v>Place de parc intérieure simple</v>
      </c>
      <c r="H449" s="147" t="str">
        <f>[1]RoT!D75</f>
        <v>Sous-sol</v>
      </c>
      <c r="I449" s="86">
        <f>[1]RoT!E75</f>
        <v>21</v>
      </c>
      <c r="J449" s="395"/>
      <c r="K449" s="111">
        <f>[1]RoT!N75</f>
        <v>30000</v>
      </c>
      <c r="L449" s="396"/>
      <c r="M449" s="258" t="str">
        <f>[1]RoT!O75</f>
        <v>Fan Hua et Li Hengyu</v>
      </c>
      <c r="N449" s="157" t="str">
        <f>[1]RoT!Q75</f>
        <v xml:space="preserve">Vendu </v>
      </c>
      <c r="O449" s="97">
        <f>[1]RoT!R75</f>
        <v>42277</v>
      </c>
      <c r="P449" s="158" t="str">
        <f>[1]RoT!S75</f>
        <v>-</v>
      </c>
      <c r="Q449" s="212" t="str">
        <f>[1]RoT!T75</f>
        <v>-</v>
      </c>
    </row>
    <row r="450" spans="1:17" s="215" customFormat="1" ht="13.5" thickBot="1" x14ac:dyDescent="0.25">
      <c r="A450" s="398"/>
      <c r="B450" s="153" t="str">
        <f t="shared" si="12"/>
        <v>Rouges-Terres 15a</v>
      </c>
      <c r="C450" s="153" t="str">
        <f t="shared" si="12"/>
        <v>Hauterive</v>
      </c>
      <c r="D450" s="85" t="str">
        <f t="shared" si="12"/>
        <v>Lacorus</v>
      </c>
      <c r="E450" s="85" t="str">
        <f>[1]RoT!A76</f>
        <v>0165-36</v>
      </c>
      <c r="F450" s="86" t="str">
        <f>[1]RoT!B76</f>
        <v>C2612</v>
      </c>
      <c r="G450" s="153" t="str">
        <f>[1]RoT!C76</f>
        <v>Place de parc intérieure simple</v>
      </c>
      <c r="H450" s="147" t="str">
        <f>[1]RoT!D76</f>
        <v>Sous-sol</v>
      </c>
      <c r="I450" s="86">
        <f>[1]RoT!E76</f>
        <v>22</v>
      </c>
      <c r="J450" s="395"/>
      <c r="K450" s="111">
        <f>[1]RoT!N76</f>
        <v>30000</v>
      </c>
      <c r="L450" s="396"/>
      <c r="M450" s="258" t="str">
        <f>[1]RoT!O76</f>
        <v>Rante Roberto et Martinez Christine</v>
      </c>
      <c r="N450" s="157" t="str">
        <f>[1]RoT!Q76</f>
        <v xml:space="preserve">Vendu </v>
      </c>
      <c r="O450" s="97">
        <f>[1]RoT!R76</f>
        <v>42185</v>
      </c>
      <c r="P450" s="158" t="str">
        <f>[1]RoT!S76</f>
        <v>-</v>
      </c>
      <c r="Q450" s="212" t="str">
        <f>[1]RoT!T76</f>
        <v>-</v>
      </c>
    </row>
    <row r="451" spans="1:17" s="215" customFormat="1" ht="13.5" thickBot="1" x14ac:dyDescent="0.25">
      <c r="A451" s="398"/>
      <c r="B451" s="153" t="str">
        <f t="shared" si="12"/>
        <v>Rouges-Terres 15a</v>
      </c>
      <c r="C451" s="153" t="str">
        <f t="shared" si="12"/>
        <v>Hauterive</v>
      </c>
      <c r="D451" s="85" t="str">
        <f t="shared" si="12"/>
        <v>Lacorus</v>
      </c>
      <c r="E451" s="85" t="str">
        <f>[1]RoT!A77</f>
        <v>0165-37</v>
      </c>
      <c r="F451" s="86" t="str">
        <f>[1]RoT!B77</f>
        <v>C2613</v>
      </c>
      <c r="G451" s="153" t="str">
        <f>[1]RoT!C77</f>
        <v>Place de parc intérieure simple</v>
      </c>
      <c r="H451" s="147" t="str">
        <f>[1]RoT!D77</f>
        <v>Sous-sol</v>
      </c>
      <c r="I451" s="86">
        <f>[1]RoT!E77</f>
        <v>23</v>
      </c>
      <c r="J451" s="395"/>
      <c r="K451" s="111">
        <f>[1]RoT!N77</f>
        <v>30000</v>
      </c>
      <c r="L451" s="396"/>
      <c r="M451" s="258" t="str">
        <f>[1]RoT!O77</f>
        <v>Checola Bertino et Andrea</v>
      </c>
      <c r="N451" s="157" t="str">
        <f>[1]RoT!Q77</f>
        <v xml:space="preserve">Vendu </v>
      </c>
      <c r="O451" s="97">
        <f>[1]RoT!R77</f>
        <v>42307</v>
      </c>
      <c r="P451" s="158" t="str">
        <f>[1]RoT!S77</f>
        <v>-</v>
      </c>
      <c r="Q451" s="212" t="str">
        <f>[1]RoT!T77</f>
        <v>-</v>
      </c>
    </row>
    <row r="452" spans="1:17" s="215" customFormat="1" ht="13.5" thickBot="1" x14ac:dyDescent="0.25">
      <c r="A452" s="398"/>
      <c r="B452" s="153" t="str">
        <f t="shared" si="12"/>
        <v>Rouges-Terres 15a</v>
      </c>
      <c r="C452" s="153" t="str">
        <f t="shared" si="12"/>
        <v>Hauterive</v>
      </c>
      <c r="D452" s="85" t="str">
        <f t="shared" si="12"/>
        <v>Lacorus</v>
      </c>
      <c r="E452" s="85" t="str">
        <f>[1]RoT!A78</f>
        <v>0165-38</v>
      </c>
      <c r="F452" s="86" t="str">
        <f>[1]RoT!B78</f>
        <v>C2614</v>
      </c>
      <c r="G452" s="153" t="str">
        <f>[1]RoT!C78</f>
        <v>Place de parc intérieure simple</v>
      </c>
      <c r="H452" s="147" t="str">
        <f>[1]RoT!D78</f>
        <v>Sous-sol</v>
      </c>
      <c r="I452" s="86">
        <f>[1]RoT!E78</f>
        <v>24</v>
      </c>
      <c r="J452" s="395"/>
      <c r="K452" s="111">
        <f>[1]RoT!N78</f>
        <v>31000</v>
      </c>
      <c r="L452" s="396"/>
      <c r="M452" s="258" t="str">
        <f>[1]RoT!O78</f>
        <v>Checola Bertino et Andrea</v>
      </c>
      <c r="N452" s="157" t="str">
        <f>[1]RoT!Q78</f>
        <v xml:space="preserve">Vendu </v>
      </c>
      <c r="O452" s="97">
        <f>[1]RoT!R78</f>
        <v>42307</v>
      </c>
      <c r="P452" s="158" t="str">
        <f>[1]RoT!S78</f>
        <v>-</v>
      </c>
      <c r="Q452" s="212" t="str">
        <f>[1]RoT!T78</f>
        <v>-</v>
      </c>
    </row>
    <row r="453" spans="1:17" s="215" customFormat="1" ht="13.5" thickBot="1" x14ac:dyDescent="0.25">
      <c r="A453" s="398"/>
      <c r="B453" s="153" t="str">
        <f t="shared" si="12"/>
        <v>Rouges-Terres 15a</v>
      </c>
      <c r="C453" s="153" t="str">
        <f t="shared" si="12"/>
        <v>Hauterive</v>
      </c>
      <c r="D453" s="85" t="str">
        <f t="shared" si="12"/>
        <v>Lacorus</v>
      </c>
      <c r="E453" s="85" t="str">
        <f>[1]RoT!A79</f>
        <v>0165-39</v>
      </c>
      <c r="F453" s="86" t="str">
        <f>[1]RoT!B79</f>
        <v>En cours</v>
      </c>
      <c r="G453" s="153" t="str">
        <f>[1]RoT!C79</f>
        <v>Place de parc extérieure simple</v>
      </c>
      <c r="H453" s="147" t="str">
        <f>[1]RoT!D79</f>
        <v>Sous-sol</v>
      </c>
      <c r="I453" s="86">
        <f>[1]RoT!E79</f>
        <v>25</v>
      </c>
      <c r="J453" s="395"/>
      <c r="K453" s="111">
        <f>[1]RoT!N79</f>
        <v>10000</v>
      </c>
      <c r="L453" s="396"/>
      <c r="M453" s="258" t="str">
        <f>[1]RoT!O79</f>
        <v>-</v>
      </c>
      <c r="N453" s="157" t="str">
        <f>[1]RoT!Q79</f>
        <v>A vendre</v>
      </c>
      <c r="O453" s="97" t="str">
        <f>[1]RoT!R79</f>
        <v xml:space="preserve"> </v>
      </c>
      <c r="P453" s="158" t="str">
        <f>[1]RoT!S79</f>
        <v>-</v>
      </c>
      <c r="Q453" s="212" t="str">
        <f>[1]RoT!T79</f>
        <v>EJ prévisionnelle: aujourd'hui + 15 mois !</v>
      </c>
    </row>
    <row r="454" spans="1:17" s="215" customFormat="1" ht="13.5" thickBot="1" x14ac:dyDescent="0.25">
      <c r="A454" s="398"/>
      <c r="B454" s="153" t="str">
        <f t="shared" si="12"/>
        <v>Rouges-Terres 15a</v>
      </c>
      <c r="C454" s="153" t="str">
        <f t="shared" si="12"/>
        <v>Hauterive</v>
      </c>
      <c r="D454" s="85" t="str">
        <f t="shared" si="12"/>
        <v>Lacorus</v>
      </c>
      <c r="E454" s="85" t="str">
        <f>[1]RoT!A80</f>
        <v>0165-40</v>
      </c>
      <c r="F454" s="86" t="str">
        <f>[1]RoT!B80</f>
        <v>En cours</v>
      </c>
      <c r="G454" s="153" t="str">
        <f>[1]RoT!C80</f>
        <v>Place de parc extérieure simple</v>
      </c>
      <c r="H454" s="147" t="str">
        <f>[1]RoT!D80</f>
        <v>Sous-sol</v>
      </c>
      <c r="I454" s="86">
        <f>[1]RoT!E80</f>
        <v>26</v>
      </c>
      <c r="J454" s="395"/>
      <c r="K454" s="111" t="str">
        <f>[1]RoT!N80</f>
        <v>-</v>
      </c>
      <c r="L454" s="396"/>
      <c r="M454" s="258" t="str">
        <f>[1]RoT!O80</f>
        <v>Visiteurs</v>
      </c>
      <c r="N454" s="157" t="str">
        <f>[1]RoT!Q80</f>
        <v>-</v>
      </c>
      <c r="O454" s="97" t="str">
        <f>[1]RoT!R80</f>
        <v>-</v>
      </c>
      <c r="P454" s="158" t="str">
        <f>[1]RoT!S80</f>
        <v>-</v>
      </c>
      <c r="Q454" s="212" t="str">
        <f>[1]RoT!T80</f>
        <v>-</v>
      </c>
    </row>
    <row r="455" spans="1:17" s="215" customFormat="1" ht="13.5" thickBot="1" x14ac:dyDescent="0.25">
      <c r="A455" s="398"/>
      <c r="B455" s="153" t="str">
        <f t="shared" si="12"/>
        <v>Rouges-Terres 15a</v>
      </c>
      <c r="C455" s="153" t="str">
        <f t="shared" si="12"/>
        <v>Hauterive</v>
      </c>
      <c r="D455" s="85" t="str">
        <f t="shared" si="12"/>
        <v>Lacorus</v>
      </c>
      <c r="E455" s="85" t="str">
        <f>[1]RoT!A81</f>
        <v>0165-41</v>
      </c>
      <c r="F455" s="86" t="str">
        <f>[1]RoT!B81</f>
        <v>En cours</v>
      </c>
      <c r="G455" s="153" t="str">
        <f>[1]RoT!C81</f>
        <v>Place de parc extérieure simple</v>
      </c>
      <c r="H455" s="147" t="str">
        <f>[1]RoT!D81</f>
        <v>Sous-sol</v>
      </c>
      <c r="I455" s="86">
        <f>[1]RoT!E81</f>
        <v>27</v>
      </c>
      <c r="J455" s="395"/>
      <c r="K455" s="111" t="str">
        <f>[1]RoT!N81</f>
        <v>-</v>
      </c>
      <c r="L455" s="396"/>
      <c r="M455" s="258" t="str">
        <f>[1]RoT!O81</f>
        <v>Visiteurs</v>
      </c>
      <c r="N455" s="157" t="s">
        <v>73</v>
      </c>
      <c r="O455" s="97" t="str">
        <f>[1]RoT!R81</f>
        <v>-</v>
      </c>
      <c r="P455" s="158" t="str">
        <f>[1]RoT!S81</f>
        <v>-</v>
      </c>
      <c r="Q455" s="212" t="str">
        <f>[1]RoT!T81</f>
        <v>-</v>
      </c>
    </row>
    <row r="456" spans="1:17" s="215" customFormat="1" ht="13.5" thickBot="1" x14ac:dyDescent="0.25">
      <c r="A456" s="398"/>
      <c r="B456" s="252" t="str">
        <f t="shared" si="12"/>
        <v>Rouges-Terres 15a</v>
      </c>
      <c r="C456" s="153" t="str">
        <f t="shared" si="12"/>
        <v>Hauterive</v>
      </c>
      <c r="D456" s="85" t="str">
        <f t="shared" si="12"/>
        <v>Lacorus</v>
      </c>
      <c r="E456" s="85" t="str">
        <f>[1]RoT!A82</f>
        <v>0165-42</v>
      </c>
      <c r="F456" s="86" t="str">
        <f>[1]RoT!B82</f>
        <v>En cours</v>
      </c>
      <c r="G456" s="153" t="str">
        <f>[1]RoT!C82</f>
        <v>Place de parc extérieure simple</v>
      </c>
      <c r="H456" s="147" t="str">
        <f>[1]RoT!D82</f>
        <v>Sous-sol</v>
      </c>
      <c r="I456" s="86">
        <f>[1]RoT!E82</f>
        <v>28</v>
      </c>
      <c r="J456" s="395"/>
      <c r="K456" s="404" t="str">
        <f>[1]RoT!N82</f>
        <v>-</v>
      </c>
      <c r="L456" s="396"/>
      <c r="M456" s="408" t="str">
        <f>[1]RoT!O82</f>
        <v>Visiteurs</v>
      </c>
      <c r="N456" s="157" t="s">
        <v>73</v>
      </c>
      <c r="O456" s="97" t="str">
        <f>[1]RoT!R82</f>
        <v>-</v>
      </c>
      <c r="P456" s="158" t="str">
        <f>[1]RoT!S82</f>
        <v>-</v>
      </c>
      <c r="Q456" s="212" t="str">
        <f>[1]RoT!T82</f>
        <v>-</v>
      </c>
    </row>
    <row r="457" spans="1:17" s="215" customFormat="1" ht="13.5" thickBot="1" x14ac:dyDescent="0.25">
      <c r="A457" s="398"/>
      <c r="B457" s="153" t="s">
        <v>1888</v>
      </c>
      <c r="C457" s="153" t="s">
        <v>71</v>
      </c>
      <c r="D457" s="85" t="s">
        <v>1889</v>
      </c>
      <c r="E457" s="85" t="s">
        <v>1890</v>
      </c>
      <c r="F457" s="86" t="s">
        <v>1891</v>
      </c>
      <c r="G457" s="153" t="s">
        <v>218</v>
      </c>
      <c r="H457" s="157" t="s">
        <v>219</v>
      </c>
      <c r="I457" s="157">
        <v>1</v>
      </c>
      <c r="J457" s="395"/>
      <c r="K457" s="324">
        <v>32000</v>
      </c>
      <c r="L457" s="396"/>
      <c r="M457" s="327" t="s">
        <v>1873</v>
      </c>
      <c r="N457" s="147" t="s">
        <v>82</v>
      </c>
      <c r="O457" s="97">
        <v>42719</v>
      </c>
      <c r="P457" s="158" t="s">
        <v>0</v>
      </c>
      <c r="Q457" s="99" t="s">
        <v>0</v>
      </c>
    </row>
    <row r="458" spans="1:17" s="215" customFormat="1" ht="13.5" thickBot="1" x14ac:dyDescent="0.25">
      <c r="A458" s="398"/>
      <c r="B458" s="153" t="s">
        <v>1888</v>
      </c>
      <c r="C458" s="153" t="s">
        <v>71</v>
      </c>
      <c r="D458" s="85" t="s">
        <v>1889</v>
      </c>
      <c r="E458" s="85" t="s">
        <v>1892</v>
      </c>
      <c r="F458" s="86" t="s">
        <v>1893</v>
      </c>
      <c r="G458" s="153" t="s">
        <v>218</v>
      </c>
      <c r="H458" s="157" t="s">
        <v>219</v>
      </c>
      <c r="I458" s="157">
        <v>2</v>
      </c>
      <c r="J458" s="395"/>
      <c r="K458" s="324">
        <v>32000</v>
      </c>
      <c r="L458" s="396"/>
      <c r="M458" s="327" t="s">
        <v>1894</v>
      </c>
      <c r="N458" s="147" t="s">
        <v>82</v>
      </c>
      <c r="O458" s="97">
        <v>42720</v>
      </c>
      <c r="P458" s="158" t="s">
        <v>0</v>
      </c>
      <c r="Q458" s="99" t="s">
        <v>0</v>
      </c>
    </row>
    <row r="459" spans="1:17" s="215" customFormat="1" ht="13.5" thickBot="1" x14ac:dyDescent="0.25">
      <c r="A459" s="398"/>
      <c r="B459" s="153" t="s">
        <v>1888</v>
      </c>
      <c r="C459" s="153" t="s">
        <v>71</v>
      </c>
      <c r="D459" s="85" t="s">
        <v>1889</v>
      </c>
      <c r="E459" s="85" t="s">
        <v>1895</v>
      </c>
      <c r="F459" s="86" t="s">
        <v>1896</v>
      </c>
      <c r="G459" s="153" t="s">
        <v>630</v>
      </c>
      <c r="H459" s="157" t="s">
        <v>219</v>
      </c>
      <c r="I459" s="157">
        <v>3</v>
      </c>
      <c r="J459" s="395"/>
      <c r="K459" s="324">
        <v>35000</v>
      </c>
      <c r="L459" s="396"/>
      <c r="M459" s="327" t="s">
        <v>883</v>
      </c>
      <c r="N459" s="147" t="s">
        <v>82</v>
      </c>
      <c r="O459" s="97">
        <v>42735</v>
      </c>
      <c r="P459" s="158" t="s">
        <v>0</v>
      </c>
      <c r="Q459" s="99" t="s">
        <v>0</v>
      </c>
    </row>
    <row r="460" spans="1:17" s="215" customFormat="1" ht="13.5" thickBot="1" x14ac:dyDescent="0.25">
      <c r="A460" s="398"/>
      <c r="B460" s="153" t="s">
        <v>1888</v>
      </c>
      <c r="C460" s="153" t="s">
        <v>71</v>
      </c>
      <c r="D460" s="85" t="s">
        <v>1889</v>
      </c>
      <c r="E460" s="85" t="s">
        <v>1897</v>
      </c>
      <c r="F460" s="86" t="s">
        <v>1898</v>
      </c>
      <c r="G460" s="153" t="s">
        <v>218</v>
      </c>
      <c r="H460" s="157" t="s">
        <v>219</v>
      </c>
      <c r="I460" s="157">
        <v>4</v>
      </c>
      <c r="J460" s="395"/>
      <c r="K460" s="324">
        <v>32000</v>
      </c>
      <c r="L460" s="396"/>
      <c r="M460" s="327" t="s">
        <v>1885</v>
      </c>
      <c r="N460" s="147" t="s">
        <v>82</v>
      </c>
      <c r="O460" s="97">
        <v>42825</v>
      </c>
      <c r="P460" s="158" t="s">
        <v>0</v>
      </c>
      <c r="Q460" s="99" t="s">
        <v>0</v>
      </c>
    </row>
    <row r="461" spans="1:17" s="215" customFormat="1" ht="13.5" thickBot="1" x14ac:dyDescent="0.25">
      <c r="A461" s="398"/>
      <c r="B461" s="153" t="s">
        <v>1888</v>
      </c>
      <c r="C461" s="153" t="s">
        <v>71</v>
      </c>
      <c r="D461" s="85" t="s">
        <v>1889</v>
      </c>
      <c r="E461" s="85" t="s">
        <v>1899</v>
      </c>
      <c r="F461" s="86" t="s">
        <v>1900</v>
      </c>
      <c r="G461" s="153" t="s">
        <v>218</v>
      </c>
      <c r="H461" s="157" t="s">
        <v>219</v>
      </c>
      <c r="I461" s="157">
        <v>5</v>
      </c>
      <c r="J461" s="395"/>
      <c r="K461" s="324">
        <v>32000</v>
      </c>
      <c r="L461" s="396"/>
      <c r="M461" s="327" t="s">
        <v>1879</v>
      </c>
      <c r="N461" s="147" t="s">
        <v>82</v>
      </c>
      <c r="O461" s="97">
        <v>42825</v>
      </c>
      <c r="P461" s="158" t="s">
        <v>0</v>
      </c>
      <c r="Q461" s="99" t="s">
        <v>0</v>
      </c>
    </row>
    <row r="462" spans="1:17" s="215" customFormat="1" ht="13.5" thickBot="1" x14ac:dyDescent="0.25">
      <c r="A462" s="398"/>
      <c r="B462" s="153" t="s">
        <v>1888</v>
      </c>
      <c r="C462" s="153" t="s">
        <v>71</v>
      </c>
      <c r="D462" s="85" t="s">
        <v>1889</v>
      </c>
      <c r="E462" s="85" t="s">
        <v>1901</v>
      </c>
      <c r="F462" s="86" t="s">
        <v>1902</v>
      </c>
      <c r="G462" s="153" t="s">
        <v>218</v>
      </c>
      <c r="H462" s="157" t="s">
        <v>219</v>
      </c>
      <c r="I462" s="157">
        <v>6</v>
      </c>
      <c r="J462" s="395"/>
      <c r="K462" s="324">
        <v>32000</v>
      </c>
      <c r="L462" s="396"/>
      <c r="M462" s="327" t="s">
        <v>1862</v>
      </c>
      <c r="N462" s="147" t="s">
        <v>82</v>
      </c>
      <c r="O462" s="97">
        <v>42804</v>
      </c>
      <c r="P462" s="158" t="s">
        <v>0</v>
      </c>
      <c r="Q462" s="99" t="s">
        <v>0</v>
      </c>
    </row>
    <row r="463" spans="1:17" s="215" customFormat="1" ht="13.5" thickBot="1" x14ac:dyDescent="0.25">
      <c r="A463" s="398"/>
      <c r="B463" s="153" t="s">
        <v>1888</v>
      </c>
      <c r="C463" s="153" t="s">
        <v>71</v>
      </c>
      <c r="D463" s="85" t="s">
        <v>1889</v>
      </c>
      <c r="E463" s="85" t="s">
        <v>1903</v>
      </c>
      <c r="F463" s="86" t="s">
        <v>1904</v>
      </c>
      <c r="G463" s="153" t="s">
        <v>218</v>
      </c>
      <c r="H463" s="157" t="s">
        <v>219</v>
      </c>
      <c r="I463" s="157">
        <v>7</v>
      </c>
      <c r="J463" s="395"/>
      <c r="K463" s="324">
        <v>32000</v>
      </c>
      <c r="L463" s="396"/>
      <c r="M463" s="327" t="s">
        <v>1876</v>
      </c>
      <c r="N463" s="147" t="s">
        <v>82</v>
      </c>
      <c r="O463" s="97">
        <v>42825</v>
      </c>
      <c r="P463" s="158" t="s">
        <v>0</v>
      </c>
      <c r="Q463" s="99" t="s">
        <v>0</v>
      </c>
    </row>
    <row r="464" spans="1:17" s="215" customFormat="1" ht="13.5" thickBot="1" x14ac:dyDescent="0.25">
      <c r="A464" s="398"/>
      <c r="B464" s="153" t="s">
        <v>1888</v>
      </c>
      <c r="C464" s="153" t="s">
        <v>71</v>
      </c>
      <c r="D464" s="85" t="s">
        <v>1889</v>
      </c>
      <c r="E464" s="85" t="s">
        <v>1905</v>
      </c>
      <c r="F464" s="86" t="s">
        <v>1906</v>
      </c>
      <c r="G464" s="153" t="s">
        <v>218</v>
      </c>
      <c r="H464" s="157" t="s">
        <v>219</v>
      </c>
      <c r="I464" s="157">
        <v>8</v>
      </c>
      <c r="J464" s="395"/>
      <c r="K464" s="324" t="s">
        <v>1907</v>
      </c>
      <c r="L464" s="396"/>
      <c r="M464" s="327" t="s">
        <v>1907</v>
      </c>
      <c r="N464" s="147" t="s">
        <v>893</v>
      </c>
      <c r="O464" s="97">
        <v>42735</v>
      </c>
      <c r="P464" s="158" t="s">
        <v>0</v>
      </c>
      <c r="Q464" s="99" t="s">
        <v>0</v>
      </c>
    </row>
    <row r="465" spans="1:17" s="215" customFormat="1" ht="13.5" thickBot="1" x14ac:dyDescent="0.25">
      <c r="A465" s="398"/>
      <c r="B465" s="153" t="s">
        <v>1888</v>
      </c>
      <c r="C465" s="153" t="s">
        <v>71</v>
      </c>
      <c r="D465" s="85" t="s">
        <v>1889</v>
      </c>
      <c r="E465" s="85" t="s">
        <v>1908</v>
      </c>
      <c r="F465" s="86" t="s">
        <v>1909</v>
      </c>
      <c r="G465" s="153" t="s">
        <v>218</v>
      </c>
      <c r="H465" s="157" t="s">
        <v>219</v>
      </c>
      <c r="I465" s="157">
        <v>9</v>
      </c>
      <c r="J465" s="395"/>
      <c r="K465" s="324" t="s">
        <v>1907</v>
      </c>
      <c r="L465" s="396"/>
      <c r="M465" s="327" t="s">
        <v>1907</v>
      </c>
      <c r="N465" s="147" t="s">
        <v>893</v>
      </c>
      <c r="O465" s="97">
        <v>42735</v>
      </c>
      <c r="P465" s="158" t="s">
        <v>0</v>
      </c>
      <c r="Q465" s="99" t="s">
        <v>0</v>
      </c>
    </row>
    <row r="466" spans="1:17" s="215" customFormat="1" ht="13.5" thickBot="1" x14ac:dyDescent="0.25">
      <c r="A466" s="398"/>
      <c r="B466" s="153" t="s">
        <v>1888</v>
      </c>
      <c r="C466" s="153" t="s">
        <v>71</v>
      </c>
      <c r="D466" s="85" t="s">
        <v>1889</v>
      </c>
      <c r="E466" s="85" t="s">
        <v>1910</v>
      </c>
      <c r="F466" s="86" t="s">
        <v>1911</v>
      </c>
      <c r="G466" s="153" t="s">
        <v>218</v>
      </c>
      <c r="H466" s="157" t="s">
        <v>219</v>
      </c>
      <c r="I466" s="157">
        <v>10</v>
      </c>
      <c r="J466" s="395"/>
      <c r="K466" s="324" t="s">
        <v>1907</v>
      </c>
      <c r="L466" s="396"/>
      <c r="M466" s="327" t="s">
        <v>1907</v>
      </c>
      <c r="N466" s="147" t="s">
        <v>893</v>
      </c>
      <c r="O466" s="97">
        <v>42735</v>
      </c>
      <c r="P466" s="158" t="s">
        <v>0</v>
      </c>
      <c r="Q466" s="99" t="s">
        <v>0</v>
      </c>
    </row>
    <row r="467" spans="1:17" s="215" customFormat="1" ht="13.5" thickBot="1" x14ac:dyDescent="0.25">
      <c r="A467" s="398"/>
      <c r="B467" s="153" t="s">
        <v>1888</v>
      </c>
      <c r="C467" s="153" t="s">
        <v>71</v>
      </c>
      <c r="D467" s="85" t="s">
        <v>1889</v>
      </c>
      <c r="E467" s="85" t="s">
        <v>1912</v>
      </c>
      <c r="F467" s="86" t="s">
        <v>1913</v>
      </c>
      <c r="G467" s="153" t="s">
        <v>218</v>
      </c>
      <c r="H467" s="157" t="s">
        <v>219</v>
      </c>
      <c r="I467" s="157">
        <v>11</v>
      </c>
      <c r="J467" s="395"/>
      <c r="K467" s="324" t="s">
        <v>1907</v>
      </c>
      <c r="L467" s="396"/>
      <c r="M467" s="327" t="s">
        <v>1907</v>
      </c>
      <c r="N467" s="147" t="s">
        <v>893</v>
      </c>
      <c r="O467" s="97">
        <v>42735</v>
      </c>
      <c r="P467" s="158" t="s">
        <v>0</v>
      </c>
      <c r="Q467" s="99" t="s">
        <v>0</v>
      </c>
    </row>
    <row r="468" spans="1:17" s="215" customFormat="1" ht="13.5" thickBot="1" x14ac:dyDescent="0.25">
      <c r="A468" s="398"/>
      <c r="B468" s="153" t="s">
        <v>1888</v>
      </c>
      <c r="C468" s="153" t="s">
        <v>71</v>
      </c>
      <c r="D468" s="85" t="s">
        <v>1889</v>
      </c>
      <c r="E468" s="85" t="s">
        <v>1914</v>
      </c>
      <c r="F468" s="86" t="s">
        <v>1915</v>
      </c>
      <c r="G468" s="153" t="s">
        <v>218</v>
      </c>
      <c r="H468" s="157" t="s">
        <v>219</v>
      </c>
      <c r="I468" s="157">
        <v>12</v>
      </c>
      <c r="J468" s="395"/>
      <c r="K468" s="324" t="s">
        <v>1907</v>
      </c>
      <c r="L468" s="396"/>
      <c r="M468" s="327" t="s">
        <v>1907</v>
      </c>
      <c r="N468" s="147" t="s">
        <v>893</v>
      </c>
      <c r="O468" s="97">
        <v>42735</v>
      </c>
      <c r="P468" s="158" t="s">
        <v>0</v>
      </c>
      <c r="Q468" s="99" t="s">
        <v>0</v>
      </c>
    </row>
    <row r="469" spans="1:17" s="215" customFormat="1" ht="13.5" thickBot="1" x14ac:dyDescent="0.25">
      <c r="A469" s="398"/>
      <c r="B469" s="153" t="s">
        <v>1888</v>
      </c>
      <c r="C469" s="153" t="s">
        <v>71</v>
      </c>
      <c r="D469" s="85" t="s">
        <v>1889</v>
      </c>
      <c r="E469" s="85" t="s">
        <v>1916</v>
      </c>
      <c r="F469" s="86" t="s">
        <v>1917</v>
      </c>
      <c r="G469" s="153" t="s">
        <v>218</v>
      </c>
      <c r="H469" s="157" t="s">
        <v>219</v>
      </c>
      <c r="I469" s="157">
        <v>13</v>
      </c>
      <c r="J469" s="395"/>
      <c r="K469" s="324" t="s">
        <v>1907</v>
      </c>
      <c r="L469" s="396"/>
      <c r="M469" s="327" t="s">
        <v>1907</v>
      </c>
      <c r="N469" s="147" t="s">
        <v>893</v>
      </c>
      <c r="O469" s="97">
        <v>42720</v>
      </c>
      <c r="P469" s="158" t="s">
        <v>0</v>
      </c>
      <c r="Q469" s="99" t="s">
        <v>0</v>
      </c>
    </row>
    <row r="470" spans="1:17" s="215" customFormat="1" ht="13.5" thickBot="1" x14ac:dyDescent="0.25">
      <c r="A470" s="398"/>
      <c r="B470" s="252" t="s">
        <v>1888</v>
      </c>
      <c r="C470" s="153" t="s">
        <v>71</v>
      </c>
      <c r="D470" s="85" t="s">
        <v>1889</v>
      </c>
      <c r="E470" s="85" t="s">
        <v>1918</v>
      </c>
      <c r="F470" s="86" t="s">
        <v>1919</v>
      </c>
      <c r="G470" s="153" t="s">
        <v>218</v>
      </c>
      <c r="H470" s="157" t="s">
        <v>219</v>
      </c>
      <c r="I470" s="157">
        <v>14</v>
      </c>
      <c r="J470" s="395"/>
      <c r="K470" s="404" t="s">
        <v>1907</v>
      </c>
      <c r="L470" s="396"/>
      <c r="M470" s="310" t="s">
        <v>1907</v>
      </c>
      <c r="N470" s="147" t="s">
        <v>893</v>
      </c>
      <c r="O470" s="97">
        <v>42735</v>
      </c>
      <c r="P470" s="158" t="s">
        <v>0</v>
      </c>
      <c r="Q470" s="99" t="s">
        <v>0</v>
      </c>
    </row>
    <row r="471" spans="1:17" s="215" customFormat="1" ht="13.5" thickBot="1" x14ac:dyDescent="0.25">
      <c r="A471" s="398"/>
      <c r="B471" s="361" t="s">
        <v>1930</v>
      </c>
      <c r="C471" s="361" t="s">
        <v>71</v>
      </c>
      <c r="D471" s="85" t="s">
        <v>1931</v>
      </c>
      <c r="E471" s="85" t="str">
        <f>[1]Ros!A116</f>
        <v>0203-11</v>
      </c>
      <c r="F471" s="86" t="str">
        <f>[1]Ros!B116</f>
        <v>C19587</v>
      </c>
      <c r="G471" s="361" t="str">
        <f>[1]Ros!C116</f>
        <v>Place de parc intérieure simple</v>
      </c>
      <c r="H471" s="371" t="str">
        <f>[1]Ros!D116</f>
        <v>Sous-sol</v>
      </c>
      <c r="I471" s="11">
        <f>[1]Ros!E116</f>
        <v>1</v>
      </c>
      <c r="J471" s="395"/>
      <c r="K471" s="368">
        <f>[1]Ros!N116</f>
        <v>32000</v>
      </c>
      <c r="L471" s="396"/>
      <c r="M471" s="379" t="str">
        <f>[1]Ros!O116</f>
        <v>Miele Lucia et Damiano</v>
      </c>
      <c r="N471" s="371" t="str">
        <f>[1]Ros!Q116</f>
        <v>Vendu</v>
      </c>
      <c r="O471" s="372">
        <f>[1]Ros!R116</f>
        <v>43100</v>
      </c>
      <c r="P471" s="382" t="s">
        <v>0</v>
      </c>
      <c r="Q471" s="339" t="s">
        <v>0</v>
      </c>
    </row>
    <row r="472" spans="1:17" s="215" customFormat="1" ht="13.5" thickBot="1" x14ac:dyDescent="0.25">
      <c r="A472" s="398"/>
      <c r="B472" s="361" t="str">
        <f t="shared" ref="B472:D478" si="13">B471</f>
        <v>Route de l'Orée du Bois 18</v>
      </c>
      <c r="C472" s="361" t="str">
        <f t="shared" si="13"/>
        <v>La Chaux-de-Fonds</v>
      </c>
      <c r="D472" s="85" t="str">
        <f t="shared" si="13"/>
        <v>Rosetta</v>
      </c>
      <c r="E472" s="85" t="str">
        <f>[1]Ros!A117</f>
        <v>0203-12</v>
      </c>
      <c r="F472" s="86" t="str">
        <f>[1]Ros!B117</f>
        <v>C19588</v>
      </c>
      <c r="G472" s="361" t="str">
        <f>[1]Ros!C117</f>
        <v>Place de parc intérieure simple</v>
      </c>
      <c r="H472" s="371" t="str">
        <f>[1]Ros!D117</f>
        <v>Sous-sol</v>
      </c>
      <c r="I472" s="11">
        <f>[1]Ros!E117</f>
        <v>2</v>
      </c>
      <c r="J472" s="395"/>
      <c r="K472" s="368">
        <f>[1]Ros!N117</f>
        <v>32000</v>
      </c>
      <c r="L472" s="396"/>
      <c r="M472" s="379" t="str">
        <f>[1]Ros!O117</f>
        <v>Miele Lucia et Damiano</v>
      </c>
      <c r="N472" s="371" t="str">
        <f>[1]Ros!Q117</f>
        <v>Vendu</v>
      </c>
      <c r="O472" s="372">
        <f>[1]Ros!R117</f>
        <v>43100</v>
      </c>
      <c r="P472" s="382" t="s">
        <v>0</v>
      </c>
      <c r="Q472" s="339" t="s">
        <v>0</v>
      </c>
    </row>
    <row r="473" spans="1:17" s="215" customFormat="1" ht="13.5" thickBot="1" x14ac:dyDescent="0.25">
      <c r="A473" s="398"/>
      <c r="B473" s="361" t="str">
        <f t="shared" si="13"/>
        <v>Route de l'Orée du Bois 18</v>
      </c>
      <c r="C473" s="361" t="str">
        <f t="shared" si="13"/>
        <v>La Chaux-de-Fonds</v>
      </c>
      <c r="D473" s="85" t="str">
        <f t="shared" si="13"/>
        <v>Rosetta</v>
      </c>
      <c r="E473" s="85" t="str">
        <f>[1]Ros!A118</f>
        <v>0203-13</v>
      </c>
      <c r="F473" s="86" t="str">
        <f>[1]Ros!B118</f>
        <v>C19589</v>
      </c>
      <c r="G473" s="361" t="str">
        <f>[1]Ros!C118</f>
        <v>Place de parc intérieure simple</v>
      </c>
      <c r="H473" s="371" t="str">
        <f>[1]Ros!D118</f>
        <v>Sous-sol</v>
      </c>
      <c r="I473" s="11">
        <f>[1]Ros!E118</f>
        <v>3</v>
      </c>
      <c r="J473" s="395"/>
      <c r="K473" s="368">
        <f>[1]Ros!N118</f>
        <v>32000</v>
      </c>
      <c r="L473" s="396"/>
      <c r="M473" s="379" t="str">
        <f>[1]Ros!O118</f>
        <v>Steiner Jean-Paul</v>
      </c>
      <c r="N473" s="371" t="str">
        <f>[1]Ros!Q118</f>
        <v>Réservé</v>
      </c>
      <c r="O473" s="372">
        <f>[1]Ros!R118</f>
        <v>43100</v>
      </c>
      <c r="P473" s="382" t="s">
        <v>0</v>
      </c>
      <c r="Q473" s="339" t="s">
        <v>0</v>
      </c>
    </row>
    <row r="474" spans="1:17" s="215" customFormat="1" ht="13.5" thickBot="1" x14ac:dyDescent="0.25">
      <c r="A474" s="398"/>
      <c r="B474" s="361" t="str">
        <f t="shared" si="13"/>
        <v>Route de l'Orée du Bois 18</v>
      </c>
      <c r="C474" s="361" t="str">
        <f t="shared" si="13"/>
        <v>La Chaux-de-Fonds</v>
      </c>
      <c r="D474" s="85" t="str">
        <f t="shared" si="13"/>
        <v>Rosetta</v>
      </c>
      <c r="E474" s="85" t="str">
        <f>[1]Ros!A119</f>
        <v>0203-14</v>
      </c>
      <c r="F474" s="86" t="str">
        <f>[1]Ros!B119</f>
        <v>C19590</v>
      </c>
      <c r="G474" s="361" t="str">
        <f>[1]Ros!C119</f>
        <v>Place de parc intérieure simple</v>
      </c>
      <c r="H474" s="371" t="str">
        <f>[1]Ros!D119</f>
        <v>Sous-sol</v>
      </c>
      <c r="I474" s="11">
        <f>[1]Ros!E119</f>
        <v>4</v>
      </c>
      <c r="J474" s="395"/>
      <c r="K474" s="368">
        <f>[1]Ros!N119</f>
        <v>32000</v>
      </c>
      <c r="L474" s="396"/>
      <c r="M474" s="379" t="str">
        <f>[1]Ros!O119</f>
        <v>Sciammetta Giuseppina et Giuseppe</v>
      </c>
      <c r="N474" s="371" t="str">
        <f>[1]Ros!Q119</f>
        <v>Vendu</v>
      </c>
      <c r="O474" s="372">
        <f>[1]Ros!R119</f>
        <v>43084</v>
      </c>
      <c r="P474" s="382" t="s">
        <v>0</v>
      </c>
      <c r="Q474" s="339" t="s">
        <v>0</v>
      </c>
    </row>
    <row r="475" spans="1:17" s="215" customFormat="1" ht="13.5" thickBot="1" x14ac:dyDescent="0.25">
      <c r="A475" s="398"/>
      <c r="B475" s="361" t="str">
        <f t="shared" si="13"/>
        <v>Route de l'Orée du Bois 18</v>
      </c>
      <c r="C475" s="361" t="str">
        <f t="shared" si="13"/>
        <v>La Chaux-de-Fonds</v>
      </c>
      <c r="D475" s="85" t="str">
        <f t="shared" si="13"/>
        <v>Rosetta</v>
      </c>
      <c r="E475" s="85" t="str">
        <f>[1]Ros!A120</f>
        <v>0203-15</v>
      </c>
      <c r="F475" s="86" t="str">
        <f>[1]Ros!B120</f>
        <v>C19591</v>
      </c>
      <c r="G475" s="361" t="str">
        <f>[1]Ros!C120</f>
        <v>Place de parc intérieure simple</v>
      </c>
      <c r="H475" s="371" t="str">
        <f>[1]Ros!D120</f>
        <v>Sous-sol</v>
      </c>
      <c r="I475" s="11">
        <f>[1]Ros!E120</f>
        <v>5</v>
      </c>
      <c r="J475" s="395"/>
      <c r="K475" s="368">
        <f>[1]Ros!N120</f>
        <v>32000</v>
      </c>
      <c r="L475" s="396"/>
      <c r="M475" s="379" t="str">
        <f>[1]Ros!O120</f>
        <v>Sciammetta Giuseppina et Giuseppe</v>
      </c>
      <c r="N475" s="371" t="str">
        <f>[1]Ros!Q120</f>
        <v>Vendu</v>
      </c>
      <c r="O475" s="372">
        <f>[1]Ros!R120</f>
        <v>43084</v>
      </c>
      <c r="P475" s="382" t="s">
        <v>0</v>
      </c>
      <c r="Q475" s="340" t="str">
        <f>[1]Ros!S120</f>
        <v>-</v>
      </c>
    </row>
    <row r="476" spans="1:17" s="215" customFormat="1" ht="13.5" thickBot="1" x14ac:dyDescent="0.25">
      <c r="A476" s="398"/>
      <c r="B476" s="361" t="str">
        <f t="shared" si="13"/>
        <v>Route de l'Orée du Bois 18</v>
      </c>
      <c r="C476" s="361" t="str">
        <f t="shared" si="13"/>
        <v>La Chaux-de-Fonds</v>
      </c>
      <c r="D476" s="85" t="str">
        <f t="shared" si="13"/>
        <v>Rosetta</v>
      </c>
      <c r="E476" s="85" t="str">
        <f>[1]Ros!A121</f>
        <v>0203-16</v>
      </c>
      <c r="F476" s="86" t="str">
        <f>[1]Ros!B121</f>
        <v>C19592</v>
      </c>
      <c r="G476" s="361" t="str">
        <f>[1]Ros!C121</f>
        <v>Place de parc intérieure simple handicapé</v>
      </c>
      <c r="H476" s="371" t="str">
        <f>[1]Ros!D121</f>
        <v>Sous-sol</v>
      </c>
      <c r="I476" s="11">
        <f>[1]Ros!E121</f>
        <v>6</v>
      </c>
      <c r="J476" s="395"/>
      <c r="K476" s="368">
        <f>[1]Ros!N121</f>
        <v>35000</v>
      </c>
      <c r="L476" s="396"/>
      <c r="M476" s="379" t="str">
        <f>[1]Ros!O121</f>
        <v xml:space="preserve">Ruiz Silvia et Rafael </v>
      </c>
      <c r="N476" s="371" t="str">
        <f>[1]Ros!Q121</f>
        <v>Vendu</v>
      </c>
      <c r="O476" s="372">
        <f>[1]Ros!R121</f>
        <v>43039</v>
      </c>
      <c r="P476" s="382" t="s">
        <v>0</v>
      </c>
      <c r="Q476" s="340" t="str">
        <f>[1]Ros!S121</f>
        <v>-</v>
      </c>
    </row>
    <row r="477" spans="1:17" s="215" customFormat="1" ht="13.5" thickBot="1" x14ac:dyDescent="0.25">
      <c r="A477" s="398"/>
      <c r="B477" s="361" t="str">
        <f t="shared" si="13"/>
        <v>Route de l'Orée du Bois 18</v>
      </c>
      <c r="C477" s="361" t="str">
        <f t="shared" si="13"/>
        <v>La Chaux-de-Fonds</v>
      </c>
      <c r="D477" s="85" t="str">
        <f t="shared" si="13"/>
        <v>Rosetta</v>
      </c>
      <c r="E477" s="85" t="str">
        <f>[1]Ros!A122</f>
        <v>0203-17</v>
      </c>
      <c r="F477" s="86" t="str">
        <f>[1]Ros!B122</f>
        <v>C19593</v>
      </c>
      <c r="G477" s="361" t="str">
        <f>[1]Ros!C122</f>
        <v>Place de parc intérieure simple</v>
      </c>
      <c r="H477" s="371" t="str">
        <f>[1]Ros!D122</f>
        <v>Sous-sol</v>
      </c>
      <c r="I477" s="11">
        <f>[1]Ros!E122</f>
        <v>7</v>
      </c>
      <c r="J477" s="395"/>
      <c r="K477" s="368">
        <f>[1]Ros!N122</f>
        <v>32000</v>
      </c>
      <c r="L477" s="396"/>
      <c r="M477" s="379" t="str">
        <f>[1]Ros!O122</f>
        <v>Barata Sandra et Venancio Paulo</v>
      </c>
      <c r="N477" s="371" t="str">
        <f>[1]Ros!Q122</f>
        <v>Vendu</v>
      </c>
      <c r="O477" s="372">
        <f>[1]Ros!R122</f>
        <v>43100</v>
      </c>
      <c r="P477" s="382" t="s">
        <v>0</v>
      </c>
      <c r="Q477" s="340" t="str">
        <f>[1]Ros!S122</f>
        <v>-</v>
      </c>
    </row>
    <row r="478" spans="1:17" s="215" customFormat="1" ht="13.5" thickBot="1" x14ac:dyDescent="0.25">
      <c r="A478" s="398"/>
      <c r="B478" s="361" t="str">
        <f t="shared" si="13"/>
        <v>Route de l'Orée du Bois 18</v>
      </c>
      <c r="C478" s="361" t="str">
        <f t="shared" si="13"/>
        <v>La Chaux-de-Fonds</v>
      </c>
      <c r="D478" s="85" t="str">
        <f t="shared" si="13"/>
        <v>Rosetta</v>
      </c>
      <c r="E478" s="85" t="str">
        <f>[1]Ros!A123</f>
        <v>0203-18</v>
      </c>
      <c r="F478" s="86" t="str">
        <f>[1]Ros!B123</f>
        <v>C19594</v>
      </c>
      <c r="G478" s="361" t="str">
        <f>[1]Ros!C123</f>
        <v>Place de parc intérieure simple</v>
      </c>
      <c r="H478" s="371" t="str">
        <f>[1]Ros!D123</f>
        <v>Sous-sol</v>
      </c>
      <c r="I478" s="11">
        <f>[1]Ros!E123</f>
        <v>8</v>
      </c>
      <c r="J478" s="395"/>
      <c r="K478" s="368">
        <f>[1]Ros!N123</f>
        <v>32000</v>
      </c>
      <c r="L478" s="396"/>
      <c r="M478" s="379" t="str">
        <f>[1]Ros!O123</f>
        <v>Barata Sandra et Venancio Paulo</v>
      </c>
      <c r="N478" s="371" t="str">
        <f>[1]Ros!Q123</f>
        <v>Vendu</v>
      </c>
      <c r="O478" s="372">
        <f>[1]Ros!R123</f>
        <v>43100</v>
      </c>
      <c r="P478" s="382" t="s">
        <v>0</v>
      </c>
      <c r="Q478" s="340" t="str">
        <f>[1]Ros!S123</f>
        <v>-</v>
      </c>
    </row>
    <row r="479" spans="1:17" s="215" customFormat="1" ht="13.5" thickBot="1" x14ac:dyDescent="0.25">
      <c r="A479" s="398"/>
      <c r="B479" s="361" t="str">
        <f t="shared" ref="B479:D483" si="14">B478</f>
        <v>Route de l'Orée du Bois 18</v>
      </c>
      <c r="C479" s="361" t="str">
        <f t="shared" si="14"/>
        <v>La Chaux-de-Fonds</v>
      </c>
      <c r="D479" s="85" t="str">
        <f t="shared" si="14"/>
        <v>Rosetta</v>
      </c>
      <c r="E479" s="85" t="str">
        <f>[1]Ros!A124</f>
        <v>0203-19</v>
      </c>
      <c r="F479" s="86" t="str">
        <f>[1]Ros!B124</f>
        <v>C19595</v>
      </c>
      <c r="G479" s="361" t="str">
        <f>[1]Ros!C124</f>
        <v>Place de parc intérieure simple</v>
      </c>
      <c r="H479" s="371" t="str">
        <f>[1]Ros!D124</f>
        <v>Sous-sol</v>
      </c>
      <c r="I479" s="11">
        <f>[1]Ros!E124</f>
        <v>9</v>
      </c>
      <c r="J479" s="395"/>
      <c r="K479" s="368">
        <f>[1]Ros!N124</f>
        <v>32000</v>
      </c>
      <c r="L479" s="396"/>
      <c r="M479" s="379" t="str">
        <f>[1]Ros!O124</f>
        <v>Lengacher David</v>
      </c>
      <c r="N479" s="371" t="str">
        <f>[1]Ros!Q124</f>
        <v>Vendu</v>
      </c>
      <c r="O479" s="372">
        <f>[1]Ros!R124</f>
        <v>43007</v>
      </c>
      <c r="P479" s="382" t="s">
        <v>0</v>
      </c>
      <c r="Q479" s="340" t="str">
        <f>[1]Ros!S124</f>
        <v>-</v>
      </c>
    </row>
    <row r="480" spans="1:17" s="215" customFormat="1" ht="13.5" thickBot="1" x14ac:dyDescent="0.25">
      <c r="A480" s="398"/>
      <c r="B480" s="361" t="str">
        <f t="shared" si="14"/>
        <v>Route de l'Orée du Bois 18</v>
      </c>
      <c r="C480" s="361" t="str">
        <f t="shared" si="14"/>
        <v>La Chaux-de-Fonds</v>
      </c>
      <c r="D480" s="85" t="str">
        <f t="shared" si="14"/>
        <v>Rosetta</v>
      </c>
      <c r="E480" s="85" t="str">
        <f>[1]Ros!A125</f>
        <v>0203-20</v>
      </c>
      <c r="F480" s="86" t="str">
        <f>[1]Ros!B125</f>
        <v>C19596</v>
      </c>
      <c r="G480" s="361" t="str">
        <f>[1]Ros!C125</f>
        <v>Place de parc intérieure simple</v>
      </c>
      <c r="H480" s="371" t="str">
        <f>[1]Ros!D125</f>
        <v>Sous-sol</v>
      </c>
      <c r="I480" s="11">
        <f>[1]Ros!E125</f>
        <v>10</v>
      </c>
      <c r="J480" s="395"/>
      <c r="K480" s="368">
        <f>[1]Ros!N125</f>
        <v>32000</v>
      </c>
      <c r="L480" s="396"/>
      <c r="M480" s="379" t="str">
        <f>[1]Ros!O125</f>
        <v>Graf Crystel</v>
      </c>
      <c r="N480" s="371" t="str">
        <f>[1]Ros!Q125</f>
        <v>Vendu</v>
      </c>
      <c r="O480" s="372">
        <f>[1]Ros!R125</f>
        <v>43007</v>
      </c>
      <c r="P480" s="382" t="s">
        <v>0</v>
      </c>
      <c r="Q480" s="340" t="str">
        <f>[1]Ros!S125</f>
        <v>-</v>
      </c>
    </row>
    <row r="481" spans="1:17" s="215" customFormat="1" ht="13.5" thickBot="1" x14ac:dyDescent="0.25">
      <c r="A481" s="398"/>
      <c r="B481" s="361" t="str">
        <f t="shared" si="14"/>
        <v>Route de l'Orée du Bois 18</v>
      </c>
      <c r="C481" s="361" t="str">
        <f t="shared" si="14"/>
        <v>La Chaux-de-Fonds</v>
      </c>
      <c r="D481" s="85" t="str">
        <f t="shared" si="14"/>
        <v>Rosetta</v>
      </c>
      <c r="E481" s="85" t="str">
        <f>[1]Ros!A126</f>
        <v>0203-21</v>
      </c>
      <c r="F481" s="86" t="str">
        <f>[1]Ros!B126</f>
        <v>C19597</v>
      </c>
      <c r="G481" s="361" t="str">
        <f>[1]Ros!C126</f>
        <v>Place de parc intérieure simple</v>
      </c>
      <c r="H481" s="371" t="str">
        <f>[1]Ros!D126</f>
        <v>Sous-sol</v>
      </c>
      <c r="I481" s="11">
        <f>[1]Ros!E126</f>
        <v>11</v>
      </c>
      <c r="J481" s="395"/>
      <c r="K481" s="368">
        <f>[1]Ros!N126</f>
        <v>32000</v>
      </c>
      <c r="L481" s="396"/>
      <c r="M481" s="379" t="str">
        <f>[1]Ros!O126</f>
        <v>Sokoli Luan</v>
      </c>
      <c r="N481" s="371" t="str">
        <f>[1]Ros!Q126</f>
        <v>Réservé</v>
      </c>
      <c r="O481" s="372">
        <f>[1]Ros!R126</f>
        <v>43100</v>
      </c>
      <c r="P481" s="382" t="s">
        <v>0</v>
      </c>
      <c r="Q481" s="340" t="str">
        <f>[1]Ros!S126</f>
        <v>-</v>
      </c>
    </row>
    <row r="482" spans="1:17" s="215" customFormat="1" ht="13.5" thickBot="1" x14ac:dyDescent="0.25">
      <c r="A482" s="398"/>
      <c r="B482" s="361" t="str">
        <f t="shared" si="14"/>
        <v>Route de l'Orée du Bois 18</v>
      </c>
      <c r="C482" s="361" t="str">
        <f t="shared" si="14"/>
        <v>La Chaux-de-Fonds</v>
      </c>
      <c r="D482" s="85" t="str">
        <f t="shared" si="14"/>
        <v>Rosetta</v>
      </c>
      <c r="E482" s="85" t="str">
        <f>[1]Ros!A127</f>
        <v>0203-22</v>
      </c>
      <c r="F482" s="86" t="str">
        <f>[1]Ros!B127</f>
        <v>C19598</v>
      </c>
      <c r="G482" s="361" t="str">
        <f>[1]Ros!C127</f>
        <v>Place de parc intérieure simple</v>
      </c>
      <c r="H482" s="371" t="str">
        <f>[1]Ros!D127</f>
        <v>Sous-sol</v>
      </c>
      <c r="I482" s="11">
        <f>[1]Ros!E127</f>
        <v>12</v>
      </c>
      <c r="J482" s="395"/>
      <c r="K482" s="368">
        <f>[1]Ros!N127</f>
        <v>32000</v>
      </c>
      <c r="L482" s="396"/>
      <c r="M482" s="379" t="str">
        <f>[1]Ros!O127</f>
        <v>Sokoli Luan</v>
      </c>
      <c r="N482" s="371" t="str">
        <f>[1]Ros!Q127</f>
        <v>Réservé</v>
      </c>
      <c r="O482" s="372">
        <f>[1]Ros!R127</f>
        <v>43100</v>
      </c>
      <c r="P482" s="382" t="s">
        <v>0</v>
      </c>
      <c r="Q482" s="340" t="str">
        <f>[1]Ros!S127</f>
        <v>-</v>
      </c>
    </row>
    <row r="483" spans="1:17" s="215" customFormat="1" x14ac:dyDescent="0.2">
      <c r="A483" s="398"/>
      <c r="B483" s="361" t="str">
        <f t="shared" si="14"/>
        <v>Route de l'Orée du Bois 18</v>
      </c>
      <c r="C483" s="361" t="str">
        <f t="shared" si="14"/>
        <v>La Chaux-de-Fonds</v>
      </c>
      <c r="D483" s="85" t="str">
        <f t="shared" si="14"/>
        <v>Rosetta</v>
      </c>
      <c r="E483" s="85" t="str">
        <f>[1]Ros!A128</f>
        <v>0203-23</v>
      </c>
      <c r="F483" s="86" t="str">
        <f>[1]Ros!B128</f>
        <v>C19599</v>
      </c>
      <c r="G483" s="361" t="str">
        <f>[1]Ros!C128</f>
        <v>Place de parc intérieure simple</v>
      </c>
      <c r="H483" s="371" t="str">
        <f>[1]Ros!D128</f>
        <v>Sous-sol</v>
      </c>
      <c r="I483" s="11">
        <f>[1]Ros!E128</f>
        <v>13</v>
      </c>
      <c r="J483" s="395"/>
      <c r="K483" s="368">
        <f>[1]Ros!N128</f>
        <v>32000</v>
      </c>
      <c r="L483" s="396"/>
      <c r="M483" s="379" t="str">
        <f>[1]Ros!O128</f>
        <v>Sinnathamby Sivam et Sivam Lathajini</v>
      </c>
      <c r="N483" s="371" t="str">
        <f>[1]Ros!Q128</f>
        <v>Vendu</v>
      </c>
      <c r="O483" s="372">
        <f>[1]Ros!R128</f>
        <v>43007</v>
      </c>
      <c r="P483" s="382" t="s">
        <v>0</v>
      </c>
      <c r="Q483" s="340" t="str">
        <f>[1]Ros!S128</f>
        <v>-</v>
      </c>
    </row>
    <row r="484" spans="1:17" ht="13.5" thickBot="1" x14ac:dyDescent="0.25">
      <c r="A484" s="254"/>
      <c r="B484" s="383">
        <f>SUBTOTAL(103,Tableau8111314[Adresse])</f>
        <v>478</v>
      </c>
      <c r="C484" s="383"/>
      <c r="D484" s="383"/>
      <c r="E484" s="383"/>
      <c r="F484" s="383"/>
      <c r="G484" s="383"/>
      <c r="H484" s="384"/>
      <c r="I484" s="383"/>
      <c r="J484" s="383"/>
      <c r="K484" s="385">
        <f>SUBTOTAL(109,Tableau8111314[Parking
])</f>
        <v>12387370</v>
      </c>
      <c r="L484" s="410"/>
      <c r="M484" s="383"/>
      <c r="N484" s="383"/>
      <c r="O484" s="383"/>
      <c r="P484" s="383"/>
      <c r="Q484" s="383"/>
    </row>
  </sheetData>
  <pageMargins left="0.7" right="0.7" top="0.75" bottom="0.75" header="0.3" footer="0.3"/>
  <pageSetup paperSize="9" orientation="portrait" r:id="rId1"/>
  <legacyDrawing r:id="rId2"/>
  <tableParts count="1">
    <tablePart r:id="rId3"/>
  </tableParts>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7">
    <tabColor theme="9" tint="-0.499984740745262"/>
  </sheetPr>
  <dimension ref="A1:Z8"/>
  <sheetViews>
    <sheetView workbookViewId="0">
      <selection activeCell="BS33" sqref="BS33"/>
    </sheetView>
  </sheetViews>
  <sheetFormatPr baseColWidth="10" defaultColWidth="10" defaultRowHeight="12.75" outlineLevelCol="1" x14ac:dyDescent="0.2"/>
  <cols>
    <col min="1" max="1" width="3.25" style="6" customWidth="1"/>
    <col min="2" max="2" width="24.625" style="3" customWidth="1" outlineLevel="1"/>
    <col min="3" max="3" width="12.125" style="3" customWidth="1" outlineLevel="1"/>
    <col min="4" max="4" width="18" style="3" customWidth="1" outlineLevel="1"/>
    <col min="5" max="5" width="7.125" style="3" hidden="1" customWidth="1" outlineLevel="1"/>
    <col min="6" max="6" width="10.625" style="5" hidden="1" customWidth="1" outlineLevel="1"/>
    <col min="7" max="7" width="28.5" style="3" customWidth="1" outlineLevel="1"/>
    <col min="8" max="8" width="12.125" style="5" customWidth="1" outlineLevel="1"/>
    <col min="9" max="9" width="11.375" style="4" customWidth="1" outlineLevel="1"/>
    <col min="10" max="10" width="3.25" style="6" customWidth="1"/>
    <col min="11" max="14" width="10" style="7" customWidth="1" outlineLevel="1"/>
    <col min="15" max="15" width="3.25" style="6" customWidth="1"/>
    <col min="16" max="16" width="14.25" style="8" customWidth="1" outlineLevel="1"/>
    <col min="17" max="17" width="3.25" style="6" customWidth="1"/>
    <col min="18" max="18" width="66.875" style="5" customWidth="1" outlineLevel="1"/>
    <col min="19" max="19" width="10.875" style="5" customWidth="1" outlineLevel="1"/>
    <col min="20" max="20" width="14.5" style="9" customWidth="1" outlineLevel="1"/>
    <col min="21" max="21" width="13.375" style="10" customWidth="1" outlineLevel="1"/>
    <col min="22" max="22" width="33.75" style="11" customWidth="1" outlineLevel="1"/>
    <col min="23" max="16384" width="10" style="19"/>
  </cols>
  <sheetData>
    <row r="1" spans="1:26" ht="75" customHeight="1" x14ac:dyDescent="0.2">
      <c r="A1" s="392" t="s">
        <v>1922</v>
      </c>
      <c r="B1" s="392"/>
      <c r="C1" s="392"/>
      <c r="D1" s="392"/>
      <c r="E1" s="2"/>
      <c r="F1" s="4"/>
      <c r="Y1" s="6"/>
      <c r="Z1" s="20"/>
    </row>
    <row r="2" spans="1:26" ht="12.75" customHeight="1" thickBot="1" x14ac:dyDescent="0.25">
      <c r="A2" s="2"/>
      <c r="E2" s="2"/>
      <c r="F2" s="4"/>
      <c r="Y2" s="6"/>
      <c r="Z2" s="20"/>
    </row>
    <row r="3" spans="1:26" s="438" customFormat="1" ht="69.95" customHeight="1" thickBot="1" x14ac:dyDescent="0.3">
      <c r="A3" s="426" t="s">
        <v>2</v>
      </c>
      <c r="B3" s="427" t="s">
        <v>3</v>
      </c>
      <c r="C3" s="427"/>
      <c r="D3" s="427"/>
      <c r="E3" s="427"/>
      <c r="F3" s="428"/>
      <c r="G3" s="427"/>
      <c r="H3" s="428"/>
      <c r="I3" s="428"/>
      <c r="J3" s="430" t="s">
        <v>4</v>
      </c>
      <c r="K3" s="431"/>
      <c r="L3" s="431"/>
      <c r="M3" s="431"/>
      <c r="N3" s="431"/>
      <c r="O3" s="432" t="s">
        <v>5</v>
      </c>
      <c r="P3" s="433"/>
      <c r="Q3" s="434" t="s">
        <v>6</v>
      </c>
      <c r="R3" s="428"/>
      <c r="S3" s="428"/>
      <c r="T3" s="435"/>
      <c r="U3" s="436"/>
      <c r="V3" s="437"/>
    </row>
    <row r="4" spans="1:26" ht="40.15" customHeight="1" thickBot="1" x14ac:dyDescent="0.25">
      <c r="A4" s="22"/>
      <c r="B4" s="28" t="s">
        <v>2</v>
      </c>
      <c r="C4" s="29"/>
      <c r="D4" s="29"/>
      <c r="E4" s="29"/>
      <c r="F4" s="29"/>
      <c r="G4" s="29"/>
      <c r="H4" s="29"/>
      <c r="I4" s="29"/>
      <c r="J4" s="31"/>
      <c r="K4" s="33"/>
      <c r="L4" s="33"/>
      <c r="M4" s="33"/>
      <c r="N4" s="33"/>
      <c r="O4" s="24"/>
      <c r="P4" s="37" t="s">
        <v>5</v>
      </c>
      <c r="Q4" s="25"/>
      <c r="R4" s="40"/>
      <c r="S4" s="40"/>
      <c r="T4" s="40"/>
      <c r="U4" s="40"/>
      <c r="V4" s="40"/>
    </row>
    <row r="5" spans="1:26" s="81" customFormat="1" ht="50.25" customHeight="1" thickBot="1" x14ac:dyDescent="0.3">
      <c r="A5" s="45" t="s">
        <v>11</v>
      </c>
      <c r="B5" s="46" t="s">
        <v>12</v>
      </c>
      <c r="C5" s="47" t="s">
        <v>13</v>
      </c>
      <c r="D5" s="46" t="s">
        <v>14</v>
      </c>
      <c r="E5" s="48" t="s">
        <v>15</v>
      </c>
      <c r="F5" s="49" t="s">
        <v>16</v>
      </c>
      <c r="G5" s="46" t="s">
        <v>17</v>
      </c>
      <c r="H5" s="50" t="s">
        <v>18</v>
      </c>
      <c r="I5" s="49" t="s">
        <v>19</v>
      </c>
      <c r="J5" s="52" t="s">
        <v>21</v>
      </c>
      <c r="K5" s="60" t="s">
        <v>34</v>
      </c>
      <c r="L5" s="58" t="s">
        <v>35</v>
      </c>
      <c r="M5" s="60" t="s">
        <v>36</v>
      </c>
      <c r="N5" s="59" t="s">
        <v>37</v>
      </c>
      <c r="O5" s="63" t="s">
        <v>42</v>
      </c>
      <c r="P5" s="444" t="s">
        <v>1936</v>
      </c>
      <c r="Q5" s="453" t="s">
        <v>47</v>
      </c>
      <c r="R5" s="439" t="s">
        <v>48</v>
      </c>
      <c r="S5" s="440" t="s">
        <v>49</v>
      </c>
      <c r="T5" s="441" t="s">
        <v>50</v>
      </c>
      <c r="U5" s="442" t="s">
        <v>51</v>
      </c>
      <c r="V5" s="443" t="s">
        <v>52</v>
      </c>
    </row>
    <row r="6" spans="1:26" ht="13.5" customHeight="1" thickBot="1" x14ac:dyDescent="0.25">
      <c r="A6" s="83"/>
      <c r="B6" s="107" t="s">
        <v>501</v>
      </c>
      <c r="C6" s="107" t="s">
        <v>502</v>
      </c>
      <c r="D6" s="84" t="s">
        <v>503</v>
      </c>
      <c r="E6" s="85" t="s">
        <v>532</v>
      </c>
      <c r="F6" s="86" t="s">
        <v>533</v>
      </c>
      <c r="G6" s="153" t="s">
        <v>1968</v>
      </c>
      <c r="H6" s="147" t="s">
        <v>219</v>
      </c>
      <c r="I6" s="113" t="s">
        <v>0</v>
      </c>
      <c r="J6" s="88"/>
      <c r="K6" s="89" t="s">
        <v>0</v>
      </c>
      <c r="L6" s="89" t="s">
        <v>0</v>
      </c>
      <c r="M6" s="89" t="s">
        <v>0</v>
      </c>
      <c r="N6" s="91" t="s">
        <v>0</v>
      </c>
      <c r="O6" s="92"/>
      <c r="P6" s="156">
        <v>0</v>
      </c>
      <c r="Q6" s="95"/>
      <c r="R6" s="157" t="s">
        <v>81</v>
      </c>
      <c r="S6" s="157" t="s">
        <v>0</v>
      </c>
      <c r="T6" s="102" t="s">
        <v>0</v>
      </c>
      <c r="U6" s="158" t="s">
        <v>0</v>
      </c>
      <c r="V6" s="113" t="s">
        <v>0</v>
      </c>
    </row>
    <row r="7" spans="1:26" ht="13.5" customHeight="1" thickBot="1" x14ac:dyDescent="0.25">
      <c r="A7" s="83"/>
      <c r="B7" s="107" t="s">
        <v>501</v>
      </c>
      <c r="C7" s="107" t="s">
        <v>502</v>
      </c>
      <c r="D7" s="84" t="s">
        <v>503</v>
      </c>
      <c r="E7" s="85" t="s">
        <v>535</v>
      </c>
      <c r="F7" s="86" t="s">
        <v>536</v>
      </c>
      <c r="G7" s="153" t="s">
        <v>534</v>
      </c>
      <c r="H7" s="147" t="s">
        <v>219</v>
      </c>
      <c r="I7" s="113" t="s">
        <v>0</v>
      </c>
      <c r="J7" s="88"/>
      <c r="K7" s="89" t="s">
        <v>0</v>
      </c>
      <c r="L7" s="89" t="s">
        <v>0</v>
      </c>
      <c r="M7" s="89" t="s">
        <v>0</v>
      </c>
      <c r="N7" s="91" t="s">
        <v>0</v>
      </c>
      <c r="O7" s="92"/>
      <c r="P7" s="156">
        <v>0</v>
      </c>
      <c r="Q7" s="95"/>
      <c r="R7" s="157" t="s">
        <v>508</v>
      </c>
      <c r="S7" s="157" t="s">
        <v>0</v>
      </c>
      <c r="T7" s="102" t="s">
        <v>0</v>
      </c>
      <c r="U7" s="158" t="s">
        <v>0</v>
      </c>
      <c r="V7" s="113" t="s">
        <v>0</v>
      </c>
    </row>
    <row r="8" spans="1:26" ht="13.5" thickBot="1" x14ac:dyDescent="0.25">
      <c r="A8" s="83"/>
      <c r="B8" s="383">
        <f>SUBTOTAL(103,Tableau8111315[Adresse])</f>
        <v>2</v>
      </c>
      <c r="C8" s="383"/>
      <c r="D8" s="383"/>
      <c r="E8" s="383"/>
      <c r="F8" s="383"/>
      <c r="G8" s="383"/>
      <c r="H8" s="384"/>
      <c r="I8" s="383"/>
      <c r="J8" s="383"/>
      <c r="K8" s="383"/>
      <c r="L8" s="383"/>
      <c r="M8" s="383"/>
      <c r="N8" s="383"/>
      <c r="O8" s="383"/>
      <c r="P8" s="385">
        <f>SUBTOTAL(109,Tableau8111315[Usine
])</f>
        <v>0</v>
      </c>
      <c r="Q8" s="386"/>
      <c r="R8" s="383"/>
      <c r="S8" s="383"/>
      <c r="T8" s="383"/>
      <c r="U8" s="383"/>
      <c r="V8" s="383"/>
    </row>
  </sheetData>
  <pageMargins left="0.7" right="0.7" top="0.75" bottom="0.75" header="0.3" footer="0.3"/>
  <pageSetup paperSize="9" orientation="portrait" r:id="rId1"/>
  <tableParts count="1">
    <tablePart r:id="rId2"/>
  </tableParts>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8">
    <tabColor rgb="FF17230F"/>
  </sheetPr>
  <dimension ref="A1:V11"/>
  <sheetViews>
    <sheetView workbookViewId="0">
      <selection activeCell="BS33" sqref="BS33"/>
    </sheetView>
  </sheetViews>
  <sheetFormatPr baseColWidth="10" defaultColWidth="10" defaultRowHeight="12.75" x14ac:dyDescent="0.2"/>
  <cols>
    <col min="1" max="1" width="3.25" style="6" customWidth="1"/>
    <col min="2" max="2" width="24.625" style="3" customWidth="1"/>
    <col min="3" max="3" width="12.125" style="3" customWidth="1"/>
    <col min="4" max="4" width="18" style="3" customWidth="1"/>
    <col min="5" max="5" width="7.125" style="3" customWidth="1"/>
    <col min="6" max="6" width="10.625" style="5" customWidth="1"/>
    <col min="7" max="7" width="28.5" style="3" customWidth="1"/>
    <col min="8" max="8" width="12.125" style="5" customWidth="1"/>
    <col min="9" max="9" width="11.375" style="4" customWidth="1"/>
    <col min="10" max="10" width="3.25" style="6" customWidth="1"/>
    <col min="11" max="11" width="10" style="7" customWidth="1"/>
    <col min="12" max="12" width="3.25" style="6" customWidth="1"/>
    <col min="13" max="13" width="14.25" style="8" customWidth="1"/>
    <col min="14" max="14" width="3.25" style="6" customWidth="1"/>
    <col min="15" max="15" width="66.875" style="5" customWidth="1"/>
    <col min="16" max="16" width="10.875" style="5" customWidth="1"/>
    <col min="17" max="17" width="14.5" style="9" customWidth="1"/>
    <col min="18" max="18" width="33.75" style="11" customWidth="1"/>
    <col min="19" max="16384" width="10" style="19"/>
  </cols>
  <sheetData>
    <row r="1" spans="1:22" ht="75" customHeight="1" x14ac:dyDescent="0.2">
      <c r="A1" s="392" t="s">
        <v>1922</v>
      </c>
      <c r="B1" s="392"/>
      <c r="C1" s="392"/>
      <c r="D1" s="392"/>
      <c r="E1" s="2"/>
      <c r="F1" s="4"/>
      <c r="U1" s="6"/>
      <c r="V1" s="20"/>
    </row>
    <row r="2" spans="1:22" ht="12.75" customHeight="1" thickBot="1" x14ac:dyDescent="0.25">
      <c r="A2" s="2"/>
      <c r="E2" s="2"/>
      <c r="F2" s="4"/>
      <c r="U2" s="6"/>
      <c r="V2" s="20"/>
    </row>
    <row r="3" spans="1:22" ht="60" customHeight="1" thickBot="1" x14ac:dyDescent="0.25">
      <c r="A3" s="22" t="s">
        <v>2</v>
      </c>
      <c r="B3" s="3" t="s">
        <v>3</v>
      </c>
      <c r="J3" s="23" t="s">
        <v>4</v>
      </c>
      <c r="L3" s="24" t="s">
        <v>5</v>
      </c>
      <c r="N3" s="25" t="s">
        <v>6</v>
      </c>
    </row>
    <row r="4" spans="1:22" ht="40.15" customHeight="1" thickBot="1" x14ac:dyDescent="0.25">
      <c r="A4" s="22"/>
      <c r="B4" s="28" t="s">
        <v>2</v>
      </c>
      <c r="C4" s="29"/>
      <c r="D4" s="29"/>
      <c r="E4" s="29"/>
      <c r="F4" s="29"/>
      <c r="G4" s="29"/>
      <c r="H4" s="29"/>
      <c r="I4" s="29"/>
      <c r="J4" s="31"/>
      <c r="K4" s="32" t="s">
        <v>1957</v>
      </c>
      <c r="L4" s="24"/>
      <c r="M4" s="37" t="s">
        <v>5</v>
      </c>
      <c r="N4" s="25"/>
      <c r="O4" s="40"/>
      <c r="P4" s="40"/>
      <c r="Q4" s="40"/>
      <c r="R4" s="40"/>
    </row>
    <row r="5" spans="1:22" s="81" customFormat="1" ht="50.25" customHeight="1" thickBot="1" x14ac:dyDescent="0.3">
      <c r="A5" s="45" t="s">
        <v>11</v>
      </c>
      <c r="B5" s="46" t="s">
        <v>12</v>
      </c>
      <c r="C5" s="47" t="s">
        <v>13</v>
      </c>
      <c r="D5" s="46" t="s">
        <v>14</v>
      </c>
      <c r="E5" s="48" t="s">
        <v>15</v>
      </c>
      <c r="F5" s="49" t="s">
        <v>16</v>
      </c>
      <c r="G5" s="46" t="s">
        <v>17</v>
      </c>
      <c r="H5" s="50" t="s">
        <v>18</v>
      </c>
      <c r="I5" s="49" t="s">
        <v>19</v>
      </c>
      <c r="J5" s="52" t="s">
        <v>21</v>
      </c>
      <c r="K5" s="457" t="s">
        <v>22</v>
      </c>
      <c r="L5" s="63" t="s">
        <v>42</v>
      </c>
      <c r="M5" s="444" t="s">
        <v>1952</v>
      </c>
      <c r="N5" s="453" t="s">
        <v>47</v>
      </c>
      <c r="O5" s="439" t="s">
        <v>48</v>
      </c>
      <c r="P5" s="440" t="s">
        <v>49</v>
      </c>
      <c r="Q5" s="441" t="s">
        <v>50</v>
      </c>
      <c r="R5" s="443" t="s">
        <v>52</v>
      </c>
    </row>
    <row r="6" spans="1:22" ht="13.5" thickBot="1" x14ac:dyDescent="0.25">
      <c r="A6" s="251"/>
      <c r="B6" s="361" t="s">
        <v>1921</v>
      </c>
      <c r="C6" s="361" t="s">
        <v>71</v>
      </c>
      <c r="D6" s="85" t="s">
        <v>0</v>
      </c>
      <c r="E6" s="85" t="s">
        <v>1937</v>
      </c>
      <c r="F6" s="86" t="s">
        <v>1938</v>
      </c>
      <c r="G6" s="153" t="s">
        <v>25</v>
      </c>
      <c r="H6" s="153" t="s">
        <v>219</v>
      </c>
      <c r="I6" s="86" t="s">
        <v>1939</v>
      </c>
      <c r="J6" s="394"/>
      <c r="K6" s="356">
        <v>13</v>
      </c>
      <c r="L6" s="395"/>
      <c r="M6" s="368">
        <v>7500</v>
      </c>
      <c r="N6" s="396"/>
      <c r="O6" s="379" t="s">
        <v>1953</v>
      </c>
      <c r="P6" s="379" t="s">
        <v>82</v>
      </c>
      <c r="Q6" s="454">
        <v>42125</v>
      </c>
      <c r="R6" s="379" t="str">
        <f>[1]HdC!S127</f>
        <v>-</v>
      </c>
    </row>
    <row r="7" spans="1:22" s="215" customFormat="1" ht="13.5" thickBot="1" x14ac:dyDescent="0.25">
      <c r="A7" s="398"/>
      <c r="B7" s="361" t="s">
        <v>1921</v>
      </c>
      <c r="C7" s="361" t="s">
        <v>71</v>
      </c>
      <c r="D7" s="85" t="s">
        <v>0</v>
      </c>
      <c r="E7" s="85" t="s">
        <v>1940</v>
      </c>
      <c r="F7" s="86" t="s">
        <v>1941</v>
      </c>
      <c r="G7" s="153" t="s">
        <v>25</v>
      </c>
      <c r="H7" s="153" t="s">
        <v>219</v>
      </c>
      <c r="I7" s="86" t="s">
        <v>1942</v>
      </c>
      <c r="J7" s="394"/>
      <c r="K7" s="356">
        <v>11</v>
      </c>
      <c r="L7" s="395"/>
      <c r="M7" s="368">
        <v>7500</v>
      </c>
      <c r="N7" s="396"/>
      <c r="O7" s="379" t="s">
        <v>1954</v>
      </c>
      <c r="P7" s="379" t="s">
        <v>82</v>
      </c>
      <c r="Q7" s="454">
        <v>42124</v>
      </c>
      <c r="R7" s="379" t="str">
        <f>[1]HdC!S128</f>
        <v>-</v>
      </c>
    </row>
    <row r="8" spans="1:22" s="215" customFormat="1" ht="13.5" thickBot="1" x14ac:dyDescent="0.25">
      <c r="A8" s="398"/>
      <c r="B8" s="411" t="s">
        <v>1921</v>
      </c>
      <c r="C8" s="361" t="s">
        <v>71</v>
      </c>
      <c r="D8" s="85" t="s">
        <v>0</v>
      </c>
      <c r="E8" s="85" t="s">
        <v>1943</v>
      </c>
      <c r="F8" s="86" t="s">
        <v>1944</v>
      </c>
      <c r="G8" s="153" t="s">
        <v>25</v>
      </c>
      <c r="H8" s="153" t="s">
        <v>219</v>
      </c>
      <c r="I8" s="86" t="s">
        <v>1945</v>
      </c>
      <c r="J8" s="394"/>
      <c r="K8" s="362">
        <v>11</v>
      </c>
      <c r="L8" s="395"/>
      <c r="M8" s="367">
        <v>7500</v>
      </c>
      <c r="N8" s="396"/>
      <c r="O8" s="370" t="s">
        <v>1955</v>
      </c>
      <c r="P8" s="379" t="s">
        <v>82</v>
      </c>
      <c r="Q8" s="454">
        <v>41759</v>
      </c>
      <c r="R8" s="412" t="str">
        <f>[1]HdC!S129</f>
        <v>-</v>
      </c>
    </row>
    <row r="9" spans="1:22" s="215" customFormat="1" ht="13.5" thickBot="1" x14ac:dyDescent="0.25">
      <c r="A9" s="398"/>
      <c r="B9" s="361" t="s">
        <v>1921</v>
      </c>
      <c r="C9" s="361" t="s">
        <v>71</v>
      </c>
      <c r="D9" s="85" t="s">
        <v>0</v>
      </c>
      <c r="E9" s="85" t="s">
        <v>1946</v>
      </c>
      <c r="F9" s="86" t="s">
        <v>1947</v>
      </c>
      <c r="G9" s="86" t="s">
        <v>25</v>
      </c>
      <c r="H9" s="86" t="s">
        <v>219</v>
      </c>
      <c r="I9" s="86" t="s">
        <v>1948</v>
      </c>
      <c r="J9" s="394"/>
      <c r="K9" s="356">
        <v>14</v>
      </c>
      <c r="L9" s="395"/>
      <c r="M9" s="368">
        <v>7500</v>
      </c>
      <c r="N9" s="396"/>
      <c r="O9" s="379" t="s">
        <v>1955</v>
      </c>
      <c r="P9" s="379" t="s">
        <v>82</v>
      </c>
      <c r="Q9" s="454">
        <v>40044</v>
      </c>
      <c r="R9" s="379" t="str">
        <f>[1]ChB!S106</f>
        <v>-</v>
      </c>
    </row>
    <row r="10" spans="1:22" ht="13.5" thickBot="1" x14ac:dyDescent="0.25">
      <c r="A10" s="254"/>
      <c r="B10" s="361" t="s">
        <v>1921</v>
      </c>
      <c r="C10" s="361" t="s">
        <v>71</v>
      </c>
      <c r="D10" s="85" t="s">
        <v>0</v>
      </c>
      <c r="E10" s="85" t="s">
        <v>1949</v>
      </c>
      <c r="F10" s="86" t="s">
        <v>1950</v>
      </c>
      <c r="G10" s="86" t="s">
        <v>25</v>
      </c>
      <c r="H10" s="86" t="s">
        <v>219</v>
      </c>
      <c r="I10" s="86" t="s">
        <v>1951</v>
      </c>
      <c r="J10" s="394"/>
      <c r="K10" s="356">
        <v>16</v>
      </c>
      <c r="L10" s="395"/>
      <c r="M10" s="368">
        <v>7500</v>
      </c>
      <c r="N10" s="396"/>
      <c r="O10" s="379" t="s">
        <v>701</v>
      </c>
      <c r="P10" s="379" t="s">
        <v>82</v>
      </c>
      <c r="Q10" s="454">
        <v>40483</v>
      </c>
      <c r="R10" s="379" t="str">
        <f>[1]ChB!S107</f>
        <v>-</v>
      </c>
    </row>
    <row r="11" spans="1:22" ht="13.5" thickBot="1" x14ac:dyDescent="0.25">
      <c r="A11" s="83"/>
      <c r="B11" s="383">
        <f>SUBTOTAL(103,Tableau811131516[Adresse])</f>
        <v>5</v>
      </c>
      <c r="C11" s="383"/>
      <c r="D11" s="383"/>
      <c r="E11" s="383"/>
      <c r="F11" s="383"/>
      <c r="G11" s="383"/>
      <c r="H11" s="384"/>
      <c r="I11" s="383"/>
      <c r="J11" s="383"/>
      <c r="K11" s="458">
        <f>SUBTOTAL(101,Tableau811131516[Indicative
     /PPE])</f>
        <v>13</v>
      </c>
      <c r="L11" s="383"/>
      <c r="M11" s="385">
        <f>SUBTOTAL(109,Tableau811131516[Cave
])</f>
        <v>37500</v>
      </c>
      <c r="N11" s="386"/>
      <c r="O11" s="383"/>
      <c r="P11" s="383"/>
      <c r="Q11" s="383"/>
      <c r="R11" s="383"/>
    </row>
  </sheetData>
  <pageMargins left="0.7" right="0.7" top="0.75" bottom="0.75" header="0.3" footer="0.3"/>
  <pageSetup paperSize="9" orientation="portrait" r:id="rId1"/>
  <tableParts count="1">
    <tablePart r:id="rId2"/>
  </tableParts>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rgb="FFFF3300"/>
    <pageSetUpPr fitToPage="1"/>
  </sheetPr>
  <dimension ref="A1:BX61"/>
  <sheetViews>
    <sheetView tabSelected="1" workbookViewId="0">
      <pane ySplit="7" topLeftCell="A8" activePane="bottomLeft" state="frozen"/>
      <selection pane="bottomLeft" activeCell="E14" sqref="E14"/>
    </sheetView>
  </sheetViews>
  <sheetFormatPr baseColWidth="10" defaultColWidth="8" defaultRowHeight="12.75" x14ac:dyDescent="0.2"/>
  <cols>
    <col min="1" max="1" width="22.5" style="492" customWidth="1"/>
    <col min="2" max="2" width="9" style="512" customWidth="1"/>
    <col min="3" max="3" width="14.125" style="505" customWidth="1"/>
    <col min="4" max="4" width="18.5" style="506" customWidth="1"/>
    <col min="5" max="76" width="8" style="507"/>
    <col min="77" max="250" width="8" style="492"/>
    <col min="251" max="251" width="22.5" style="492" customWidth="1"/>
    <col min="252" max="252" width="14.125" style="492" customWidth="1"/>
    <col min="253" max="253" width="16.25" style="492" bestFit="1" customWidth="1"/>
    <col min="254" max="255" width="6.75" style="492" customWidth="1"/>
    <col min="256" max="256" width="8.625" style="492" customWidth="1"/>
    <col min="257" max="258" width="8.125" style="492" customWidth="1"/>
    <col min="259" max="259" width="10.5" style="492" customWidth="1"/>
    <col min="260" max="506" width="8" style="492"/>
    <col min="507" max="507" width="22.5" style="492" customWidth="1"/>
    <col min="508" max="508" width="14.125" style="492" customWidth="1"/>
    <col min="509" max="509" width="16.25" style="492" bestFit="1" customWidth="1"/>
    <col min="510" max="511" width="6.75" style="492" customWidth="1"/>
    <col min="512" max="512" width="8.625" style="492" customWidth="1"/>
    <col min="513" max="514" width="8.125" style="492" customWidth="1"/>
    <col min="515" max="515" width="10.5" style="492" customWidth="1"/>
    <col min="516" max="762" width="8" style="492"/>
    <col min="763" max="763" width="22.5" style="492" customWidth="1"/>
    <col min="764" max="764" width="14.125" style="492" customWidth="1"/>
    <col min="765" max="765" width="16.25" style="492" bestFit="1" customWidth="1"/>
    <col min="766" max="767" width="6.75" style="492" customWidth="1"/>
    <col min="768" max="768" width="8.625" style="492" customWidth="1"/>
    <col min="769" max="770" width="8.125" style="492" customWidth="1"/>
    <col min="771" max="771" width="10.5" style="492" customWidth="1"/>
    <col min="772" max="1018" width="8" style="492"/>
    <col min="1019" max="1019" width="22.5" style="492" customWidth="1"/>
    <col min="1020" max="1020" width="14.125" style="492" customWidth="1"/>
    <col min="1021" max="1021" width="16.25" style="492" bestFit="1" customWidth="1"/>
    <col min="1022" max="1023" width="6.75" style="492" customWidth="1"/>
    <col min="1024" max="1024" width="8.625" style="492" customWidth="1"/>
    <col min="1025" max="1026" width="8.125" style="492" customWidth="1"/>
    <col min="1027" max="1027" width="10.5" style="492" customWidth="1"/>
    <col min="1028" max="1274" width="8" style="492"/>
    <col min="1275" max="1275" width="22.5" style="492" customWidth="1"/>
    <col min="1276" max="1276" width="14.125" style="492" customWidth="1"/>
    <col min="1277" max="1277" width="16.25" style="492" bestFit="1" customWidth="1"/>
    <col min="1278" max="1279" width="6.75" style="492" customWidth="1"/>
    <col min="1280" max="1280" width="8.625" style="492" customWidth="1"/>
    <col min="1281" max="1282" width="8.125" style="492" customWidth="1"/>
    <col min="1283" max="1283" width="10.5" style="492" customWidth="1"/>
    <col min="1284" max="1530" width="8" style="492"/>
    <col min="1531" max="1531" width="22.5" style="492" customWidth="1"/>
    <col min="1532" max="1532" width="14.125" style="492" customWidth="1"/>
    <col min="1533" max="1533" width="16.25" style="492" bestFit="1" customWidth="1"/>
    <col min="1534" max="1535" width="6.75" style="492" customWidth="1"/>
    <col min="1536" max="1536" width="8.625" style="492" customWidth="1"/>
    <col min="1537" max="1538" width="8.125" style="492" customWidth="1"/>
    <col min="1539" max="1539" width="10.5" style="492" customWidth="1"/>
    <col min="1540" max="1786" width="8" style="492"/>
    <col min="1787" max="1787" width="22.5" style="492" customWidth="1"/>
    <col min="1788" max="1788" width="14.125" style="492" customWidth="1"/>
    <col min="1789" max="1789" width="16.25" style="492" bestFit="1" customWidth="1"/>
    <col min="1790" max="1791" width="6.75" style="492" customWidth="1"/>
    <col min="1792" max="1792" width="8.625" style="492" customWidth="1"/>
    <col min="1793" max="1794" width="8.125" style="492" customWidth="1"/>
    <col min="1795" max="1795" width="10.5" style="492" customWidth="1"/>
    <col min="1796" max="2042" width="8" style="492"/>
    <col min="2043" max="2043" width="22.5" style="492" customWidth="1"/>
    <col min="2044" max="2044" width="14.125" style="492" customWidth="1"/>
    <col min="2045" max="2045" width="16.25" style="492" bestFit="1" customWidth="1"/>
    <col min="2046" max="2047" width="6.75" style="492" customWidth="1"/>
    <col min="2048" max="2048" width="8.625" style="492" customWidth="1"/>
    <col min="2049" max="2050" width="8.125" style="492" customWidth="1"/>
    <col min="2051" max="2051" width="10.5" style="492" customWidth="1"/>
    <col min="2052" max="2298" width="8" style="492"/>
    <col min="2299" max="2299" width="22.5" style="492" customWidth="1"/>
    <col min="2300" max="2300" width="14.125" style="492" customWidth="1"/>
    <col min="2301" max="2301" width="16.25" style="492" bestFit="1" customWidth="1"/>
    <col min="2302" max="2303" width="6.75" style="492" customWidth="1"/>
    <col min="2304" max="2304" width="8.625" style="492" customWidth="1"/>
    <col min="2305" max="2306" width="8.125" style="492" customWidth="1"/>
    <col min="2307" max="2307" width="10.5" style="492" customWidth="1"/>
    <col min="2308" max="2554" width="8" style="492"/>
    <col min="2555" max="2555" width="22.5" style="492" customWidth="1"/>
    <col min="2556" max="2556" width="14.125" style="492" customWidth="1"/>
    <col min="2557" max="2557" width="16.25" style="492" bestFit="1" customWidth="1"/>
    <col min="2558" max="2559" width="6.75" style="492" customWidth="1"/>
    <col min="2560" max="2560" width="8.625" style="492" customWidth="1"/>
    <col min="2561" max="2562" width="8.125" style="492" customWidth="1"/>
    <col min="2563" max="2563" width="10.5" style="492" customWidth="1"/>
    <col min="2564" max="2810" width="8" style="492"/>
    <col min="2811" max="2811" width="22.5" style="492" customWidth="1"/>
    <col min="2812" max="2812" width="14.125" style="492" customWidth="1"/>
    <col min="2813" max="2813" width="16.25" style="492" bestFit="1" customWidth="1"/>
    <col min="2814" max="2815" width="6.75" style="492" customWidth="1"/>
    <col min="2816" max="2816" width="8.625" style="492" customWidth="1"/>
    <col min="2817" max="2818" width="8.125" style="492" customWidth="1"/>
    <col min="2819" max="2819" width="10.5" style="492" customWidth="1"/>
    <col min="2820" max="3066" width="8" style="492"/>
    <col min="3067" max="3067" width="22.5" style="492" customWidth="1"/>
    <col min="3068" max="3068" width="14.125" style="492" customWidth="1"/>
    <col min="3069" max="3069" width="16.25" style="492" bestFit="1" customWidth="1"/>
    <col min="3070" max="3071" width="6.75" style="492" customWidth="1"/>
    <col min="3072" max="3072" width="8.625" style="492" customWidth="1"/>
    <col min="3073" max="3074" width="8.125" style="492" customWidth="1"/>
    <col min="3075" max="3075" width="10.5" style="492" customWidth="1"/>
    <col min="3076" max="3322" width="8" style="492"/>
    <col min="3323" max="3323" width="22.5" style="492" customWidth="1"/>
    <col min="3324" max="3324" width="14.125" style="492" customWidth="1"/>
    <col min="3325" max="3325" width="16.25" style="492" bestFit="1" customWidth="1"/>
    <col min="3326" max="3327" width="6.75" style="492" customWidth="1"/>
    <col min="3328" max="3328" width="8.625" style="492" customWidth="1"/>
    <col min="3329" max="3330" width="8.125" style="492" customWidth="1"/>
    <col min="3331" max="3331" width="10.5" style="492" customWidth="1"/>
    <col min="3332" max="3578" width="8" style="492"/>
    <col min="3579" max="3579" width="22.5" style="492" customWidth="1"/>
    <col min="3580" max="3580" width="14.125" style="492" customWidth="1"/>
    <col min="3581" max="3581" width="16.25" style="492" bestFit="1" customWidth="1"/>
    <col min="3582" max="3583" width="6.75" style="492" customWidth="1"/>
    <col min="3584" max="3584" width="8.625" style="492" customWidth="1"/>
    <col min="3585" max="3586" width="8.125" style="492" customWidth="1"/>
    <col min="3587" max="3587" width="10.5" style="492" customWidth="1"/>
    <col min="3588" max="3834" width="8" style="492"/>
    <col min="3835" max="3835" width="22.5" style="492" customWidth="1"/>
    <col min="3836" max="3836" width="14.125" style="492" customWidth="1"/>
    <col min="3837" max="3837" width="16.25" style="492" bestFit="1" customWidth="1"/>
    <col min="3838" max="3839" width="6.75" style="492" customWidth="1"/>
    <col min="3840" max="3840" width="8.625" style="492" customWidth="1"/>
    <col min="3841" max="3842" width="8.125" style="492" customWidth="1"/>
    <col min="3843" max="3843" width="10.5" style="492" customWidth="1"/>
    <col min="3844" max="4090" width="8" style="492"/>
    <col min="4091" max="4091" width="22.5" style="492" customWidth="1"/>
    <col min="4092" max="4092" width="14.125" style="492" customWidth="1"/>
    <col min="4093" max="4093" width="16.25" style="492" bestFit="1" customWidth="1"/>
    <col min="4094" max="4095" width="6.75" style="492" customWidth="1"/>
    <col min="4096" max="4096" width="8.625" style="492" customWidth="1"/>
    <col min="4097" max="4098" width="8.125" style="492" customWidth="1"/>
    <col min="4099" max="4099" width="10.5" style="492" customWidth="1"/>
    <col min="4100" max="4346" width="8" style="492"/>
    <col min="4347" max="4347" width="22.5" style="492" customWidth="1"/>
    <col min="4348" max="4348" width="14.125" style="492" customWidth="1"/>
    <col min="4349" max="4349" width="16.25" style="492" bestFit="1" customWidth="1"/>
    <col min="4350" max="4351" width="6.75" style="492" customWidth="1"/>
    <col min="4352" max="4352" width="8.625" style="492" customWidth="1"/>
    <col min="4353" max="4354" width="8.125" style="492" customWidth="1"/>
    <col min="4355" max="4355" width="10.5" style="492" customWidth="1"/>
    <col min="4356" max="4602" width="8" style="492"/>
    <col min="4603" max="4603" width="22.5" style="492" customWidth="1"/>
    <col min="4604" max="4604" width="14.125" style="492" customWidth="1"/>
    <col min="4605" max="4605" width="16.25" style="492" bestFit="1" customWidth="1"/>
    <col min="4606" max="4607" width="6.75" style="492" customWidth="1"/>
    <col min="4608" max="4608" width="8.625" style="492" customWidth="1"/>
    <col min="4609" max="4610" width="8.125" style="492" customWidth="1"/>
    <col min="4611" max="4611" width="10.5" style="492" customWidth="1"/>
    <col min="4612" max="4858" width="8" style="492"/>
    <col min="4859" max="4859" width="22.5" style="492" customWidth="1"/>
    <col min="4860" max="4860" width="14.125" style="492" customWidth="1"/>
    <col min="4861" max="4861" width="16.25" style="492" bestFit="1" customWidth="1"/>
    <col min="4862" max="4863" width="6.75" style="492" customWidth="1"/>
    <col min="4864" max="4864" width="8.625" style="492" customWidth="1"/>
    <col min="4865" max="4866" width="8.125" style="492" customWidth="1"/>
    <col min="4867" max="4867" width="10.5" style="492" customWidth="1"/>
    <col min="4868" max="5114" width="8" style="492"/>
    <col min="5115" max="5115" width="22.5" style="492" customWidth="1"/>
    <col min="5116" max="5116" width="14.125" style="492" customWidth="1"/>
    <col min="5117" max="5117" width="16.25" style="492" bestFit="1" customWidth="1"/>
    <col min="5118" max="5119" width="6.75" style="492" customWidth="1"/>
    <col min="5120" max="5120" width="8.625" style="492" customWidth="1"/>
    <col min="5121" max="5122" width="8.125" style="492" customWidth="1"/>
    <col min="5123" max="5123" width="10.5" style="492" customWidth="1"/>
    <col min="5124" max="5370" width="8" style="492"/>
    <col min="5371" max="5371" width="22.5" style="492" customWidth="1"/>
    <col min="5372" max="5372" width="14.125" style="492" customWidth="1"/>
    <col min="5373" max="5373" width="16.25" style="492" bestFit="1" customWidth="1"/>
    <col min="5374" max="5375" width="6.75" style="492" customWidth="1"/>
    <col min="5376" max="5376" width="8.625" style="492" customWidth="1"/>
    <col min="5377" max="5378" width="8.125" style="492" customWidth="1"/>
    <col min="5379" max="5379" width="10.5" style="492" customWidth="1"/>
    <col min="5380" max="5626" width="8" style="492"/>
    <col min="5627" max="5627" width="22.5" style="492" customWidth="1"/>
    <col min="5628" max="5628" width="14.125" style="492" customWidth="1"/>
    <col min="5629" max="5629" width="16.25" style="492" bestFit="1" customWidth="1"/>
    <col min="5630" max="5631" width="6.75" style="492" customWidth="1"/>
    <col min="5632" max="5632" width="8.625" style="492" customWidth="1"/>
    <col min="5633" max="5634" width="8.125" style="492" customWidth="1"/>
    <col min="5635" max="5635" width="10.5" style="492" customWidth="1"/>
    <col min="5636" max="5882" width="8" style="492"/>
    <col min="5883" max="5883" width="22.5" style="492" customWidth="1"/>
    <col min="5884" max="5884" width="14.125" style="492" customWidth="1"/>
    <col min="5885" max="5885" width="16.25" style="492" bestFit="1" customWidth="1"/>
    <col min="5886" max="5887" width="6.75" style="492" customWidth="1"/>
    <col min="5888" max="5888" width="8.625" style="492" customWidth="1"/>
    <col min="5889" max="5890" width="8.125" style="492" customWidth="1"/>
    <col min="5891" max="5891" width="10.5" style="492" customWidth="1"/>
    <col min="5892" max="6138" width="8" style="492"/>
    <col min="6139" max="6139" width="22.5" style="492" customWidth="1"/>
    <col min="6140" max="6140" width="14.125" style="492" customWidth="1"/>
    <col min="6141" max="6141" width="16.25" style="492" bestFit="1" customWidth="1"/>
    <col min="6142" max="6143" width="6.75" style="492" customWidth="1"/>
    <col min="6144" max="6144" width="8.625" style="492" customWidth="1"/>
    <col min="6145" max="6146" width="8.125" style="492" customWidth="1"/>
    <col min="6147" max="6147" width="10.5" style="492" customWidth="1"/>
    <col min="6148" max="6394" width="8" style="492"/>
    <col min="6395" max="6395" width="22.5" style="492" customWidth="1"/>
    <col min="6396" max="6396" width="14.125" style="492" customWidth="1"/>
    <col min="6397" max="6397" width="16.25" style="492" bestFit="1" customWidth="1"/>
    <col min="6398" max="6399" width="6.75" style="492" customWidth="1"/>
    <col min="6400" max="6400" width="8.625" style="492" customWidth="1"/>
    <col min="6401" max="6402" width="8.125" style="492" customWidth="1"/>
    <col min="6403" max="6403" width="10.5" style="492" customWidth="1"/>
    <col min="6404" max="6650" width="8" style="492"/>
    <col min="6651" max="6651" width="22.5" style="492" customWidth="1"/>
    <col min="6652" max="6652" width="14.125" style="492" customWidth="1"/>
    <col min="6653" max="6653" width="16.25" style="492" bestFit="1" customWidth="1"/>
    <col min="6654" max="6655" width="6.75" style="492" customWidth="1"/>
    <col min="6656" max="6656" width="8.625" style="492" customWidth="1"/>
    <col min="6657" max="6658" width="8.125" style="492" customWidth="1"/>
    <col min="6659" max="6659" width="10.5" style="492" customWidth="1"/>
    <col min="6660" max="6906" width="8" style="492"/>
    <col min="6907" max="6907" width="22.5" style="492" customWidth="1"/>
    <col min="6908" max="6908" width="14.125" style="492" customWidth="1"/>
    <col min="6909" max="6909" width="16.25" style="492" bestFit="1" customWidth="1"/>
    <col min="6910" max="6911" width="6.75" style="492" customWidth="1"/>
    <col min="6912" max="6912" width="8.625" style="492" customWidth="1"/>
    <col min="6913" max="6914" width="8.125" style="492" customWidth="1"/>
    <col min="6915" max="6915" width="10.5" style="492" customWidth="1"/>
    <col min="6916" max="7162" width="8" style="492"/>
    <col min="7163" max="7163" width="22.5" style="492" customWidth="1"/>
    <col min="7164" max="7164" width="14.125" style="492" customWidth="1"/>
    <col min="7165" max="7165" width="16.25" style="492" bestFit="1" customWidth="1"/>
    <col min="7166" max="7167" width="6.75" style="492" customWidth="1"/>
    <col min="7168" max="7168" width="8.625" style="492" customWidth="1"/>
    <col min="7169" max="7170" width="8.125" style="492" customWidth="1"/>
    <col min="7171" max="7171" width="10.5" style="492" customWidth="1"/>
    <col min="7172" max="7418" width="8" style="492"/>
    <col min="7419" max="7419" width="22.5" style="492" customWidth="1"/>
    <col min="7420" max="7420" width="14.125" style="492" customWidth="1"/>
    <col min="7421" max="7421" width="16.25" style="492" bestFit="1" customWidth="1"/>
    <col min="7422" max="7423" width="6.75" style="492" customWidth="1"/>
    <col min="7424" max="7424" width="8.625" style="492" customWidth="1"/>
    <col min="7425" max="7426" width="8.125" style="492" customWidth="1"/>
    <col min="7427" max="7427" width="10.5" style="492" customWidth="1"/>
    <col min="7428" max="7674" width="8" style="492"/>
    <col min="7675" max="7675" width="22.5" style="492" customWidth="1"/>
    <col min="7676" max="7676" width="14.125" style="492" customWidth="1"/>
    <col min="7677" max="7677" width="16.25" style="492" bestFit="1" customWidth="1"/>
    <col min="7678" max="7679" width="6.75" style="492" customWidth="1"/>
    <col min="7680" max="7680" width="8.625" style="492" customWidth="1"/>
    <col min="7681" max="7682" width="8.125" style="492" customWidth="1"/>
    <col min="7683" max="7683" width="10.5" style="492" customWidth="1"/>
    <col min="7684" max="7930" width="8" style="492"/>
    <col min="7931" max="7931" width="22.5" style="492" customWidth="1"/>
    <col min="7932" max="7932" width="14.125" style="492" customWidth="1"/>
    <col min="7933" max="7933" width="16.25" style="492" bestFit="1" customWidth="1"/>
    <col min="7934" max="7935" width="6.75" style="492" customWidth="1"/>
    <col min="7936" max="7936" width="8.625" style="492" customWidth="1"/>
    <col min="7937" max="7938" width="8.125" style="492" customWidth="1"/>
    <col min="7939" max="7939" width="10.5" style="492" customWidth="1"/>
    <col min="7940" max="8186" width="8" style="492"/>
    <col min="8187" max="8187" width="22.5" style="492" customWidth="1"/>
    <col min="8188" max="8188" width="14.125" style="492" customWidth="1"/>
    <col min="8189" max="8189" width="16.25" style="492" bestFit="1" customWidth="1"/>
    <col min="8190" max="8191" width="6.75" style="492" customWidth="1"/>
    <col min="8192" max="8192" width="8.625" style="492" customWidth="1"/>
    <col min="8193" max="8194" width="8.125" style="492" customWidth="1"/>
    <col min="8195" max="8195" width="10.5" style="492" customWidth="1"/>
    <col min="8196" max="8442" width="8" style="492"/>
    <col min="8443" max="8443" width="22.5" style="492" customWidth="1"/>
    <col min="8444" max="8444" width="14.125" style="492" customWidth="1"/>
    <col min="8445" max="8445" width="16.25" style="492" bestFit="1" customWidth="1"/>
    <col min="8446" max="8447" width="6.75" style="492" customWidth="1"/>
    <col min="8448" max="8448" width="8.625" style="492" customWidth="1"/>
    <col min="8449" max="8450" width="8.125" style="492" customWidth="1"/>
    <col min="8451" max="8451" width="10.5" style="492" customWidth="1"/>
    <col min="8452" max="8698" width="8" style="492"/>
    <col min="8699" max="8699" width="22.5" style="492" customWidth="1"/>
    <col min="8700" max="8700" width="14.125" style="492" customWidth="1"/>
    <col min="8701" max="8701" width="16.25" style="492" bestFit="1" customWidth="1"/>
    <col min="8702" max="8703" width="6.75" style="492" customWidth="1"/>
    <col min="8704" max="8704" width="8.625" style="492" customWidth="1"/>
    <col min="8705" max="8706" width="8.125" style="492" customWidth="1"/>
    <col min="8707" max="8707" width="10.5" style="492" customWidth="1"/>
    <col min="8708" max="8954" width="8" style="492"/>
    <col min="8955" max="8955" width="22.5" style="492" customWidth="1"/>
    <col min="8956" max="8956" width="14.125" style="492" customWidth="1"/>
    <col min="8957" max="8957" width="16.25" style="492" bestFit="1" customWidth="1"/>
    <col min="8958" max="8959" width="6.75" style="492" customWidth="1"/>
    <col min="8960" max="8960" width="8.625" style="492" customWidth="1"/>
    <col min="8961" max="8962" width="8.125" style="492" customWidth="1"/>
    <col min="8963" max="8963" width="10.5" style="492" customWidth="1"/>
    <col min="8964" max="9210" width="8" style="492"/>
    <col min="9211" max="9211" width="22.5" style="492" customWidth="1"/>
    <col min="9212" max="9212" width="14.125" style="492" customWidth="1"/>
    <col min="9213" max="9213" width="16.25" style="492" bestFit="1" customWidth="1"/>
    <col min="9214" max="9215" width="6.75" style="492" customWidth="1"/>
    <col min="9216" max="9216" width="8.625" style="492" customWidth="1"/>
    <col min="9217" max="9218" width="8.125" style="492" customWidth="1"/>
    <col min="9219" max="9219" width="10.5" style="492" customWidth="1"/>
    <col min="9220" max="9466" width="8" style="492"/>
    <col min="9467" max="9467" width="22.5" style="492" customWidth="1"/>
    <col min="9468" max="9468" width="14.125" style="492" customWidth="1"/>
    <col min="9469" max="9469" width="16.25" style="492" bestFit="1" customWidth="1"/>
    <col min="9470" max="9471" width="6.75" style="492" customWidth="1"/>
    <col min="9472" max="9472" width="8.625" style="492" customWidth="1"/>
    <col min="9473" max="9474" width="8.125" style="492" customWidth="1"/>
    <col min="9475" max="9475" width="10.5" style="492" customWidth="1"/>
    <col min="9476" max="9722" width="8" style="492"/>
    <col min="9723" max="9723" width="22.5" style="492" customWidth="1"/>
    <col min="9724" max="9724" width="14.125" style="492" customWidth="1"/>
    <col min="9725" max="9725" width="16.25" style="492" bestFit="1" customWidth="1"/>
    <col min="9726" max="9727" width="6.75" style="492" customWidth="1"/>
    <col min="9728" max="9728" width="8.625" style="492" customWidth="1"/>
    <col min="9729" max="9730" width="8.125" style="492" customWidth="1"/>
    <col min="9731" max="9731" width="10.5" style="492" customWidth="1"/>
    <col min="9732" max="9978" width="8" style="492"/>
    <col min="9979" max="9979" width="22.5" style="492" customWidth="1"/>
    <col min="9980" max="9980" width="14.125" style="492" customWidth="1"/>
    <col min="9981" max="9981" width="16.25" style="492" bestFit="1" customWidth="1"/>
    <col min="9982" max="9983" width="6.75" style="492" customWidth="1"/>
    <col min="9984" max="9984" width="8.625" style="492" customWidth="1"/>
    <col min="9985" max="9986" width="8.125" style="492" customWidth="1"/>
    <col min="9987" max="9987" width="10.5" style="492" customWidth="1"/>
    <col min="9988" max="10234" width="8" style="492"/>
    <col min="10235" max="10235" width="22.5" style="492" customWidth="1"/>
    <col min="10236" max="10236" width="14.125" style="492" customWidth="1"/>
    <col min="10237" max="10237" width="16.25" style="492" bestFit="1" customWidth="1"/>
    <col min="10238" max="10239" width="6.75" style="492" customWidth="1"/>
    <col min="10240" max="10240" width="8.625" style="492" customWidth="1"/>
    <col min="10241" max="10242" width="8.125" style="492" customWidth="1"/>
    <col min="10243" max="10243" width="10.5" style="492" customWidth="1"/>
    <col min="10244" max="10490" width="8" style="492"/>
    <col min="10491" max="10491" width="22.5" style="492" customWidth="1"/>
    <col min="10492" max="10492" width="14.125" style="492" customWidth="1"/>
    <col min="10493" max="10493" width="16.25" style="492" bestFit="1" customWidth="1"/>
    <col min="10494" max="10495" width="6.75" style="492" customWidth="1"/>
    <col min="10496" max="10496" width="8.625" style="492" customWidth="1"/>
    <col min="10497" max="10498" width="8.125" style="492" customWidth="1"/>
    <col min="10499" max="10499" width="10.5" style="492" customWidth="1"/>
    <col min="10500" max="10746" width="8" style="492"/>
    <col min="10747" max="10747" width="22.5" style="492" customWidth="1"/>
    <col min="10748" max="10748" width="14.125" style="492" customWidth="1"/>
    <col min="10749" max="10749" width="16.25" style="492" bestFit="1" customWidth="1"/>
    <col min="10750" max="10751" width="6.75" style="492" customWidth="1"/>
    <col min="10752" max="10752" width="8.625" style="492" customWidth="1"/>
    <col min="10753" max="10754" width="8.125" style="492" customWidth="1"/>
    <col min="10755" max="10755" width="10.5" style="492" customWidth="1"/>
    <col min="10756" max="11002" width="8" style="492"/>
    <col min="11003" max="11003" width="22.5" style="492" customWidth="1"/>
    <col min="11004" max="11004" width="14.125" style="492" customWidth="1"/>
    <col min="11005" max="11005" width="16.25" style="492" bestFit="1" customWidth="1"/>
    <col min="11006" max="11007" width="6.75" style="492" customWidth="1"/>
    <col min="11008" max="11008" width="8.625" style="492" customWidth="1"/>
    <col min="11009" max="11010" width="8.125" style="492" customWidth="1"/>
    <col min="11011" max="11011" width="10.5" style="492" customWidth="1"/>
    <col min="11012" max="11258" width="8" style="492"/>
    <col min="11259" max="11259" width="22.5" style="492" customWidth="1"/>
    <col min="11260" max="11260" width="14.125" style="492" customWidth="1"/>
    <col min="11261" max="11261" width="16.25" style="492" bestFit="1" customWidth="1"/>
    <col min="11262" max="11263" width="6.75" style="492" customWidth="1"/>
    <col min="11264" max="11264" width="8.625" style="492" customWidth="1"/>
    <col min="11265" max="11266" width="8.125" style="492" customWidth="1"/>
    <col min="11267" max="11267" width="10.5" style="492" customWidth="1"/>
    <col min="11268" max="11514" width="8" style="492"/>
    <col min="11515" max="11515" width="22.5" style="492" customWidth="1"/>
    <col min="11516" max="11516" width="14.125" style="492" customWidth="1"/>
    <col min="11517" max="11517" width="16.25" style="492" bestFit="1" customWidth="1"/>
    <col min="11518" max="11519" width="6.75" style="492" customWidth="1"/>
    <col min="11520" max="11520" width="8.625" style="492" customWidth="1"/>
    <col min="11521" max="11522" width="8.125" style="492" customWidth="1"/>
    <col min="11523" max="11523" width="10.5" style="492" customWidth="1"/>
    <col min="11524" max="11770" width="8" style="492"/>
    <col min="11771" max="11771" width="22.5" style="492" customWidth="1"/>
    <col min="11772" max="11772" width="14.125" style="492" customWidth="1"/>
    <col min="11773" max="11773" width="16.25" style="492" bestFit="1" customWidth="1"/>
    <col min="11774" max="11775" width="6.75" style="492" customWidth="1"/>
    <col min="11776" max="11776" width="8.625" style="492" customWidth="1"/>
    <col min="11777" max="11778" width="8.125" style="492" customWidth="1"/>
    <col min="11779" max="11779" width="10.5" style="492" customWidth="1"/>
    <col min="11780" max="12026" width="8" style="492"/>
    <col min="12027" max="12027" width="22.5" style="492" customWidth="1"/>
    <col min="12028" max="12028" width="14.125" style="492" customWidth="1"/>
    <col min="12029" max="12029" width="16.25" style="492" bestFit="1" customWidth="1"/>
    <col min="12030" max="12031" width="6.75" style="492" customWidth="1"/>
    <col min="12032" max="12032" width="8.625" style="492" customWidth="1"/>
    <col min="12033" max="12034" width="8.125" style="492" customWidth="1"/>
    <col min="12035" max="12035" width="10.5" style="492" customWidth="1"/>
    <col min="12036" max="12282" width="8" style="492"/>
    <col min="12283" max="12283" width="22.5" style="492" customWidth="1"/>
    <col min="12284" max="12284" width="14.125" style="492" customWidth="1"/>
    <col min="12285" max="12285" width="16.25" style="492" bestFit="1" customWidth="1"/>
    <col min="12286" max="12287" width="6.75" style="492" customWidth="1"/>
    <col min="12288" max="12288" width="8.625" style="492" customWidth="1"/>
    <col min="12289" max="12290" width="8.125" style="492" customWidth="1"/>
    <col min="12291" max="12291" width="10.5" style="492" customWidth="1"/>
    <col min="12292" max="12538" width="8" style="492"/>
    <col min="12539" max="12539" width="22.5" style="492" customWidth="1"/>
    <col min="12540" max="12540" width="14.125" style="492" customWidth="1"/>
    <col min="12541" max="12541" width="16.25" style="492" bestFit="1" customWidth="1"/>
    <col min="12542" max="12543" width="6.75" style="492" customWidth="1"/>
    <col min="12544" max="12544" width="8.625" style="492" customWidth="1"/>
    <col min="12545" max="12546" width="8.125" style="492" customWidth="1"/>
    <col min="12547" max="12547" width="10.5" style="492" customWidth="1"/>
    <col min="12548" max="12794" width="8" style="492"/>
    <col min="12795" max="12795" width="22.5" style="492" customWidth="1"/>
    <col min="12796" max="12796" width="14.125" style="492" customWidth="1"/>
    <col min="12797" max="12797" width="16.25" style="492" bestFit="1" customWidth="1"/>
    <col min="12798" max="12799" width="6.75" style="492" customWidth="1"/>
    <col min="12800" max="12800" width="8.625" style="492" customWidth="1"/>
    <col min="12801" max="12802" width="8.125" style="492" customWidth="1"/>
    <col min="12803" max="12803" width="10.5" style="492" customWidth="1"/>
    <col min="12804" max="13050" width="8" style="492"/>
    <col min="13051" max="13051" width="22.5" style="492" customWidth="1"/>
    <col min="13052" max="13052" width="14.125" style="492" customWidth="1"/>
    <col min="13053" max="13053" width="16.25" style="492" bestFit="1" customWidth="1"/>
    <col min="13054" max="13055" width="6.75" style="492" customWidth="1"/>
    <col min="13056" max="13056" width="8.625" style="492" customWidth="1"/>
    <col min="13057" max="13058" width="8.125" style="492" customWidth="1"/>
    <col min="13059" max="13059" width="10.5" style="492" customWidth="1"/>
    <col min="13060" max="13306" width="8" style="492"/>
    <col min="13307" max="13307" width="22.5" style="492" customWidth="1"/>
    <col min="13308" max="13308" width="14.125" style="492" customWidth="1"/>
    <col min="13309" max="13309" width="16.25" style="492" bestFit="1" customWidth="1"/>
    <col min="13310" max="13311" width="6.75" style="492" customWidth="1"/>
    <col min="13312" max="13312" width="8.625" style="492" customWidth="1"/>
    <col min="13313" max="13314" width="8.125" style="492" customWidth="1"/>
    <col min="13315" max="13315" width="10.5" style="492" customWidth="1"/>
    <col min="13316" max="13562" width="8" style="492"/>
    <col min="13563" max="13563" width="22.5" style="492" customWidth="1"/>
    <col min="13564" max="13564" width="14.125" style="492" customWidth="1"/>
    <col min="13565" max="13565" width="16.25" style="492" bestFit="1" customWidth="1"/>
    <col min="13566" max="13567" width="6.75" style="492" customWidth="1"/>
    <col min="13568" max="13568" width="8.625" style="492" customWidth="1"/>
    <col min="13569" max="13570" width="8.125" style="492" customWidth="1"/>
    <col min="13571" max="13571" width="10.5" style="492" customWidth="1"/>
    <col min="13572" max="13818" width="8" style="492"/>
    <col min="13819" max="13819" width="22.5" style="492" customWidth="1"/>
    <col min="13820" max="13820" width="14.125" style="492" customWidth="1"/>
    <col min="13821" max="13821" width="16.25" style="492" bestFit="1" customWidth="1"/>
    <col min="13822" max="13823" width="6.75" style="492" customWidth="1"/>
    <col min="13824" max="13824" width="8.625" style="492" customWidth="1"/>
    <col min="13825" max="13826" width="8.125" style="492" customWidth="1"/>
    <col min="13827" max="13827" width="10.5" style="492" customWidth="1"/>
    <col min="13828" max="14074" width="8" style="492"/>
    <col min="14075" max="14075" width="22.5" style="492" customWidth="1"/>
    <col min="14076" max="14076" width="14.125" style="492" customWidth="1"/>
    <col min="14077" max="14077" width="16.25" style="492" bestFit="1" customWidth="1"/>
    <col min="14078" max="14079" width="6.75" style="492" customWidth="1"/>
    <col min="14080" max="14080" width="8.625" style="492" customWidth="1"/>
    <col min="14081" max="14082" width="8.125" style="492" customWidth="1"/>
    <col min="14083" max="14083" width="10.5" style="492" customWidth="1"/>
    <col min="14084" max="14330" width="8" style="492"/>
    <col min="14331" max="14331" width="22.5" style="492" customWidth="1"/>
    <col min="14332" max="14332" width="14.125" style="492" customWidth="1"/>
    <col min="14333" max="14333" width="16.25" style="492" bestFit="1" customWidth="1"/>
    <col min="14334" max="14335" width="6.75" style="492" customWidth="1"/>
    <col min="14336" max="14336" width="8.625" style="492" customWidth="1"/>
    <col min="14337" max="14338" width="8.125" style="492" customWidth="1"/>
    <col min="14339" max="14339" width="10.5" style="492" customWidth="1"/>
    <col min="14340" max="14586" width="8" style="492"/>
    <col min="14587" max="14587" width="22.5" style="492" customWidth="1"/>
    <col min="14588" max="14588" width="14.125" style="492" customWidth="1"/>
    <col min="14589" max="14589" width="16.25" style="492" bestFit="1" customWidth="1"/>
    <col min="14590" max="14591" width="6.75" style="492" customWidth="1"/>
    <col min="14592" max="14592" width="8.625" style="492" customWidth="1"/>
    <col min="14593" max="14594" width="8.125" style="492" customWidth="1"/>
    <col min="14595" max="14595" width="10.5" style="492" customWidth="1"/>
    <col min="14596" max="14842" width="8" style="492"/>
    <col min="14843" max="14843" width="22.5" style="492" customWidth="1"/>
    <col min="14844" max="14844" width="14.125" style="492" customWidth="1"/>
    <col min="14845" max="14845" width="16.25" style="492" bestFit="1" customWidth="1"/>
    <col min="14846" max="14847" width="6.75" style="492" customWidth="1"/>
    <col min="14848" max="14848" width="8.625" style="492" customWidth="1"/>
    <col min="14849" max="14850" width="8.125" style="492" customWidth="1"/>
    <col min="14851" max="14851" width="10.5" style="492" customWidth="1"/>
    <col min="14852" max="15098" width="8" style="492"/>
    <col min="15099" max="15099" width="22.5" style="492" customWidth="1"/>
    <col min="15100" max="15100" width="14.125" style="492" customWidth="1"/>
    <col min="15101" max="15101" width="16.25" style="492" bestFit="1" customWidth="1"/>
    <col min="15102" max="15103" width="6.75" style="492" customWidth="1"/>
    <col min="15104" max="15104" width="8.625" style="492" customWidth="1"/>
    <col min="15105" max="15106" width="8.125" style="492" customWidth="1"/>
    <col min="15107" max="15107" width="10.5" style="492" customWidth="1"/>
    <col min="15108" max="15354" width="8" style="492"/>
    <col min="15355" max="15355" width="22.5" style="492" customWidth="1"/>
    <col min="15356" max="15356" width="14.125" style="492" customWidth="1"/>
    <col min="15357" max="15357" width="16.25" style="492" bestFit="1" customWidth="1"/>
    <col min="15358" max="15359" width="6.75" style="492" customWidth="1"/>
    <col min="15360" max="15360" width="8.625" style="492" customWidth="1"/>
    <col min="15361" max="15362" width="8.125" style="492" customWidth="1"/>
    <col min="15363" max="15363" width="10.5" style="492" customWidth="1"/>
    <col min="15364" max="15610" width="8" style="492"/>
    <col min="15611" max="15611" width="22.5" style="492" customWidth="1"/>
    <col min="15612" max="15612" width="14.125" style="492" customWidth="1"/>
    <col min="15613" max="15613" width="16.25" style="492" bestFit="1" customWidth="1"/>
    <col min="15614" max="15615" width="6.75" style="492" customWidth="1"/>
    <col min="15616" max="15616" width="8.625" style="492" customWidth="1"/>
    <col min="15617" max="15618" width="8.125" style="492" customWidth="1"/>
    <col min="15619" max="15619" width="10.5" style="492" customWidth="1"/>
    <col min="15620" max="15866" width="8" style="492"/>
    <col min="15867" max="15867" width="22.5" style="492" customWidth="1"/>
    <col min="15868" max="15868" width="14.125" style="492" customWidth="1"/>
    <col min="15869" max="15869" width="16.25" style="492" bestFit="1" customWidth="1"/>
    <col min="15870" max="15871" width="6.75" style="492" customWidth="1"/>
    <col min="15872" max="15872" width="8.625" style="492" customWidth="1"/>
    <col min="15873" max="15874" width="8.125" style="492" customWidth="1"/>
    <col min="15875" max="15875" width="10.5" style="492" customWidth="1"/>
    <col min="15876" max="16122" width="8" style="492"/>
    <col min="16123" max="16123" width="22.5" style="492" customWidth="1"/>
    <col min="16124" max="16124" width="14.125" style="492" customWidth="1"/>
    <col min="16125" max="16125" width="16.25" style="492" bestFit="1" customWidth="1"/>
    <col min="16126" max="16127" width="6.75" style="492" customWidth="1"/>
    <col min="16128" max="16128" width="8.625" style="492" customWidth="1"/>
    <col min="16129" max="16130" width="8.125" style="492" customWidth="1"/>
    <col min="16131" max="16131" width="10.5" style="492" customWidth="1"/>
    <col min="16132" max="16384" width="8" style="492"/>
  </cols>
  <sheetData>
    <row r="1" spans="1:76" ht="3.75" customHeight="1" x14ac:dyDescent="0.2">
      <c r="A1" s="489"/>
      <c r="B1" s="509"/>
      <c r="C1" s="490"/>
      <c r="D1" s="491"/>
    </row>
    <row r="2" spans="1:76" ht="17.850000000000001" customHeight="1" x14ac:dyDescent="0.2">
      <c r="A2" s="489"/>
      <c r="B2" s="509"/>
      <c r="C2" s="490"/>
      <c r="D2" s="491"/>
    </row>
    <row r="3" spans="1:76" ht="10.5" customHeight="1" x14ac:dyDescent="0.2">
      <c r="A3" s="489"/>
      <c r="B3" s="509"/>
      <c r="C3" s="490"/>
      <c r="D3" s="491"/>
    </row>
    <row r="4" spans="1:76" ht="6.95" customHeight="1" x14ac:dyDescent="0.2">
      <c r="A4" s="489"/>
      <c r="B4" s="509"/>
      <c r="C4" s="490"/>
      <c r="D4" s="491"/>
    </row>
    <row r="5" spans="1:76" ht="10.9" customHeight="1" x14ac:dyDescent="0.2">
      <c r="A5" s="489"/>
      <c r="B5" s="509"/>
      <c r="C5" s="490"/>
      <c r="D5" s="491"/>
    </row>
    <row r="6" spans="1:76" ht="8.85" customHeight="1" x14ac:dyDescent="0.2">
      <c r="A6" s="489"/>
      <c r="B6" s="509"/>
      <c r="C6" s="490"/>
      <c r="D6" s="491"/>
    </row>
    <row r="7" spans="1:76" s="497" customFormat="1" ht="29.25" customHeight="1" x14ac:dyDescent="0.25">
      <c r="A7" s="493" t="s">
        <v>1973</v>
      </c>
      <c r="B7" s="496" t="s">
        <v>2193</v>
      </c>
      <c r="C7" s="494" t="s">
        <v>2190</v>
      </c>
      <c r="D7" s="495" t="s">
        <v>2191</v>
      </c>
      <c r="E7" s="508"/>
      <c r="F7" s="508"/>
      <c r="G7" s="508"/>
      <c r="H7" s="508"/>
      <c r="I7" s="508"/>
      <c r="J7" s="508"/>
      <c r="K7" s="508"/>
      <c r="L7" s="508"/>
      <c r="M7" s="508"/>
      <c r="N7" s="508"/>
      <c r="O7" s="508"/>
      <c r="P7" s="508"/>
      <c r="Q7" s="508"/>
      <c r="R7" s="508"/>
      <c r="S7" s="508"/>
      <c r="T7" s="508"/>
      <c r="U7" s="508"/>
      <c r="V7" s="508"/>
      <c r="W7" s="508"/>
      <c r="X7" s="508"/>
      <c r="Y7" s="508"/>
      <c r="Z7" s="508"/>
      <c r="AA7" s="508"/>
      <c r="AB7" s="508"/>
      <c r="AC7" s="508"/>
      <c r="AD7" s="508"/>
      <c r="AE7" s="508"/>
      <c r="AF7" s="508"/>
      <c r="AG7" s="508"/>
      <c r="AH7" s="508"/>
      <c r="AI7" s="508"/>
      <c r="AJ7" s="508"/>
      <c r="AK7" s="508"/>
      <c r="AL7" s="508"/>
      <c r="AM7" s="508"/>
      <c r="AN7" s="508"/>
      <c r="AO7" s="508"/>
      <c r="AP7" s="508"/>
      <c r="AQ7" s="508"/>
      <c r="AR7" s="508"/>
      <c r="AS7" s="508"/>
      <c r="AT7" s="508"/>
      <c r="AU7" s="508"/>
      <c r="AV7" s="508"/>
      <c r="AW7" s="508"/>
      <c r="AX7" s="508"/>
      <c r="AY7" s="508"/>
      <c r="AZ7" s="508"/>
      <c r="BA7" s="508"/>
      <c r="BB7" s="508"/>
      <c r="BC7" s="508"/>
      <c r="BD7" s="508"/>
      <c r="BE7" s="508"/>
      <c r="BF7" s="508"/>
      <c r="BG7" s="508"/>
      <c r="BH7" s="508"/>
      <c r="BI7" s="508"/>
      <c r="BJ7" s="508"/>
      <c r="BK7" s="508"/>
      <c r="BL7" s="508"/>
      <c r="BM7" s="508"/>
      <c r="BN7" s="508"/>
      <c r="BO7" s="508"/>
      <c r="BP7" s="508"/>
      <c r="BQ7" s="508"/>
      <c r="BR7" s="508"/>
      <c r="BS7" s="508"/>
      <c r="BT7" s="508"/>
      <c r="BU7" s="508"/>
      <c r="BV7" s="508"/>
      <c r="BW7" s="508"/>
      <c r="BX7" s="508"/>
    </row>
    <row r="8" spans="1:76" ht="12.75" customHeight="1" x14ac:dyDescent="0.2">
      <c r="A8" s="498">
        <v>1</v>
      </c>
      <c r="B8" s="513" t="s">
        <v>2194</v>
      </c>
      <c r="C8" s="514">
        <v>42979</v>
      </c>
      <c r="D8" s="514" t="s">
        <v>2196</v>
      </c>
    </row>
    <row r="9" spans="1:76" ht="12.75" customHeight="1" x14ac:dyDescent="0.2">
      <c r="A9" s="498">
        <v>1</v>
      </c>
      <c r="B9" s="515" t="s">
        <v>2195</v>
      </c>
      <c r="C9" s="516">
        <v>37165</v>
      </c>
      <c r="D9" s="516" t="s">
        <v>2196</v>
      </c>
    </row>
    <row r="10" spans="1:76" ht="12.75" customHeight="1" x14ac:dyDescent="0.2">
      <c r="A10" s="498">
        <v>1</v>
      </c>
      <c r="B10" s="515" t="s">
        <v>2195</v>
      </c>
      <c r="C10" s="516">
        <v>37165</v>
      </c>
      <c r="D10" s="516" t="s">
        <v>2196</v>
      </c>
    </row>
    <row r="11" spans="1:76" ht="12.75" customHeight="1" x14ac:dyDescent="0.2">
      <c r="A11" s="498">
        <v>1</v>
      </c>
      <c r="B11" s="510"/>
      <c r="C11" s="499"/>
      <c r="D11" s="500" t="s">
        <v>2196</v>
      </c>
    </row>
    <row r="12" spans="1:76" ht="12.75" customHeight="1" x14ac:dyDescent="0.2">
      <c r="A12" s="498">
        <v>1</v>
      </c>
      <c r="B12" s="513" t="s">
        <v>2194</v>
      </c>
      <c r="C12" s="514">
        <v>42979</v>
      </c>
      <c r="D12" s="514" t="s">
        <v>2196</v>
      </c>
    </row>
    <row r="13" spans="1:76" ht="12.75" customHeight="1" x14ac:dyDescent="0.2">
      <c r="A13" s="498">
        <v>1</v>
      </c>
      <c r="B13" s="510"/>
      <c r="C13" s="499"/>
      <c r="D13" s="500" t="s">
        <v>2196</v>
      </c>
    </row>
    <row r="14" spans="1:76" ht="12.75" customHeight="1" x14ac:dyDescent="0.2">
      <c r="A14" s="498">
        <v>1</v>
      </c>
      <c r="B14" s="510"/>
      <c r="C14" s="499"/>
      <c r="D14" s="500" t="s">
        <v>2196</v>
      </c>
    </row>
    <row r="15" spans="1:76" ht="12.75" customHeight="1" x14ac:dyDescent="0.2">
      <c r="A15" s="498">
        <v>1</v>
      </c>
      <c r="B15" s="510"/>
      <c r="C15" s="499"/>
      <c r="D15" s="500" t="s">
        <v>2196</v>
      </c>
    </row>
    <row r="16" spans="1:76" ht="12.75" customHeight="1" x14ac:dyDescent="0.2">
      <c r="A16" s="498">
        <v>1</v>
      </c>
      <c r="B16" s="510"/>
      <c r="C16" s="499"/>
      <c r="D16" s="500" t="s">
        <v>2196</v>
      </c>
    </row>
    <row r="17" spans="1:4" ht="12.75" customHeight="1" x14ac:dyDescent="0.2">
      <c r="A17" s="498">
        <v>1</v>
      </c>
      <c r="B17" s="510"/>
      <c r="C17" s="499"/>
      <c r="D17" s="500" t="s">
        <v>2196</v>
      </c>
    </row>
    <row r="18" spans="1:4" ht="12.75" customHeight="1" x14ac:dyDescent="0.2">
      <c r="A18" s="498">
        <v>1</v>
      </c>
      <c r="B18" s="510"/>
      <c r="C18" s="499">
        <v>42278</v>
      </c>
      <c r="D18" s="500" t="s">
        <v>2196</v>
      </c>
    </row>
    <row r="19" spans="1:4" ht="12.75" customHeight="1" x14ac:dyDescent="0.2">
      <c r="A19" s="498">
        <v>1</v>
      </c>
      <c r="B19" s="510"/>
      <c r="C19" s="499">
        <v>42278</v>
      </c>
      <c r="D19" s="500" t="s">
        <v>2196</v>
      </c>
    </row>
    <row r="20" spans="1:4" ht="12.75" customHeight="1" x14ac:dyDescent="0.2">
      <c r="A20" s="498">
        <v>1</v>
      </c>
      <c r="B20" s="510"/>
      <c r="C20" s="499">
        <v>43009</v>
      </c>
      <c r="D20" s="500" t="s">
        <v>2196</v>
      </c>
    </row>
    <row r="21" spans="1:4" ht="12.75" customHeight="1" x14ac:dyDescent="0.2">
      <c r="A21" s="498">
        <v>1</v>
      </c>
      <c r="B21" s="510"/>
      <c r="C21" s="499">
        <v>43101</v>
      </c>
      <c r="D21" s="500" t="s">
        <v>2196</v>
      </c>
    </row>
    <row r="22" spans="1:4" ht="12.75" customHeight="1" x14ac:dyDescent="0.2">
      <c r="A22" s="498">
        <v>1</v>
      </c>
      <c r="B22" s="510"/>
      <c r="C22" s="499">
        <v>43191</v>
      </c>
      <c r="D22" s="500" t="s">
        <v>2196</v>
      </c>
    </row>
    <row r="23" spans="1:4" ht="12.75" customHeight="1" x14ac:dyDescent="0.2">
      <c r="A23" s="498">
        <v>1</v>
      </c>
      <c r="B23" s="510"/>
      <c r="C23" s="499"/>
      <c r="D23" s="500" t="s">
        <v>2196</v>
      </c>
    </row>
    <row r="24" spans="1:4" ht="12.75" customHeight="1" x14ac:dyDescent="0.2">
      <c r="A24" s="498">
        <v>1</v>
      </c>
      <c r="B24" s="510" t="s">
        <v>2194</v>
      </c>
      <c r="C24" s="499">
        <v>43009</v>
      </c>
      <c r="D24" s="500" t="s">
        <v>2196</v>
      </c>
    </row>
    <row r="25" spans="1:4" ht="12.75" customHeight="1" x14ac:dyDescent="0.2">
      <c r="A25" s="498">
        <v>1</v>
      </c>
      <c r="B25" s="510" t="s">
        <v>2194</v>
      </c>
      <c r="C25" s="499">
        <v>42675</v>
      </c>
      <c r="D25" s="500" t="s">
        <v>2196</v>
      </c>
    </row>
    <row r="26" spans="1:4" ht="12.75" customHeight="1" x14ac:dyDescent="0.2">
      <c r="A26" s="498">
        <v>1</v>
      </c>
      <c r="B26" s="510"/>
      <c r="C26" s="499"/>
      <c r="D26" s="500" t="s">
        <v>2196</v>
      </c>
    </row>
    <row r="27" spans="1:4" ht="12.75" customHeight="1" x14ac:dyDescent="0.2">
      <c r="A27" s="498">
        <v>1</v>
      </c>
      <c r="B27" s="510"/>
      <c r="C27" s="499"/>
      <c r="D27" s="500" t="s">
        <v>2196</v>
      </c>
    </row>
    <row r="28" spans="1:4" ht="12.75" customHeight="1" x14ac:dyDescent="0.2">
      <c r="A28" s="498">
        <v>1</v>
      </c>
      <c r="B28" s="510"/>
      <c r="C28" s="499"/>
      <c r="D28" s="500" t="s">
        <v>2196</v>
      </c>
    </row>
    <row r="29" spans="1:4" ht="12.75" customHeight="1" x14ac:dyDescent="0.2">
      <c r="A29" s="498">
        <v>1</v>
      </c>
      <c r="B29" s="510"/>
      <c r="C29" s="499"/>
      <c r="D29" s="500" t="s">
        <v>2196</v>
      </c>
    </row>
    <row r="30" spans="1:4" ht="12.75" customHeight="1" x14ac:dyDescent="0.2">
      <c r="A30" s="498">
        <v>1</v>
      </c>
      <c r="B30" s="510"/>
      <c r="C30" s="499"/>
      <c r="D30" s="500" t="s">
        <v>2196</v>
      </c>
    </row>
    <row r="31" spans="1:4" ht="12.75" customHeight="1" x14ac:dyDescent="0.2">
      <c r="A31" s="498">
        <v>1</v>
      </c>
      <c r="B31" s="510"/>
      <c r="C31" s="499"/>
      <c r="D31" s="500" t="s">
        <v>2196</v>
      </c>
    </row>
    <row r="32" spans="1:4" ht="12.75" customHeight="1" x14ac:dyDescent="0.2">
      <c r="A32" s="498">
        <v>1</v>
      </c>
      <c r="B32" s="510"/>
      <c r="C32" s="499"/>
      <c r="D32" s="500" t="s">
        <v>2196</v>
      </c>
    </row>
    <row r="33" spans="1:4" ht="12.75" customHeight="1" x14ac:dyDescent="0.2">
      <c r="A33" s="498">
        <v>1</v>
      </c>
      <c r="B33" s="510"/>
      <c r="C33" s="499"/>
      <c r="D33" s="500" t="s">
        <v>2196</v>
      </c>
    </row>
    <row r="34" spans="1:4" ht="12.75" customHeight="1" x14ac:dyDescent="0.2">
      <c r="A34" s="498">
        <v>1</v>
      </c>
      <c r="B34" s="510"/>
      <c r="C34" s="499"/>
      <c r="D34" s="500" t="s">
        <v>2196</v>
      </c>
    </row>
    <row r="35" spans="1:4" ht="12.75" customHeight="1" x14ac:dyDescent="0.2">
      <c r="A35" s="498">
        <v>1</v>
      </c>
      <c r="B35" s="510"/>
      <c r="C35" s="499">
        <v>43466</v>
      </c>
      <c r="D35" s="500" t="s">
        <v>2196</v>
      </c>
    </row>
    <row r="36" spans="1:4" ht="12.75" customHeight="1" x14ac:dyDescent="0.2">
      <c r="A36" s="498">
        <v>1</v>
      </c>
      <c r="B36" s="510"/>
      <c r="C36" s="499" t="s">
        <v>3</v>
      </c>
      <c r="D36" s="500" t="s">
        <v>2196</v>
      </c>
    </row>
    <row r="37" spans="1:4" ht="12.75" customHeight="1" x14ac:dyDescent="0.2">
      <c r="A37" s="498">
        <v>1</v>
      </c>
      <c r="B37" s="510"/>
      <c r="C37" s="499"/>
      <c r="D37" s="500" t="s">
        <v>2196</v>
      </c>
    </row>
    <row r="38" spans="1:4" ht="12.75" customHeight="1" x14ac:dyDescent="0.2">
      <c r="A38" s="498">
        <v>1</v>
      </c>
      <c r="B38" s="510"/>
      <c r="C38" s="499"/>
      <c r="D38" s="500" t="s">
        <v>2196</v>
      </c>
    </row>
    <row r="39" spans="1:4" ht="12.75" customHeight="1" x14ac:dyDescent="0.2">
      <c r="A39" s="498">
        <v>1</v>
      </c>
      <c r="B39" s="510"/>
      <c r="C39" s="499"/>
      <c r="D39" s="500" t="s">
        <v>2196</v>
      </c>
    </row>
    <row r="40" spans="1:4" ht="12.75" customHeight="1" x14ac:dyDescent="0.2">
      <c r="A40" s="498">
        <v>1</v>
      </c>
      <c r="B40" s="510"/>
      <c r="C40" s="499"/>
      <c r="D40" s="500" t="s">
        <v>2196</v>
      </c>
    </row>
    <row r="41" spans="1:4" ht="12.75" customHeight="1" x14ac:dyDescent="0.2">
      <c r="A41" s="498">
        <v>1</v>
      </c>
      <c r="B41" s="510"/>
      <c r="C41" s="499">
        <v>40909</v>
      </c>
      <c r="D41" s="500" t="s">
        <v>2196</v>
      </c>
    </row>
    <row r="42" spans="1:4" ht="12.75" customHeight="1" x14ac:dyDescent="0.2">
      <c r="A42" s="498">
        <v>1</v>
      </c>
      <c r="B42" s="510"/>
      <c r="C42" s="499">
        <v>40725</v>
      </c>
      <c r="D42" s="500" t="s">
        <v>2196</v>
      </c>
    </row>
    <row r="43" spans="1:4" ht="12.75" customHeight="1" x14ac:dyDescent="0.2">
      <c r="A43" s="498">
        <v>1</v>
      </c>
      <c r="B43" s="510"/>
      <c r="C43" s="499">
        <v>40725</v>
      </c>
      <c r="D43" s="500" t="s">
        <v>2196</v>
      </c>
    </row>
    <row r="44" spans="1:4" ht="12.75" customHeight="1" x14ac:dyDescent="0.2">
      <c r="A44" s="498">
        <v>1</v>
      </c>
      <c r="B44" s="510"/>
      <c r="C44" s="499">
        <v>42186</v>
      </c>
      <c r="D44" s="500" t="s">
        <v>2196</v>
      </c>
    </row>
    <row r="45" spans="1:4" ht="12.75" customHeight="1" x14ac:dyDescent="0.2">
      <c r="A45" s="498">
        <v>1</v>
      </c>
      <c r="B45" s="510"/>
      <c r="C45" s="501">
        <v>39814</v>
      </c>
      <c r="D45" s="500" t="s">
        <v>2196</v>
      </c>
    </row>
    <row r="46" spans="1:4" ht="12.75" customHeight="1" x14ac:dyDescent="0.2">
      <c r="A46" s="498">
        <v>1</v>
      </c>
      <c r="B46" s="510"/>
      <c r="C46" s="499">
        <v>42186</v>
      </c>
      <c r="D46" s="500" t="s">
        <v>2196</v>
      </c>
    </row>
    <row r="47" spans="1:4" ht="12.75" customHeight="1" x14ac:dyDescent="0.2">
      <c r="A47" s="498">
        <v>1</v>
      </c>
      <c r="B47" s="510"/>
      <c r="C47" s="499">
        <v>42552</v>
      </c>
      <c r="D47" s="500" t="s">
        <v>2196</v>
      </c>
    </row>
    <row r="48" spans="1:4" ht="12.75" customHeight="1" x14ac:dyDescent="0.2">
      <c r="A48" s="498">
        <v>1</v>
      </c>
      <c r="B48" s="510"/>
      <c r="C48" s="499">
        <v>42461</v>
      </c>
      <c r="D48" s="500" t="s">
        <v>2196</v>
      </c>
    </row>
    <row r="49" spans="1:4" ht="12.75" customHeight="1" x14ac:dyDescent="0.2">
      <c r="A49" s="498">
        <v>1</v>
      </c>
      <c r="B49" s="510"/>
      <c r="C49" s="499">
        <v>42461</v>
      </c>
      <c r="D49" s="500" t="s">
        <v>2196</v>
      </c>
    </row>
    <row r="50" spans="1:4" ht="12.75" customHeight="1" x14ac:dyDescent="0.2">
      <c r="A50" s="498">
        <v>1</v>
      </c>
      <c r="B50" s="510"/>
      <c r="C50" s="499">
        <v>42736</v>
      </c>
      <c r="D50" s="500" t="s">
        <v>2196</v>
      </c>
    </row>
    <row r="51" spans="1:4" ht="12.75" customHeight="1" x14ac:dyDescent="0.2">
      <c r="A51" s="498">
        <v>1</v>
      </c>
      <c r="B51" s="510"/>
      <c r="C51" s="499">
        <v>42826</v>
      </c>
      <c r="D51" s="500" t="s">
        <v>2196</v>
      </c>
    </row>
    <row r="52" spans="1:4" ht="12.75" customHeight="1" x14ac:dyDescent="0.2">
      <c r="A52" s="498">
        <v>1</v>
      </c>
      <c r="B52" s="510"/>
      <c r="C52" s="499"/>
      <c r="D52" s="500" t="s">
        <v>2196</v>
      </c>
    </row>
    <row r="53" spans="1:4" ht="12.75" customHeight="1" x14ac:dyDescent="0.2">
      <c r="A53" s="498">
        <v>1</v>
      </c>
      <c r="B53" s="510"/>
      <c r="C53" s="499"/>
      <c r="D53" s="500" t="s">
        <v>2196</v>
      </c>
    </row>
    <row r="54" spans="1:4" ht="12.75" customHeight="1" x14ac:dyDescent="0.2">
      <c r="A54" s="498">
        <v>1</v>
      </c>
      <c r="B54" s="510"/>
      <c r="C54" s="499">
        <v>43009</v>
      </c>
      <c r="D54" s="500" t="s">
        <v>2196</v>
      </c>
    </row>
    <row r="55" spans="1:4" ht="12.75" customHeight="1" x14ac:dyDescent="0.2">
      <c r="A55" s="498">
        <v>1</v>
      </c>
      <c r="B55" s="510"/>
      <c r="C55" s="499"/>
      <c r="D55" s="500" t="s">
        <v>2196</v>
      </c>
    </row>
    <row r="56" spans="1:4" ht="12.75" customHeight="1" x14ac:dyDescent="0.2">
      <c r="A56" s="498">
        <v>1</v>
      </c>
      <c r="B56" s="510"/>
      <c r="C56" s="499"/>
      <c r="D56" s="500" t="s">
        <v>2196</v>
      </c>
    </row>
    <row r="57" spans="1:4" ht="12.75" customHeight="1" x14ac:dyDescent="0.2">
      <c r="A57" s="498">
        <v>1</v>
      </c>
      <c r="B57" s="510"/>
      <c r="C57" s="499"/>
      <c r="D57" s="500" t="s">
        <v>2196</v>
      </c>
    </row>
    <row r="58" spans="1:4" ht="12.75" customHeight="1" x14ac:dyDescent="0.2">
      <c r="A58" s="498">
        <v>1</v>
      </c>
      <c r="B58" s="510"/>
      <c r="C58" s="499">
        <v>42705</v>
      </c>
      <c r="D58" s="500" t="s">
        <v>2196</v>
      </c>
    </row>
    <row r="59" spans="1:4" ht="12.75" customHeight="1" x14ac:dyDescent="0.2">
      <c r="A59" s="498">
        <v>1</v>
      </c>
      <c r="B59" s="510"/>
      <c r="C59" s="499"/>
      <c r="D59" s="500" t="s">
        <v>2196</v>
      </c>
    </row>
    <row r="60" spans="1:4" ht="12.75" customHeight="1" x14ac:dyDescent="0.2">
      <c r="A60" s="498">
        <v>1</v>
      </c>
      <c r="B60" s="510"/>
      <c r="C60" s="499"/>
      <c r="D60" s="500" t="s">
        <v>2196</v>
      </c>
    </row>
    <row r="61" spans="1:4" ht="12.75" customHeight="1" thickBot="1" x14ac:dyDescent="0.25">
      <c r="A61" s="502"/>
      <c r="B61" s="511"/>
      <c r="C61" s="503"/>
      <c r="D61" s="504"/>
    </row>
  </sheetData>
  <autoFilter ref="A7:D61"/>
  <dataValidations count="1">
    <dataValidation type="list" allowBlank="1" showInputMessage="1" showErrorMessage="1" sqref="B23:B60">
      <formula1>"Oui,Non"</formula1>
    </dataValidation>
  </dataValidations>
  <pageMargins left="0.70866141732283472" right="0.70866141732283472" top="0.74803149606299213" bottom="0.74803149606299213" header="0.31496062992125984" footer="0.31496062992125984"/>
  <pageSetup paperSize="9" scale="77" fitToHeight="0"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9</vt:i4>
      </vt:variant>
      <vt:variant>
        <vt:lpstr>Plages nommées</vt:lpstr>
      </vt:variant>
      <vt:variant>
        <vt:i4>1</vt:i4>
      </vt:variant>
    </vt:vector>
  </HeadingPairs>
  <TitlesOfParts>
    <vt:vector size="10" baseType="lpstr">
      <vt:lpstr>DB</vt:lpstr>
      <vt:lpstr>Recapitulatif</vt:lpstr>
      <vt:lpstr>LocationOrg</vt:lpstr>
      <vt:lpstr>Appartements</vt:lpstr>
      <vt:lpstr>Villas</vt:lpstr>
      <vt:lpstr>Parking</vt:lpstr>
      <vt:lpstr>Commerces</vt:lpstr>
      <vt:lpstr>Divers</vt:lpstr>
      <vt:lpstr>Location</vt:lpstr>
      <vt:lpstr>Location!Zone_d_impression</vt:lpstr>
    </vt:vector>
  </TitlesOfParts>
  <Company>Groupe Radicchi</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Monique Schnegg</dc:creator>
  <cp:lastModifiedBy>Monique Schnegg</cp:lastModifiedBy>
  <cp:lastPrinted>2017-07-06T13:08:12Z</cp:lastPrinted>
  <dcterms:created xsi:type="dcterms:W3CDTF">2017-06-27T09:03:39Z</dcterms:created>
  <dcterms:modified xsi:type="dcterms:W3CDTF">2017-07-06T14:44:47Z</dcterms:modified>
</cp:coreProperties>
</file>